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gercheese/Documents/Charles River Ec Labs/Data_to_Harvard/"/>
    </mc:Choice>
  </mc:AlternateContent>
  <xr:revisionPtr revIDLastSave="0" documentId="13_ncr:1_{E4023BB8-53E2-7F4F-9CC2-1263A4D42D29}" xr6:coauthVersionLast="47" xr6:coauthVersionMax="47" xr10:uidLastSave="{00000000-0000-0000-0000-000000000000}"/>
  <bookViews>
    <workbookView xWindow="0" yWindow="680" windowWidth="28040" windowHeight="18360" activeTab="6" xr2:uid="{68FBEEBF-687F-49FE-A1F1-664B72071467}"/>
  </bookViews>
  <sheets>
    <sheet name="FAME Persistence2" sheetId="10" state="veryHidden" r:id="rId1"/>
    <sheet name="To Harvard (target series)" sheetId="12" r:id="rId2"/>
    <sheet name="Global excl. EA" sheetId="3" r:id="rId3"/>
    <sheet name="Goods" sheetId="1" r:id="rId4"/>
    <sheet name="Services" sheetId="2" r:id="rId5"/>
    <sheet name="Sector weights" sheetId="11" r:id="rId6"/>
    <sheet name="Country weights" sheetId="8" r:id="rId7"/>
  </sheets>
  <externalReferences>
    <externalReference r:id="rId8"/>
    <externalReference r:id="rId9"/>
  </externalReferences>
  <definedNames>
    <definedName name="_DLX1.INC">Goods!$A$2:$BR$14</definedName>
    <definedName name="_DLX2.INC">Services!$A$2:$BN$14</definedName>
    <definedName name="Bubble">"Bubble"</definedName>
    <definedName name="Chart">"Chart"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PieChart">"PieChart"</definedName>
    <definedName name="Scatter">"Scatter"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3" l="1"/>
  <c r="AC4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S11" i="3"/>
  <c r="S10" i="3"/>
  <c r="S9" i="3"/>
  <c r="S8" i="3"/>
  <c r="S7" i="3"/>
  <c r="S6" i="3"/>
  <c r="S5" i="3"/>
  <c r="S4" i="3"/>
  <c r="R11" i="3"/>
  <c r="Q11" i="3"/>
  <c r="R10" i="3"/>
  <c r="Q10" i="3"/>
  <c r="R9" i="3"/>
  <c r="Q9" i="3"/>
  <c r="R8" i="3"/>
  <c r="Q8" i="3"/>
  <c r="R7" i="3"/>
  <c r="Q7" i="3"/>
  <c r="R6" i="3"/>
  <c r="R5" i="3"/>
  <c r="R4" i="3"/>
  <c r="Q6" i="3"/>
  <c r="Q5" i="3"/>
  <c r="Q4" i="3"/>
  <c r="R12" i="3"/>
  <c r="Q12" i="3"/>
  <c r="AA131" i="3"/>
  <c r="Z131" i="3"/>
  <c r="AB131" i="3" s="1"/>
  <c r="AA130" i="3"/>
  <c r="Z130" i="3"/>
  <c r="AB130" i="3" s="1"/>
  <c r="AA129" i="3"/>
  <c r="Z129" i="3"/>
  <c r="AB129" i="3" s="1"/>
  <c r="AA128" i="3"/>
  <c r="Z128" i="3"/>
  <c r="AB128" i="3" s="1"/>
  <c r="AA127" i="3"/>
  <c r="Z127" i="3"/>
  <c r="AB127" i="3" s="1"/>
  <c r="AA126" i="3"/>
  <c r="Z126" i="3"/>
  <c r="AB126" i="3" s="1"/>
  <c r="AA125" i="3"/>
  <c r="Z125" i="3"/>
  <c r="AB125" i="3" s="1"/>
  <c r="AA124" i="3"/>
  <c r="Z124" i="3"/>
  <c r="AB124" i="3" s="1"/>
  <c r="AA123" i="3"/>
  <c r="Z123" i="3"/>
  <c r="AB123" i="3" s="1"/>
  <c r="AA122" i="3"/>
  <c r="Z122" i="3"/>
  <c r="AB122" i="3" s="1"/>
  <c r="AA4" i="3"/>
  <c r="Z4" i="3"/>
  <c r="AB4" i="3" s="1"/>
  <c r="Y131" i="3"/>
  <c r="Y130" i="3"/>
  <c r="Y129" i="3"/>
  <c r="Y128" i="3"/>
  <c r="Y127" i="3"/>
  <c r="Y126" i="3"/>
  <c r="Y125" i="3"/>
  <c r="Y124" i="3"/>
  <c r="Y123" i="3"/>
  <c r="Y122" i="3"/>
  <c r="Y4" i="3"/>
  <c r="W3" i="3"/>
  <c r="S12" i="3" l="1"/>
  <c r="X2" i="3"/>
  <c r="X3" i="3"/>
  <c r="M12" i="3" l="1"/>
  <c r="L12" i="3"/>
  <c r="C121" i="3"/>
  <c r="B121" i="3" s="1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AZ120" i="11"/>
  <c r="AY120" i="11"/>
  <c r="AX120" i="11"/>
  <c r="AW120" i="11"/>
  <c r="AV120" i="11"/>
  <c r="AU120" i="11"/>
  <c r="AT120" i="11"/>
  <c r="AS120" i="11"/>
  <c r="AR120" i="11"/>
  <c r="AQ120" i="11"/>
  <c r="AP120" i="11"/>
  <c r="AO120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Z119" i="11"/>
  <c r="AY119" i="11"/>
  <c r="AX119" i="11"/>
  <c r="AW119" i="11"/>
  <c r="AV119" i="11"/>
  <c r="AU119" i="11"/>
  <c r="AT119" i="11"/>
  <c r="AS119" i="11"/>
  <c r="AR119" i="11"/>
  <c r="AQ119" i="11"/>
  <c r="AP119" i="11"/>
  <c r="AO119" i="11"/>
  <c r="AN119" i="11"/>
  <c r="AM119" i="11"/>
  <c r="AL119" i="11"/>
  <c r="AK119" i="11"/>
  <c r="AJ119" i="11"/>
  <c r="AI119" i="11"/>
  <c r="AH119" i="11"/>
  <c r="AG119" i="11"/>
  <c r="AF119" i="11"/>
  <c r="AE119" i="11"/>
  <c r="AD119" i="11"/>
  <c r="AC119" i="11"/>
  <c r="AB119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Z117" i="11"/>
  <c r="AY117" i="11"/>
  <c r="AX117" i="11"/>
  <c r="AW117" i="11"/>
  <c r="AV117" i="11"/>
  <c r="AU117" i="11"/>
  <c r="AT117" i="11"/>
  <c r="AS117" i="11"/>
  <c r="AR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Z116" i="11"/>
  <c r="AY116" i="11"/>
  <c r="AX116" i="11"/>
  <c r="AW116" i="11"/>
  <c r="AV116" i="11"/>
  <c r="AU116" i="11"/>
  <c r="AT116" i="11"/>
  <c r="AS116" i="11"/>
  <c r="AR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Z115" i="11"/>
  <c r="AY115" i="11"/>
  <c r="AX115" i="11"/>
  <c r="AW115" i="11"/>
  <c r="AV115" i="11"/>
  <c r="AU115" i="11"/>
  <c r="AT115" i="11"/>
  <c r="AS115" i="11"/>
  <c r="AR115" i="11"/>
  <c r="AQ115" i="11"/>
  <c r="AP115" i="11"/>
  <c r="AO115" i="11"/>
  <c r="AN115" i="11"/>
  <c r="AM115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Z114" i="11"/>
  <c r="AY114" i="11"/>
  <c r="AX114" i="11"/>
  <c r="AW114" i="11"/>
  <c r="AV114" i="11"/>
  <c r="AU114" i="11"/>
  <c r="AT114" i="11"/>
  <c r="AS114" i="11"/>
  <c r="AR114" i="11"/>
  <c r="AQ114" i="11"/>
  <c r="AP114" i="11"/>
  <c r="AO114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Z113" i="11"/>
  <c r="AY113" i="11"/>
  <c r="AX113" i="11"/>
  <c r="AW113" i="11"/>
  <c r="AV113" i="11"/>
  <c r="AU113" i="11"/>
  <c r="AT113" i="11"/>
  <c r="AS113" i="11"/>
  <c r="AR113" i="11"/>
  <c r="AQ113" i="11"/>
  <c r="AP113" i="11"/>
  <c r="AO113" i="11"/>
  <c r="AN113" i="11"/>
  <c r="AM113" i="11"/>
  <c r="AL113" i="11"/>
  <c r="AK113" i="11"/>
  <c r="AJ113" i="11"/>
  <c r="AI113" i="11"/>
  <c r="AH113" i="11"/>
  <c r="AG113" i="11"/>
  <c r="AF113" i="11"/>
  <c r="AE113" i="11"/>
  <c r="AD113" i="11"/>
  <c r="AC113" i="11"/>
  <c r="AB113" i="11"/>
  <c r="AZ112" i="11"/>
  <c r="AY112" i="11"/>
  <c r="AX112" i="11"/>
  <c r="AW112" i="11"/>
  <c r="AV112" i="11"/>
  <c r="AU112" i="11"/>
  <c r="AT112" i="11"/>
  <c r="AS112" i="11"/>
  <c r="AR112" i="11"/>
  <c r="AQ112" i="11"/>
  <c r="AP112" i="11"/>
  <c r="AO112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Z111" i="11"/>
  <c r="AY111" i="11"/>
  <c r="AX111" i="11"/>
  <c r="AW111" i="11"/>
  <c r="AV111" i="11"/>
  <c r="AU111" i="11"/>
  <c r="AT111" i="11"/>
  <c r="AS111" i="11"/>
  <c r="AR111" i="11"/>
  <c r="AQ111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Z106" i="11"/>
  <c r="AY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Z105" i="11"/>
  <c r="AY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Z104" i="11"/>
  <c r="AY104" i="11"/>
  <c r="AX104" i="11"/>
  <c r="AW104" i="11"/>
  <c r="AV104" i="11"/>
  <c r="AU104" i="11"/>
  <c r="AT104" i="11"/>
  <c r="AS104" i="11"/>
  <c r="AR104" i="11"/>
  <c r="AQ104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Z103" i="11"/>
  <c r="AY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Z102" i="11"/>
  <c r="AY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Z101" i="11"/>
  <c r="AY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Z100" i="11"/>
  <c r="AY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Z99" i="11"/>
  <c r="AY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Z98" i="11"/>
  <c r="AY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Z95" i="11"/>
  <c r="AY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Z94" i="11"/>
  <c r="AY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Z93" i="11"/>
  <c r="AY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Z92" i="11"/>
  <c r="AY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Z91" i="11"/>
  <c r="AY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Z90" i="11"/>
  <c r="AY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Z89" i="11"/>
  <c r="AY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Z88" i="11"/>
  <c r="AY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Z87" i="11"/>
  <c r="AY87" i="11"/>
  <c r="AX87" i="11"/>
  <c r="AW87" i="11"/>
  <c r="AV87" i="11"/>
  <c r="AU87" i="11"/>
  <c r="AT87" i="11"/>
  <c r="AS87" i="11"/>
  <c r="AR87" i="11"/>
  <c r="AQ87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Z86" i="11"/>
  <c r="AY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Z85" i="11"/>
  <c r="AY85" i="11"/>
  <c r="AX85" i="11"/>
  <c r="AW85" i="11"/>
  <c r="AV85" i="11"/>
  <c r="AU85" i="11"/>
  <c r="AT85" i="11"/>
  <c r="AS85" i="11"/>
  <c r="AR85" i="11"/>
  <c r="AQ85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Z84" i="11"/>
  <c r="AY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Z83" i="11"/>
  <c r="AY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Z82" i="11"/>
  <c r="AY82" i="11"/>
  <c r="AX82" i="11"/>
  <c r="AW82" i="11"/>
  <c r="AV82" i="11"/>
  <c r="AU82" i="11"/>
  <c r="AT82" i="11"/>
  <c r="AS82" i="11"/>
  <c r="AR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Z81" i="11"/>
  <c r="AY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Z80" i="11"/>
  <c r="AY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Z79" i="11"/>
  <c r="AY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Z77" i="11"/>
  <c r="AY77" i="11"/>
  <c r="AX77" i="11"/>
  <c r="AW77" i="11"/>
  <c r="AV77" i="11"/>
  <c r="AU77" i="11"/>
  <c r="AT77" i="11"/>
  <c r="AS77" i="11"/>
  <c r="AR77" i="11"/>
  <c r="AQ77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Z76" i="11"/>
  <c r="AY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Z75" i="11"/>
  <c r="AY75" i="11"/>
  <c r="AX75" i="11"/>
  <c r="AW75" i="11"/>
  <c r="AV75" i="11"/>
  <c r="AU75" i="11"/>
  <c r="AT75" i="11"/>
  <c r="AS75" i="11"/>
  <c r="AR75" i="11"/>
  <c r="AQ75" i="11"/>
  <c r="AP75" i="11"/>
  <c r="AO75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Z74" i="11"/>
  <c r="AY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Z73" i="11"/>
  <c r="AY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Z72" i="11"/>
  <c r="AY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Z71" i="11"/>
  <c r="AY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Z67" i="11"/>
  <c r="AY67" i="11"/>
  <c r="AX67" i="11"/>
  <c r="AW67" i="11"/>
  <c r="AV67" i="11"/>
  <c r="AU67" i="11"/>
  <c r="AT67" i="11"/>
  <c r="AS67" i="11"/>
  <c r="AR67" i="11"/>
  <c r="AQ67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Z66" i="11"/>
  <c r="AY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Z63" i="11"/>
  <c r="AY63" i="11"/>
  <c r="AX63" i="11"/>
  <c r="AW63" i="11"/>
  <c r="AV63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Z61" i="11"/>
  <c r="AY61" i="11"/>
  <c r="AX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Z51" i="11"/>
  <c r="AY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DQ132" i="2"/>
  <c r="DP132" i="2"/>
  <c r="DN132" i="2"/>
  <c r="DM132" i="2"/>
  <c r="EG115" i="2"/>
  <c r="EG114" i="2"/>
  <c r="EG113" i="2"/>
  <c r="EG112" i="2"/>
  <c r="EG111" i="2"/>
  <c r="EG110" i="2"/>
  <c r="EG109" i="2"/>
  <c r="EG108" i="2"/>
  <c r="EG107" i="2"/>
  <c r="EG106" i="2"/>
  <c r="EG105" i="2"/>
  <c r="EG104" i="2"/>
  <c r="EG103" i="2"/>
  <c r="EG102" i="2"/>
  <c r="EG101" i="2"/>
  <c r="EG100" i="2"/>
  <c r="EG99" i="2"/>
  <c r="EG98" i="2"/>
  <c r="EG97" i="2"/>
  <c r="EG96" i="2"/>
  <c r="EG95" i="2"/>
  <c r="EG94" i="2"/>
  <c r="EG93" i="2"/>
  <c r="EG92" i="2"/>
  <c r="EG91" i="2"/>
  <c r="EF91" i="2"/>
  <c r="EG90" i="2"/>
  <c r="EF90" i="2"/>
  <c r="EG89" i="2"/>
  <c r="EF89" i="2"/>
  <c r="EG88" i="2"/>
  <c r="EF88" i="2"/>
  <c r="EG87" i="2"/>
  <c r="EF87" i="2"/>
  <c r="EG86" i="2"/>
  <c r="EF86" i="2"/>
  <c r="EG85" i="2"/>
  <c r="EF85" i="2"/>
  <c r="EG84" i="2"/>
  <c r="EF84" i="2"/>
  <c r="EG83" i="2"/>
  <c r="EF83" i="2"/>
  <c r="EG82" i="2"/>
  <c r="EF82" i="2"/>
  <c r="EG81" i="2"/>
  <c r="EF81" i="2"/>
  <c r="EG80" i="2"/>
  <c r="EF80" i="2"/>
  <c r="EG79" i="2"/>
  <c r="EF79" i="2"/>
  <c r="EG78" i="2"/>
  <c r="EF78" i="2"/>
  <c r="EG77" i="2"/>
  <c r="EF77" i="2"/>
  <c r="EG76" i="2"/>
  <c r="EF76" i="2"/>
  <c r="EG75" i="2"/>
  <c r="EF75" i="2"/>
  <c r="EG74" i="2"/>
  <c r="EF74" i="2"/>
  <c r="EG73" i="2"/>
  <c r="EF73" i="2"/>
  <c r="EG72" i="2"/>
  <c r="EF72" i="2"/>
  <c r="EG71" i="2"/>
  <c r="EF71" i="2"/>
  <c r="EG70" i="2"/>
  <c r="EF70" i="2"/>
  <c r="EG69" i="2"/>
  <c r="EF69" i="2"/>
  <c r="EG68" i="2"/>
  <c r="EF68" i="2"/>
  <c r="EG67" i="2"/>
  <c r="EF67" i="2"/>
  <c r="EG66" i="2"/>
  <c r="EF66" i="2"/>
  <c r="EG65" i="2"/>
  <c r="EF65" i="2"/>
  <c r="EG64" i="2"/>
  <c r="EF64" i="2"/>
  <c r="EG63" i="2"/>
  <c r="EF63" i="2"/>
  <c r="EG62" i="2"/>
  <c r="EF62" i="2"/>
  <c r="EG61" i="2"/>
  <c r="EF61" i="2"/>
  <c r="EG60" i="2"/>
  <c r="EF60" i="2"/>
  <c r="EG59" i="2"/>
  <c r="EF59" i="2"/>
  <c r="EG58" i="2"/>
  <c r="EF58" i="2"/>
  <c r="EG57" i="2"/>
  <c r="EF57" i="2"/>
  <c r="EG56" i="2"/>
  <c r="EF56" i="2"/>
  <c r="EG55" i="2"/>
  <c r="EF55" i="2"/>
  <c r="EG54" i="2"/>
  <c r="EF54" i="2"/>
  <c r="EG53" i="2"/>
  <c r="EF53" i="2"/>
  <c r="EG52" i="2"/>
  <c r="EF52" i="2"/>
  <c r="EG51" i="2"/>
  <c r="EF51" i="2"/>
  <c r="EG50" i="2"/>
  <c r="EF50" i="2"/>
  <c r="EG49" i="2"/>
  <c r="EF49" i="2"/>
  <c r="EG48" i="2"/>
  <c r="EF48" i="2"/>
  <c r="EG47" i="2"/>
  <c r="EF47" i="2"/>
  <c r="EG46" i="2"/>
  <c r="EF46" i="2"/>
  <c r="EG45" i="2"/>
  <c r="EF45" i="2"/>
  <c r="EG44" i="2"/>
  <c r="EF44" i="2"/>
  <c r="EG43" i="2"/>
  <c r="EF43" i="2"/>
  <c r="DO43" i="2"/>
  <c r="EG42" i="2"/>
  <c r="EF42" i="2"/>
  <c r="DO42" i="2"/>
  <c r="EG41" i="2"/>
  <c r="EF41" i="2"/>
  <c r="DO41" i="2"/>
  <c r="EG40" i="2"/>
  <c r="EF40" i="2"/>
  <c r="DO40" i="2"/>
  <c r="EG39" i="2"/>
  <c r="EF39" i="2"/>
  <c r="DO39" i="2"/>
  <c r="EG38" i="2"/>
  <c r="EF38" i="2"/>
  <c r="DO38" i="2"/>
  <c r="EG37" i="2"/>
  <c r="EF37" i="2"/>
  <c r="DO37" i="2"/>
  <c r="EG36" i="2"/>
  <c r="EF36" i="2"/>
  <c r="DO36" i="2"/>
  <c r="EG35" i="2"/>
  <c r="EF35" i="2"/>
  <c r="DO35" i="2"/>
  <c r="EG34" i="2"/>
  <c r="EF34" i="2"/>
  <c r="DO34" i="2"/>
  <c r="EG33" i="2"/>
  <c r="EF33" i="2"/>
  <c r="DO33" i="2"/>
  <c r="EG32" i="2"/>
  <c r="EF32" i="2"/>
  <c r="DO32" i="2"/>
  <c r="EG31" i="2"/>
  <c r="EF31" i="2"/>
  <c r="EE31" i="2"/>
  <c r="DO31" i="2"/>
  <c r="EG30" i="2"/>
  <c r="EF30" i="2"/>
  <c r="EE30" i="2"/>
  <c r="DO30" i="2"/>
  <c r="EG29" i="2"/>
  <c r="EF29" i="2"/>
  <c r="EE29" i="2"/>
  <c r="DO29" i="2"/>
  <c r="EG28" i="2"/>
  <c r="EF28" i="2"/>
  <c r="EE28" i="2"/>
  <c r="DO28" i="2"/>
  <c r="EG27" i="2"/>
  <c r="EF27" i="2"/>
  <c r="EE27" i="2"/>
  <c r="DO27" i="2"/>
  <c r="EG26" i="2"/>
  <c r="EF26" i="2"/>
  <c r="EE26" i="2"/>
  <c r="DO26" i="2"/>
  <c r="EG25" i="2"/>
  <c r="EF25" i="2"/>
  <c r="EE25" i="2"/>
  <c r="DO25" i="2"/>
  <c r="EG24" i="2"/>
  <c r="EF24" i="2"/>
  <c r="EE24" i="2"/>
  <c r="DO24" i="2"/>
  <c r="EG23" i="2"/>
  <c r="EF23" i="2"/>
  <c r="EE23" i="2"/>
  <c r="DO23" i="2"/>
  <c r="EG22" i="2"/>
  <c r="EF22" i="2"/>
  <c r="EE22" i="2"/>
  <c r="DO22" i="2"/>
  <c r="EG21" i="2"/>
  <c r="EF21" i="2"/>
  <c r="EE21" i="2"/>
  <c r="DO21" i="2"/>
  <c r="EG20" i="2"/>
  <c r="EF20" i="2"/>
  <c r="EE20" i="2"/>
  <c r="DO20" i="2"/>
  <c r="EG19" i="2"/>
  <c r="EF19" i="2"/>
  <c r="EE19" i="2"/>
  <c r="DO19" i="2"/>
  <c r="EG18" i="2"/>
  <c r="EF18" i="2"/>
  <c r="EE18" i="2"/>
  <c r="DO18" i="2"/>
  <c r="EG17" i="2"/>
  <c r="EF17" i="2"/>
  <c r="EE17" i="2"/>
  <c r="DO17" i="2"/>
  <c r="EG16" i="2"/>
  <c r="EF16" i="2"/>
  <c r="EE16" i="2"/>
  <c r="DO16" i="2"/>
  <c r="ET132" i="2"/>
  <c r="ES132" i="2"/>
  <c r="EQ132" i="2"/>
  <c r="EP132" i="2"/>
  <c r="CO132" i="2"/>
  <c r="CN132" i="2"/>
  <c r="CL132" i="2"/>
  <c r="CK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BD132" i="2" s="1"/>
  <c r="CF132" i="2" s="1"/>
  <c r="EK132" i="2" s="1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CF131" i="2" s="1"/>
  <c r="EK131" i="2" s="1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BD130" i="2" s="1"/>
  <c r="CF130" i="2" s="1"/>
  <c r="EK130" i="2" s="1"/>
  <c r="EK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CF129" i="2" s="1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BD128" i="2" s="1"/>
  <c r="CF128" i="2" s="1"/>
  <c r="EK128" i="2" s="1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BD127" i="2" s="1"/>
  <c r="CF127" i="2" s="1"/>
  <c r="EK127" i="2" s="1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BD126" i="2" s="1"/>
  <c r="CF126" i="2" s="1"/>
  <c r="EK126" i="2" s="1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BD125" i="2" s="1"/>
  <c r="CF125" i="2" s="1"/>
  <c r="EK125" i="2" s="1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BD124" i="2" s="1"/>
  <c r="CF124" i="2" s="1"/>
  <c r="EK124" i="2" s="1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CF123" i="2" s="1"/>
  <c r="EK123" i="2" s="1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EK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CF122" i="2" s="1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BD121" i="2" s="1"/>
  <c r="CF121" i="2" s="1"/>
  <c r="EK121" i="2" s="1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BD120" i="2" s="1"/>
  <c r="CF120" i="2" s="1"/>
  <c r="EK120" i="2" s="1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CF119" i="2" s="1"/>
  <c r="EK119" i="2" s="1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BD118" i="2" s="1"/>
  <c r="CF118" i="2" s="1"/>
  <c r="EK118" i="2" s="1"/>
  <c r="CF117" i="2"/>
  <c r="EK117" i="2" s="1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BD117" i="2" s="1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CF116" i="2" s="1"/>
  <c r="EK116" i="2" s="1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FJ115" i="2"/>
  <c r="DE115" i="2"/>
  <c r="CF115" i="2"/>
  <c r="EK115" i="2" s="1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BD115" i="2" s="1"/>
  <c r="FJ114" i="2"/>
  <c r="DE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BD114" i="2" s="1"/>
  <c r="CF114" i="2" s="1"/>
  <c r="EK114" i="2" s="1"/>
  <c r="FJ113" i="2"/>
  <c r="DE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BD113" i="2" s="1"/>
  <c r="CF113" i="2" s="1"/>
  <c r="EK113" i="2" s="1"/>
  <c r="FJ112" i="2"/>
  <c r="DE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CF112" i="2" s="1"/>
  <c r="EK112" i="2" s="1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FJ111" i="2"/>
  <c r="DE111" i="2"/>
  <c r="CF111" i="2"/>
  <c r="EK111" i="2" s="1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BD111" i="2" s="1"/>
  <c r="FJ110" i="2"/>
  <c r="DE110" i="2"/>
  <c r="CF110" i="2"/>
  <c r="EK110" i="2" s="1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FJ109" i="2"/>
  <c r="EK109" i="2"/>
  <c r="DE109" i="2"/>
  <c r="CF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BD109" i="2" s="1"/>
  <c r="FJ108" i="2"/>
  <c r="DE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CF108" i="2" s="1"/>
  <c r="EK108" i="2" s="1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FJ107" i="2"/>
  <c r="DE107" i="2"/>
  <c r="CF107" i="2"/>
  <c r="EK107" i="2" s="1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BD107" i="2" s="1"/>
  <c r="FJ106" i="2"/>
  <c r="DE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CF106" i="2" s="1"/>
  <c r="EK106" i="2" s="1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FJ105" i="2"/>
  <c r="EK105" i="2"/>
  <c r="DE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CF105" i="2" s="1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FJ104" i="2"/>
  <c r="DE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BD104" i="2" s="1"/>
  <c r="CF104" i="2" s="1"/>
  <c r="EK104" i="2" s="1"/>
  <c r="FJ103" i="2"/>
  <c r="DE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CF103" i="2" s="1"/>
  <c r="EK103" i="2" s="1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FJ102" i="2"/>
  <c r="EK102" i="2"/>
  <c r="DE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CF102" i="2" s="1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FJ101" i="2"/>
  <c r="DE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CF101" i="2" s="1"/>
  <c r="EK101" i="2" s="1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FJ100" i="2"/>
  <c r="DE100" i="2"/>
  <c r="CF100" i="2"/>
  <c r="EK100" i="2" s="1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BD100" i="2" s="1"/>
  <c r="FJ99" i="2"/>
  <c r="DE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BD99" i="2" s="1"/>
  <c r="CF99" i="2" s="1"/>
  <c r="EK99" i="2" s="1"/>
  <c r="FJ98" i="2"/>
  <c r="DE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BD98" i="2" s="1"/>
  <c r="CF98" i="2" s="1"/>
  <c r="EK98" i="2" s="1"/>
  <c r="FJ97" i="2"/>
  <c r="DE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BD97" i="2" s="1"/>
  <c r="CF97" i="2" s="1"/>
  <c r="EK97" i="2" s="1"/>
  <c r="FJ96" i="2"/>
  <c r="DE96" i="2"/>
  <c r="CF96" i="2"/>
  <c r="EK96" i="2" s="1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BD96" i="2" s="1"/>
  <c r="FJ95" i="2"/>
  <c r="DE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BD95" i="2" s="1"/>
  <c r="CF95" i="2" s="1"/>
  <c r="EK95" i="2" s="1"/>
  <c r="FJ94" i="2"/>
  <c r="DE94" i="2"/>
  <c r="CF94" i="2"/>
  <c r="EK94" i="2" s="1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FJ93" i="2"/>
  <c r="DE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BD93" i="2" s="1"/>
  <c r="CF93" i="2" s="1"/>
  <c r="EK93" i="2" s="1"/>
  <c r="FJ92" i="2"/>
  <c r="DE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BD92" i="2" s="1"/>
  <c r="CF92" i="2" s="1"/>
  <c r="EK92" i="2" s="1"/>
  <c r="FJ91" i="2"/>
  <c r="FI91" i="2"/>
  <c r="DE91" i="2"/>
  <c r="DD91" i="2"/>
  <c r="CF91" i="2"/>
  <c r="EK91" i="2" s="1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BD91" i="2" s="1"/>
  <c r="FJ90" i="2"/>
  <c r="FI90" i="2"/>
  <c r="DE90" i="2"/>
  <c r="D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BD90" i="2" s="1"/>
  <c r="CF90" i="2" s="1"/>
  <c r="EK90" i="2" s="1"/>
  <c r="FJ89" i="2"/>
  <c r="FI89" i="2"/>
  <c r="EK89" i="2"/>
  <c r="DE89" i="2"/>
  <c r="D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BD89" i="2" s="1"/>
  <c r="CF89" i="2" s="1"/>
  <c r="FJ88" i="2"/>
  <c r="FI88" i="2"/>
  <c r="DE88" i="2"/>
  <c r="D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BD88" i="2" s="1"/>
  <c r="CF88" i="2" s="1"/>
  <c r="EK88" i="2" s="1"/>
  <c r="FJ87" i="2"/>
  <c r="FI87" i="2"/>
  <c r="DE87" i="2"/>
  <c r="DD87" i="2"/>
  <c r="CF87" i="2"/>
  <c r="EK87" i="2" s="1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FJ86" i="2"/>
  <c r="FI86" i="2"/>
  <c r="DE86" i="2"/>
  <c r="D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CF86" i="2" s="1"/>
  <c r="EK86" i="2" s="1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FJ85" i="2"/>
  <c r="FI85" i="2"/>
  <c r="DE85" i="2"/>
  <c r="D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BD85" i="2" s="1"/>
  <c r="CF85" i="2" s="1"/>
  <c r="EK85" i="2" s="1"/>
  <c r="FJ84" i="2"/>
  <c r="FI84" i="2"/>
  <c r="DE84" i="2"/>
  <c r="D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CF84" i="2" s="1"/>
  <c r="EK84" i="2" s="1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FJ83" i="2"/>
  <c r="FI83" i="2"/>
  <c r="DE83" i="2"/>
  <c r="D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BD83" i="2" s="1"/>
  <c r="CF83" i="2" s="1"/>
  <c r="EK83" i="2" s="1"/>
  <c r="FJ82" i="2"/>
  <c r="FI82" i="2"/>
  <c r="EK82" i="2"/>
  <c r="DE82" i="2"/>
  <c r="D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CF82" i="2" s="1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FJ81" i="2"/>
  <c r="FI81" i="2"/>
  <c r="DE81" i="2"/>
  <c r="D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BD81" i="2" s="1"/>
  <c r="CF81" i="2" s="1"/>
  <c r="EK81" i="2" s="1"/>
  <c r="FJ80" i="2"/>
  <c r="FI80" i="2"/>
  <c r="EK80" i="2"/>
  <c r="DE80" i="2"/>
  <c r="D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CF80" i="2" s="1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FJ79" i="2"/>
  <c r="FI79" i="2"/>
  <c r="DE79" i="2"/>
  <c r="D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BD79" i="2" s="1"/>
  <c r="CF79" i="2" s="1"/>
  <c r="EK79" i="2" s="1"/>
  <c r="FJ78" i="2"/>
  <c r="FI78" i="2"/>
  <c r="EK78" i="2"/>
  <c r="DE78" i="2"/>
  <c r="D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CF78" i="2" s="1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FJ77" i="2"/>
  <c r="FI77" i="2"/>
  <c r="DE77" i="2"/>
  <c r="D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BD77" i="2" s="1"/>
  <c r="CF77" i="2" s="1"/>
  <c r="EK77" i="2" s="1"/>
  <c r="FJ76" i="2"/>
  <c r="FI76" i="2"/>
  <c r="DE76" i="2"/>
  <c r="D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CF76" i="2" s="1"/>
  <c r="EK76" i="2" s="1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FJ75" i="2"/>
  <c r="FI75" i="2"/>
  <c r="EK75" i="2"/>
  <c r="DE75" i="2"/>
  <c r="DD75" i="2"/>
  <c r="CF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BD75" i="2" s="1"/>
  <c r="FJ74" i="2"/>
  <c r="FI74" i="2"/>
  <c r="DE74" i="2"/>
  <c r="D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BD74" i="2" s="1"/>
  <c r="CF74" i="2" s="1"/>
  <c r="EK74" i="2" s="1"/>
  <c r="FJ73" i="2"/>
  <c r="FI73" i="2"/>
  <c r="EK73" i="2"/>
  <c r="DE73" i="2"/>
  <c r="DD73" i="2"/>
  <c r="CF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BD73" i="2" s="1"/>
  <c r="FJ72" i="2"/>
  <c r="FI72" i="2"/>
  <c r="DE72" i="2"/>
  <c r="D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BD72" i="2" s="1"/>
  <c r="CF72" i="2" s="1"/>
  <c r="EK72" i="2" s="1"/>
  <c r="FJ71" i="2"/>
  <c r="FI71" i="2"/>
  <c r="DE71" i="2"/>
  <c r="DD71" i="2"/>
  <c r="CF71" i="2"/>
  <c r="EK71" i="2" s="1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BD71" i="2" s="1"/>
  <c r="FJ70" i="2"/>
  <c r="FI70" i="2"/>
  <c r="DE70" i="2"/>
  <c r="D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BD70" i="2" s="1"/>
  <c r="CF70" i="2" s="1"/>
  <c r="EK70" i="2" s="1"/>
  <c r="FJ69" i="2"/>
  <c r="FI69" i="2"/>
  <c r="DE69" i="2"/>
  <c r="DD69" i="2"/>
  <c r="CF69" i="2"/>
  <c r="EK69" i="2" s="1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BD69" i="2" s="1"/>
  <c r="FJ68" i="2"/>
  <c r="FI68" i="2"/>
  <c r="EK68" i="2"/>
  <c r="DE68" i="2"/>
  <c r="DD68" i="2"/>
  <c r="CF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BD68" i="2" s="1"/>
  <c r="FJ67" i="2"/>
  <c r="FI67" i="2"/>
  <c r="DE67" i="2"/>
  <c r="DD67" i="2"/>
  <c r="CF67" i="2"/>
  <c r="EK67" i="2" s="1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BD67" i="2" s="1"/>
  <c r="FJ66" i="2"/>
  <c r="FI66" i="2"/>
  <c r="DE66" i="2"/>
  <c r="D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BD66" i="2" s="1"/>
  <c r="CF66" i="2" s="1"/>
  <c r="EK66" i="2" s="1"/>
  <c r="FJ65" i="2"/>
  <c r="FI65" i="2"/>
  <c r="EK65" i="2"/>
  <c r="DE65" i="2"/>
  <c r="DD65" i="2"/>
  <c r="CF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BD65" i="2" s="1"/>
  <c r="FJ64" i="2"/>
  <c r="FI64" i="2"/>
  <c r="DE64" i="2"/>
  <c r="D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BD64" i="2" s="1"/>
  <c r="CF64" i="2" s="1"/>
  <c r="EK64" i="2" s="1"/>
  <c r="FJ63" i="2"/>
  <c r="FI63" i="2"/>
  <c r="DE63" i="2"/>
  <c r="DD63" i="2"/>
  <c r="CF63" i="2"/>
  <c r="EK63" i="2" s="1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BD63" i="2" s="1"/>
  <c r="FJ62" i="2"/>
  <c r="FI62" i="2"/>
  <c r="DE62" i="2"/>
  <c r="DD62" i="2"/>
  <c r="CF62" i="2"/>
  <c r="EK62" i="2" s="1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BD62" i="2" s="1"/>
  <c r="FJ61" i="2"/>
  <c r="FI61" i="2"/>
  <c r="DE61" i="2"/>
  <c r="D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CF61" i="2" s="1"/>
  <c r="EK61" i="2" s="1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FJ60" i="2"/>
  <c r="FI60" i="2"/>
  <c r="DE60" i="2"/>
  <c r="D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BD60" i="2" s="1"/>
  <c r="CF60" i="2" s="1"/>
  <c r="EK60" i="2" s="1"/>
  <c r="FJ59" i="2"/>
  <c r="FI59" i="2"/>
  <c r="EK59" i="2"/>
  <c r="DE59" i="2"/>
  <c r="DD59" i="2"/>
  <c r="CF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FJ58" i="2"/>
  <c r="FI58" i="2"/>
  <c r="DE58" i="2"/>
  <c r="DD58" i="2"/>
  <c r="CF58" i="2"/>
  <c r="EK58" i="2" s="1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BD58" i="2" s="1"/>
  <c r="FJ57" i="2"/>
  <c r="FI57" i="2"/>
  <c r="DE57" i="2"/>
  <c r="D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CF57" i="2" s="1"/>
  <c r="EK57" i="2" s="1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FJ56" i="2"/>
  <c r="FI56" i="2"/>
  <c r="DE56" i="2"/>
  <c r="D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BD56" i="2" s="1"/>
  <c r="CF56" i="2" s="1"/>
  <c r="EK56" i="2" s="1"/>
  <c r="FJ55" i="2"/>
  <c r="FI55" i="2"/>
  <c r="DE55" i="2"/>
  <c r="D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BD55" i="2" s="1"/>
  <c r="CF55" i="2" s="1"/>
  <c r="EK55" i="2" s="1"/>
  <c r="FJ54" i="2"/>
  <c r="FI54" i="2"/>
  <c r="DE54" i="2"/>
  <c r="DD54" i="2"/>
  <c r="CF54" i="2"/>
  <c r="EK54" i="2" s="1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BD54" i="2" s="1"/>
  <c r="FJ53" i="2"/>
  <c r="FI53" i="2"/>
  <c r="DE53" i="2"/>
  <c r="DD53" i="2"/>
  <c r="CF53" i="2"/>
  <c r="EK53" i="2" s="1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FJ52" i="2"/>
  <c r="FI52" i="2"/>
  <c r="DE52" i="2"/>
  <c r="D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BD52" i="2" s="1"/>
  <c r="CF52" i="2" s="1"/>
  <c r="EK52" i="2" s="1"/>
  <c r="FJ51" i="2"/>
  <c r="FI51" i="2"/>
  <c r="DE51" i="2"/>
  <c r="D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CF51" i="2" s="1"/>
  <c r="EK51" i="2" s="1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FJ50" i="2"/>
  <c r="FI50" i="2"/>
  <c r="DE50" i="2"/>
  <c r="D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BD50" i="2" s="1"/>
  <c r="CF50" i="2" s="1"/>
  <c r="EK50" i="2" s="1"/>
  <c r="FJ49" i="2"/>
  <c r="FI49" i="2"/>
  <c r="DE49" i="2"/>
  <c r="D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CF49" i="2" s="1"/>
  <c r="EK49" i="2" s="1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FJ48" i="2"/>
  <c r="FI48" i="2"/>
  <c r="EK48" i="2"/>
  <c r="DE48" i="2"/>
  <c r="D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BD48" i="2" s="1"/>
  <c r="CF48" i="2" s="1"/>
  <c r="FJ47" i="2"/>
  <c r="FI47" i="2"/>
  <c r="EK47" i="2"/>
  <c r="DE47" i="2"/>
  <c r="D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BD47" i="2" s="1"/>
  <c r="CF47" i="2" s="1"/>
  <c r="FJ46" i="2"/>
  <c r="FI46" i="2"/>
  <c r="DE46" i="2"/>
  <c r="DD46" i="2"/>
  <c r="CF46" i="2"/>
  <c r="EK46" i="2" s="1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BD46" i="2" s="1"/>
  <c r="FJ45" i="2"/>
  <c r="FI45" i="2"/>
  <c r="DE45" i="2"/>
  <c r="D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BD45" i="2" s="1"/>
  <c r="CF45" i="2" s="1"/>
  <c r="EK45" i="2" s="1"/>
  <c r="FJ44" i="2"/>
  <c r="FI44" i="2"/>
  <c r="DE44" i="2"/>
  <c r="D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BD44" i="2" s="1"/>
  <c r="CF44" i="2" s="1"/>
  <c r="EK44" i="2" s="1"/>
  <c r="FJ43" i="2"/>
  <c r="FI43" i="2"/>
  <c r="ER43" i="2"/>
  <c r="DE43" i="2"/>
  <c r="DD43" i="2"/>
  <c r="CM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BD43" i="2" s="1"/>
  <c r="CF43" i="2" s="1"/>
  <c r="EK43" i="2" s="1"/>
  <c r="FJ42" i="2"/>
  <c r="FI42" i="2"/>
  <c r="ER42" i="2"/>
  <c r="DE42" i="2"/>
  <c r="DD42" i="2"/>
  <c r="CM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BD42" i="2" s="1"/>
  <c r="CF42" i="2" s="1"/>
  <c r="EK42" i="2" s="1"/>
  <c r="FJ41" i="2"/>
  <c r="FI41" i="2"/>
  <c r="ER41" i="2"/>
  <c r="DE41" i="2"/>
  <c r="DD41" i="2"/>
  <c r="CM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BD41" i="2" s="1"/>
  <c r="CF41" i="2" s="1"/>
  <c r="EK41" i="2" s="1"/>
  <c r="FJ40" i="2"/>
  <c r="FI40" i="2"/>
  <c r="ER40" i="2"/>
  <c r="EK40" i="2"/>
  <c r="DE40" i="2"/>
  <c r="DD40" i="2"/>
  <c r="CM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CF40" i="2" s="1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FJ39" i="2"/>
  <c r="FI39" i="2"/>
  <c r="ER39" i="2"/>
  <c r="DE39" i="2"/>
  <c r="DD39" i="2"/>
  <c r="CM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BD39" i="2" s="1"/>
  <c r="CF39" i="2" s="1"/>
  <c r="EK39" i="2" s="1"/>
  <c r="FJ38" i="2"/>
  <c r="FI38" i="2"/>
  <c r="ER38" i="2"/>
  <c r="EK38" i="2"/>
  <c r="DE38" i="2"/>
  <c r="DD38" i="2"/>
  <c r="CM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CF38" i="2" s="1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FJ37" i="2"/>
  <c r="FI37" i="2"/>
  <c r="ER37" i="2"/>
  <c r="DE37" i="2"/>
  <c r="DD37" i="2"/>
  <c r="CM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BD37" i="2" s="1"/>
  <c r="CF37" i="2" s="1"/>
  <c r="EK37" i="2" s="1"/>
  <c r="FJ36" i="2"/>
  <c r="FI36" i="2"/>
  <c r="ER36" i="2"/>
  <c r="DE36" i="2"/>
  <c r="DD36" i="2"/>
  <c r="CM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BD36" i="2" s="1"/>
  <c r="CF36" i="2" s="1"/>
  <c r="EK36" i="2" s="1"/>
  <c r="FJ35" i="2"/>
  <c r="FI35" i="2"/>
  <c r="ER35" i="2"/>
  <c r="DE35" i="2"/>
  <c r="DD35" i="2"/>
  <c r="CM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BD35" i="2" s="1"/>
  <c r="CF35" i="2" s="1"/>
  <c r="EK35" i="2" s="1"/>
  <c r="FJ34" i="2"/>
  <c r="FI34" i="2"/>
  <c r="ER34" i="2"/>
  <c r="DE34" i="2"/>
  <c r="DD34" i="2"/>
  <c r="CM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BD34" i="2" s="1"/>
  <c r="CF34" i="2" s="1"/>
  <c r="EK34" i="2" s="1"/>
  <c r="FJ33" i="2"/>
  <c r="FI33" i="2"/>
  <c r="ER33" i="2"/>
  <c r="DE33" i="2"/>
  <c r="DD33" i="2"/>
  <c r="CM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BD33" i="2" s="1"/>
  <c r="CF33" i="2" s="1"/>
  <c r="EK33" i="2" s="1"/>
  <c r="FJ32" i="2"/>
  <c r="FI32" i="2"/>
  <c r="ER32" i="2"/>
  <c r="DE32" i="2"/>
  <c r="DD32" i="2"/>
  <c r="CM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BD32" i="2" s="1"/>
  <c r="CF32" i="2" s="1"/>
  <c r="EK32" i="2" s="1"/>
  <c r="FJ31" i="2"/>
  <c r="FI31" i="2"/>
  <c r="FH31" i="2"/>
  <c r="ER31" i="2"/>
  <c r="DE31" i="2"/>
  <c r="DD31" i="2"/>
  <c r="DC31" i="2"/>
  <c r="CM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BD31" i="2" s="1"/>
  <c r="CF31" i="2" s="1"/>
  <c r="EK31" i="2" s="1"/>
  <c r="FJ30" i="2"/>
  <c r="FI30" i="2"/>
  <c r="FH30" i="2"/>
  <c r="ER30" i="2"/>
  <c r="DE30" i="2"/>
  <c r="DD30" i="2"/>
  <c r="DC30" i="2"/>
  <c r="CM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CF30" i="2" s="1"/>
  <c r="EK30" i="2" s="1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FJ29" i="2"/>
  <c r="FI29" i="2"/>
  <c r="FH29" i="2"/>
  <c r="ER29" i="2"/>
  <c r="DE29" i="2"/>
  <c r="DD29" i="2"/>
  <c r="DC29" i="2"/>
  <c r="CM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BD29" i="2" s="1"/>
  <c r="CF29" i="2" s="1"/>
  <c r="EK29" i="2" s="1"/>
  <c r="FJ28" i="2"/>
  <c r="FI28" i="2"/>
  <c r="FH28" i="2"/>
  <c r="ER28" i="2"/>
  <c r="DE28" i="2"/>
  <c r="DD28" i="2"/>
  <c r="DC28" i="2"/>
  <c r="CM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BD28" i="2" s="1"/>
  <c r="CF28" i="2" s="1"/>
  <c r="EK28" i="2" s="1"/>
  <c r="FJ27" i="2"/>
  <c r="FI27" i="2"/>
  <c r="FH27" i="2"/>
  <c r="ER27" i="2"/>
  <c r="EK27" i="2"/>
  <c r="DE27" i="2"/>
  <c r="DD27" i="2"/>
  <c r="DC27" i="2"/>
  <c r="CM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BD27" i="2" s="1"/>
  <c r="CF27" i="2" s="1"/>
  <c r="FJ26" i="2"/>
  <c r="FI26" i="2"/>
  <c r="FH26" i="2"/>
  <c r="ER26" i="2"/>
  <c r="DE26" i="2"/>
  <c r="DD26" i="2"/>
  <c r="DC26" i="2"/>
  <c r="CM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BD26" i="2" s="1"/>
  <c r="CF26" i="2" s="1"/>
  <c r="EK26" i="2" s="1"/>
  <c r="FJ25" i="2"/>
  <c r="FI25" i="2"/>
  <c r="FH25" i="2"/>
  <c r="ER25" i="2"/>
  <c r="DE25" i="2"/>
  <c r="DD25" i="2"/>
  <c r="DC25" i="2"/>
  <c r="CM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BD25" i="2" s="1"/>
  <c r="CF25" i="2" s="1"/>
  <c r="EK25" i="2" s="1"/>
  <c r="FJ24" i="2"/>
  <c r="FI24" i="2"/>
  <c r="FH24" i="2"/>
  <c r="ER24" i="2"/>
  <c r="DE24" i="2"/>
  <c r="DD24" i="2"/>
  <c r="DC24" i="2"/>
  <c r="CM24" i="2"/>
  <c r="CF24" i="2"/>
  <c r="EK24" i="2" s="1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FJ23" i="2"/>
  <c r="FI23" i="2"/>
  <c r="FH23" i="2"/>
  <c r="ER23" i="2"/>
  <c r="DE23" i="2"/>
  <c r="DD23" i="2"/>
  <c r="DC23" i="2"/>
  <c r="CM23" i="2"/>
  <c r="CF23" i="2"/>
  <c r="EK23" i="2" s="1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FJ22" i="2"/>
  <c r="FI22" i="2"/>
  <c r="FH22" i="2"/>
  <c r="ER22" i="2"/>
  <c r="DE22" i="2"/>
  <c r="DD22" i="2"/>
  <c r="DC22" i="2"/>
  <c r="CM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BD22" i="2" s="1"/>
  <c r="CF22" i="2" s="1"/>
  <c r="EK22" i="2" s="1"/>
  <c r="FJ21" i="2"/>
  <c r="FI21" i="2"/>
  <c r="FH21" i="2"/>
  <c r="ER21" i="2"/>
  <c r="DE21" i="2"/>
  <c r="DD21" i="2"/>
  <c r="DC21" i="2"/>
  <c r="CM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BD21" i="2" s="1"/>
  <c r="CF21" i="2" s="1"/>
  <c r="EK21" i="2" s="1"/>
  <c r="FJ20" i="2"/>
  <c r="FI20" i="2"/>
  <c r="FH20" i="2"/>
  <c r="ER20" i="2"/>
  <c r="DE20" i="2"/>
  <c r="DD20" i="2"/>
  <c r="DC20" i="2"/>
  <c r="CM20" i="2"/>
  <c r="CF20" i="2"/>
  <c r="EK20" i="2" s="1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BD20" i="2" s="1"/>
  <c r="FJ19" i="2"/>
  <c r="FI19" i="2"/>
  <c r="FH19" i="2"/>
  <c r="ER19" i="2"/>
  <c r="DE19" i="2"/>
  <c r="DD19" i="2"/>
  <c r="DC19" i="2"/>
  <c r="CM19" i="2"/>
  <c r="CF19" i="2"/>
  <c r="EK19" i="2" s="1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FJ18" i="2"/>
  <c r="FI18" i="2"/>
  <c r="FH18" i="2"/>
  <c r="ER18" i="2"/>
  <c r="DE18" i="2"/>
  <c r="DD18" i="2"/>
  <c r="DC18" i="2"/>
  <c r="CM18" i="2"/>
  <c r="CF18" i="2"/>
  <c r="EK18" i="2" s="1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BD18" i="2" s="1"/>
  <c r="FJ17" i="2"/>
  <c r="FI17" i="2"/>
  <c r="FH17" i="2"/>
  <c r="ER17" i="2"/>
  <c r="DE17" i="2"/>
  <c r="DD17" i="2"/>
  <c r="DC17" i="2"/>
  <c r="CM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BD17" i="2" s="1"/>
  <c r="CF17" i="2" s="1"/>
  <c r="EK17" i="2" s="1"/>
  <c r="FJ16" i="2"/>
  <c r="FI16" i="2"/>
  <c r="FH16" i="2"/>
  <c r="ER16" i="2"/>
  <c r="DE16" i="2"/>
  <c r="DD16" i="2"/>
  <c r="DC16" i="2"/>
  <c r="CM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BD16" i="2" s="1"/>
  <c r="CF16" i="2" s="1"/>
  <c r="EK16" i="2" s="1"/>
  <c r="ET132" i="1"/>
  <c r="ES132" i="1"/>
  <c r="EQ132" i="1"/>
  <c r="EP132" i="1"/>
  <c r="FJ115" i="1"/>
  <c r="FJ114" i="1"/>
  <c r="FJ113" i="1"/>
  <c r="FJ112" i="1"/>
  <c r="FJ111" i="1"/>
  <c r="FJ110" i="1"/>
  <c r="FJ109" i="1"/>
  <c r="FJ108" i="1"/>
  <c r="FJ107" i="1"/>
  <c r="FJ106" i="1"/>
  <c r="FJ105" i="1"/>
  <c r="FJ104" i="1"/>
  <c r="FJ103" i="1"/>
  <c r="FJ102" i="1"/>
  <c r="FJ101" i="1"/>
  <c r="FJ100" i="1"/>
  <c r="FJ99" i="1"/>
  <c r="FJ98" i="1"/>
  <c r="FJ97" i="1"/>
  <c r="FJ96" i="1"/>
  <c r="FJ95" i="1"/>
  <c r="FJ94" i="1"/>
  <c r="FJ93" i="1"/>
  <c r="FJ92" i="1"/>
  <c r="FJ91" i="1"/>
  <c r="FI91" i="1"/>
  <c r="FJ90" i="1"/>
  <c r="FI90" i="1"/>
  <c r="FJ89" i="1"/>
  <c r="FI89" i="1"/>
  <c r="FJ88" i="1"/>
  <c r="FI88" i="1"/>
  <c r="FJ87" i="1"/>
  <c r="FI87" i="1"/>
  <c r="FJ86" i="1"/>
  <c r="FI86" i="1"/>
  <c r="FJ85" i="1"/>
  <c r="FI85" i="1"/>
  <c r="FJ84" i="1"/>
  <c r="FI84" i="1"/>
  <c r="FJ83" i="1"/>
  <c r="FI83" i="1"/>
  <c r="FJ82" i="1"/>
  <c r="FI82" i="1"/>
  <c r="FJ81" i="1"/>
  <c r="FI81" i="1"/>
  <c r="FJ80" i="1"/>
  <c r="FI80" i="1"/>
  <c r="FJ79" i="1"/>
  <c r="FI79" i="1"/>
  <c r="FJ78" i="1"/>
  <c r="FI78" i="1"/>
  <c r="FJ77" i="1"/>
  <c r="FI77" i="1"/>
  <c r="FJ76" i="1"/>
  <c r="FI76" i="1"/>
  <c r="FJ75" i="1"/>
  <c r="FI75" i="1"/>
  <c r="FJ74" i="1"/>
  <c r="FI74" i="1"/>
  <c r="FJ73" i="1"/>
  <c r="FI73" i="1"/>
  <c r="FJ72" i="1"/>
  <c r="FI72" i="1"/>
  <c r="FJ71" i="1"/>
  <c r="FI71" i="1"/>
  <c r="FJ70" i="1"/>
  <c r="FI70" i="1"/>
  <c r="FJ69" i="1"/>
  <c r="FI69" i="1"/>
  <c r="FJ68" i="1"/>
  <c r="FI68" i="1"/>
  <c r="FJ67" i="1"/>
  <c r="FI67" i="1"/>
  <c r="FJ66" i="1"/>
  <c r="FI66" i="1"/>
  <c r="FJ65" i="1"/>
  <c r="FI65" i="1"/>
  <c r="FJ64" i="1"/>
  <c r="FI64" i="1"/>
  <c r="FJ63" i="1"/>
  <c r="FI63" i="1"/>
  <c r="FJ62" i="1"/>
  <c r="FI62" i="1"/>
  <c r="FJ61" i="1"/>
  <c r="FI61" i="1"/>
  <c r="FJ60" i="1"/>
  <c r="FI60" i="1"/>
  <c r="FJ59" i="1"/>
  <c r="FI59" i="1"/>
  <c r="FJ58" i="1"/>
  <c r="FI58" i="1"/>
  <c r="FJ57" i="1"/>
  <c r="FI57" i="1"/>
  <c r="FJ56" i="1"/>
  <c r="FI56" i="1"/>
  <c r="FJ55" i="1"/>
  <c r="FI55" i="1"/>
  <c r="FJ54" i="1"/>
  <c r="FI54" i="1"/>
  <c r="FJ53" i="1"/>
  <c r="FI53" i="1"/>
  <c r="FJ52" i="1"/>
  <c r="FI52" i="1"/>
  <c r="FJ51" i="1"/>
  <c r="FI51" i="1"/>
  <c r="FJ50" i="1"/>
  <c r="FI50" i="1"/>
  <c r="FJ49" i="1"/>
  <c r="FI49" i="1"/>
  <c r="FJ48" i="1"/>
  <c r="FI48" i="1"/>
  <c r="FJ47" i="1"/>
  <c r="FI47" i="1"/>
  <c r="FJ46" i="1"/>
  <c r="FI46" i="1"/>
  <c r="FJ45" i="1"/>
  <c r="FI45" i="1"/>
  <c r="FJ44" i="1"/>
  <c r="FI44" i="1"/>
  <c r="FJ43" i="1"/>
  <c r="FI43" i="1"/>
  <c r="ER43" i="1"/>
  <c r="FJ42" i="1"/>
  <c r="FI42" i="1"/>
  <c r="ER42" i="1"/>
  <c r="FJ41" i="1"/>
  <c r="FI41" i="1"/>
  <c r="ER41" i="1"/>
  <c r="FJ40" i="1"/>
  <c r="FI40" i="1"/>
  <c r="ER40" i="1"/>
  <c r="FJ39" i="1"/>
  <c r="FI39" i="1"/>
  <c r="ER39" i="1"/>
  <c r="FJ38" i="1"/>
  <c r="FI38" i="1"/>
  <c r="ER38" i="1"/>
  <c r="FJ37" i="1"/>
  <c r="FI37" i="1"/>
  <c r="ER37" i="1"/>
  <c r="FJ36" i="1"/>
  <c r="FI36" i="1"/>
  <c r="ER36" i="1"/>
  <c r="FJ35" i="1"/>
  <c r="FI35" i="1"/>
  <c r="ER35" i="1"/>
  <c r="FJ34" i="1"/>
  <c r="FI34" i="1"/>
  <c r="ER34" i="1"/>
  <c r="FJ33" i="1"/>
  <c r="FI33" i="1"/>
  <c r="ER33" i="1"/>
  <c r="FJ32" i="1"/>
  <c r="FI32" i="1"/>
  <c r="ER32" i="1"/>
  <c r="FJ31" i="1"/>
  <c r="FI31" i="1"/>
  <c r="FH31" i="1"/>
  <c r="ER31" i="1"/>
  <c r="FJ30" i="1"/>
  <c r="FI30" i="1"/>
  <c r="FH30" i="1"/>
  <c r="ER30" i="1"/>
  <c r="FJ29" i="1"/>
  <c r="FI29" i="1"/>
  <c r="FH29" i="1"/>
  <c r="ER29" i="1"/>
  <c r="FJ28" i="1"/>
  <c r="FI28" i="1"/>
  <c r="FH28" i="1"/>
  <c r="ER28" i="1"/>
  <c r="FJ27" i="1"/>
  <c r="FI27" i="1"/>
  <c r="FH27" i="1"/>
  <c r="ER27" i="1"/>
  <c r="FJ26" i="1"/>
  <c r="FI26" i="1"/>
  <c r="FH26" i="1"/>
  <c r="ER26" i="1"/>
  <c r="FJ25" i="1"/>
  <c r="FI25" i="1"/>
  <c r="FH25" i="1"/>
  <c r="ER25" i="1"/>
  <c r="FJ24" i="1"/>
  <c r="FI24" i="1"/>
  <c r="FH24" i="1"/>
  <c r="ER24" i="1"/>
  <c r="FJ23" i="1"/>
  <c r="FI23" i="1"/>
  <c r="FH23" i="1"/>
  <c r="ER23" i="1"/>
  <c r="FJ22" i="1"/>
  <c r="FI22" i="1"/>
  <c r="FH22" i="1"/>
  <c r="ER22" i="1"/>
  <c r="FJ21" i="1"/>
  <c r="FI21" i="1"/>
  <c r="FH21" i="1"/>
  <c r="ER21" i="1"/>
  <c r="FJ20" i="1"/>
  <c r="FI20" i="1"/>
  <c r="FH20" i="1"/>
  <c r="ER20" i="1"/>
  <c r="FJ19" i="1"/>
  <c r="FI19" i="1"/>
  <c r="FH19" i="1"/>
  <c r="ER19" i="1"/>
  <c r="FJ18" i="1"/>
  <c r="FI18" i="1"/>
  <c r="FH18" i="1"/>
  <c r="ER18" i="1"/>
  <c r="FJ17" i="1"/>
  <c r="FI17" i="1"/>
  <c r="FH17" i="1"/>
  <c r="ER17" i="1"/>
  <c r="FJ16" i="1"/>
  <c r="FI16" i="1"/>
  <c r="FH16" i="1"/>
  <c r="ER16" i="1"/>
  <c r="DQ132" i="1"/>
  <c r="DP132" i="1"/>
  <c r="DN132" i="1"/>
  <c r="DM132" i="1"/>
  <c r="EG115" i="1"/>
  <c r="EG114" i="1"/>
  <c r="EG113" i="1"/>
  <c r="EG112" i="1"/>
  <c r="EG111" i="1"/>
  <c r="EG110" i="1"/>
  <c r="EG109" i="1"/>
  <c r="EG108" i="1"/>
  <c r="EG107" i="1"/>
  <c r="EG106" i="1"/>
  <c r="EG105" i="1"/>
  <c r="EG104" i="1"/>
  <c r="EG103" i="1"/>
  <c r="EG102" i="1"/>
  <c r="EG101" i="1"/>
  <c r="EG100" i="1"/>
  <c r="EG99" i="1"/>
  <c r="EG98" i="1"/>
  <c r="EG97" i="1"/>
  <c r="EG96" i="1"/>
  <c r="EG95" i="1"/>
  <c r="EG94" i="1"/>
  <c r="EG93" i="1"/>
  <c r="EG92" i="1"/>
  <c r="EG91" i="1"/>
  <c r="EF91" i="1"/>
  <c r="EG90" i="1"/>
  <c r="EF90" i="1"/>
  <c r="EG89" i="1"/>
  <c r="EF89" i="1"/>
  <c r="EG88" i="1"/>
  <c r="EF88" i="1"/>
  <c r="EG87" i="1"/>
  <c r="EF87" i="1"/>
  <c r="EG86" i="1"/>
  <c r="EF86" i="1"/>
  <c r="EG85" i="1"/>
  <c r="EF85" i="1"/>
  <c r="EG84" i="1"/>
  <c r="EF84" i="1"/>
  <c r="EG83" i="1"/>
  <c r="EF83" i="1"/>
  <c r="EG82" i="1"/>
  <c r="EF82" i="1"/>
  <c r="EG81" i="1"/>
  <c r="EF81" i="1"/>
  <c r="EG80" i="1"/>
  <c r="EF80" i="1"/>
  <c r="EG79" i="1"/>
  <c r="EF79" i="1"/>
  <c r="EG78" i="1"/>
  <c r="EF78" i="1"/>
  <c r="EG77" i="1"/>
  <c r="EF77" i="1"/>
  <c r="EG76" i="1"/>
  <c r="EF76" i="1"/>
  <c r="EG75" i="1"/>
  <c r="EF75" i="1"/>
  <c r="EG74" i="1"/>
  <c r="EF74" i="1"/>
  <c r="EG73" i="1"/>
  <c r="EF73" i="1"/>
  <c r="EG72" i="1"/>
  <c r="EF72" i="1"/>
  <c r="EG71" i="1"/>
  <c r="EF71" i="1"/>
  <c r="EG70" i="1"/>
  <c r="EF70" i="1"/>
  <c r="EG69" i="1"/>
  <c r="EF69" i="1"/>
  <c r="EG68" i="1"/>
  <c r="EF68" i="1"/>
  <c r="EG67" i="1"/>
  <c r="EF67" i="1"/>
  <c r="EG66" i="1"/>
  <c r="EF66" i="1"/>
  <c r="EG65" i="1"/>
  <c r="EF65" i="1"/>
  <c r="EG64" i="1"/>
  <c r="EF64" i="1"/>
  <c r="EG63" i="1"/>
  <c r="EF63" i="1"/>
  <c r="EG62" i="1"/>
  <c r="EF62" i="1"/>
  <c r="EG61" i="1"/>
  <c r="EF61" i="1"/>
  <c r="EG60" i="1"/>
  <c r="EF60" i="1"/>
  <c r="EG59" i="1"/>
  <c r="EF59" i="1"/>
  <c r="EG58" i="1"/>
  <c r="EF58" i="1"/>
  <c r="EG57" i="1"/>
  <c r="EF57" i="1"/>
  <c r="EG56" i="1"/>
  <c r="EF56" i="1"/>
  <c r="EG55" i="1"/>
  <c r="EF55" i="1"/>
  <c r="EG54" i="1"/>
  <c r="EF54" i="1"/>
  <c r="EG53" i="1"/>
  <c r="EF53" i="1"/>
  <c r="EG52" i="1"/>
  <c r="EF52" i="1"/>
  <c r="EG51" i="1"/>
  <c r="EF51" i="1"/>
  <c r="EG50" i="1"/>
  <c r="EF50" i="1"/>
  <c r="EG49" i="1"/>
  <c r="EF49" i="1"/>
  <c r="EG48" i="1"/>
  <c r="EF48" i="1"/>
  <c r="EG47" i="1"/>
  <c r="EF47" i="1"/>
  <c r="EG46" i="1"/>
  <c r="EF46" i="1"/>
  <c r="EG45" i="1"/>
  <c r="EF45" i="1"/>
  <c r="EG44" i="1"/>
  <c r="EF44" i="1"/>
  <c r="EG43" i="1"/>
  <c r="EF43" i="1"/>
  <c r="DO43" i="1"/>
  <c r="EG42" i="1"/>
  <c r="EF42" i="1"/>
  <c r="DO42" i="1"/>
  <c r="EG41" i="1"/>
  <c r="EF41" i="1"/>
  <c r="DO41" i="1"/>
  <c r="EG40" i="1"/>
  <c r="EF40" i="1"/>
  <c r="DO40" i="1"/>
  <c r="EG39" i="1"/>
  <c r="EF39" i="1"/>
  <c r="DO39" i="1"/>
  <c r="EG38" i="1"/>
  <c r="EF38" i="1"/>
  <c r="DO38" i="1"/>
  <c r="EG37" i="1"/>
  <c r="EF37" i="1"/>
  <c r="DO37" i="1"/>
  <c r="EG36" i="1"/>
  <c r="EF36" i="1"/>
  <c r="DO36" i="1"/>
  <c r="EG35" i="1"/>
  <c r="EF35" i="1"/>
  <c r="DO35" i="1"/>
  <c r="EG34" i="1"/>
  <c r="EF34" i="1"/>
  <c r="DO34" i="1"/>
  <c r="EG33" i="1"/>
  <c r="EF33" i="1"/>
  <c r="DO33" i="1"/>
  <c r="EG32" i="1"/>
  <c r="EF32" i="1"/>
  <c r="DO32" i="1"/>
  <c r="EG31" i="1"/>
  <c r="EF31" i="1"/>
  <c r="EE31" i="1"/>
  <c r="DO31" i="1"/>
  <c r="EG30" i="1"/>
  <c r="EF30" i="1"/>
  <c r="EE30" i="1"/>
  <c r="DO30" i="1"/>
  <c r="EG29" i="1"/>
  <c r="EF29" i="1"/>
  <c r="EE29" i="1"/>
  <c r="DO29" i="1"/>
  <c r="EG28" i="1"/>
  <c r="EF28" i="1"/>
  <c r="EE28" i="1"/>
  <c r="DO28" i="1"/>
  <c r="EG27" i="1"/>
  <c r="EF27" i="1"/>
  <c r="EE27" i="1"/>
  <c r="DO27" i="1"/>
  <c r="EG26" i="1"/>
  <c r="EF26" i="1"/>
  <c r="EE26" i="1"/>
  <c r="DO26" i="1"/>
  <c r="EG25" i="1"/>
  <c r="EF25" i="1"/>
  <c r="EE25" i="1"/>
  <c r="DO25" i="1"/>
  <c r="EG24" i="1"/>
  <c r="EF24" i="1"/>
  <c r="EE24" i="1"/>
  <c r="DO24" i="1"/>
  <c r="EG23" i="1"/>
  <c r="EF23" i="1"/>
  <c r="EE23" i="1"/>
  <c r="DO23" i="1"/>
  <c r="EG22" i="1"/>
  <c r="EF22" i="1"/>
  <c r="EE22" i="1"/>
  <c r="DO22" i="1"/>
  <c r="EG21" i="1"/>
  <c r="EF21" i="1"/>
  <c r="EE21" i="1"/>
  <c r="DO21" i="1"/>
  <c r="EG20" i="1"/>
  <c r="EF20" i="1"/>
  <c r="EE20" i="1"/>
  <c r="DO20" i="1"/>
  <c r="EG19" i="1"/>
  <c r="EF19" i="1"/>
  <c r="EE19" i="1"/>
  <c r="DO19" i="1"/>
  <c r="EG18" i="1"/>
  <c r="EF18" i="1"/>
  <c r="EE18" i="1"/>
  <c r="DO18" i="1"/>
  <c r="EG17" i="1"/>
  <c r="EF17" i="1"/>
  <c r="EE17" i="1"/>
  <c r="DO17" i="1"/>
  <c r="EG16" i="1"/>
  <c r="EF16" i="1"/>
  <c r="EE16" i="1"/>
  <c r="DO16" i="1"/>
  <c r="CO132" i="1"/>
  <c r="CN132" i="1"/>
  <c r="CL132" i="1"/>
  <c r="CK132" i="1"/>
  <c r="DE115" i="1"/>
  <c r="DE114" i="1"/>
  <c r="DE113" i="1"/>
  <c r="DE112" i="1"/>
  <c r="DE111" i="1"/>
  <c r="DE110" i="1"/>
  <c r="DE109" i="1"/>
  <c r="DE108" i="1"/>
  <c r="DE107" i="1"/>
  <c r="DE106" i="1"/>
  <c r="DE105" i="1"/>
  <c r="DE104" i="1"/>
  <c r="DE103" i="1"/>
  <c r="DE102" i="1"/>
  <c r="DE101" i="1"/>
  <c r="DE100" i="1"/>
  <c r="DE99" i="1"/>
  <c r="DE98" i="1"/>
  <c r="DE97" i="1"/>
  <c r="DE96" i="1"/>
  <c r="DE95" i="1"/>
  <c r="DE94" i="1"/>
  <c r="DE93" i="1"/>
  <c r="DE92" i="1"/>
  <c r="DE91" i="1"/>
  <c r="DD91" i="1"/>
  <c r="DE90" i="1"/>
  <c r="DD90" i="1"/>
  <c r="DE89" i="1"/>
  <c r="DD89" i="1"/>
  <c r="DE88" i="1"/>
  <c r="DD88" i="1"/>
  <c r="DE87" i="1"/>
  <c r="DD87" i="1"/>
  <c r="DE86" i="1"/>
  <c r="DD86" i="1"/>
  <c r="DE85" i="1"/>
  <c r="DD85" i="1"/>
  <c r="DE84" i="1"/>
  <c r="DD84" i="1"/>
  <c r="DE83" i="1"/>
  <c r="DD83" i="1"/>
  <c r="DE82" i="1"/>
  <c r="DD82" i="1"/>
  <c r="DE81" i="1"/>
  <c r="DD81" i="1"/>
  <c r="DE80" i="1"/>
  <c r="DD80" i="1"/>
  <c r="DE79" i="1"/>
  <c r="DD79" i="1"/>
  <c r="DE78" i="1"/>
  <c r="DD78" i="1"/>
  <c r="DE77" i="1"/>
  <c r="DD77" i="1"/>
  <c r="DE76" i="1"/>
  <c r="DD76" i="1"/>
  <c r="DE75" i="1"/>
  <c r="DD75" i="1"/>
  <c r="DE74" i="1"/>
  <c r="DD74" i="1"/>
  <c r="DE73" i="1"/>
  <c r="DD73" i="1"/>
  <c r="DE72" i="1"/>
  <c r="DD72" i="1"/>
  <c r="DE71" i="1"/>
  <c r="DD71" i="1"/>
  <c r="DE70" i="1"/>
  <c r="DD70" i="1"/>
  <c r="DE69" i="1"/>
  <c r="DD69" i="1"/>
  <c r="DE68" i="1"/>
  <c r="DD68" i="1"/>
  <c r="DE67" i="1"/>
  <c r="DD67" i="1"/>
  <c r="DE66" i="1"/>
  <c r="DD66" i="1"/>
  <c r="DE65" i="1"/>
  <c r="DD65" i="1"/>
  <c r="DE64" i="1"/>
  <c r="DD64" i="1"/>
  <c r="DE63" i="1"/>
  <c r="DD63" i="1"/>
  <c r="DE62" i="1"/>
  <c r="DD62" i="1"/>
  <c r="DE61" i="1"/>
  <c r="DD61" i="1"/>
  <c r="DE60" i="1"/>
  <c r="DD60" i="1"/>
  <c r="DE59" i="1"/>
  <c r="DD59" i="1"/>
  <c r="DE58" i="1"/>
  <c r="DD58" i="1"/>
  <c r="DE57" i="1"/>
  <c r="DD57" i="1"/>
  <c r="DE56" i="1"/>
  <c r="DD56" i="1"/>
  <c r="DE55" i="1"/>
  <c r="DD55" i="1"/>
  <c r="DE54" i="1"/>
  <c r="DD54" i="1"/>
  <c r="DE53" i="1"/>
  <c r="DD53" i="1"/>
  <c r="DE52" i="1"/>
  <c r="DD52" i="1"/>
  <c r="DE51" i="1"/>
  <c r="DD51" i="1"/>
  <c r="DE50" i="1"/>
  <c r="DD50" i="1"/>
  <c r="DE49" i="1"/>
  <c r="DD49" i="1"/>
  <c r="DE48" i="1"/>
  <c r="DD48" i="1"/>
  <c r="DE47" i="1"/>
  <c r="DD47" i="1"/>
  <c r="DE46" i="1"/>
  <c r="DD46" i="1"/>
  <c r="DE45" i="1"/>
  <c r="DD45" i="1"/>
  <c r="DE44" i="1"/>
  <c r="DD44" i="1"/>
  <c r="DE43" i="1"/>
  <c r="DD43" i="1"/>
  <c r="CM43" i="1"/>
  <c r="DE42" i="1"/>
  <c r="DD42" i="1"/>
  <c r="CM42" i="1"/>
  <c r="DE41" i="1"/>
  <c r="DD41" i="1"/>
  <c r="CM41" i="1"/>
  <c r="DE40" i="1"/>
  <c r="DD40" i="1"/>
  <c r="CM40" i="1"/>
  <c r="DE39" i="1"/>
  <c r="DD39" i="1"/>
  <c r="CM39" i="1"/>
  <c r="DE38" i="1"/>
  <c r="DD38" i="1"/>
  <c r="CM38" i="1"/>
  <c r="DE37" i="1"/>
  <c r="DD37" i="1"/>
  <c r="CM37" i="1"/>
  <c r="DE36" i="1"/>
  <c r="DD36" i="1"/>
  <c r="CM36" i="1"/>
  <c r="DE35" i="1"/>
  <c r="DD35" i="1"/>
  <c r="CM35" i="1"/>
  <c r="DE34" i="1"/>
  <c r="DD34" i="1"/>
  <c r="CM34" i="1"/>
  <c r="DE33" i="1"/>
  <c r="DD33" i="1"/>
  <c r="CM33" i="1"/>
  <c r="DE32" i="1"/>
  <c r="DD32" i="1"/>
  <c r="CM32" i="1"/>
  <c r="DE31" i="1"/>
  <c r="DD31" i="1"/>
  <c r="DC31" i="1"/>
  <c r="CM31" i="1"/>
  <c r="DE30" i="1"/>
  <c r="DD30" i="1"/>
  <c r="DC30" i="1"/>
  <c r="CM30" i="1"/>
  <c r="DE29" i="1"/>
  <c r="DD29" i="1"/>
  <c r="DC29" i="1"/>
  <c r="CM29" i="1"/>
  <c r="DE28" i="1"/>
  <c r="DD28" i="1"/>
  <c r="DC28" i="1"/>
  <c r="CM28" i="1"/>
  <c r="DE27" i="1"/>
  <c r="DD27" i="1"/>
  <c r="DC27" i="1"/>
  <c r="CM27" i="1"/>
  <c r="DE26" i="1"/>
  <c r="DD26" i="1"/>
  <c r="DC26" i="1"/>
  <c r="CM26" i="1"/>
  <c r="DE25" i="1"/>
  <c r="DD25" i="1"/>
  <c r="DC25" i="1"/>
  <c r="CM25" i="1"/>
  <c r="DE24" i="1"/>
  <c r="DD24" i="1"/>
  <c r="DC24" i="1"/>
  <c r="CM24" i="1"/>
  <c r="DE23" i="1"/>
  <c r="DD23" i="1"/>
  <c r="DC23" i="1"/>
  <c r="CM23" i="1"/>
  <c r="DE22" i="1"/>
  <c r="DD22" i="1"/>
  <c r="DC22" i="1"/>
  <c r="CM22" i="1"/>
  <c r="DE21" i="1"/>
  <c r="DD21" i="1"/>
  <c r="DC21" i="1"/>
  <c r="CM21" i="1"/>
  <c r="DE20" i="1"/>
  <c r="DD20" i="1"/>
  <c r="DC20" i="1"/>
  <c r="CM20" i="1"/>
  <c r="DE19" i="1"/>
  <c r="DD19" i="1"/>
  <c r="DC19" i="1"/>
  <c r="CM19" i="1"/>
  <c r="DE18" i="1"/>
  <c r="DD18" i="1"/>
  <c r="DC18" i="1"/>
  <c r="CM18" i="1"/>
  <c r="DE17" i="1"/>
  <c r="DD17" i="1"/>
  <c r="DC17" i="1"/>
  <c r="CM17" i="1"/>
  <c r="DE16" i="1"/>
  <c r="DD16" i="1"/>
  <c r="DC16" i="1"/>
  <c r="CM16" i="1"/>
  <c r="BE16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AD16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5" i="8"/>
  <c r="A121" i="3" l="1"/>
  <c r="N12" i="3"/>
  <c r="CD18" i="1"/>
  <c r="CG18" i="1" s="1"/>
  <c r="CQ24" i="1"/>
  <c r="DS24" i="1" s="1"/>
  <c r="CK30" i="1"/>
  <c r="DM30" i="1" s="1"/>
  <c r="CR31" i="1"/>
  <c r="DT31" i="1" s="1"/>
  <c r="CD66" i="1"/>
  <c r="CS66" i="1" s="1"/>
  <c r="DU66" i="1" s="1"/>
  <c r="CK21" i="1"/>
  <c r="DM21" i="1" s="1"/>
  <c r="CH18" i="1"/>
  <c r="DJ18" i="1" s="1"/>
  <c r="CX18" i="1"/>
  <c r="DZ18" i="1" s="1"/>
  <c r="CD27" i="1"/>
  <c r="CK27" i="1" s="1"/>
  <c r="DM27" i="1" s="1"/>
  <c r="CR22" i="1"/>
  <c r="DT22" i="1" s="1"/>
  <c r="CD20" i="1"/>
  <c r="CL20" i="1" s="1"/>
  <c r="DN20" i="1" s="1"/>
  <c r="CU22" i="1"/>
  <c r="DW22" i="1" s="1"/>
  <c r="CQ26" i="1"/>
  <c r="DS26" i="1" s="1"/>
  <c r="CV22" i="1"/>
  <c r="DX22" i="1" s="1"/>
  <c r="CD22" i="1"/>
  <c r="CG22" i="1" s="1"/>
  <c r="CQ21" i="1"/>
  <c r="DS21" i="1" s="1"/>
  <c r="CX22" i="1"/>
  <c r="DZ22" i="1" s="1"/>
  <c r="CV24" i="1"/>
  <c r="DX24" i="1" s="1"/>
  <c r="CT26" i="1"/>
  <c r="DV26" i="1" s="1"/>
  <c r="CP30" i="1"/>
  <c r="DR30" i="1" s="1"/>
  <c r="CD31" i="1"/>
  <c r="CW31" i="1" s="1"/>
  <c r="DY31" i="1" s="1"/>
  <c r="CN32" i="1"/>
  <c r="DP32" i="1" s="1"/>
  <c r="CV17" i="1"/>
  <c r="DX17" i="1" s="1"/>
  <c r="CY22" i="1"/>
  <c r="EA22" i="1" s="1"/>
  <c r="CD24" i="1"/>
  <c r="CP24" i="1" s="1"/>
  <c r="DR24" i="1" s="1"/>
  <c r="CQ30" i="1"/>
  <c r="DS30" i="1" s="1"/>
  <c r="CX31" i="1"/>
  <c r="DZ31" i="1" s="1"/>
  <c r="CO32" i="1"/>
  <c r="DQ32" i="1" s="1"/>
  <c r="CT35" i="1"/>
  <c r="DV35" i="1" s="1"/>
  <c r="CD40" i="1"/>
  <c r="CD17" i="1"/>
  <c r="CW17" i="1"/>
  <c r="DY17" i="1" s="1"/>
  <c r="CN18" i="1"/>
  <c r="DP18" i="1" s="1"/>
  <c r="CS21" i="1"/>
  <c r="DU21" i="1" s="1"/>
  <c r="CD33" i="1"/>
  <c r="CW33" i="1"/>
  <c r="DY33" i="1" s="1"/>
  <c r="CH40" i="1"/>
  <c r="DJ40" i="1" s="1"/>
  <c r="CV42" i="1"/>
  <c r="DX42" i="1" s="1"/>
  <c r="CZ31" i="1"/>
  <c r="EB31" i="1" s="1"/>
  <c r="CH49" i="1"/>
  <c r="DJ49" i="1" s="1"/>
  <c r="CO50" i="1"/>
  <c r="DQ50" i="1" s="1"/>
  <c r="CD58" i="1"/>
  <c r="CM58" i="1" s="1"/>
  <c r="DO58" i="1" s="1"/>
  <c r="CD74" i="1"/>
  <c r="CV83" i="1"/>
  <c r="DX83" i="1" s="1"/>
  <c r="CG31" i="1"/>
  <c r="CD26" i="1"/>
  <c r="CX26" i="1" s="1"/>
  <c r="DZ26" i="1" s="1"/>
  <c r="CJ31" i="1"/>
  <c r="DL31" i="1" s="1"/>
  <c r="CX33" i="1"/>
  <c r="DZ33" i="1" s="1"/>
  <c r="DC36" i="1"/>
  <c r="EE36" i="1" s="1"/>
  <c r="CS46" i="1"/>
  <c r="DU46" i="1" s="1"/>
  <c r="CD19" i="1"/>
  <c r="CJ19" i="1" s="1"/>
  <c r="DL19" i="1" s="1"/>
  <c r="CW19" i="1"/>
  <c r="DY19" i="1" s="1"/>
  <c r="DB22" i="1"/>
  <c r="ED22" i="1" s="1"/>
  <c r="CZ24" i="1"/>
  <c r="EB24" i="1" s="1"/>
  <c r="DA31" i="1"/>
  <c r="EC31" i="1" s="1"/>
  <c r="CV19" i="1"/>
  <c r="DX19" i="1" s="1"/>
  <c r="CS30" i="1"/>
  <c r="DU30" i="1" s="1"/>
  <c r="CD42" i="1"/>
  <c r="CG42" i="1" s="1"/>
  <c r="CZ17" i="1"/>
  <c r="EB17" i="1" s="1"/>
  <c r="CQ18" i="1"/>
  <c r="DS18" i="1" s="1"/>
  <c r="CO18" i="1"/>
  <c r="DQ18" i="1" s="1"/>
  <c r="CT21" i="1"/>
  <c r="DV21" i="1" s="1"/>
  <c r="CW42" i="1"/>
  <c r="DY42" i="1" s="1"/>
  <c r="DA17" i="1"/>
  <c r="EC17" i="1" s="1"/>
  <c r="CL17" i="1"/>
  <c r="DN17" i="1" s="1"/>
  <c r="CD30" i="1"/>
  <c r="CG30" i="1" s="1"/>
  <c r="CW30" i="1"/>
  <c r="DY30" i="1" s="1"/>
  <c r="CL33" i="1"/>
  <c r="DN33" i="1" s="1"/>
  <c r="DB33" i="1"/>
  <c r="ED33" i="1" s="1"/>
  <c r="DC40" i="1"/>
  <c r="EE40" i="1" s="1"/>
  <c r="CK42" i="1"/>
  <c r="DM42" i="1" s="1"/>
  <c r="CD46" i="1"/>
  <c r="CN46" i="1" s="1"/>
  <c r="DP46" i="1" s="1"/>
  <c r="CL49" i="1"/>
  <c r="DN49" i="1" s="1"/>
  <c r="DB49" i="1"/>
  <c r="ED49" i="1" s="1"/>
  <c r="CS50" i="1"/>
  <c r="DU50" i="1" s="1"/>
  <c r="CD62" i="1"/>
  <c r="CI62" i="1" s="1"/>
  <c r="DK62" i="1" s="1"/>
  <c r="CQ20" i="1"/>
  <c r="DS20" i="1" s="1"/>
  <c r="CR20" i="1"/>
  <c r="DT20" i="1" s="1"/>
  <c r="CD23" i="1"/>
  <c r="CW23" i="1" s="1"/>
  <c r="DY23" i="1" s="1"/>
  <c r="CN24" i="1"/>
  <c r="DP24" i="1" s="1"/>
  <c r="DB26" i="1"/>
  <c r="ED26" i="1" s="1"/>
  <c r="CK35" i="1"/>
  <c r="DM35" i="1" s="1"/>
  <c r="DA35" i="1"/>
  <c r="EC35" i="1" s="1"/>
  <c r="CR36" i="1"/>
  <c r="DT36" i="1" s="1"/>
  <c r="CD39" i="1"/>
  <c r="CW39" i="1" s="1"/>
  <c r="DY39" i="1" s="1"/>
  <c r="DB17" i="1"/>
  <c r="ED17" i="1" s="1"/>
  <c r="CN17" i="1"/>
  <c r="DP17" i="1" s="1"/>
  <c r="CU18" i="1"/>
  <c r="DW18" i="1" s="1"/>
  <c r="CS20" i="1"/>
  <c r="DU20" i="1" s="1"/>
  <c r="CI30" i="1"/>
  <c r="DK30" i="1" s="1"/>
  <c r="CY30" i="1"/>
  <c r="EA30" i="1" s="1"/>
  <c r="CD32" i="1"/>
  <c r="CW32" i="1" s="1"/>
  <c r="DY32" i="1" s="1"/>
  <c r="CT42" i="1"/>
  <c r="DV42" i="1" s="1"/>
  <c r="CP46" i="1"/>
  <c r="DR46" i="1" s="1"/>
  <c r="CG47" i="1"/>
  <c r="CD47" i="1"/>
  <c r="CW47" i="1" s="1"/>
  <c r="DY47" i="1" s="1"/>
  <c r="CU49" i="1"/>
  <c r="DW49" i="1" s="1"/>
  <c r="DB50" i="1"/>
  <c r="ED50" i="1" s="1"/>
  <c r="CT58" i="1"/>
  <c r="DV58" i="1" s="1"/>
  <c r="CP62" i="1"/>
  <c r="DR62" i="1" s="1"/>
  <c r="CD63" i="1"/>
  <c r="CM63" i="1" s="1"/>
  <c r="DO63" i="1" s="1"/>
  <c r="CL66" i="1"/>
  <c r="DN66" i="1" s="1"/>
  <c r="CX70" i="1"/>
  <c r="DZ70" i="1" s="1"/>
  <c r="CD79" i="1"/>
  <c r="CN79" i="1" s="1"/>
  <c r="DP79" i="1" s="1"/>
  <c r="CW79" i="1"/>
  <c r="DY79" i="1" s="1"/>
  <c r="CU81" i="1"/>
  <c r="DW81" i="1" s="1"/>
  <c r="CD95" i="1"/>
  <c r="CN95" i="1" s="1"/>
  <c r="DP95" i="1" s="1"/>
  <c r="CU42" i="1"/>
  <c r="DW42" i="1" s="1"/>
  <c r="CV49" i="1"/>
  <c r="DX49" i="1" s="1"/>
  <c r="CD56" i="1"/>
  <c r="CW56" i="1" s="1"/>
  <c r="DY56" i="1" s="1"/>
  <c r="CU58" i="1"/>
  <c r="DW58" i="1" s="1"/>
  <c r="DB59" i="1"/>
  <c r="ED59" i="1" s="1"/>
  <c r="CQ62" i="1"/>
  <c r="DS62" i="1" s="1"/>
  <c r="CH63" i="1"/>
  <c r="DJ63" i="1" s="1"/>
  <c r="CX63" i="1"/>
  <c r="DZ63" i="1" s="1"/>
  <c r="CM66" i="1"/>
  <c r="DO66" i="1" s="1"/>
  <c r="DC66" i="1"/>
  <c r="EE66" i="1" s="1"/>
  <c r="CI70" i="1"/>
  <c r="DK70" i="1" s="1"/>
  <c r="CD72" i="1"/>
  <c r="CJ77" i="1"/>
  <c r="DL77" i="1" s="1"/>
  <c r="CH79" i="1"/>
  <c r="DJ79" i="1" s="1"/>
  <c r="CD88" i="1"/>
  <c r="CD120" i="1"/>
  <c r="CG49" i="1"/>
  <c r="CD49" i="1"/>
  <c r="CW49" i="1"/>
  <c r="DY49" i="1" s="1"/>
  <c r="CN50" i="1"/>
  <c r="DP50" i="1" s="1"/>
  <c r="DC59" i="1"/>
  <c r="EE59" i="1" s="1"/>
  <c r="CI63" i="1"/>
  <c r="DK63" i="1" s="1"/>
  <c r="CD65" i="1"/>
  <c r="CW65" i="1"/>
  <c r="DY65" i="1" s="1"/>
  <c r="CN66" i="1"/>
  <c r="DP66" i="1" s="1"/>
  <c r="CV74" i="1"/>
  <c r="DX74" i="1" s="1"/>
  <c r="CP80" i="1"/>
  <c r="DR80" i="1" s="1"/>
  <c r="CD81" i="1"/>
  <c r="CX81" i="1" s="1"/>
  <c r="DZ81" i="1" s="1"/>
  <c r="CL84" i="1"/>
  <c r="DN84" i="1" s="1"/>
  <c r="CH88" i="1"/>
  <c r="DJ88" i="1" s="1"/>
  <c r="CI33" i="1"/>
  <c r="DK33" i="1" s="1"/>
  <c r="CY33" i="1"/>
  <c r="EA33" i="1" s="1"/>
  <c r="CD35" i="1"/>
  <c r="CW35" i="1" s="1"/>
  <c r="DY35" i="1" s="1"/>
  <c r="CJ40" i="1"/>
  <c r="DL40" i="1" s="1"/>
  <c r="CZ40" i="1"/>
  <c r="EB40" i="1" s="1"/>
  <c r="CH42" i="1"/>
  <c r="DJ42" i="1" s="1"/>
  <c r="CX42" i="1"/>
  <c r="DZ42" i="1" s="1"/>
  <c r="CT46" i="1"/>
  <c r="DV46" i="1" s="1"/>
  <c r="CD51" i="1"/>
  <c r="CN51" i="1" s="1"/>
  <c r="DP51" i="1" s="1"/>
  <c r="CX58" i="1"/>
  <c r="DZ58" i="1" s="1"/>
  <c r="CK63" i="1"/>
  <c r="DM63" i="1" s="1"/>
  <c r="DA63" i="1"/>
  <c r="EC63" i="1" s="1"/>
  <c r="CP66" i="1"/>
  <c r="DR66" i="1" s="1"/>
  <c r="CD67" i="1"/>
  <c r="CL70" i="1"/>
  <c r="DN70" i="1" s="1"/>
  <c r="CZ72" i="1"/>
  <c r="EB72" i="1" s="1"/>
  <c r="CH74" i="1"/>
  <c r="DJ74" i="1" s="1"/>
  <c r="CX74" i="1"/>
  <c r="DZ74" i="1" s="1"/>
  <c r="CD83" i="1"/>
  <c r="CM83" i="1" s="1"/>
  <c r="DO83" i="1" s="1"/>
  <c r="CD99" i="1"/>
  <c r="CD115" i="1"/>
  <c r="CJ115" i="1" s="1"/>
  <c r="DL115" i="1" s="1"/>
  <c r="CK24" i="1"/>
  <c r="DM24" i="1" s="1"/>
  <c r="CI26" i="1"/>
  <c r="DK26" i="1" s="1"/>
  <c r="CD28" i="1"/>
  <c r="CJ28" i="1" s="1"/>
  <c r="DL28" i="1" s="1"/>
  <c r="CU30" i="1"/>
  <c r="DW30" i="1" s="1"/>
  <c r="CL31" i="1"/>
  <c r="DN31" i="1" s="1"/>
  <c r="CZ33" i="1"/>
  <c r="EB33" i="1" s="1"/>
  <c r="CK40" i="1"/>
  <c r="DM40" i="1" s="1"/>
  <c r="DA40" i="1"/>
  <c r="EC40" i="1" s="1"/>
  <c r="CI42" i="1"/>
  <c r="DK42" i="1" s="1"/>
  <c r="CY42" i="1"/>
  <c r="EA42" i="1" s="1"/>
  <c r="CD44" i="1"/>
  <c r="CQ44" i="1" s="1"/>
  <c r="DS44" i="1" s="1"/>
  <c r="CL47" i="1"/>
  <c r="DN47" i="1" s="1"/>
  <c r="CJ49" i="1"/>
  <c r="DL49" i="1" s="1"/>
  <c r="CZ49" i="1"/>
  <c r="EB49" i="1" s="1"/>
  <c r="CT55" i="1"/>
  <c r="DV55" i="1" s="1"/>
  <c r="CI58" i="1"/>
  <c r="DK58" i="1" s="1"/>
  <c r="CY58" i="1"/>
  <c r="EA58" i="1" s="1"/>
  <c r="CD60" i="1"/>
  <c r="CJ65" i="1"/>
  <c r="DL65" i="1" s="1"/>
  <c r="CQ66" i="1"/>
  <c r="DS66" i="1" s="1"/>
  <c r="CM70" i="1"/>
  <c r="DO70" i="1" s="1"/>
  <c r="CY74" i="1"/>
  <c r="EA74" i="1" s="1"/>
  <c r="CD76" i="1"/>
  <c r="CD92" i="1"/>
  <c r="CY92" i="1" s="1"/>
  <c r="EA92" i="1" s="1"/>
  <c r="CL95" i="1"/>
  <c r="DN95" i="1" s="1"/>
  <c r="CD124" i="1"/>
  <c r="CT124" i="1" s="1"/>
  <c r="DV124" i="1" s="1"/>
  <c r="CG21" i="1"/>
  <c r="CD21" i="1"/>
  <c r="DA21" i="1" s="1"/>
  <c r="EC21" i="1" s="1"/>
  <c r="CL24" i="1"/>
  <c r="DN24" i="1" s="1"/>
  <c r="DB24" i="1"/>
  <c r="ED24" i="1" s="1"/>
  <c r="CZ26" i="1"/>
  <c r="EB26" i="1" s="1"/>
  <c r="CQ27" i="1"/>
  <c r="DS27" i="1" s="1"/>
  <c r="CV30" i="1"/>
  <c r="DX30" i="1" s="1"/>
  <c r="CK33" i="1"/>
  <c r="DM33" i="1" s="1"/>
  <c r="CY35" i="1"/>
  <c r="EA35" i="1" s="1"/>
  <c r="CP36" i="1"/>
  <c r="DR36" i="1" s="1"/>
  <c r="CD37" i="1"/>
  <c r="CX37" i="1" s="1"/>
  <c r="DZ37" i="1" s="1"/>
  <c r="CL40" i="1"/>
  <c r="DN40" i="1" s="1"/>
  <c r="CJ42" i="1"/>
  <c r="DL42" i="1" s="1"/>
  <c r="CZ42" i="1"/>
  <c r="EB42" i="1" s="1"/>
  <c r="CV46" i="1"/>
  <c r="DX46" i="1" s="1"/>
  <c r="DA49" i="1"/>
  <c r="EC49" i="1" s="1"/>
  <c r="CR50" i="1"/>
  <c r="DT50" i="1" s="1"/>
  <c r="CI51" i="1"/>
  <c r="DK51" i="1" s="1"/>
  <c r="CY51" i="1"/>
  <c r="EA51" i="1" s="1"/>
  <c r="CD53" i="1"/>
  <c r="CJ53" i="1" s="1"/>
  <c r="DL53" i="1" s="1"/>
  <c r="CL56" i="1"/>
  <c r="DN56" i="1" s="1"/>
  <c r="CJ58" i="1"/>
  <c r="DL58" i="1" s="1"/>
  <c r="CZ58" i="1"/>
  <c r="EB58" i="1" s="1"/>
  <c r="CQ59" i="1"/>
  <c r="DS59" i="1" s="1"/>
  <c r="CV62" i="1"/>
  <c r="DX62" i="1" s="1"/>
  <c r="DC63" i="1"/>
  <c r="EE63" i="1" s="1"/>
  <c r="CD69" i="1"/>
  <c r="CM69" i="1" s="1"/>
  <c r="DO69" i="1" s="1"/>
  <c r="CN70" i="1"/>
  <c r="DP70" i="1" s="1"/>
  <c r="CS73" i="1"/>
  <c r="DU73" i="1" s="1"/>
  <c r="CJ74" i="1"/>
  <c r="DL74" i="1" s="1"/>
  <c r="CD85" i="1"/>
  <c r="DA85" i="1" s="1"/>
  <c r="EC85" i="1" s="1"/>
  <c r="CD101" i="1"/>
  <c r="CU101" i="1" s="1"/>
  <c r="DW101" i="1" s="1"/>
  <c r="CD117" i="1"/>
  <c r="CS117" i="1" s="1"/>
  <c r="DU117" i="1" s="1"/>
  <c r="CH69" i="1"/>
  <c r="DJ69" i="1" s="1"/>
  <c r="CI76" i="1"/>
  <c r="DK76" i="1" s="1"/>
  <c r="CD78" i="1"/>
  <c r="CW78" i="1" s="1"/>
  <c r="DY78" i="1" s="1"/>
  <c r="CL81" i="1"/>
  <c r="DN81" i="1" s="1"/>
  <c r="DB81" i="1"/>
  <c r="ED81" i="1" s="1"/>
  <c r="CM88" i="1"/>
  <c r="DO88" i="1" s="1"/>
  <c r="CR91" i="1"/>
  <c r="DT91" i="1" s="1"/>
  <c r="CI92" i="1"/>
  <c r="DK92" i="1" s="1"/>
  <c r="CD94" i="1"/>
  <c r="CI94" i="1" s="1"/>
  <c r="DK94" i="1" s="1"/>
  <c r="CP109" i="1"/>
  <c r="DR109" i="1" s="1"/>
  <c r="CG110" i="1"/>
  <c r="CD110" i="1"/>
  <c r="CW110" i="1" s="1"/>
  <c r="DY110" i="1" s="1"/>
  <c r="CO118" i="1"/>
  <c r="DQ118" i="1" s="1"/>
  <c r="DE118" i="1"/>
  <c r="EG118" i="1" s="1"/>
  <c r="CY124" i="1"/>
  <c r="EA124" i="1" s="1"/>
  <c r="CD126" i="1"/>
  <c r="CU128" i="1"/>
  <c r="DW128" i="1" s="1"/>
  <c r="CL42" i="1"/>
  <c r="DN42" i="1" s="1"/>
  <c r="CH46" i="1"/>
  <c r="DJ46" i="1" s="1"/>
  <c r="CO47" i="1"/>
  <c r="DQ47" i="1" s="1"/>
  <c r="CM49" i="1"/>
  <c r="DO49" i="1" s="1"/>
  <c r="DC49" i="1"/>
  <c r="EE49" i="1" s="1"/>
  <c r="CT50" i="1"/>
  <c r="DV50" i="1" s="1"/>
  <c r="CD55" i="1"/>
  <c r="CO55" i="1" s="1"/>
  <c r="DQ55" i="1" s="1"/>
  <c r="CG55" i="1"/>
  <c r="CU57" i="1"/>
  <c r="DW57" i="1" s="1"/>
  <c r="CH62" i="1"/>
  <c r="DJ62" i="1" s="1"/>
  <c r="CO63" i="1"/>
  <c r="DQ63" i="1" s="1"/>
  <c r="DC65" i="1"/>
  <c r="EE65" i="1" s="1"/>
  <c r="DA67" i="1"/>
  <c r="EC67" i="1" s="1"/>
  <c r="CI69" i="1"/>
  <c r="DK69" i="1" s="1"/>
  <c r="CD71" i="1"/>
  <c r="CN72" i="1"/>
  <c r="DP72" i="1" s="1"/>
  <c r="CU73" i="1"/>
  <c r="DW73" i="1" s="1"/>
  <c r="CM81" i="1"/>
  <c r="DO81" i="1" s="1"/>
  <c r="CK83" i="1"/>
  <c r="DM83" i="1" s="1"/>
  <c r="CW87" i="1"/>
  <c r="DY87" i="1" s="1"/>
  <c r="CN88" i="1"/>
  <c r="DP88" i="1" s="1"/>
  <c r="CS91" i="1"/>
  <c r="DU91" i="1" s="1"/>
  <c r="CJ92" i="1"/>
  <c r="DL92" i="1" s="1"/>
  <c r="CZ92" i="1"/>
  <c r="EB92" i="1" s="1"/>
  <c r="CO95" i="1"/>
  <c r="DQ95" i="1" s="1"/>
  <c r="DB35" i="1"/>
  <c r="ED35" i="1" s="1"/>
  <c r="CH39" i="1"/>
  <c r="DJ39" i="1" s="1"/>
  <c r="CO40" i="1"/>
  <c r="DQ40" i="1" s="1"/>
  <c r="DC42" i="1"/>
  <c r="EE42" i="1" s="1"/>
  <c r="CI46" i="1"/>
  <c r="DK46" i="1" s="1"/>
  <c r="CY46" i="1"/>
  <c r="EA46" i="1" s="1"/>
  <c r="CP47" i="1"/>
  <c r="DR47" i="1" s="1"/>
  <c r="CD48" i="1"/>
  <c r="CM48" i="1" s="1"/>
  <c r="DO48" i="1" s="1"/>
  <c r="CW48" i="1"/>
  <c r="DY48" i="1" s="1"/>
  <c r="CN49" i="1"/>
  <c r="DP49" i="1" s="1"/>
  <c r="CU50" i="1"/>
  <c r="DW50" i="1" s="1"/>
  <c r="DC58" i="1"/>
  <c r="EE58" i="1" s="1"/>
  <c r="CT59" i="1"/>
  <c r="DV59" i="1" s="1"/>
  <c r="CP63" i="1"/>
  <c r="DR63" i="1" s="1"/>
  <c r="CD64" i="1"/>
  <c r="CP64" i="1" s="1"/>
  <c r="DR64" i="1" s="1"/>
  <c r="CU66" i="1"/>
  <c r="DW66" i="1" s="1"/>
  <c r="CL67" i="1"/>
  <c r="DN67" i="1" s="1"/>
  <c r="CQ70" i="1"/>
  <c r="DS70" i="1" s="1"/>
  <c r="CO72" i="1"/>
  <c r="DQ72" i="1" s="1"/>
  <c r="CM74" i="1"/>
  <c r="DO74" i="1" s="1"/>
  <c r="DA76" i="1"/>
  <c r="EC76" i="1" s="1"/>
  <c r="CD87" i="1"/>
  <c r="CI87" i="1" s="1"/>
  <c r="DK87" i="1" s="1"/>
  <c r="CD25" i="1"/>
  <c r="CW25" i="1"/>
  <c r="DY25" i="1" s="1"/>
  <c r="CL28" i="1"/>
  <c r="DN28" i="1" s="1"/>
  <c r="CJ30" i="1"/>
  <c r="DL30" i="1" s="1"/>
  <c r="CZ30" i="1"/>
  <c r="EB30" i="1" s="1"/>
  <c r="CH32" i="1"/>
  <c r="DJ32" i="1" s="1"/>
  <c r="CX32" i="1"/>
  <c r="DZ32" i="1" s="1"/>
  <c r="CO33" i="1"/>
  <c r="DQ33" i="1" s="1"/>
  <c r="DC35" i="1"/>
  <c r="EE35" i="1" s="1"/>
  <c r="CT36" i="1"/>
  <c r="DV36" i="1" s="1"/>
  <c r="CI39" i="1"/>
  <c r="DK39" i="1" s="1"/>
  <c r="CY39" i="1"/>
  <c r="EA39" i="1" s="1"/>
  <c r="CP40" i="1"/>
  <c r="DR40" i="1" s="1"/>
  <c r="CD41" i="1"/>
  <c r="CI41" i="1" s="1"/>
  <c r="DK41" i="1" s="1"/>
  <c r="CW41" i="1"/>
  <c r="DY41" i="1" s="1"/>
  <c r="CJ46" i="1"/>
  <c r="DL46" i="1" s="1"/>
  <c r="CO49" i="1"/>
  <c r="DQ49" i="1" s="1"/>
  <c r="CV50" i="1"/>
  <c r="DX50" i="1" s="1"/>
  <c r="CM51" i="1"/>
  <c r="DO51" i="1" s="1"/>
  <c r="CY55" i="1"/>
  <c r="EA55" i="1" s="1"/>
  <c r="CP56" i="1"/>
  <c r="DR56" i="1" s="1"/>
  <c r="CG57" i="1"/>
  <c r="CD57" i="1"/>
  <c r="CH57" i="1" s="1"/>
  <c r="DJ57" i="1" s="1"/>
  <c r="CW57" i="1"/>
  <c r="DY57" i="1" s="1"/>
  <c r="CL60" i="1"/>
  <c r="DN60" i="1" s="1"/>
  <c r="CV66" i="1"/>
  <c r="DX66" i="1" s="1"/>
  <c r="DC67" i="1"/>
  <c r="EE67" i="1" s="1"/>
  <c r="CP88" i="1"/>
  <c r="DR88" i="1" s="1"/>
  <c r="CD89" i="1"/>
  <c r="CD111" i="1"/>
  <c r="DB111" i="1" s="1"/>
  <c r="ED111" i="1" s="1"/>
  <c r="CD34" i="1"/>
  <c r="CW34" i="1" s="1"/>
  <c r="DY34" i="1" s="1"/>
  <c r="CN35" i="1"/>
  <c r="DP35" i="1" s="1"/>
  <c r="CZ39" i="1"/>
  <c r="EB39" i="1" s="1"/>
  <c r="CQ40" i="1"/>
  <c r="DS40" i="1" s="1"/>
  <c r="CO42" i="1"/>
  <c r="DQ42" i="1" s="1"/>
  <c r="CK46" i="1"/>
  <c r="DM46" i="1" s="1"/>
  <c r="DA46" i="1"/>
  <c r="EC46" i="1" s="1"/>
  <c r="CG50" i="1"/>
  <c r="CD50" i="1"/>
  <c r="CI50" i="1" s="1"/>
  <c r="DK50" i="1" s="1"/>
  <c r="CW50" i="1"/>
  <c r="DY50" i="1" s="1"/>
  <c r="DB53" i="1"/>
  <c r="ED53" i="1" s="1"/>
  <c r="CZ55" i="1"/>
  <c r="EB55" i="1" s="1"/>
  <c r="CO58" i="1"/>
  <c r="DQ58" i="1" s="1"/>
  <c r="CV59" i="1"/>
  <c r="DX59" i="1" s="1"/>
  <c r="DC60" i="1"/>
  <c r="EE60" i="1" s="1"/>
  <c r="CP65" i="1"/>
  <c r="DR65" i="1" s="1"/>
  <c r="CG66" i="1"/>
  <c r="CW66" i="1"/>
  <c r="DY66" i="1" s="1"/>
  <c r="CN67" i="1"/>
  <c r="DP67" i="1" s="1"/>
  <c r="CH73" i="1"/>
  <c r="DJ73" i="1" s="1"/>
  <c r="CO74" i="1"/>
  <c r="DQ74" i="1" s="1"/>
  <c r="CT77" i="1"/>
  <c r="DV77" i="1" s="1"/>
  <c r="CR79" i="1"/>
  <c r="DT79" i="1" s="1"/>
  <c r="CD114" i="1"/>
  <c r="DD114" i="1" s="1"/>
  <c r="EF114" i="1" s="1"/>
  <c r="CQ33" i="1"/>
  <c r="DS33" i="1" s="1"/>
  <c r="CV36" i="1"/>
  <c r="DX36" i="1" s="1"/>
  <c r="CR40" i="1"/>
  <c r="DT40" i="1" s="1"/>
  <c r="CP42" i="1"/>
  <c r="DR42" i="1" s="1"/>
  <c r="CD43" i="1"/>
  <c r="DC43" i="1" s="1"/>
  <c r="EE43" i="1" s="1"/>
  <c r="CL46" i="1"/>
  <c r="DN46" i="1" s="1"/>
  <c r="CQ49" i="1"/>
  <c r="DS49" i="1" s="1"/>
  <c r="CH50" i="1"/>
  <c r="DJ50" i="1" s="1"/>
  <c r="CX50" i="1"/>
  <c r="DZ50" i="1" s="1"/>
  <c r="CV52" i="1"/>
  <c r="DX52" i="1" s="1"/>
  <c r="CM53" i="1"/>
  <c r="DO53" i="1" s="1"/>
  <c r="CK55" i="1"/>
  <c r="DM55" i="1" s="1"/>
  <c r="DA55" i="1"/>
  <c r="EC55" i="1" s="1"/>
  <c r="CY57" i="1"/>
  <c r="EA57" i="1" s="1"/>
  <c r="CP58" i="1"/>
  <c r="DR58" i="1" s="1"/>
  <c r="CD59" i="1"/>
  <c r="CG59" i="1" s="1"/>
  <c r="CS63" i="1"/>
  <c r="DU63" i="1" s="1"/>
  <c r="CX66" i="1"/>
  <c r="DZ66" i="1" s="1"/>
  <c r="CO67" i="1"/>
  <c r="DQ67" i="1" s="1"/>
  <c r="CV68" i="1"/>
  <c r="DX68" i="1" s="1"/>
  <c r="DC69" i="1"/>
  <c r="EE69" i="1" s="1"/>
  <c r="CT70" i="1"/>
  <c r="DV70" i="1" s="1"/>
  <c r="CI73" i="1"/>
  <c r="DK73" i="1" s="1"/>
  <c r="CD75" i="1"/>
  <c r="CO75" i="1" s="1"/>
  <c r="DQ75" i="1" s="1"/>
  <c r="CY89" i="1"/>
  <c r="EA89" i="1" s="1"/>
  <c r="CR33" i="1"/>
  <c r="DT33" i="1" s="1"/>
  <c r="CD36" i="1"/>
  <c r="CS36" i="1" s="1"/>
  <c r="DU36" i="1" s="1"/>
  <c r="CW36" i="1"/>
  <c r="DY36" i="1" s="1"/>
  <c r="CL39" i="1"/>
  <c r="DN39" i="1" s="1"/>
  <c r="CS40" i="1"/>
  <c r="DU40" i="1" s="1"/>
  <c r="CJ41" i="1"/>
  <c r="DL41" i="1" s="1"/>
  <c r="CQ42" i="1"/>
  <c r="DS42" i="1" s="1"/>
  <c r="CH43" i="1"/>
  <c r="DJ43" i="1" s="1"/>
  <c r="CX43" i="1"/>
  <c r="DZ43" i="1" s="1"/>
  <c r="CM46" i="1"/>
  <c r="DO46" i="1" s="1"/>
  <c r="CT47" i="1"/>
  <c r="DV47" i="1" s="1"/>
  <c r="DA48" i="1"/>
  <c r="EC48" i="1" s="1"/>
  <c r="CR49" i="1"/>
  <c r="DT49" i="1" s="1"/>
  <c r="CY50" i="1"/>
  <c r="EA50" i="1" s="1"/>
  <c r="CD52" i="1"/>
  <c r="CZ52" i="1" s="1"/>
  <c r="EB52" i="1" s="1"/>
  <c r="CQ58" i="1"/>
  <c r="DS58" i="1" s="1"/>
  <c r="CO60" i="1"/>
  <c r="DQ60" i="1" s="1"/>
  <c r="DC62" i="1"/>
  <c r="EE62" i="1" s="1"/>
  <c r="CT63" i="1"/>
  <c r="DV63" i="1" s="1"/>
  <c r="DA64" i="1"/>
  <c r="EC64" i="1" s="1"/>
  <c r="CR65" i="1"/>
  <c r="DT65" i="1" s="1"/>
  <c r="CI66" i="1"/>
  <c r="DK66" i="1" s="1"/>
  <c r="CY66" i="1"/>
  <c r="EA66" i="1" s="1"/>
  <c r="CD68" i="1"/>
  <c r="CR68" i="1" s="1"/>
  <c r="DT68" i="1" s="1"/>
  <c r="CW68" i="1"/>
  <c r="DY68" i="1" s="1"/>
  <c r="CQ74" i="1"/>
  <c r="DS74" i="1" s="1"/>
  <c r="CO76" i="1"/>
  <c r="DQ76" i="1" s="1"/>
  <c r="CD116" i="1"/>
  <c r="CD29" i="1"/>
  <c r="CN30" i="1"/>
  <c r="DP30" i="1" s="1"/>
  <c r="CU31" i="1"/>
  <c r="DW31" i="1" s="1"/>
  <c r="CL32" i="1"/>
  <c r="DN32" i="1" s="1"/>
  <c r="DB32" i="1"/>
  <c r="ED32" i="1" s="1"/>
  <c r="CQ35" i="1"/>
  <c r="DS35" i="1" s="1"/>
  <c r="CH36" i="1"/>
  <c r="DJ36" i="1" s="1"/>
  <c r="CX36" i="1"/>
  <c r="DZ36" i="1" s="1"/>
  <c r="DA41" i="1"/>
  <c r="EC41" i="1" s="1"/>
  <c r="CR42" i="1"/>
  <c r="DT42" i="1" s="1"/>
  <c r="CY43" i="1"/>
  <c r="EA43" i="1" s="1"/>
  <c r="CD45" i="1"/>
  <c r="CU47" i="1"/>
  <c r="DW47" i="1" s="1"/>
  <c r="DB48" i="1"/>
  <c r="ED48" i="1" s="1"/>
  <c r="CS49" i="1"/>
  <c r="DU49" i="1" s="1"/>
  <c r="CJ50" i="1"/>
  <c r="DL50" i="1" s="1"/>
  <c r="CZ50" i="1"/>
  <c r="EB50" i="1" s="1"/>
  <c r="DA57" i="1"/>
  <c r="EC57" i="1" s="1"/>
  <c r="CY59" i="1"/>
  <c r="EA59" i="1" s="1"/>
  <c r="CP60" i="1"/>
  <c r="DR60" i="1" s="1"/>
  <c r="CD61" i="1"/>
  <c r="CU63" i="1"/>
  <c r="DW63" i="1" s="1"/>
  <c r="DB64" i="1"/>
  <c r="ED64" i="1" s="1"/>
  <c r="CQ67" i="1"/>
  <c r="DS67" i="1" s="1"/>
  <c r="CV70" i="1"/>
  <c r="DX70" i="1" s="1"/>
  <c r="CD77" i="1"/>
  <c r="CW77" i="1" s="1"/>
  <c r="DY77" i="1" s="1"/>
  <c r="CS81" i="1"/>
  <c r="DU81" i="1" s="1"/>
  <c r="CQ83" i="1"/>
  <c r="DS83" i="1" s="1"/>
  <c r="CO85" i="1"/>
  <c r="DQ85" i="1" s="1"/>
  <c r="CT88" i="1"/>
  <c r="DV88" i="1" s="1"/>
  <c r="DB25" i="1"/>
  <c r="ED25" i="1" s="1"/>
  <c r="CJ27" i="1"/>
  <c r="DL27" i="1" s="1"/>
  <c r="CO30" i="1"/>
  <c r="DQ30" i="1" s="1"/>
  <c r="CV31" i="1"/>
  <c r="DX31" i="1" s="1"/>
  <c r="CT33" i="1"/>
  <c r="DV33" i="1" s="1"/>
  <c r="CR35" i="1"/>
  <c r="DT35" i="1" s="1"/>
  <c r="CY36" i="1"/>
  <c r="EA36" i="1" s="1"/>
  <c r="CD38" i="1"/>
  <c r="CN39" i="1"/>
  <c r="DP39" i="1" s="1"/>
  <c r="CU40" i="1"/>
  <c r="DW40" i="1" s="1"/>
  <c r="DB41" i="1"/>
  <c r="ED41" i="1" s="1"/>
  <c r="CS42" i="1"/>
  <c r="DU42" i="1" s="1"/>
  <c r="CZ43" i="1"/>
  <c r="EB43" i="1" s="1"/>
  <c r="CT49" i="1"/>
  <c r="DV49" i="1" s="1"/>
  <c r="CK50" i="1"/>
  <c r="DM50" i="1" s="1"/>
  <c r="DA50" i="1"/>
  <c r="EC50" i="1" s="1"/>
  <c r="CR51" i="1"/>
  <c r="DT51" i="1" s="1"/>
  <c r="CY52" i="1"/>
  <c r="EA52" i="1" s="1"/>
  <c r="CD54" i="1"/>
  <c r="CL57" i="1"/>
  <c r="DN57" i="1" s="1"/>
  <c r="CJ59" i="1"/>
  <c r="DL59" i="1" s="1"/>
  <c r="CO62" i="1"/>
  <c r="DQ62" i="1" s="1"/>
  <c r="CV63" i="1"/>
  <c r="DX63" i="1" s="1"/>
  <c r="CM64" i="1"/>
  <c r="DO64" i="1" s="1"/>
  <c r="CT65" i="1"/>
  <c r="DV65" i="1" s="1"/>
  <c r="CK66" i="1"/>
  <c r="DM66" i="1" s="1"/>
  <c r="CR67" i="1"/>
  <c r="DT67" i="1" s="1"/>
  <c r="CD70" i="1"/>
  <c r="CY70" i="1" s="1"/>
  <c r="EA70" i="1" s="1"/>
  <c r="CW70" i="1"/>
  <c r="DY70" i="1" s="1"/>
  <c r="DB73" i="1"/>
  <c r="ED73" i="1" s="1"/>
  <c r="CS74" i="1"/>
  <c r="DU74" i="1" s="1"/>
  <c r="CQ76" i="1"/>
  <c r="DS76" i="1" s="1"/>
  <c r="CH77" i="1"/>
  <c r="DJ77" i="1" s="1"/>
  <c r="CX77" i="1"/>
  <c r="DZ77" i="1" s="1"/>
  <c r="CT81" i="1"/>
  <c r="DV81" i="1" s="1"/>
  <c r="CR83" i="1"/>
  <c r="DT83" i="1" s="1"/>
  <c r="CI84" i="1"/>
  <c r="DK84" i="1" s="1"/>
  <c r="CP85" i="1"/>
  <c r="DR85" i="1" s="1"/>
  <c r="CD86" i="1"/>
  <c r="CI86" i="1" s="1"/>
  <c r="DK86" i="1" s="1"/>
  <c r="CN87" i="1"/>
  <c r="DP87" i="1" s="1"/>
  <c r="CD118" i="1"/>
  <c r="CZ118" i="1" s="1"/>
  <c r="EB118" i="1" s="1"/>
  <c r="CY101" i="1"/>
  <c r="EA101" i="1" s="1"/>
  <c r="CQ109" i="1"/>
  <c r="DS109" i="1" s="1"/>
  <c r="CO111" i="1"/>
  <c r="DQ111" i="1" s="1"/>
  <c r="CK115" i="1"/>
  <c r="DM115" i="1" s="1"/>
  <c r="DA115" i="1"/>
  <c r="EC115" i="1" s="1"/>
  <c r="CP118" i="1"/>
  <c r="DR118" i="1" s="1"/>
  <c r="DD120" i="1"/>
  <c r="EF120" i="1" s="1"/>
  <c r="DB122" i="1"/>
  <c r="ED122" i="1" s="1"/>
  <c r="CZ124" i="1"/>
  <c r="EB124" i="1" s="1"/>
  <c r="CH126" i="1"/>
  <c r="DJ126" i="1" s="1"/>
  <c r="CX126" i="1"/>
  <c r="DZ126" i="1" s="1"/>
  <c r="CV128" i="1"/>
  <c r="DX128" i="1" s="1"/>
  <c r="DC129" i="1"/>
  <c r="EE129" i="1" s="1"/>
  <c r="CD80" i="1"/>
  <c r="CX80" i="1" s="1"/>
  <c r="DZ80" i="1" s="1"/>
  <c r="CN81" i="1"/>
  <c r="DP81" i="1" s="1"/>
  <c r="CL83" i="1"/>
  <c r="DN83" i="1" s="1"/>
  <c r="DB83" i="1"/>
  <c r="ED83" i="1" s="1"/>
  <c r="CV89" i="1"/>
  <c r="DX89" i="1" s="1"/>
  <c r="CT91" i="1"/>
  <c r="DV91" i="1" s="1"/>
  <c r="CK92" i="1"/>
  <c r="DM92" i="1" s="1"/>
  <c r="CP95" i="1"/>
  <c r="DR95" i="1" s="1"/>
  <c r="CG96" i="1"/>
  <c r="CD96" i="1"/>
  <c r="CT96" i="1" s="1"/>
  <c r="DV96" i="1" s="1"/>
  <c r="CW96" i="1"/>
  <c r="DY96" i="1" s="1"/>
  <c r="CJ101" i="1"/>
  <c r="DL101" i="1" s="1"/>
  <c r="CO104" i="1"/>
  <c r="DQ104" i="1" s="1"/>
  <c r="CD112" i="1"/>
  <c r="CU112" i="1" s="1"/>
  <c r="DW112" i="1" s="1"/>
  <c r="CL115" i="1"/>
  <c r="DN115" i="1" s="1"/>
  <c r="DB115" i="1"/>
  <c r="ED115" i="1" s="1"/>
  <c r="CQ118" i="1"/>
  <c r="DS118" i="1" s="1"/>
  <c r="CH119" i="1"/>
  <c r="DJ119" i="1" s="1"/>
  <c r="CO120" i="1"/>
  <c r="DQ120" i="1" s="1"/>
  <c r="DE120" i="1"/>
  <c r="EG120" i="1" s="1"/>
  <c r="DA124" i="1"/>
  <c r="EC124" i="1" s="1"/>
  <c r="CG128" i="1"/>
  <c r="CD128" i="1"/>
  <c r="CW128" i="1"/>
  <c r="DY128" i="1" s="1"/>
  <c r="DD129" i="1"/>
  <c r="EF129" i="1" s="1"/>
  <c r="CR70" i="1"/>
  <c r="DT70" i="1" s="1"/>
  <c r="CG73" i="1"/>
  <c r="CW73" i="1"/>
  <c r="DY73" i="1" s="1"/>
  <c r="CU75" i="1"/>
  <c r="DW75" i="1" s="1"/>
  <c r="CL76" i="1"/>
  <c r="DN76" i="1" s="1"/>
  <c r="CS77" i="1"/>
  <c r="DU77" i="1" s="1"/>
  <c r="DC83" i="1"/>
  <c r="EE83" i="1" s="1"/>
  <c r="CK85" i="1"/>
  <c r="DM85" i="1" s="1"/>
  <c r="CY87" i="1"/>
  <c r="EA87" i="1" s="1"/>
  <c r="CU91" i="1"/>
  <c r="DW91" i="1" s="1"/>
  <c r="CL92" i="1"/>
  <c r="DN92" i="1" s="1"/>
  <c r="DB92" i="1"/>
  <c r="ED92" i="1" s="1"/>
  <c r="CQ95" i="1"/>
  <c r="DS95" i="1" s="1"/>
  <c r="CH96" i="1"/>
  <c r="DJ96" i="1" s="1"/>
  <c r="CT100" i="1"/>
  <c r="DV100" i="1" s="1"/>
  <c r="CR102" i="1"/>
  <c r="DT102" i="1" s="1"/>
  <c r="CZ110" i="1"/>
  <c r="EB110" i="1" s="1"/>
  <c r="CV114" i="1"/>
  <c r="DX114" i="1" s="1"/>
  <c r="DC115" i="1"/>
  <c r="EE115" i="1" s="1"/>
  <c r="CK117" i="1"/>
  <c r="DM117" i="1" s="1"/>
  <c r="DA117" i="1"/>
  <c r="EC117" i="1" s="1"/>
  <c r="CR118" i="1"/>
  <c r="DT118" i="1" s="1"/>
  <c r="DB124" i="1"/>
  <c r="ED124" i="1" s="1"/>
  <c r="CJ126" i="1"/>
  <c r="DL126" i="1" s="1"/>
  <c r="CZ126" i="1"/>
  <c r="EB126" i="1" s="1"/>
  <c r="CQ127" i="1"/>
  <c r="DS127" i="1" s="1"/>
  <c r="CH128" i="1"/>
  <c r="DJ128" i="1" s="1"/>
  <c r="CX128" i="1"/>
  <c r="DZ128" i="1" s="1"/>
  <c r="DE129" i="1"/>
  <c r="EG129" i="1" s="1"/>
  <c r="CN83" i="1"/>
  <c r="DP83" i="1" s="1"/>
  <c r="CL85" i="1"/>
  <c r="DN85" i="1" s="1"/>
  <c r="CH89" i="1"/>
  <c r="DJ89" i="1" s="1"/>
  <c r="CV91" i="1"/>
  <c r="DX91" i="1" s="1"/>
  <c r="CM92" i="1"/>
  <c r="DO92" i="1" s="1"/>
  <c r="DC92" i="1"/>
  <c r="EE92" i="1" s="1"/>
  <c r="CR95" i="1"/>
  <c r="DT95" i="1" s="1"/>
  <c r="CI96" i="1"/>
  <c r="DK96" i="1" s="1"/>
  <c r="CY96" i="1"/>
  <c r="EA96" i="1" s="1"/>
  <c r="DB101" i="1"/>
  <c r="ED101" i="1" s="1"/>
  <c r="CT109" i="1"/>
  <c r="DV109" i="1" s="1"/>
  <c r="CY112" i="1"/>
  <c r="EA112" i="1" s="1"/>
  <c r="CN115" i="1"/>
  <c r="DP115" i="1" s="1"/>
  <c r="DD115" i="1"/>
  <c r="EF115" i="1" s="1"/>
  <c r="CU116" i="1"/>
  <c r="DW116" i="1" s="1"/>
  <c r="CL117" i="1"/>
  <c r="DN117" i="1" s="1"/>
  <c r="CS118" i="1"/>
  <c r="DU118" i="1" s="1"/>
  <c r="CZ119" i="1"/>
  <c r="EB119" i="1" s="1"/>
  <c r="CQ120" i="1"/>
  <c r="DS120" i="1" s="1"/>
  <c r="CM124" i="1"/>
  <c r="DO124" i="1" s="1"/>
  <c r="CK126" i="1"/>
  <c r="DM126" i="1" s="1"/>
  <c r="DA126" i="1"/>
  <c r="EC126" i="1" s="1"/>
  <c r="CI128" i="1"/>
  <c r="DK128" i="1" s="1"/>
  <c r="CY128" i="1"/>
  <c r="EA128" i="1" s="1"/>
  <c r="CQ81" i="1"/>
  <c r="DS81" i="1" s="1"/>
  <c r="CO83" i="1"/>
  <c r="DQ83" i="1" s="1"/>
  <c r="CM85" i="1"/>
  <c r="DO85" i="1" s="1"/>
  <c r="DC85" i="1"/>
  <c r="EE85" i="1" s="1"/>
  <c r="CK87" i="1"/>
  <c r="DM87" i="1" s="1"/>
  <c r="DA87" i="1"/>
  <c r="EC87" i="1" s="1"/>
  <c r="CG91" i="1"/>
  <c r="CD91" i="1"/>
  <c r="CW91" i="1"/>
  <c r="DY91" i="1" s="1"/>
  <c r="DD92" i="1"/>
  <c r="EF92" i="1" s="1"/>
  <c r="CJ96" i="1"/>
  <c r="DL96" i="1" s="1"/>
  <c r="CZ96" i="1"/>
  <c r="EB96" i="1" s="1"/>
  <c r="CK103" i="1"/>
  <c r="DM103" i="1" s="1"/>
  <c r="CR104" i="1"/>
  <c r="DT104" i="1" s="1"/>
  <c r="CD107" i="1"/>
  <c r="CX107" i="1" s="1"/>
  <c r="DZ107" i="1" s="1"/>
  <c r="CW107" i="1"/>
  <c r="DY107" i="1" s="1"/>
  <c r="CU109" i="1"/>
  <c r="DW109" i="1" s="1"/>
  <c r="DB110" i="1"/>
  <c r="ED110" i="1" s="1"/>
  <c r="CX114" i="1"/>
  <c r="DZ114" i="1" s="1"/>
  <c r="CM117" i="1"/>
  <c r="DO117" i="1" s="1"/>
  <c r="DC117" i="1"/>
  <c r="EE117" i="1" s="1"/>
  <c r="CT118" i="1"/>
  <c r="DV118" i="1" s="1"/>
  <c r="CR120" i="1"/>
  <c r="DT120" i="1" s="1"/>
  <c r="CD123" i="1"/>
  <c r="CO123" i="1" s="1"/>
  <c r="DQ123" i="1" s="1"/>
  <c r="DD124" i="1"/>
  <c r="EF124" i="1" s="1"/>
  <c r="CL126" i="1"/>
  <c r="DN126" i="1" s="1"/>
  <c r="DB126" i="1"/>
  <c r="ED126" i="1" s="1"/>
  <c r="CJ128" i="1"/>
  <c r="DL128" i="1" s="1"/>
  <c r="CZ128" i="1"/>
  <c r="EB128" i="1" s="1"/>
  <c r="CQ129" i="1"/>
  <c r="DS129" i="1" s="1"/>
  <c r="CP83" i="1"/>
  <c r="DR83" i="1" s="1"/>
  <c r="CN85" i="1"/>
  <c r="DP85" i="1" s="1"/>
  <c r="CS88" i="1"/>
  <c r="DU88" i="1" s="1"/>
  <c r="CH91" i="1"/>
  <c r="DJ91" i="1" s="1"/>
  <c r="CX91" i="1"/>
  <c r="DZ91" i="1" s="1"/>
  <c r="CO92" i="1"/>
  <c r="DQ92" i="1" s="1"/>
  <c r="CT95" i="1"/>
  <c r="DV95" i="1" s="1"/>
  <c r="CK96" i="1"/>
  <c r="DM96" i="1" s="1"/>
  <c r="DA96" i="1"/>
  <c r="EC96" i="1" s="1"/>
  <c r="CN101" i="1"/>
  <c r="DP101" i="1" s="1"/>
  <c r="DD101" i="1"/>
  <c r="EF101" i="1" s="1"/>
  <c r="CH107" i="1"/>
  <c r="DJ107" i="1" s="1"/>
  <c r="CV109" i="1"/>
  <c r="DX109" i="1" s="1"/>
  <c r="CM110" i="1"/>
  <c r="DO110" i="1" s="1"/>
  <c r="DC110" i="1"/>
  <c r="EE110" i="1" s="1"/>
  <c r="CK112" i="1"/>
  <c r="DM112" i="1" s="1"/>
  <c r="DA112" i="1"/>
  <c r="EC112" i="1" s="1"/>
  <c r="CP115" i="1"/>
  <c r="DR115" i="1" s="1"/>
  <c r="CN117" i="1"/>
  <c r="DP117" i="1" s="1"/>
  <c r="CU118" i="1"/>
  <c r="DW118" i="1" s="1"/>
  <c r="CS120" i="1"/>
  <c r="DU120" i="1" s="1"/>
  <c r="CH123" i="1"/>
  <c r="DJ123" i="1" s="1"/>
  <c r="CO124" i="1"/>
  <c r="DQ124" i="1" s="1"/>
  <c r="CM126" i="1"/>
  <c r="DO126" i="1" s="1"/>
  <c r="DC126" i="1"/>
  <c r="EE126" i="1" s="1"/>
  <c r="CK128" i="1"/>
  <c r="DM128" i="1" s="1"/>
  <c r="DA128" i="1"/>
  <c r="EC128" i="1" s="1"/>
  <c r="CR129" i="1"/>
  <c r="DT129" i="1" s="1"/>
  <c r="CY130" i="1"/>
  <c r="EA130" i="1" s="1"/>
  <c r="CW132" i="1"/>
  <c r="DY132" i="1" s="1"/>
  <c r="CD98" i="1"/>
  <c r="CG98" i="1" s="1"/>
  <c r="CD119" i="1"/>
  <c r="CV119" i="1" s="1"/>
  <c r="DX119" i="1" s="1"/>
  <c r="CI91" i="1"/>
  <c r="DK91" i="1" s="1"/>
  <c r="CY91" i="1"/>
  <c r="EA91" i="1" s="1"/>
  <c r="CP92" i="1"/>
  <c r="DR92" i="1" s="1"/>
  <c r="CD93" i="1"/>
  <c r="CW93" i="1" s="1"/>
  <c r="DY93" i="1" s="1"/>
  <c r="CN94" i="1"/>
  <c r="DP94" i="1" s="1"/>
  <c r="DD94" i="1"/>
  <c r="EF94" i="1" s="1"/>
  <c r="CU95" i="1"/>
  <c r="DW95" i="1" s="1"/>
  <c r="CL96" i="1"/>
  <c r="DN96" i="1" s="1"/>
  <c r="DB96" i="1"/>
  <c r="ED96" i="1" s="1"/>
  <c r="CZ98" i="1"/>
  <c r="EB98" i="1" s="1"/>
  <c r="CH100" i="1"/>
  <c r="DJ100" i="1" s="1"/>
  <c r="CO101" i="1"/>
  <c r="DQ101" i="1" s="1"/>
  <c r="CR106" i="1"/>
  <c r="DT106" i="1" s="1"/>
  <c r="CI107" i="1"/>
  <c r="DK107" i="1" s="1"/>
  <c r="CY107" i="1"/>
  <c r="EA107" i="1" s="1"/>
  <c r="CD109" i="1"/>
  <c r="CG109" i="1" s="1"/>
  <c r="CN110" i="1"/>
  <c r="DP110" i="1" s="1"/>
  <c r="CQ115" i="1"/>
  <c r="DS115" i="1" s="1"/>
  <c r="CO117" i="1"/>
  <c r="DQ117" i="1" s="1"/>
  <c r="DE117" i="1"/>
  <c r="EG117" i="1" s="1"/>
  <c r="CV118" i="1"/>
  <c r="DX118" i="1" s="1"/>
  <c r="CM119" i="1"/>
  <c r="DO119" i="1" s="1"/>
  <c r="CT120" i="1"/>
  <c r="DV120" i="1" s="1"/>
  <c r="DA121" i="1"/>
  <c r="EC121" i="1" s="1"/>
  <c r="CR122" i="1"/>
  <c r="DT122" i="1" s="1"/>
  <c r="CP124" i="1"/>
  <c r="DR124" i="1" s="1"/>
  <c r="CD125" i="1"/>
  <c r="DA125" i="1" s="1"/>
  <c r="EC125" i="1" s="1"/>
  <c r="CL128" i="1"/>
  <c r="DN128" i="1" s="1"/>
  <c r="DB128" i="1"/>
  <c r="ED128" i="1" s="1"/>
  <c r="CD73" i="1"/>
  <c r="DB89" i="1"/>
  <c r="ED89" i="1" s="1"/>
  <c r="CJ91" i="1"/>
  <c r="DL91" i="1" s="1"/>
  <c r="CZ91" i="1"/>
  <c r="EB91" i="1" s="1"/>
  <c r="CQ92" i="1"/>
  <c r="DS92" i="1" s="1"/>
  <c r="CV95" i="1"/>
  <c r="DX95" i="1" s="1"/>
  <c r="DC96" i="1"/>
  <c r="EE96" i="1" s="1"/>
  <c r="CK98" i="1"/>
  <c r="DM98" i="1" s="1"/>
  <c r="DA98" i="1"/>
  <c r="EC98" i="1" s="1"/>
  <c r="CN103" i="1"/>
  <c r="DP103" i="1" s="1"/>
  <c r="CJ107" i="1"/>
  <c r="DL107" i="1" s="1"/>
  <c r="CH109" i="1"/>
  <c r="DJ109" i="1" s="1"/>
  <c r="CX109" i="1"/>
  <c r="DZ109" i="1" s="1"/>
  <c r="DC112" i="1"/>
  <c r="EE112" i="1" s="1"/>
  <c r="DA114" i="1"/>
  <c r="EC114" i="1" s="1"/>
  <c r="CR115" i="1"/>
  <c r="DT115" i="1" s="1"/>
  <c r="CY116" i="1"/>
  <c r="EA116" i="1" s="1"/>
  <c r="CG118" i="1"/>
  <c r="CW118" i="1"/>
  <c r="DY118" i="1" s="1"/>
  <c r="DD119" i="1"/>
  <c r="EF119" i="1" s="1"/>
  <c r="CZ123" i="1"/>
  <c r="EB123" i="1" s="1"/>
  <c r="CQ124" i="1"/>
  <c r="DS124" i="1" s="1"/>
  <c r="CO126" i="1"/>
  <c r="DQ126" i="1" s="1"/>
  <c r="DE126" i="1"/>
  <c r="EG126" i="1" s="1"/>
  <c r="CM128" i="1"/>
  <c r="DO128" i="1" s="1"/>
  <c r="DC128" i="1"/>
  <c r="EE128" i="1" s="1"/>
  <c r="CT129" i="1"/>
  <c r="DV129" i="1" s="1"/>
  <c r="CY132" i="1"/>
  <c r="EA132" i="1" s="1"/>
  <c r="CD100" i="1"/>
  <c r="CK100" i="1" s="1"/>
  <c r="DM100" i="1" s="1"/>
  <c r="CD121" i="1"/>
  <c r="CG121" i="1" s="1"/>
  <c r="CM89" i="1"/>
  <c r="DO89" i="1" s="1"/>
  <c r="CK91" i="1"/>
  <c r="DM91" i="1" s="1"/>
  <c r="DA91" i="1"/>
  <c r="EC91" i="1" s="1"/>
  <c r="CR92" i="1"/>
  <c r="DT92" i="1" s="1"/>
  <c r="CI93" i="1"/>
  <c r="DK93" i="1" s="1"/>
  <c r="CY93" i="1"/>
  <c r="EA93" i="1" s="1"/>
  <c r="CG95" i="1"/>
  <c r="CW95" i="1"/>
  <c r="DY95" i="1" s="1"/>
  <c r="CN96" i="1"/>
  <c r="DP96" i="1" s="1"/>
  <c r="DD96" i="1"/>
  <c r="EF96" i="1" s="1"/>
  <c r="CO103" i="1"/>
  <c r="DQ103" i="1" s="1"/>
  <c r="CT106" i="1"/>
  <c r="DV106" i="1" s="1"/>
  <c r="CK107" i="1"/>
  <c r="DM107" i="1" s="1"/>
  <c r="CI109" i="1"/>
  <c r="DK109" i="1" s="1"/>
  <c r="CY109" i="1"/>
  <c r="EA109" i="1" s="1"/>
  <c r="CP110" i="1"/>
  <c r="DR110" i="1" s="1"/>
  <c r="CL114" i="1"/>
  <c r="DN114" i="1" s="1"/>
  <c r="CS115" i="1"/>
  <c r="DU115" i="1" s="1"/>
  <c r="CQ117" i="1"/>
  <c r="DS117" i="1" s="1"/>
  <c r="CH118" i="1"/>
  <c r="DJ118" i="1" s="1"/>
  <c r="CX118" i="1"/>
  <c r="DZ118" i="1" s="1"/>
  <c r="DE119" i="1"/>
  <c r="EG119" i="1" s="1"/>
  <c r="CV120" i="1"/>
  <c r="DX120" i="1" s="1"/>
  <c r="CG127" i="1"/>
  <c r="CN128" i="1"/>
  <c r="DP128" i="1" s="1"/>
  <c r="DD128" i="1"/>
  <c r="EF128" i="1" s="1"/>
  <c r="CK84" i="1"/>
  <c r="DM84" i="1" s="1"/>
  <c r="CR85" i="1"/>
  <c r="DT85" i="1" s="1"/>
  <c r="CP87" i="1"/>
  <c r="DR87" i="1" s="1"/>
  <c r="CG88" i="1"/>
  <c r="CW88" i="1"/>
  <c r="DY88" i="1" s="1"/>
  <c r="CN89" i="1"/>
  <c r="DP89" i="1" s="1"/>
  <c r="CL91" i="1"/>
  <c r="DN91" i="1" s="1"/>
  <c r="DB91" i="1"/>
  <c r="ED91" i="1" s="1"/>
  <c r="CS92" i="1"/>
  <c r="DU92" i="1" s="1"/>
  <c r="CJ93" i="1"/>
  <c r="DL93" i="1" s="1"/>
  <c r="CH95" i="1"/>
  <c r="DJ95" i="1" s="1"/>
  <c r="CO96" i="1"/>
  <c r="DQ96" i="1" s="1"/>
  <c r="CM98" i="1"/>
  <c r="DO98" i="1" s="1"/>
  <c r="CR101" i="1"/>
  <c r="DT101" i="1" s="1"/>
  <c r="CI102" i="1"/>
  <c r="DK102" i="1" s="1"/>
  <c r="CW104" i="1"/>
  <c r="DY104" i="1" s="1"/>
  <c r="CJ109" i="1"/>
  <c r="DL109" i="1" s="1"/>
  <c r="CZ109" i="1"/>
  <c r="EB109" i="1" s="1"/>
  <c r="CX111" i="1"/>
  <c r="DZ111" i="1" s="1"/>
  <c r="CM114" i="1"/>
  <c r="DO114" i="1" s="1"/>
  <c r="CK116" i="1"/>
  <c r="DM116" i="1" s="1"/>
  <c r="CI118" i="1"/>
  <c r="DK118" i="1" s="1"/>
  <c r="CY118" i="1"/>
  <c r="EA118" i="1" s="1"/>
  <c r="CP119" i="1"/>
  <c r="DR119" i="1" s="1"/>
  <c r="CG120" i="1"/>
  <c r="CW120" i="1"/>
  <c r="DY120" i="1" s="1"/>
  <c r="CJ125" i="1"/>
  <c r="DL125" i="1" s="1"/>
  <c r="CH127" i="1"/>
  <c r="DJ127" i="1" s="1"/>
  <c r="CO128" i="1"/>
  <c r="DQ128" i="1" s="1"/>
  <c r="DE128" i="1"/>
  <c r="EG128" i="1" s="1"/>
  <c r="CD102" i="1"/>
  <c r="CM91" i="1"/>
  <c r="DO91" i="1" s="1"/>
  <c r="DC91" i="1"/>
  <c r="EE91" i="1" s="1"/>
  <c r="CT92" i="1"/>
  <c r="DV92" i="1" s="1"/>
  <c r="CR94" i="1"/>
  <c r="DT94" i="1" s="1"/>
  <c r="CI95" i="1"/>
  <c r="DK95" i="1" s="1"/>
  <c r="CY95" i="1"/>
  <c r="EA95" i="1" s="1"/>
  <c r="CP96" i="1"/>
  <c r="DR96" i="1" s="1"/>
  <c r="CD97" i="1"/>
  <c r="CH97" i="1" s="1"/>
  <c r="DJ97" i="1" s="1"/>
  <c r="CS101" i="1"/>
  <c r="DU101" i="1" s="1"/>
  <c r="CV106" i="1"/>
  <c r="DX106" i="1" s="1"/>
  <c r="CK109" i="1"/>
  <c r="DM109" i="1" s="1"/>
  <c r="DA109" i="1"/>
  <c r="EC109" i="1" s="1"/>
  <c r="CY111" i="1"/>
  <c r="EA111" i="1" s="1"/>
  <c r="CD113" i="1"/>
  <c r="CX113" i="1" s="1"/>
  <c r="DZ113" i="1" s="1"/>
  <c r="CN114" i="1"/>
  <c r="DP114" i="1" s="1"/>
  <c r="CU115" i="1"/>
  <c r="DW115" i="1" s="1"/>
  <c r="CJ118" i="1"/>
  <c r="DL118" i="1" s="1"/>
  <c r="CQ119" i="1"/>
  <c r="DS119" i="1" s="1"/>
  <c r="CH120" i="1"/>
  <c r="DJ120" i="1" s="1"/>
  <c r="CX120" i="1"/>
  <c r="DZ120" i="1" s="1"/>
  <c r="DE121" i="1"/>
  <c r="EG121" i="1" s="1"/>
  <c r="CV122" i="1"/>
  <c r="DX122" i="1" s="1"/>
  <c r="CM123" i="1"/>
  <c r="DO123" i="1" s="1"/>
  <c r="DC123" i="1"/>
  <c r="EE123" i="1" s="1"/>
  <c r="CR126" i="1"/>
  <c r="DT126" i="1" s="1"/>
  <c r="CP128" i="1"/>
  <c r="DR128" i="1" s="1"/>
  <c r="CD129" i="1"/>
  <c r="CG129" i="1" s="1"/>
  <c r="DD130" i="1"/>
  <c r="EF130" i="1" s="1"/>
  <c r="CD82" i="1"/>
  <c r="CD103" i="1"/>
  <c r="CD127" i="1"/>
  <c r="CV127" i="1" s="1"/>
  <c r="DX127" i="1" s="1"/>
  <c r="CR87" i="1"/>
  <c r="DT87" i="1" s="1"/>
  <c r="CI88" i="1"/>
  <c r="DK88" i="1" s="1"/>
  <c r="CY88" i="1"/>
  <c r="EA88" i="1" s="1"/>
  <c r="CD90" i="1"/>
  <c r="CL90" i="1" s="1"/>
  <c r="DN90" i="1" s="1"/>
  <c r="CN91" i="1"/>
  <c r="DP91" i="1" s="1"/>
  <c r="CU92" i="1"/>
  <c r="DW92" i="1" s="1"/>
  <c r="CS94" i="1"/>
  <c r="DU94" i="1" s="1"/>
  <c r="CQ96" i="1"/>
  <c r="DS96" i="1" s="1"/>
  <c r="DC100" i="1"/>
  <c r="EE100" i="1" s="1"/>
  <c r="CT101" i="1"/>
  <c r="DV101" i="1" s="1"/>
  <c r="CI104" i="1"/>
  <c r="DK104" i="1" s="1"/>
  <c r="CD106" i="1"/>
  <c r="DB106" i="1" s="1"/>
  <c r="ED106" i="1" s="1"/>
  <c r="CN107" i="1"/>
  <c r="DP107" i="1" s="1"/>
  <c r="DD107" i="1"/>
  <c r="EF107" i="1" s="1"/>
  <c r="CL109" i="1"/>
  <c r="DN109" i="1" s="1"/>
  <c r="DB109" i="1"/>
  <c r="ED109" i="1" s="1"/>
  <c r="CS110" i="1"/>
  <c r="DU110" i="1" s="1"/>
  <c r="CJ111" i="1"/>
  <c r="DL111" i="1" s="1"/>
  <c r="CO114" i="1"/>
  <c r="DQ114" i="1" s="1"/>
  <c r="CK118" i="1"/>
  <c r="DM118" i="1" s="1"/>
  <c r="DA118" i="1"/>
  <c r="EC118" i="1" s="1"/>
  <c r="CR119" i="1"/>
  <c r="DT119" i="1" s="1"/>
  <c r="CI120" i="1"/>
  <c r="DK120" i="1" s="1"/>
  <c r="CY120" i="1"/>
  <c r="EA120" i="1" s="1"/>
  <c r="CP121" i="1"/>
  <c r="DR121" i="1" s="1"/>
  <c r="CG122" i="1"/>
  <c r="CD122" i="1"/>
  <c r="CW122" i="1" s="1"/>
  <c r="DY122" i="1" s="1"/>
  <c r="CU124" i="1"/>
  <c r="DW124" i="1" s="1"/>
  <c r="CQ128" i="1"/>
  <c r="DS128" i="1" s="1"/>
  <c r="CX129" i="1"/>
  <c r="DZ129" i="1" s="1"/>
  <c r="CO130" i="1"/>
  <c r="DQ130" i="1" s="1"/>
  <c r="CD104" i="1"/>
  <c r="CJ104" i="1" s="1"/>
  <c r="DL104" i="1" s="1"/>
  <c r="CD130" i="1"/>
  <c r="CP130" i="1" s="1"/>
  <c r="DR130" i="1" s="1"/>
  <c r="CJ88" i="1"/>
  <c r="DL88" i="1" s="1"/>
  <c r="CZ88" i="1"/>
  <c r="EB88" i="1" s="1"/>
  <c r="CQ89" i="1"/>
  <c r="DS89" i="1" s="1"/>
  <c r="CH90" i="1"/>
  <c r="DJ90" i="1" s="1"/>
  <c r="CO91" i="1"/>
  <c r="DQ91" i="1" s="1"/>
  <c r="CV92" i="1"/>
  <c r="DX92" i="1" s="1"/>
  <c r="DC93" i="1"/>
  <c r="EE93" i="1" s="1"/>
  <c r="CT94" i="1"/>
  <c r="DV94" i="1" s="1"/>
  <c r="CK95" i="1"/>
  <c r="DM95" i="1" s="1"/>
  <c r="CR96" i="1"/>
  <c r="DT96" i="1" s="1"/>
  <c r="CW99" i="1"/>
  <c r="DY99" i="1" s="1"/>
  <c r="CN100" i="1"/>
  <c r="DP100" i="1" s="1"/>
  <c r="DD100" i="1"/>
  <c r="EF100" i="1" s="1"/>
  <c r="CS103" i="1"/>
  <c r="DU103" i="1" s="1"/>
  <c r="CH106" i="1"/>
  <c r="DJ106" i="1" s="1"/>
  <c r="CO107" i="1"/>
  <c r="DQ107" i="1" s="1"/>
  <c r="CM109" i="1"/>
  <c r="DO109" i="1" s="1"/>
  <c r="DC109" i="1"/>
  <c r="EE109" i="1" s="1"/>
  <c r="CG115" i="1"/>
  <c r="CU117" i="1"/>
  <c r="DW117" i="1" s="1"/>
  <c r="CL118" i="1"/>
  <c r="DN118" i="1" s="1"/>
  <c r="DB118" i="1"/>
  <c r="ED118" i="1" s="1"/>
  <c r="CS119" i="1"/>
  <c r="DU119" i="1" s="1"/>
  <c r="CJ120" i="1"/>
  <c r="DL120" i="1" s="1"/>
  <c r="CZ120" i="1"/>
  <c r="EB120" i="1" s="1"/>
  <c r="CQ121" i="1"/>
  <c r="DS121" i="1" s="1"/>
  <c r="CX122" i="1"/>
  <c r="DZ122" i="1" s="1"/>
  <c r="CV124" i="1"/>
  <c r="DX124" i="1" s="1"/>
  <c r="CT126" i="1"/>
  <c r="DV126" i="1" s="1"/>
  <c r="CR128" i="1"/>
  <c r="DT128" i="1" s="1"/>
  <c r="CY129" i="1"/>
  <c r="EA129" i="1" s="1"/>
  <c r="CD84" i="1"/>
  <c r="DB84" i="1" s="1"/>
  <c r="ED84" i="1" s="1"/>
  <c r="CD105" i="1"/>
  <c r="CS105" i="1" s="1"/>
  <c r="DU105" i="1" s="1"/>
  <c r="CD131" i="1"/>
  <c r="CJ81" i="1"/>
  <c r="DL81" i="1" s="1"/>
  <c r="CZ81" i="1"/>
  <c r="EB81" i="1" s="1"/>
  <c r="CH83" i="1"/>
  <c r="DJ83" i="1" s="1"/>
  <c r="CV85" i="1"/>
  <c r="DX85" i="1" s="1"/>
  <c r="DA88" i="1"/>
  <c r="EC88" i="1" s="1"/>
  <c r="CP91" i="1"/>
  <c r="DR91" i="1" s="1"/>
  <c r="CG92" i="1"/>
  <c r="CW92" i="1"/>
  <c r="DY92" i="1" s="1"/>
  <c r="CU94" i="1"/>
  <c r="DW94" i="1" s="1"/>
  <c r="CS96" i="1"/>
  <c r="DU96" i="1" s="1"/>
  <c r="CO100" i="1"/>
  <c r="DQ100" i="1" s="1"/>
  <c r="CV101" i="1"/>
  <c r="DX101" i="1" s="1"/>
  <c r="CM102" i="1"/>
  <c r="DO102" i="1" s="1"/>
  <c r="DC102" i="1"/>
  <c r="EE102" i="1" s="1"/>
  <c r="CP107" i="1"/>
  <c r="DR107" i="1" s="1"/>
  <c r="CN109" i="1"/>
  <c r="DP109" i="1" s="1"/>
  <c r="DD109" i="1"/>
  <c r="EF109" i="1" s="1"/>
  <c r="CU110" i="1"/>
  <c r="DW110" i="1" s="1"/>
  <c r="CJ113" i="1"/>
  <c r="DL113" i="1" s="1"/>
  <c r="CH115" i="1"/>
  <c r="DJ115" i="1" s="1"/>
  <c r="CX115" i="1"/>
  <c r="DZ115" i="1" s="1"/>
  <c r="CO116" i="1"/>
  <c r="DQ116" i="1" s="1"/>
  <c r="CV117" i="1"/>
  <c r="DX117" i="1" s="1"/>
  <c r="CM118" i="1"/>
  <c r="DO118" i="1" s="1"/>
  <c r="DC118" i="1"/>
  <c r="EE118" i="1" s="1"/>
  <c r="CT119" i="1"/>
  <c r="DV119" i="1" s="1"/>
  <c r="CK120" i="1"/>
  <c r="DM120" i="1" s="1"/>
  <c r="CI122" i="1"/>
  <c r="DK122" i="1" s="1"/>
  <c r="CG124" i="1"/>
  <c r="CU126" i="1"/>
  <c r="DW126" i="1" s="1"/>
  <c r="CS128" i="1"/>
  <c r="DU128" i="1" s="1"/>
  <c r="CJ129" i="1"/>
  <c r="DL129" i="1" s="1"/>
  <c r="CZ129" i="1"/>
  <c r="EB129" i="1" s="1"/>
  <c r="CQ130" i="1"/>
  <c r="DS130" i="1" s="1"/>
  <c r="CD108" i="1"/>
  <c r="CH108" i="1" s="1"/>
  <c r="DJ108" i="1" s="1"/>
  <c r="CD132" i="1"/>
  <c r="CT132" i="1" s="1"/>
  <c r="DV132" i="1" s="1"/>
  <c r="CV78" i="1"/>
  <c r="DX78" i="1" s="1"/>
  <c r="CK81" i="1"/>
  <c r="DM81" i="1" s="1"/>
  <c r="CY83" i="1"/>
  <c r="EA83" i="1" s="1"/>
  <c r="CG85" i="1"/>
  <c r="CW85" i="1"/>
  <c r="DY85" i="1" s="1"/>
  <c r="CU87" i="1"/>
  <c r="DW87" i="1" s="1"/>
  <c r="CL88" i="1"/>
  <c r="DN88" i="1" s="1"/>
  <c r="DB88" i="1"/>
  <c r="ED88" i="1" s="1"/>
  <c r="CS89" i="1"/>
  <c r="DU89" i="1" s="1"/>
  <c r="CJ90" i="1"/>
  <c r="DL90" i="1" s="1"/>
  <c r="CQ91" i="1"/>
  <c r="DS91" i="1" s="1"/>
  <c r="CH92" i="1"/>
  <c r="DJ92" i="1" s="1"/>
  <c r="CV94" i="1"/>
  <c r="DX94" i="1" s="1"/>
  <c r="CM95" i="1"/>
  <c r="DO95" i="1" s="1"/>
  <c r="DC95" i="1"/>
  <c r="EE95" i="1" s="1"/>
  <c r="CR98" i="1"/>
  <c r="DT98" i="1" s="1"/>
  <c r="CI99" i="1"/>
  <c r="DK99" i="1" s="1"/>
  <c r="CY99" i="1"/>
  <c r="EA99" i="1" s="1"/>
  <c r="CP100" i="1"/>
  <c r="DR100" i="1" s="1"/>
  <c r="CW101" i="1"/>
  <c r="DY101" i="1" s="1"/>
  <c r="CN102" i="1"/>
  <c r="DP102" i="1" s="1"/>
  <c r="DD102" i="1"/>
  <c r="EF102" i="1" s="1"/>
  <c r="CJ106" i="1"/>
  <c r="DL106" i="1" s="1"/>
  <c r="CQ107" i="1"/>
  <c r="DS107" i="1" s="1"/>
  <c r="CO109" i="1"/>
  <c r="DQ109" i="1" s="1"/>
  <c r="CT112" i="1"/>
  <c r="DV112" i="1" s="1"/>
  <c r="CY115" i="1"/>
  <c r="EA115" i="1" s="1"/>
  <c r="CG117" i="1"/>
  <c r="CW117" i="1"/>
  <c r="DY117" i="1" s="1"/>
  <c r="CN118" i="1"/>
  <c r="DP118" i="1" s="1"/>
  <c r="DD118" i="1"/>
  <c r="EF118" i="1" s="1"/>
  <c r="CU119" i="1"/>
  <c r="DW119" i="1" s="1"/>
  <c r="CL120" i="1"/>
  <c r="DN120" i="1" s="1"/>
  <c r="DB120" i="1"/>
  <c r="ED120" i="1" s="1"/>
  <c r="CZ122" i="1"/>
  <c r="EB122" i="1" s="1"/>
  <c r="CH124" i="1"/>
  <c r="DJ124" i="1" s="1"/>
  <c r="CV126" i="1"/>
  <c r="DX126" i="1" s="1"/>
  <c r="CT128" i="1"/>
  <c r="DV128" i="1" s="1"/>
  <c r="CK129" i="1"/>
  <c r="DM129" i="1" s="1"/>
  <c r="CR130" i="1"/>
  <c r="DT130" i="1" s="1"/>
  <c r="CY131" i="1"/>
  <c r="EA131" i="1" s="1"/>
  <c r="CP132" i="1"/>
  <c r="DR132" i="1" s="1"/>
  <c r="CD16" i="1"/>
  <c r="DC132" i="1"/>
  <c r="EE132" i="1" s="1"/>
  <c r="CZ132" i="1"/>
  <c r="EB132" i="1" s="1"/>
  <c r="CV129" i="1"/>
  <c r="DX129" i="1" s="1"/>
  <c r="CH16" i="2"/>
  <c r="DJ16" i="2" s="1"/>
  <c r="CD18" i="2"/>
  <c r="CL18" i="2" s="1"/>
  <c r="DN18" i="2" s="1"/>
  <c r="CT18" i="2"/>
  <c r="DV18" i="2" s="1"/>
  <c r="CD30" i="2"/>
  <c r="CS30" i="2" s="1"/>
  <c r="DU30" i="2" s="1"/>
  <c r="CD45" i="2"/>
  <c r="CT45" i="2" s="1"/>
  <c r="DV45" i="2" s="1"/>
  <c r="EA45" i="2"/>
  <c r="CG132" i="2"/>
  <c r="DI132" i="2" s="1"/>
  <c r="CD16" i="2"/>
  <c r="DB17" i="2"/>
  <c r="ED17" i="2" s="1"/>
  <c r="CD20" i="2"/>
  <c r="DB20" i="2" s="1"/>
  <c r="ED20" i="2" s="1"/>
  <c r="CD41" i="2"/>
  <c r="CQ41" i="2" s="1"/>
  <c r="DS41" i="2" s="1"/>
  <c r="CR20" i="2"/>
  <c r="DT20" i="2" s="1"/>
  <c r="DB18" i="2"/>
  <c r="ED18" i="2" s="1"/>
  <c r="CS20" i="2"/>
  <c r="DU20" i="2" s="1"/>
  <c r="CD25" i="2"/>
  <c r="CS25" i="2" s="1"/>
  <c r="DU25" i="2" s="1"/>
  <c r="CD122" i="2"/>
  <c r="DC122" i="2" s="1"/>
  <c r="EE122" i="2" s="1"/>
  <c r="CD17" i="2"/>
  <c r="CP17" i="2" s="1"/>
  <c r="DR17" i="2" s="1"/>
  <c r="CD22" i="2"/>
  <c r="CD92" i="2"/>
  <c r="CK92" i="2" s="1"/>
  <c r="DM92" i="2" s="1"/>
  <c r="CD54" i="2"/>
  <c r="CD96" i="2"/>
  <c r="CO96" i="2" s="1"/>
  <c r="DQ96" i="2" s="1"/>
  <c r="CD56" i="2"/>
  <c r="CD102" i="2"/>
  <c r="CZ102" i="2" s="1"/>
  <c r="EB102" i="2" s="1"/>
  <c r="CD132" i="2"/>
  <c r="CY132" i="2" s="1"/>
  <c r="CD24" i="2"/>
  <c r="CD47" i="2"/>
  <c r="CG47" i="2" s="1"/>
  <c r="DI47" i="2" s="1"/>
  <c r="CM132" i="2"/>
  <c r="DO132" i="2" s="1"/>
  <c r="CR122" i="2"/>
  <c r="DT122" i="2" s="1"/>
  <c r="DJ45" i="2"/>
  <c r="EA132" i="2"/>
  <c r="EA102" i="2"/>
  <c r="CI16" i="2"/>
  <c r="DK16" i="2" s="1"/>
  <c r="CY16" i="2"/>
  <c r="EA16" i="2" s="1"/>
  <c r="CZ17" i="2"/>
  <c r="EB17" i="2" s="1"/>
  <c r="CK17" i="2"/>
  <c r="DM17" i="2" s="1"/>
  <c r="DB22" i="2"/>
  <c r="ED22" i="2" s="1"/>
  <c r="CL16" i="2"/>
  <c r="DN16" i="2" s="1"/>
  <c r="DB24" i="2"/>
  <c r="ED24" i="2" s="1"/>
  <c r="CG24" i="2"/>
  <c r="DI24" i="2" s="1"/>
  <c r="CW24" i="2"/>
  <c r="DY24" i="2" s="1"/>
  <c r="DA24" i="2"/>
  <c r="EC24" i="2" s="1"/>
  <c r="CZ24" i="2"/>
  <c r="EB24" i="2" s="1"/>
  <c r="CY24" i="2"/>
  <c r="EA24" i="2" s="1"/>
  <c r="CX24" i="2"/>
  <c r="DZ24" i="2" s="1"/>
  <c r="CV24" i="2"/>
  <c r="DX24" i="2" s="1"/>
  <c r="CT24" i="2"/>
  <c r="DV24" i="2" s="1"/>
  <c r="CQ24" i="2"/>
  <c r="DS24" i="2" s="1"/>
  <c r="CH24" i="2"/>
  <c r="DJ24" i="2" s="1"/>
  <c r="CJ24" i="2"/>
  <c r="DL24" i="2" s="1"/>
  <c r="CO17" i="2"/>
  <c r="DQ17" i="2" s="1"/>
  <c r="CI18" i="2"/>
  <c r="DK18" i="2" s="1"/>
  <c r="CY18" i="2"/>
  <c r="EA18" i="2" s="1"/>
  <c r="CU18" i="2"/>
  <c r="DW18" i="2" s="1"/>
  <c r="CS18" i="2"/>
  <c r="DU18" i="2" s="1"/>
  <c r="CO16" i="2"/>
  <c r="DQ16" i="2" s="1"/>
  <c r="CI20" i="2"/>
  <c r="DK20" i="2" s="1"/>
  <c r="CY20" i="2"/>
  <c r="EA20" i="2" s="1"/>
  <c r="CX20" i="2"/>
  <c r="DZ20" i="2" s="1"/>
  <c r="CV20" i="2"/>
  <c r="DX20" i="2" s="1"/>
  <c r="CT20" i="2"/>
  <c r="DV20" i="2" s="1"/>
  <c r="CO20" i="2"/>
  <c r="DQ20" i="2" s="1"/>
  <c r="CP16" i="2"/>
  <c r="DR16" i="2" s="1"/>
  <c r="CR18" i="2"/>
  <c r="DT18" i="2" s="1"/>
  <c r="CR17" i="2"/>
  <c r="DT17" i="2" s="1"/>
  <c r="CR45" i="2"/>
  <c r="DT45" i="2" s="1"/>
  <c r="CX45" i="2"/>
  <c r="DZ45" i="2" s="1"/>
  <c r="CQ45" i="2"/>
  <c r="DS45" i="2" s="1"/>
  <c r="CN45" i="2"/>
  <c r="DP45" i="2" s="1"/>
  <c r="CU16" i="2"/>
  <c r="DW16" i="2" s="1"/>
  <c r="CV17" i="2"/>
  <c r="DX17" i="2" s="1"/>
  <c r="CG18" i="2"/>
  <c r="DI18" i="2" s="1"/>
  <c r="CW18" i="2"/>
  <c r="DY18" i="2" s="1"/>
  <c r="CG23" i="2"/>
  <c r="DI23" i="2" s="1"/>
  <c r="CW23" i="2"/>
  <c r="DY23" i="2" s="1"/>
  <c r="CH25" i="2"/>
  <c r="DJ25" i="2" s="1"/>
  <c r="CQ16" i="2"/>
  <c r="DS16" i="2" s="1"/>
  <c r="DB16" i="2"/>
  <c r="ED16" i="2" s="1"/>
  <c r="CN16" i="2"/>
  <c r="DP16" i="2" s="1"/>
  <c r="CJ16" i="2"/>
  <c r="DL16" i="2" s="1"/>
  <c r="CZ16" i="2"/>
  <c r="EB16" i="2" s="1"/>
  <c r="CX16" i="2"/>
  <c r="DZ16" i="2" s="1"/>
  <c r="CG16" i="2"/>
  <c r="DI16" i="2" s="1"/>
  <c r="CV16" i="2"/>
  <c r="DX16" i="2" s="1"/>
  <c r="CR16" i="2"/>
  <c r="DT16" i="2" s="1"/>
  <c r="CT16" i="2"/>
  <c r="DV16" i="2" s="1"/>
  <c r="CS16" i="2"/>
  <c r="DU16" i="2" s="1"/>
  <c r="CW16" i="2"/>
  <c r="DY16" i="2" s="1"/>
  <c r="CX17" i="2"/>
  <c r="DZ17" i="2" s="1"/>
  <c r="DA17" i="2"/>
  <c r="EC17" i="2" s="1"/>
  <c r="CH17" i="2"/>
  <c r="DJ17" i="2" s="1"/>
  <c r="CG17" i="2"/>
  <c r="DI17" i="2" s="1"/>
  <c r="CW17" i="2"/>
  <c r="DY17" i="2" s="1"/>
  <c r="CU17" i="2"/>
  <c r="DW17" i="2" s="1"/>
  <c r="CN17" i="2"/>
  <c r="DP17" i="2" s="1"/>
  <c r="CQ17" i="2"/>
  <c r="DS17" i="2" s="1"/>
  <c r="CI23" i="2"/>
  <c r="DK23" i="2" s="1"/>
  <c r="CR28" i="2"/>
  <c r="DT28" i="2" s="1"/>
  <c r="CD33" i="2"/>
  <c r="CZ33" i="2" s="1"/>
  <c r="EB33" i="2" s="1"/>
  <c r="CD37" i="2"/>
  <c r="CP37" i="2" s="1"/>
  <c r="DR37" i="2" s="1"/>
  <c r="CP45" i="2"/>
  <c r="DR45" i="2" s="1"/>
  <c r="CP20" i="2"/>
  <c r="DR20" i="2" s="1"/>
  <c r="CZ25" i="2"/>
  <c r="EB25" i="2" s="1"/>
  <c r="CD31" i="2"/>
  <c r="DB31" i="2" s="1"/>
  <c r="ED31" i="2" s="1"/>
  <c r="CG41" i="2"/>
  <c r="DI41" i="2" s="1"/>
  <c r="CY41" i="2"/>
  <c r="EA41" i="2" s="1"/>
  <c r="CU41" i="2"/>
  <c r="DW41" i="2" s="1"/>
  <c r="CT41" i="2"/>
  <c r="DV41" i="2" s="1"/>
  <c r="CS41" i="2"/>
  <c r="DU41" i="2" s="1"/>
  <c r="CH41" i="2"/>
  <c r="DJ41" i="2" s="1"/>
  <c r="CJ20" i="2"/>
  <c r="DL20" i="2" s="1"/>
  <c r="CL33" i="2"/>
  <c r="DN33" i="2" s="1"/>
  <c r="CK18" i="2"/>
  <c r="DM18" i="2" s="1"/>
  <c r="CK20" i="2"/>
  <c r="DM20" i="2" s="1"/>
  <c r="DA20" i="2"/>
  <c r="EC20" i="2" s="1"/>
  <c r="CR23" i="2"/>
  <c r="DT23" i="2" s="1"/>
  <c r="CL25" i="2"/>
  <c r="DN25" i="2" s="1"/>
  <c r="CO41" i="2"/>
  <c r="DQ41" i="2" s="1"/>
  <c r="CZ20" i="2"/>
  <c r="EB20" i="2" s="1"/>
  <c r="CP41" i="2"/>
  <c r="DR41" i="2" s="1"/>
  <c r="CH26" i="2"/>
  <c r="DJ26" i="2" s="1"/>
  <c r="CX26" i="2"/>
  <c r="DZ26" i="2" s="1"/>
  <c r="CW28" i="2"/>
  <c r="DY28" i="2" s="1"/>
  <c r="CO33" i="2"/>
  <c r="DQ33" i="2" s="1"/>
  <c r="CX28" i="2"/>
  <c r="DZ28" i="2" s="1"/>
  <c r="CV23" i="2"/>
  <c r="DX23" i="2" s="1"/>
  <c r="CK24" i="2"/>
  <c r="DM24" i="2" s="1"/>
  <c r="CV29" i="2"/>
  <c r="DX29" i="2" s="1"/>
  <c r="CJ33" i="2"/>
  <c r="DL33" i="2" s="1"/>
  <c r="CS31" i="2"/>
  <c r="DU31" i="2" s="1"/>
  <c r="CR33" i="2"/>
  <c r="DT33" i="2" s="1"/>
  <c r="CD39" i="2"/>
  <c r="CN39" i="2" s="1"/>
  <c r="DP39" i="2" s="1"/>
  <c r="CS17" i="2"/>
  <c r="DU17" i="2" s="1"/>
  <c r="CD27" i="2"/>
  <c r="DA28" i="2"/>
  <c r="EC28" i="2" s="1"/>
  <c r="CT31" i="2"/>
  <c r="DV31" i="2" s="1"/>
  <c r="CI45" i="2"/>
  <c r="DK45" i="2" s="1"/>
  <c r="CY45" i="2"/>
  <c r="CN24" i="2"/>
  <c r="DP24" i="2" s="1"/>
  <c r="CL28" i="2"/>
  <c r="DN28" i="2" s="1"/>
  <c r="CQ30" i="2"/>
  <c r="DS30" i="2" s="1"/>
  <c r="CP30" i="2"/>
  <c r="DR30" i="2" s="1"/>
  <c r="CW30" i="2"/>
  <c r="DY30" i="2" s="1"/>
  <c r="DB30" i="2"/>
  <c r="ED30" i="2" s="1"/>
  <c r="CT33" i="2"/>
  <c r="DV33" i="2" s="1"/>
  <c r="CD19" i="2"/>
  <c r="CQ19" i="2" s="1"/>
  <c r="DS19" i="2" s="1"/>
  <c r="CD21" i="2"/>
  <c r="CO24" i="2"/>
  <c r="DQ24" i="2" s="1"/>
  <c r="CD29" i="2"/>
  <c r="CV31" i="2"/>
  <c r="DX31" i="2" s="1"/>
  <c r="CS56" i="2"/>
  <c r="DU56" i="2" s="1"/>
  <c r="CR56" i="2"/>
  <c r="DT56" i="2" s="1"/>
  <c r="CV56" i="2"/>
  <c r="DX56" i="2" s="1"/>
  <c r="CP56" i="2"/>
  <c r="DR56" i="2" s="1"/>
  <c r="CO56" i="2"/>
  <c r="DQ56" i="2" s="1"/>
  <c r="CL56" i="2"/>
  <c r="DN56" i="2" s="1"/>
  <c r="CJ56" i="2"/>
  <c r="DL56" i="2" s="1"/>
  <c r="CJ22" i="2"/>
  <c r="DL22" i="2" s="1"/>
  <c r="CP24" i="2"/>
  <c r="DR24" i="2" s="1"/>
  <c r="CD23" i="2"/>
  <c r="CY23" i="2" s="1"/>
  <c r="EA23" i="2" s="1"/>
  <c r="CL24" i="2"/>
  <c r="DN24" i="2" s="1"/>
  <c r="DA22" i="2"/>
  <c r="EC22" i="2" s="1"/>
  <c r="CD26" i="2"/>
  <c r="CK26" i="2" s="1"/>
  <c r="DM26" i="2" s="1"/>
  <c r="CD44" i="2"/>
  <c r="DC44" i="2" s="1"/>
  <c r="EE44" i="2" s="1"/>
  <c r="CK16" i="2"/>
  <c r="DM16" i="2" s="1"/>
  <c r="DA16" i="2"/>
  <c r="EC16" i="2" s="1"/>
  <c r="CR24" i="2"/>
  <c r="DT24" i="2" s="1"/>
  <c r="CS38" i="2"/>
  <c r="DU38" i="2" s="1"/>
  <c r="DB56" i="2"/>
  <c r="ED56" i="2" s="1"/>
  <c r="CV30" i="2"/>
  <c r="DX30" i="2" s="1"/>
  <c r="CL44" i="2"/>
  <c r="DN44" i="2" s="1"/>
  <c r="CU38" i="2"/>
  <c r="DW38" i="2" s="1"/>
  <c r="CD40" i="2"/>
  <c r="CR40" i="2" s="1"/>
  <c r="DT40" i="2" s="1"/>
  <c r="CK43" i="2"/>
  <c r="DM43" i="2" s="1"/>
  <c r="CM53" i="2"/>
  <c r="DO53" i="2" s="1"/>
  <c r="CD60" i="2"/>
  <c r="CN60" i="2" s="1"/>
  <c r="DP60" i="2" s="1"/>
  <c r="CY47" i="2"/>
  <c r="EA47" i="2" s="1"/>
  <c r="DB49" i="2"/>
  <c r="ED49" i="2" s="1"/>
  <c r="CN28" i="2"/>
  <c r="DP28" i="2" s="1"/>
  <c r="CD38" i="2"/>
  <c r="CU45" i="2"/>
  <c r="DW45" i="2" s="1"/>
  <c r="DB29" i="2"/>
  <c r="ED29" i="2" s="1"/>
  <c r="CD32" i="2"/>
  <c r="DB32" i="2" s="1"/>
  <c r="ED32" i="2" s="1"/>
  <c r="CD34" i="2"/>
  <c r="CR34" i="2" s="1"/>
  <c r="DT34" i="2" s="1"/>
  <c r="CL35" i="2"/>
  <c r="DN35" i="2" s="1"/>
  <c r="CN43" i="2"/>
  <c r="DP43" i="2" s="1"/>
  <c r="CD46" i="2"/>
  <c r="CQ46" i="2" s="1"/>
  <c r="DS46" i="2" s="1"/>
  <c r="CD53" i="2"/>
  <c r="DC53" i="2" s="1"/>
  <c r="EE53" i="2" s="1"/>
  <c r="CD28" i="2"/>
  <c r="CZ28" i="2" s="1"/>
  <c r="EB28" i="2" s="1"/>
  <c r="CW45" i="2"/>
  <c r="DY45" i="2" s="1"/>
  <c r="DC48" i="2"/>
  <c r="EE48" i="2" s="1"/>
  <c r="CQ53" i="2"/>
  <c r="DS53" i="2" s="1"/>
  <c r="CT57" i="2"/>
  <c r="DV57" i="2" s="1"/>
  <c r="CV25" i="2"/>
  <c r="DX25" i="2" s="1"/>
  <c r="CK31" i="2"/>
  <c r="DM31" i="2" s="1"/>
  <c r="DA31" i="2"/>
  <c r="EC31" i="2" s="1"/>
  <c r="CD43" i="2"/>
  <c r="CX43" i="2" s="1"/>
  <c r="DZ43" i="2" s="1"/>
  <c r="CH45" i="2"/>
  <c r="CS28" i="2"/>
  <c r="DU28" i="2" s="1"/>
  <c r="CD35" i="2"/>
  <c r="DB35" i="2" s="1"/>
  <c r="ED35" i="2" s="1"/>
  <c r="CJ45" i="2"/>
  <c r="DL45" i="2" s="1"/>
  <c r="CT46" i="2"/>
  <c r="DV46" i="2" s="1"/>
  <c r="CH65" i="2"/>
  <c r="DJ65" i="2" s="1"/>
  <c r="CV39" i="2"/>
  <c r="DX39" i="2" s="1"/>
  <c r="CK45" i="2"/>
  <c r="DM45" i="2" s="1"/>
  <c r="DA45" i="2"/>
  <c r="EC45" i="2" s="1"/>
  <c r="CD63" i="2"/>
  <c r="CL45" i="2"/>
  <c r="DN45" i="2" s="1"/>
  <c r="DB45" i="2"/>
  <c r="ED45" i="2" s="1"/>
  <c r="CV28" i="2"/>
  <c r="DX28" i="2" s="1"/>
  <c r="CJ41" i="2"/>
  <c r="DL41" i="2" s="1"/>
  <c r="CZ41" i="2"/>
  <c r="EB41" i="2" s="1"/>
  <c r="CM45" i="2"/>
  <c r="DO45" i="2" s="1"/>
  <c r="CD36" i="2"/>
  <c r="CL37" i="2"/>
  <c r="DN37" i="2" s="1"/>
  <c r="DB37" i="2"/>
  <c r="ED37" i="2" s="1"/>
  <c r="CD42" i="2"/>
  <c r="DC37" i="2"/>
  <c r="EE37" i="2" s="1"/>
  <c r="CZ39" i="2"/>
  <c r="EB39" i="2" s="1"/>
  <c r="CS40" i="2"/>
  <c r="DU40" i="2" s="1"/>
  <c r="CL41" i="2"/>
  <c r="DN41" i="2" s="1"/>
  <c r="DB41" i="2"/>
  <c r="ED41" i="2" s="1"/>
  <c r="CD49" i="2"/>
  <c r="CD48" i="2"/>
  <c r="CK48" i="2" s="1"/>
  <c r="DM48" i="2" s="1"/>
  <c r="CN56" i="2"/>
  <c r="DP56" i="2" s="1"/>
  <c r="CV43" i="2"/>
  <c r="DX43" i="2" s="1"/>
  <c r="CS45" i="2"/>
  <c r="DU45" i="2" s="1"/>
  <c r="CS53" i="2"/>
  <c r="DU53" i="2" s="1"/>
  <c r="CO54" i="2"/>
  <c r="DQ54" i="2" s="1"/>
  <c r="CD55" i="2"/>
  <c r="CM55" i="2" s="1"/>
  <c r="DO55" i="2" s="1"/>
  <c r="CP71" i="2"/>
  <c r="DR71" i="2" s="1"/>
  <c r="CD71" i="2"/>
  <c r="CT53" i="2"/>
  <c r="DV53" i="2" s="1"/>
  <c r="CD57" i="2"/>
  <c r="CW57" i="2"/>
  <c r="DY57" i="2" s="1"/>
  <c r="CV45" i="2"/>
  <c r="DX45" i="2" s="1"/>
  <c r="CW47" i="2"/>
  <c r="DY47" i="2" s="1"/>
  <c r="CK52" i="2"/>
  <c r="DM52" i="2" s="1"/>
  <c r="CH54" i="2"/>
  <c r="DJ54" i="2" s="1"/>
  <c r="CJ55" i="2"/>
  <c r="DL55" i="2" s="1"/>
  <c r="CU49" i="2"/>
  <c r="DW49" i="2" s="1"/>
  <c r="CL52" i="2"/>
  <c r="DN52" i="2" s="1"/>
  <c r="CJ54" i="2"/>
  <c r="DL54" i="2" s="1"/>
  <c r="CL55" i="2"/>
  <c r="DN55" i="2" s="1"/>
  <c r="CG77" i="2"/>
  <c r="DI77" i="2" s="1"/>
  <c r="CU54" i="2"/>
  <c r="DW54" i="2" s="1"/>
  <c r="CP54" i="2"/>
  <c r="DR54" i="2" s="1"/>
  <c r="CU56" i="2"/>
  <c r="DW56" i="2" s="1"/>
  <c r="CD68" i="2"/>
  <c r="CX49" i="2"/>
  <c r="DZ49" i="2" s="1"/>
  <c r="CD51" i="2"/>
  <c r="CO52" i="2"/>
  <c r="DQ52" i="2" s="1"/>
  <c r="CQ54" i="2"/>
  <c r="DS54" i="2" s="1"/>
  <c r="CD52" i="2"/>
  <c r="DB52" i="2" s="1"/>
  <c r="ED52" i="2" s="1"/>
  <c r="CK53" i="2"/>
  <c r="DM53" i="2" s="1"/>
  <c r="CD72" i="2"/>
  <c r="CL72" i="2" s="1"/>
  <c r="DN72" i="2" s="1"/>
  <c r="CJ73" i="2"/>
  <c r="DL73" i="2" s="1"/>
  <c r="CZ49" i="2"/>
  <c r="EB49" i="2" s="1"/>
  <c r="CD64" i="2"/>
  <c r="CR64" i="2" s="1"/>
  <c r="DT64" i="2" s="1"/>
  <c r="CY54" i="2"/>
  <c r="EA54" i="2" s="1"/>
  <c r="CX54" i="2"/>
  <c r="DZ54" i="2" s="1"/>
  <c r="CW54" i="2"/>
  <c r="DY54" i="2" s="1"/>
  <c r="CV54" i="2"/>
  <c r="DX54" i="2" s="1"/>
  <c r="CZ54" i="2"/>
  <c r="EB54" i="2" s="1"/>
  <c r="CD58" i="2"/>
  <c r="CD50" i="2"/>
  <c r="CX50" i="2"/>
  <c r="DZ50" i="2" s="1"/>
  <c r="CK56" i="2"/>
  <c r="DM56" i="2" s="1"/>
  <c r="DA56" i="2"/>
  <c r="EC56" i="2" s="1"/>
  <c r="CK54" i="2"/>
  <c r="DM54" i="2" s="1"/>
  <c r="DA54" i="2"/>
  <c r="EC54" i="2" s="1"/>
  <c r="CW56" i="2"/>
  <c r="DY56" i="2" s="1"/>
  <c r="CD59" i="2"/>
  <c r="CH59" i="2" s="1"/>
  <c r="DJ59" i="2" s="1"/>
  <c r="CD66" i="2"/>
  <c r="DB66" i="2" s="1"/>
  <c r="ED66" i="2" s="1"/>
  <c r="CG66" i="2"/>
  <c r="DI66" i="2" s="1"/>
  <c r="CS51" i="2"/>
  <c r="DU51" i="2" s="1"/>
  <c r="CL54" i="2"/>
  <c r="DN54" i="2" s="1"/>
  <c r="CH56" i="2"/>
  <c r="DJ56" i="2" s="1"/>
  <c r="CX56" i="2"/>
  <c r="DZ56" i="2" s="1"/>
  <c r="DA57" i="2"/>
  <c r="EC57" i="2" s="1"/>
  <c r="CD70" i="2"/>
  <c r="CY70" i="2" s="1"/>
  <c r="EA70" i="2" s="1"/>
  <c r="CM54" i="2"/>
  <c r="DO54" i="2" s="1"/>
  <c r="DC54" i="2"/>
  <c r="EE54" i="2" s="1"/>
  <c r="CY56" i="2"/>
  <c r="EA56" i="2" s="1"/>
  <c r="DC62" i="2"/>
  <c r="EE62" i="2" s="1"/>
  <c r="CO73" i="2"/>
  <c r="DQ73" i="2" s="1"/>
  <c r="CO79" i="2"/>
  <c r="DQ79" i="2" s="1"/>
  <c r="CN54" i="2"/>
  <c r="DP54" i="2" s="1"/>
  <c r="CD75" i="2"/>
  <c r="CJ75" i="2" s="1"/>
  <c r="DL75" i="2" s="1"/>
  <c r="CD77" i="2"/>
  <c r="DB77" i="2"/>
  <c r="ED77" i="2" s="1"/>
  <c r="CM77" i="2"/>
  <c r="DO77" i="2" s="1"/>
  <c r="DC77" i="2"/>
  <c r="EE77" i="2" s="1"/>
  <c r="CD62" i="2"/>
  <c r="CR62" i="2"/>
  <c r="DT62" i="2" s="1"/>
  <c r="CS71" i="2"/>
  <c r="DU71" i="2" s="1"/>
  <c r="CH72" i="2"/>
  <c r="DJ72" i="2" s="1"/>
  <c r="CL63" i="2"/>
  <c r="DN63" i="2" s="1"/>
  <c r="CT78" i="2"/>
  <c r="DV78" i="2" s="1"/>
  <c r="CJ64" i="2"/>
  <c r="DL64" i="2" s="1"/>
  <c r="CD65" i="2"/>
  <c r="CP77" i="2"/>
  <c r="DR77" i="2" s="1"/>
  <c r="CD81" i="2"/>
  <c r="CW81" i="2" s="1"/>
  <c r="DY81" i="2" s="1"/>
  <c r="CQ77" i="2"/>
  <c r="DS77" i="2" s="1"/>
  <c r="CR81" i="2"/>
  <c r="DT81" i="2" s="1"/>
  <c r="CS77" i="2"/>
  <c r="DU77" i="2" s="1"/>
  <c r="CD67" i="2"/>
  <c r="DB67" i="2" s="1"/>
  <c r="ED67" i="2" s="1"/>
  <c r="CX67" i="2"/>
  <c r="DZ67" i="2" s="1"/>
  <c r="CD69" i="2"/>
  <c r="CX69" i="2" s="1"/>
  <c r="DZ69" i="2" s="1"/>
  <c r="CU81" i="2"/>
  <c r="DW81" i="2" s="1"/>
  <c r="CD61" i="2"/>
  <c r="CY63" i="2"/>
  <c r="EA63" i="2" s="1"/>
  <c r="CU77" i="2"/>
  <c r="DW77" i="2" s="1"/>
  <c r="CX71" i="2"/>
  <c r="DZ71" i="2" s="1"/>
  <c r="CQ72" i="2"/>
  <c r="DS72" i="2" s="1"/>
  <c r="CK71" i="2"/>
  <c r="DM71" i="2" s="1"/>
  <c r="CD76" i="2"/>
  <c r="CL81" i="2"/>
  <c r="DN81" i="2" s="1"/>
  <c r="CZ79" i="2"/>
  <c r="EB79" i="2" s="1"/>
  <c r="CD74" i="2"/>
  <c r="CU74" i="2" s="1"/>
  <c r="DW74" i="2" s="1"/>
  <c r="CW77" i="2"/>
  <c r="DY77" i="2" s="1"/>
  <c r="CD83" i="2"/>
  <c r="CY83" i="2" s="1"/>
  <c r="EA83" i="2" s="1"/>
  <c r="CG73" i="2"/>
  <c r="DI73" i="2" s="1"/>
  <c r="CW73" i="2"/>
  <c r="DY73" i="2" s="1"/>
  <c r="CD79" i="2"/>
  <c r="CG79" i="2" s="1"/>
  <c r="DI79" i="2" s="1"/>
  <c r="CD73" i="2"/>
  <c r="CN73" i="2" s="1"/>
  <c r="DP73" i="2" s="1"/>
  <c r="CR77" i="2"/>
  <c r="DT77" i="2" s="1"/>
  <c r="CQ81" i="2"/>
  <c r="DS81" i="2" s="1"/>
  <c r="CR90" i="2"/>
  <c r="DT90" i="2" s="1"/>
  <c r="CZ92" i="2"/>
  <c r="EB92" i="2" s="1"/>
  <c r="CN92" i="2"/>
  <c r="DP92" i="2" s="1"/>
  <c r="DD92" i="2"/>
  <c r="EF92" i="2" s="1"/>
  <c r="CW92" i="2"/>
  <c r="DY92" i="2" s="1"/>
  <c r="CD80" i="2"/>
  <c r="CW80" i="2" s="1"/>
  <c r="DY80" i="2" s="1"/>
  <c r="CD84" i="2"/>
  <c r="CS84" i="2" s="1"/>
  <c r="DU84" i="2" s="1"/>
  <c r="CD86" i="2"/>
  <c r="CR86" i="2" s="1"/>
  <c r="DT86" i="2" s="1"/>
  <c r="CU87" i="2"/>
  <c r="DW87" i="2" s="1"/>
  <c r="CD82" i="2"/>
  <c r="DC82" i="2" s="1"/>
  <c r="EE82" i="2" s="1"/>
  <c r="DA92" i="2"/>
  <c r="EC92" i="2" s="1"/>
  <c r="CD87" i="2"/>
  <c r="CW87" i="2"/>
  <c r="DY87" i="2" s="1"/>
  <c r="CD103" i="2"/>
  <c r="DC92" i="2"/>
  <c r="EE92" i="2" s="1"/>
  <c r="CT93" i="2"/>
  <c r="DV93" i="2" s="1"/>
  <c r="CD98" i="2"/>
  <c r="CD78" i="2"/>
  <c r="CJ78" i="2" s="1"/>
  <c r="DL78" i="2" s="1"/>
  <c r="CD90" i="2"/>
  <c r="CQ90" i="2" s="1"/>
  <c r="DS90" i="2" s="1"/>
  <c r="CU93" i="2"/>
  <c r="DW93" i="2" s="1"/>
  <c r="CX100" i="2"/>
  <c r="DZ100" i="2" s="1"/>
  <c r="CN77" i="2"/>
  <c r="DP77" i="2" s="1"/>
  <c r="CN81" i="2"/>
  <c r="DP81" i="2" s="1"/>
  <c r="CO81" i="2"/>
  <c r="DQ81" i="2" s="1"/>
  <c r="CD93" i="2"/>
  <c r="CH93" i="2"/>
  <c r="DJ93" i="2" s="1"/>
  <c r="CM102" i="2"/>
  <c r="DO102" i="2" s="1"/>
  <c r="DA102" i="2"/>
  <c r="EC102" i="2" s="1"/>
  <c r="CX102" i="2"/>
  <c r="DZ102" i="2" s="1"/>
  <c r="CT102" i="2"/>
  <c r="DV102" i="2" s="1"/>
  <c r="CU102" i="2"/>
  <c r="DW102" i="2" s="1"/>
  <c r="CH102" i="2"/>
  <c r="DJ102" i="2" s="1"/>
  <c r="CD91" i="2"/>
  <c r="CM91" i="2" s="1"/>
  <c r="DO91" i="2" s="1"/>
  <c r="CO94" i="2"/>
  <c r="DQ94" i="2" s="1"/>
  <c r="CL100" i="2"/>
  <c r="DN100" i="2" s="1"/>
  <c r="DB100" i="2"/>
  <c r="ED100" i="2" s="1"/>
  <c r="CD94" i="2"/>
  <c r="DD94" i="2" s="1"/>
  <c r="EF94" i="2" s="1"/>
  <c r="CO98" i="2"/>
  <c r="DQ98" i="2" s="1"/>
  <c r="DA93" i="2"/>
  <c r="EC93" i="2" s="1"/>
  <c r="CS96" i="2"/>
  <c r="DU96" i="2" s="1"/>
  <c r="CP96" i="2"/>
  <c r="DR96" i="2" s="1"/>
  <c r="CM96" i="2"/>
  <c r="DO96" i="2" s="1"/>
  <c r="CH96" i="2"/>
  <c r="DJ96" i="2" s="1"/>
  <c r="CQ87" i="2"/>
  <c r="DS87" i="2" s="1"/>
  <c r="CL93" i="2"/>
  <c r="DN93" i="2" s="1"/>
  <c r="CM93" i="2"/>
  <c r="DO93" i="2" s="1"/>
  <c r="DC93" i="2"/>
  <c r="EE93" i="2" s="1"/>
  <c r="CU80" i="2"/>
  <c r="DW80" i="2" s="1"/>
  <c r="DA96" i="2"/>
  <c r="EC96" i="2" s="1"/>
  <c r="DC87" i="2"/>
  <c r="EE87" i="2" s="1"/>
  <c r="CP98" i="2"/>
  <c r="DR98" i="2" s="1"/>
  <c r="DC102" i="2"/>
  <c r="EE102" i="2" s="1"/>
  <c r="CT98" i="2"/>
  <c r="DV98" i="2" s="1"/>
  <c r="CT87" i="2"/>
  <c r="DV87" i="2" s="1"/>
  <c r="CD89" i="2"/>
  <c r="CQ101" i="2"/>
  <c r="DS101" i="2" s="1"/>
  <c r="CI98" i="2"/>
  <c r="DK98" i="2" s="1"/>
  <c r="CY98" i="2"/>
  <c r="EA98" i="2" s="1"/>
  <c r="CI94" i="2"/>
  <c r="DK94" i="2" s="1"/>
  <c r="CT92" i="2"/>
  <c r="DV92" i="2" s="1"/>
  <c r="CD85" i="2"/>
  <c r="CW85" i="2" s="1"/>
  <c r="DY85" i="2" s="1"/>
  <c r="CD88" i="2"/>
  <c r="CV88" i="2" s="1"/>
  <c r="DX88" i="2" s="1"/>
  <c r="CU92" i="2"/>
  <c r="DW92" i="2" s="1"/>
  <c r="CD97" i="2"/>
  <c r="CW97" i="2" s="1"/>
  <c r="DY97" i="2" s="1"/>
  <c r="CD99" i="2"/>
  <c r="CL99" i="2" s="1"/>
  <c r="DN99" i="2" s="1"/>
  <c r="CH100" i="2"/>
  <c r="DJ100" i="2" s="1"/>
  <c r="CD100" i="2"/>
  <c r="CK109" i="2"/>
  <c r="DM109" i="2" s="1"/>
  <c r="DA109" i="2"/>
  <c r="EC109" i="2" s="1"/>
  <c r="DD102" i="2"/>
  <c r="EF102" i="2" s="1"/>
  <c r="DD98" i="2"/>
  <c r="EF98" i="2" s="1"/>
  <c r="CV100" i="2"/>
  <c r="DX100" i="2" s="1"/>
  <c r="DB96" i="2"/>
  <c r="ED96" i="2" s="1"/>
  <c r="CP93" i="2"/>
  <c r="DR93" i="2" s="1"/>
  <c r="CD95" i="2"/>
  <c r="CL95" i="2" s="1"/>
  <c r="DN95" i="2" s="1"/>
  <c r="CT103" i="2"/>
  <c r="DV103" i="2" s="1"/>
  <c r="CD104" i="2"/>
  <c r="CI104" i="2" s="1"/>
  <c r="DK104" i="2" s="1"/>
  <c r="CG92" i="2"/>
  <c r="DI92" i="2" s="1"/>
  <c r="CM100" i="2"/>
  <c r="DO100" i="2" s="1"/>
  <c r="CD101" i="2"/>
  <c r="CW101" i="2"/>
  <c r="DY101" i="2" s="1"/>
  <c r="DA97" i="2"/>
  <c r="EC97" i="2" s="1"/>
  <c r="CD105" i="2"/>
  <c r="CI105" i="2" s="1"/>
  <c r="DK105" i="2" s="1"/>
  <c r="CO92" i="2"/>
  <c r="DQ92" i="2" s="1"/>
  <c r="CK98" i="2"/>
  <c r="DM98" i="2" s="1"/>
  <c r="CS100" i="2"/>
  <c r="DU100" i="2" s="1"/>
  <c r="CD116" i="2"/>
  <c r="CV116" i="2" s="1"/>
  <c r="DX116" i="2" s="1"/>
  <c r="CG116" i="2"/>
  <c r="DI116" i="2" s="1"/>
  <c r="CV112" i="2"/>
  <c r="DX112" i="2" s="1"/>
  <c r="CP105" i="2"/>
  <c r="DR105" i="2" s="1"/>
  <c r="CY102" i="2"/>
  <c r="CD109" i="2"/>
  <c r="CZ109" i="2" s="1"/>
  <c r="EB109" i="2" s="1"/>
  <c r="CQ103" i="2"/>
  <c r="DS103" i="2" s="1"/>
  <c r="CG105" i="2"/>
  <c r="DI105" i="2" s="1"/>
  <c r="CW105" i="2"/>
  <c r="DY105" i="2" s="1"/>
  <c r="CD107" i="2"/>
  <c r="DA107" i="2" s="1"/>
  <c r="EC107" i="2" s="1"/>
  <c r="CZ107" i="2"/>
  <c r="EB107" i="2" s="1"/>
  <c r="CP102" i="2"/>
  <c r="DR102" i="2" s="1"/>
  <c r="CG99" i="2"/>
  <c r="DI99" i="2" s="1"/>
  <c r="CO100" i="2"/>
  <c r="DQ100" i="2" s="1"/>
  <c r="CT101" i="2"/>
  <c r="DV101" i="2" s="1"/>
  <c r="CR109" i="2"/>
  <c r="DT109" i="2" s="1"/>
  <c r="CX103" i="2"/>
  <c r="DZ103" i="2" s="1"/>
  <c r="CN105" i="2"/>
  <c r="DP105" i="2" s="1"/>
  <c r="CG109" i="2"/>
  <c r="DI109" i="2" s="1"/>
  <c r="CI109" i="2"/>
  <c r="DK109" i="2" s="1"/>
  <c r="CD108" i="2"/>
  <c r="CR108" i="2" s="1"/>
  <c r="DT108" i="2" s="1"/>
  <c r="CD130" i="2"/>
  <c r="CD106" i="2"/>
  <c r="CL106" i="2" s="1"/>
  <c r="DN106" i="2" s="1"/>
  <c r="CQ108" i="2"/>
  <c r="DS108" i="2" s="1"/>
  <c r="CU112" i="2"/>
  <c r="DW112" i="2" s="1"/>
  <c r="CY113" i="2"/>
  <c r="EA113" i="2" s="1"/>
  <c r="CJ113" i="2"/>
  <c r="DL113" i="2" s="1"/>
  <c r="CZ113" i="2"/>
  <c r="EB113" i="2" s="1"/>
  <c r="CD114" i="2"/>
  <c r="CT114" i="2" s="1"/>
  <c r="DV114" i="2" s="1"/>
  <c r="CD112" i="2"/>
  <c r="CO112" i="2" s="1"/>
  <c r="DQ112" i="2" s="1"/>
  <c r="CG112" i="2"/>
  <c r="DI112" i="2" s="1"/>
  <c r="CD111" i="2"/>
  <c r="CY111" i="2" s="1"/>
  <c r="EA111" i="2" s="1"/>
  <c r="CD117" i="2"/>
  <c r="CZ111" i="2"/>
  <c r="EB111" i="2" s="1"/>
  <c r="CD110" i="2"/>
  <c r="CT110" i="2" s="1"/>
  <c r="DV110" i="2" s="1"/>
  <c r="DA112" i="2"/>
  <c r="EC112" i="2" s="1"/>
  <c r="CD113" i="2"/>
  <c r="DD113" i="2" s="1"/>
  <c r="EF113" i="2" s="1"/>
  <c r="CD120" i="2"/>
  <c r="CN120" i="2" s="1"/>
  <c r="DP120" i="2" s="1"/>
  <c r="CW120" i="2"/>
  <c r="DY120" i="2" s="1"/>
  <c r="CQ113" i="2"/>
  <c r="DS113" i="2" s="1"/>
  <c r="CD119" i="2"/>
  <c r="CI115" i="2"/>
  <c r="DK115" i="2" s="1"/>
  <c r="CK115" i="2"/>
  <c r="DM115" i="2" s="1"/>
  <c r="CI122" i="2"/>
  <c r="DK122" i="2" s="1"/>
  <c r="CD123" i="2"/>
  <c r="CP123" i="2" s="1"/>
  <c r="DR123" i="2" s="1"/>
  <c r="CJ122" i="2"/>
  <c r="DL122" i="2" s="1"/>
  <c r="CN130" i="2"/>
  <c r="DP130" i="2" s="1"/>
  <c r="CM115" i="2"/>
  <c r="DO115" i="2" s="1"/>
  <c r="DC115" i="2"/>
  <c r="EE115" i="2" s="1"/>
  <c r="CD118" i="2"/>
  <c r="CN118" i="2" s="1"/>
  <c r="DP118" i="2" s="1"/>
  <c r="CK122" i="2"/>
  <c r="DM122" i="2" s="1"/>
  <c r="CD124" i="2"/>
  <c r="CL126" i="2"/>
  <c r="DN126" i="2" s="1"/>
  <c r="CM122" i="2"/>
  <c r="DO122" i="2" s="1"/>
  <c r="CD115" i="2"/>
  <c r="CZ115" i="2" s="1"/>
  <c r="EB115" i="2" s="1"/>
  <c r="CV122" i="2"/>
  <c r="DX122" i="2" s="1"/>
  <c r="CV132" i="2"/>
  <c r="DX132" i="2" s="1"/>
  <c r="DA132" i="2"/>
  <c r="EC132" i="2" s="1"/>
  <c r="CZ132" i="2"/>
  <c r="EB132" i="2" s="1"/>
  <c r="CJ132" i="2"/>
  <c r="DL132" i="2" s="1"/>
  <c r="CI132" i="2"/>
  <c r="DK132" i="2" s="1"/>
  <c r="CW132" i="2"/>
  <c r="DY132" i="2" s="1"/>
  <c r="CU132" i="2"/>
  <c r="DW132" i="2" s="1"/>
  <c r="CS132" i="2"/>
  <c r="DU132" i="2" s="1"/>
  <c r="CQ132" i="2"/>
  <c r="DS132" i="2" s="1"/>
  <c r="DB132" i="2"/>
  <c r="ED132" i="2" s="1"/>
  <c r="CZ122" i="2"/>
  <c r="EB122" i="2" s="1"/>
  <c r="CW122" i="2"/>
  <c r="DY122" i="2" s="1"/>
  <c r="CD126" i="2"/>
  <c r="CQ126" i="2" s="1"/>
  <c r="DS126" i="2" s="1"/>
  <c r="DE120" i="2"/>
  <c r="EG120" i="2" s="1"/>
  <c r="CH122" i="2"/>
  <c r="DJ122" i="2" s="1"/>
  <c r="CX122" i="2"/>
  <c r="DZ122" i="2" s="1"/>
  <c r="CT122" i="2"/>
  <c r="DV122" i="2" s="1"/>
  <c r="CU122" i="2"/>
  <c r="DW122" i="2" s="1"/>
  <c r="CD121" i="2"/>
  <c r="CW121" i="2"/>
  <c r="DY121" i="2" s="1"/>
  <c r="CK117" i="2"/>
  <c r="DM117" i="2" s="1"/>
  <c r="DA117" i="2"/>
  <c r="EC117" i="2" s="1"/>
  <c r="DB122" i="2"/>
  <c r="ED122" i="2" s="1"/>
  <c r="CT132" i="2"/>
  <c r="DV132" i="2" s="1"/>
  <c r="CP130" i="2"/>
  <c r="DR130" i="2" s="1"/>
  <c r="CN122" i="2"/>
  <c r="DP122" i="2" s="1"/>
  <c r="DD122" i="2"/>
  <c r="EF122" i="2" s="1"/>
  <c r="CO122" i="2"/>
  <c r="DQ122" i="2" s="1"/>
  <c r="DE122" i="2"/>
  <c r="EG122" i="2" s="1"/>
  <c r="CD125" i="2"/>
  <c r="CY125" i="2" s="1"/>
  <c r="EA125" i="2" s="1"/>
  <c r="CP122" i="2"/>
  <c r="DR122" i="2" s="1"/>
  <c r="CH132" i="2"/>
  <c r="DJ132" i="2" s="1"/>
  <c r="CX132" i="2"/>
  <c r="DZ132" i="2" s="1"/>
  <c r="CD127" i="2"/>
  <c r="CD128" i="2"/>
  <c r="CO128" i="2" s="1"/>
  <c r="DQ128" i="2" s="1"/>
  <c r="DD132" i="2"/>
  <c r="EF132" i="2" s="1"/>
  <c r="DE132" i="2"/>
  <c r="EG132" i="2" s="1"/>
  <c r="CD129" i="2"/>
  <c r="CW129" i="2" s="1"/>
  <c r="DY129" i="2" s="1"/>
  <c r="CP132" i="2"/>
  <c r="DR132" i="2" s="1"/>
  <c r="CM130" i="2"/>
  <c r="DO130" i="2" s="1"/>
  <c r="DC130" i="2"/>
  <c r="EE130" i="2" s="1"/>
  <c r="CR132" i="2"/>
  <c r="DT132" i="2" s="1"/>
  <c r="CD131" i="2"/>
  <c r="CH131" i="2" s="1"/>
  <c r="DJ131" i="2" s="1"/>
  <c r="AB3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B3" i="11"/>
  <c r="AC132" i="1"/>
  <c r="BD132" i="1" s="1"/>
  <c r="AC131" i="1"/>
  <c r="BD131" i="1" s="1"/>
  <c r="AC130" i="1"/>
  <c r="BD130" i="1" s="1"/>
  <c r="AC129" i="1"/>
  <c r="BD129" i="1" s="1"/>
  <c r="AC128" i="1"/>
  <c r="BD128" i="1" s="1"/>
  <c r="AC127" i="1"/>
  <c r="BD127" i="1" s="1"/>
  <c r="AC126" i="1"/>
  <c r="BD126" i="1" s="1"/>
  <c r="AC125" i="1"/>
  <c r="BD125" i="1" s="1"/>
  <c r="AC124" i="1"/>
  <c r="BD124" i="1" s="1"/>
  <c r="AC123" i="1"/>
  <c r="BD123" i="1" s="1"/>
  <c r="CF123" i="1" s="1"/>
  <c r="EK123" i="1" s="1"/>
  <c r="AC122" i="1"/>
  <c r="BD122" i="1" s="1"/>
  <c r="AC121" i="1"/>
  <c r="BD121" i="1" s="1"/>
  <c r="AC120" i="1"/>
  <c r="BD120" i="1" s="1"/>
  <c r="AC119" i="1"/>
  <c r="BD119" i="1" s="1"/>
  <c r="AC118" i="1"/>
  <c r="BD118" i="1" s="1"/>
  <c r="AC117" i="1"/>
  <c r="BD117" i="1" s="1"/>
  <c r="AC116" i="1"/>
  <c r="BD116" i="1" s="1"/>
  <c r="AC115" i="1"/>
  <c r="BD115" i="1" s="1"/>
  <c r="AC114" i="1"/>
  <c r="BD114" i="1" s="1"/>
  <c r="AC113" i="1"/>
  <c r="BD113" i="1" s="1"/>
  <c r="AC112" i="1"/>
  <c r="BD112" i="1" s="1"/>
  <c r="AC111" i="1"/>
  <c r="BD111" i="1" s="1"/>
  <c r="AC110" i="1"/>
  <c r="BD110" i="1" s="1"/>
  <c r="AC109" i="1"/>
  <c r="BD109" i="1" s="1"/>
  <c r="AC108" i="1"/>
  <c r="BD108" i="1" s="1"/>
  <c r="AC107" i="1"/>
  <c r="BD107" i="1" s="1"/>
  <c r="AC106" i="1"/>
  <c r="BD106" i="1" s="1"/>
  <c r="AC105" i="1"/>
  <c r="BD105" i="1" s="1"/>
  <c r="AC104" i="1"/>
  <c r="BD104" i="1" s="1"/>
  <c r="AC103" i="1"/>
  <c r="BD103" i="1" s="1"/>
  <c r="AC102" i="1"/>
  <c r="BD102" i="1" s="1"/>
  <c r="AC101" i="1"/>
  <c r="BD101" i="1" s="1"/>
  <c r="AC100" i="1"/>
  <c r="BD100" i="1" s="1"/>
  <c r="AC99" i="1"/>
  <c r="BD99" i="1" s="1"/>
  <c r="AC98" i="1"/>
  <c r="BD98" i="1" s="1"/>
  <c r="AC97" i="1"/>
  <c r="BD97" i="1" s="1"/>
  <c r="CF97" i="1" s="1"/>
  <c r="EK97" i="1" s="1"/>
  <c r="AC96" i="1"/>
  <c r="BD96" i="1" s="1"/>
  <c r="AC95" i="1"/>
  <c r="BD95" i="1" s="1"/>
  <c r="AC94" i="1"/>
  <c r="BD94" i="1" s="1"/>
  <c r="AC93" i="1"/>
  <c r="BD93" i="1" s="1"/>
  <c r="AC92" i="1"/>
  <c r="BD92" i="1" s="1"/>
  <c r="AC91" i="1"/>
  <c r="BD91" i="1" s="1"/>
  <c r="AC90" i="1"/>
  <c r="BD90" i="1" s="1"/>
  <c r="AC89" i="1"/>
  <c r="BD89" i="1" s="1"/>
  <c r="AC88" i="1"/>
  <c r="BD88" i="1" s="1"/>
  <c r="AC87" i="1"/>
  <c r="BD87" i="1" s="1"/>
  <c r="AC86" i="1"/>
  <c r="BD86" i="1" s="1"/>
  <c r="AC85" i="1"/>
  <c r="BD85" i="1" s="1"/>
  <c r="AC84" i="1"/>
  <c r="BD84" i="1" s="1"/>
  <c r="AC83" i="1"/>
  <c r="BD83" i="1" s="1"/>
  <c r="AC82" i="1"/>
  <c r="BD82" i="1" s="1"/>
  <c r="AC81" i="1"/>
  <c r="BD81" i="1" s="1"/>
  <c r="AC80" i="1"/>
  <c r="BD80" i="1" s="1"/>
  <c r="AC79" i="1"/>
  <c r="BD79" i="1" s="1"/>
  <c r="AC78" i="1"/>
  <c r="BD78" i="1" s="1"/>
  <c r="AC77" i="1"/>
  <c r="BD77" i="1" s="1"/>
  <c r="AC76" i="1"/>
  <c r="BD76" i="1" s="1"/>
  <c r="AC75" i="1"/>
  <c r="BD75" i="1" s="1"/>
  <c r="AC74" i="1"/>
  <c r="BD74" i="1" s="1"/>
  <c r="AC73" i="1"/>
  <c r="BD73" i="1" s="1"/>
  <c r="AC72" i="1"/>
  <c r="BD72" i="1" s="1"/>
  <c r="AC71" i="1"/>
  <c r="BD71" i="1" s="1"/>
  <c r="AC70" i="1"/>
  <c r="BD70" i="1" s="1"/>
  <c r="AC69" i="1"/>
  <c r="BD69" i="1" s="1"/>
  <c r="AC68" i="1"/>
  <c r="BD68" i="1" s="1"/>
  <c r="AC67" i="1"/>
  <c r="BD67" i="1" s="1"/>
  <c r="AC66" i="1"/>
  <c r="BD66" i="1" s="1"/>
  <c r="AC65" i="1"/>
  <c r="BD65" i="1" s="1"/>
  <c r="AC64" i="1"/>
  <c r="BD64" i="1" s="1"/>
  <c r="AC63" i="1"/>
  <c r="BD63" i="1" s="1"/>
  <c r="AC62" i="1"/>
  <c r="BD62" i="1" s="1"/>
  <c r="AC61" i="1"/>
  <c r="BD61" i="1" s="1"/>
  <c r="AC60" i="1"/>
  <c r="BD60" i="1" s="1"/>
  <c r="AC59" i="1"/>
  <c r="BD59" i="1" s="1"/>
  <c r="AC58" i="1"/>
  <c r="BD58" i="1" s="1"/>
  <c r="AC57" i="1"/>
  <c r="BD57" i="1" s="1"/>
  <c r="AC56" i="1"/>
  <c r="BD56" i="1" s="1"/>
  <c r="AC55" i="1"/>
  <c r="BD55" i="1" s="1"/>
  <c r="AC54" i="1"/>
  <c r="BD54" i="1" s="1"/>
  <c r="AC53" i="1"/>
  <c r="BD53" i="1" s="1"/>
  <c r="AC52" i="1"/>
  <c r="BD52" i="1" s="1"/>
  <c r="AC51" i="1"/>
  <c r="BD51" i="1" s="1"/>
  <c r="AC50" i="1"/>
  <c r="BD50" i="1" s="1"/>
  <c r="AC49" i="1"/>
  <c r="BD49" i="1" s="1"/>
  <c r="AC48" i="1"/>
  <c r="BD48" i="1" s="1"/>
  <c r="AC47" i="1"/>
  <c r="BD47" i="1" s="1"/>
  <c r="AC46" i="1"/>
  <c r="BD46" i="1" s="1"/>
  <c r="AC45" i="1"/>
  <c r="BD45" i="1" s="1"/>
  <c r="AC44" i="1"/>
  <c r="BD44" i="1" s="1"/>
  <c r="AC43" i="1"/>
  <c r="BD43" i="1" s="1"/>
  <c r="AC42" i="1"/>
  <c r="BD42" i="1" s="1"/>
  <c r="AC41" i="1"/>
  <c r="BD41" i="1" s="1"/>
  <c r="AC40" i="1"/>
  <c r="BD40" i="1" s="1"/>
  <c r="AC39" i="1"/>
  <c r="BD39" i="1" s="1"/>
  <c r="AC38" i="1"/>
  <c r="BD38" i="1" s="1"/>
  <c r="AC37" i="1"/>
  <c r="BD37" i="1" s="1"/>
  <c r="AC36" i="1"/>
  <c r="BD36" i="1" s="1"/>
  <c r="AC35" i="1"/>
  <c r="BD35" i="1" s="1"/>
  <c r="CF35" i="1" s="1"/>
  <c r="EK35" i="1" s="1"/>
  <c r="AC34" i="1"/>
  <c r="BD34" i="1" s="1"/>
  <c r="AC33" i="1"/>
  <c r="BD33" i="1" s="1"/>
  <c r="AC32" i="1"/>
  <c r="BD32" i="1" s="1"/>
  <c r="AC31" i="1"/>
  <c r="BD31" i="1" s="1"/>
  <c r="AC30" i="1"/>
  <c r="BD30" i="1" s="1"/>
  <c r="AC29" i="1"/>
  <c r="BD29" i="1" s="1"/>
  <c r="AC28" i="1"/>
  <c r="BD28" i="1" s="1"/>
  <c r="AC27" i="1"/>
  <c r="BD27" i="1" s="1"/>
  <c r="AC26" i="1"/>
  <c r="BD26" i="1" s="1"/>
  <c r="AC25" i="1"/>
  <c r="BD25" i="1" s="1"/>
  <c r="AC24" i="1"/>
  <c r="BD24" i="1" s="1"/>
  <c r="AC23" i="1"/>
  <c r="BD23" i="1" s="1"/>
  <c r="AC22" i="1"/>
  <c r="BD22" i="1" s="1"/>
  <c r="AC21" i="1"/>
  <c r="BD21" i="1" s="1"/>
  <c r="AC20" i="1"/>
  <c r="BD20" i="1" s="1"/>
  <c r="AC19" i="1"/>
  <c r="BD19" i="1" s="1"/>
  <c r="AC18" i="1"/>
  <c r="BD18" i="1" s="1"/>
  <c r="AC17" i="1"/>
  <c r="BD17" i="1" s="1"/>
  <c r="AC16" i="1"/>
  <c r="BD16" i="1" s="1"/>
  <c r="CM62" i="2" l="1"/>
  <c r="DO62" i="2" s="1"/>
  <c r="CU62" i="2"/>
  <c r="DW62" i="2" s="1"/>
  <c r="DD130" i="2"/>
  <c r="EF130" i="2" s="1"/>
  <c r="CH130" i="2"/>
  <c r="DJ130" i="2" s="1"/>
  <c r="CT130" i="2"/>
  <c r="DV130" i="2" s="1"/>
  <c r="DE130" i="2"/>
  <c r="EG130" i="2" s="1"/>
  <c r="CM126" i="2"/>
  <c r="DO126" i="2" s="1"/>
  <c r="CZ69" i="2"/>
  <c r="EB69" i="2" s="1"/>
  <c r="CQ69" i="2"/>
  <c r="DS69" i="2" s="1"/>
  <c r="CO46" i="2"/>
  <c r="DQ46" i="2" s="1"/>
  <c r="CX127" i="2"/>
  <c r="DZ127" i="2" s="1"/>
  <c r="CW127" i="2"/>
  <c r="DY127" i="2" s="1"/>
  <c r="CH127" i="2"/>
  <c r="DJ127" i="2" s="1"/>
  <c r="CS59" i="2"/>
  <c r="DU59" i="2" s="1"/>
  <c r="DA50" i="2"/>
  <c r="EC50" i="2" s="1"/>
  <c r="CK50" i="2"/>
  <c r="DM50" i="2" s="1"/>
  <c r="CK37" i="2"/>
  <c r="DM37" i="2" s="1"/>
  <c r="CI121" i="2"/>
  <c r="DK121" i="2" s="1"/>
  <c r="CY121" i="2"/>
  <c r="EA121" i="2" s="1"/>
  <c r="CW123" i="2"/>
  <c r="DY123" i="2" s="1"/>
  <c r="CH109" i="2"/>
  <c r="DJ109" i="2" s="1"/>
  <c r="CQ100" i="2"/>
  <c r="DS100" i="2" s="1"/>
  <c r="CI100" i="2"/>
  <c r="DK100" i="2" s="1"/>
  <c r="CV96" i="2"/>
  <c r="DX96" i="2" s="1"/>
  <c r="CG93" i="2"/>
  <c r="DI93" i="2" s="1"/>
  <c r="CW93" i="2"/>
  <c r="DY93" i="2" s="1"/>
  <c r="CU78" i="2"/>
  <c r="DW78" i="2" s="1"/>
  <c r="CS92" i="2"/>
  <c r="DU92" i="2" s="1"/>
  <c r="CK66" i="2"/>
  <c r="DM66" i="2" s="1"/>
  <c r="CJ68" i="2"/>
  <c r="DL68" i="2" s="1"/>
  <c r="CK68" i="2"/>
  <c r="DM68" i="2" s="1"/>
  <c r="CY55" i="2"/>
  <c r="EA55" i="2" s="1"/>
  <c r="DC43" i="2"/>
  <c r="EE43" i="2" s="1"/>
  <c r="CV37" i="2"/>
  <c r="DX37" i="2" s="1"/>
  <c r="CL22" i="2"/>
  <c r="DN22" i="2" s="1"/>
  <c r="CN22" i="2"/>
  <c r="DP22" i="2" s="1"/>
  <c r="CK22" i="2"/>
  <c r="DM22" i="2" s="1"/>
  <c r="CX22" i="2"/>
  <c r="DZ22" i="2" s="1"/>
  <c r="CH22" i="2"/>
  <c r="DJ22" i="2" s="1"/>
  <c r="CT22" i="2"/>
  <c r="DV22" i="2" s="1"/>
  <c r="CS22" i="2"/>
  <c r="DU22" i="2" s="1"/>
  <c r="CO22" i="2"/>
  <c r="DQ22" i="2" s="1"/>
  <c r="CP22" i="2"/>
  <c r="DR22" i="2" s="1"/>
  <c r="CZ22" i="2"/>
  <c r="EB22" i="2" s="1"/>
  <c r="CI22" i="2"/>
  <c r="DK22" i="2" s="1"/>
  <c r="CY22" i="2"/>
  <c r="EA22" i="2" s="1"/>
  <c r="CI117" i="2"/>
  <c r="DK117" i="2" s="1"/>
  <c r="DE117" i="2"/>
  <c r="EG117" i="2" s="1"/>
  <c r="CM117" i="2"/>
  <c r="DO117" i="2" s="1"/>
  <c r="CS94" i="2"/>
  <c r="DU94" i="2" s="1"/>
  <c r="CL88" i="2"/>
  <c r="DN88" i="2" s="1"/>
  <c r="CR92" i="2"/>
  <c r="DT92" i="2" s="1"/>
  <c r="CJ69" i="2"/>
  <c r="DL69" i="2" s="1"/>
  <c r="CJ109" i="2"/>
  <c r="DL109" i="2" s="1"/>
  <c r="CQ109" i="2"/>
  <c r="DS109" i="2" s="1"/>
  <c r="CX109" i="2"/>
  <c r="DZ109" i="2" s="1"/>
  <c r="CY109" i="2"/>
  <c r="EA109" i="2" s="1"/>
  <c r="CZ96" i="2"/>
  <c r="EB96" i="2" s="1"/>
  <c r="CQ92" i="2"/>
  <c r="DS92" i="2" s="1"/>
  <c r="CW103" i="2"/>
  <c r="DY103" i="2" s="1"/>
  <c r="CJ103" i="2"/>
  <c r="DL103" i="2" s="1"/>
  <c r="DB92" i="2"/>
  <c r="ED92" i="2" s="1"/>
  <c r="CS62" i="2"/>
  <c r="DU62" i="2" s="1"/>
  <c r="CI55" i="2"/>
  <c r="DK55" i="2" s="1"/>
  <c r="CV49" i="2"/>
  <c r="DX49" i="2" s="1"/>
  <c r="DA49" i="2"/>
  <c r="EC49" i="2" s="1"/>
  <c r="CW49" i="2"/>
  <c r="DY49" i="2" s="1"/>
  <c r="CS49" i="2"/>
  <c r="DU49" i="2" s="1"/>
  <c r="CT38" i="2"/>
  <c r="DV38" i="2" s="1"/>
  <c r="CK38" i="2"/>
  <c r="DM38" i="2" s="1"/>
  <c r="CG99" i="1"/>
  <c r="CR99" i="1"/>
  <c r="DT99" i="1" s="1"/>
  <c r="CT99" i="1"/>
  <c r="DV99" i="1" s="1"/>
  <c r="CO99" i="1"/>
  <c r="DQ99" i="1" s="1"/>
  <c r="CH99" i="1"/>
  <c r="DJ99" i="1" s="1"/>
  <c r="DC99" i="1"/>
  <c r="EE99" i="1" s="1"/>
  <c r="DD99" i="1"/>
  <c r="EF99" i="1" s="1"/>
  <c r="CS99" i="1"/>
  <c r="DU99" i="1" s="1"/>
  <c r="CP99" i="1"/>
  <c r="DR99" i="1" s="1"/>
  <c r="CV99" i="1"/>
  <c r="DX99" i="1" s="1"/>
  <c r="CM113" i="2"/>
  <c r="DO113" i="2" s="1"/>
  <c r="DA37" i="2"/>
  <c r="EC37" i="2" s="1"/>
  <c r="CH62" i="2"/>
  <c r="DJ62" i="2" s="1"/>
  <c r="CX51" i="2"/>
  <c r="DZ51" i="2" s="1"/>
  <c r="CH51" i="2"/>
  <c r="DJ51" i="2" s="1"/>
  <c r="CT51" i="2"/>
  <c r="DV51" i="2" s="1"/>
  <c r="CT131" i="2"/>
  <c r="DV131" i="2" s="1"/>
  <c r="CY92" i="2"/>
  <c r="EA92" i="2" s="1"/>
  <c r="CI92" i="2"/>
  <c r="DK92" i="2" s="1"/>
  <c r="CO78" i="2"/>
  <c r="DQ78" i="2" s="1"/>
  <c r="CL69" i="2"/>
  <c r="DN69" i="2" s="1"/>
  <c r="CZ29" i="2"/>
  <c r="EB29" i="2" s="1"/>
  <c r="CL29" i="2"/>
  <c r="DN29" i="2" s="1"/>
  <c r="CN29" i="2"/>
  <c r="DP29" i="2" s="1"/>
  <c r="CT29" i="2"/>
  <c r="DV29" i="2" s="1"/>
  <c r="CK29" i="2"/>
  <c r="DM29" i="2" s="1"/>
  <c r="DA29" i="2"/>
  <c r="EC29" i="2" s="1"/>
  <c r="CS29" i="2"/>
  <c r="DU29" i="2" s="1"/>
  <c r="CS108" i="2"/>
  <c r="DU108" i="2" s="1"/>
  <c r="CJ106" i="2"/>
  <c r="DL106" i="2" s="1"/>
  <c r="CO109" i="2"/>
  <c r="DQ109" i="2" s="1"/>
  <c r="CX92" i="2"/>
  <c r="DZ92" i="2" s="1"/>
  <c r="CP92" i="2"/>
  <c r="DR92" i="2" s="1"/>
  <c r="CK87" i="2"/>
  <c r="DM87" i="2" s="1"/>
  <c r="CM87" i="2"/>
  <c r="DO87" i="2" s="1"/>
  <c r="CL92" i="2"/>
  <c r="DN92" i="2" s="1"/>
  <c r="CY65" i="2"/>
  <c r="EA65" i="2" s="1"/>
  <c r="CZ65" i="2"/>
  <c r="EB65" i="2" s="1"/>
  <c r="CW75" i="2"/>
  <c r="DY75" i="2" s="1"/>
  <c r="DC63" i="2"/>
  <c r="EE63" i="2" s="1"/>
  <c r="CK63" i="2"/>
  <c r="DM63" i="2" s="1"/>
  <c r="CO63" i="2"/>
  <c r="DQ63" i="2" s="1"/>
  <c r="DC55" i="2"/>
  <c r="EE55" i="2" s="1"/>
  <c r="CR94" i="2"/>
  <c r="DT94" i="2" s="1"/>
  <c r="CY94" i="2"/>
  <c r="EA94" i="2" s="1"/>
  <c r="CM85" i="2"/>
  <c r="DO85" i="2" s="1"/>
  <c r="CH55" i="2"/>
  <c r="DJ55" i="2" s="1"/>
  <c r="CU131" i="1"/>
  <c r="DW131" i="1" s="1"/>
  <c r="CH131" i="1"/>
  <c r="DJ131" i="1" s="1"/>
  <c r="CG131" i="1"/>
  <c r="CX131" i="1"/>
  <c r="DZ131" i="1" s="1"/>
  <c r="DB131" i="1"/>
  <c r="ED131" i="1" s="1"/>
  <c r="CW131" i="1"/>
  <c r="DY131" i="1" s="1"/>
  <c r="CI131" i="1"/>
  <c r="DK131" i="1" s="1"/>
  <c r="CP131" i="1"/>
  <c r="DR131" i="1" s="1"/>
  <c r="CV131" i="1"/>
  <c r="DX131" i="1" s="1"/>
  <c r="CQ131" i="1"/>
  <c r="DS131" i="1" s="1"/>
  <c r="DA131" i="1"/>
  <c r="EC131" i="1" s="1"/>
  <c r="DC131" i="1"/>
  <c r="EE131" i="1" s="1"/>
  <c r="DE131" i="1"/>
  <c r="EG131" i="1" s="1"/>
  <c r="CT131" i="1"/>
  <c r="DV131" i="1" s="1"/>
  <c r="CP71" i="1"/>
  <c r="DR71" i="1" s="1"/>
  <c r="CV71" i="1"/>
  <c r="DX71" i="1" s="1"/>
  <c r="CZ71" i="1"/>
  <c r="EB71" i="1" s="1"/>
  <c r="CN71" i="1"/>
  <c r="DP71" i="1" s="1"/>
  <c r="CM71" i="1"/>
  <c r="DO71" i="1" s="1"/>
  <c r="CU71" i="1"/>
  <c r="DW71" i="1" s="1"/>
  <c r="DC71" i="1"/>
  <c r="EE71" i="1" s="1"/>
  <c r="CJ71" i="1"/>
  <c r="DL71" i="1" s="1"/>
  <c r="CO71" i="1"/>
  <c r="DQ71" i="1" s="1"/>
  <c r="CH71" i="1"/>
  <c r="DJ71" i="1" s="1"/>
  <c r="CX71" i="1"/>
  <c r="DZ71" i="1" s="1"/>
  <c r="CI71" i="1"/>
  <c r="DK71" i="1" s="1"/>
  <c r="CK71" i="1"/>
  <c r="DM71" i="1" s="1"/>
  <c r="CY71" i="1"/>
  <c r="EA71" i="1" s="1"/>
  <c r="CL71" i="1"/>
  <c r="DN71" i="1" s="1"/>
  <c r="CQ71" i="1"/>
  <c r="DS71" i="1" s="1"/>
  <c r="DB71" i="1"/>
  <c r="ED71" i="1" s="1"/>
  <c r="CR71" i="1"/>
  <c r="DT71" i="1" s="1"/>
  <c r="CG71" i="1"/>
  <c r="CV76" i="2"/>
  <c r="DX76" i="2" s="1"/>
  <c r="DA76" i="2"/>
  <c r="EC76" i="2" s="1"/>
  <c r="DC69" i="2"/>
  <c r="EE69" i="2" s="1"/>
  <c r="CT66" i="2"/>
  <c r="DV66" i="2" s="1"/>
  <c r="CX66" i="2"/>
  <c r="DZ66" i="2" s="1"/>
  <c r="CZ71" i="2"/>
  <c r="EB71" i="2" s="1"/>
  <c r="DA71" i="2"/>
  <c r="EC71" i="2" s="1"/>
  <c r="CS47" i="2"/>
  <c r="DU47" i="2" s="1"/>
  <c r="CP47" i="2"/>
  <c r="DR47" i="2" s="1"/>
  <c r="CL47" i="2"/>
  <c r="DN47" i="2" s="1"/>
  <c r="CV59" i="2"/>
  <c r="DX59" i="2" s="1"/>
  <c r="DB59" i="2"/>
  <c r="ED59" i="2" s="1"/>
  <c r="CH42" i="2"/>
  <c r="DJ42" i="2" s="1"/>
  <c r="CV42" i="2"/>
  <c r="DX42" i="2" s="1"/>
  <c r="CX42" i="2"/>
  <c r="DZ42" i="2" s="1"/>
  <c r="CG84" i="2"/>
  <c r="DI84" i="2" s="1"/>
  <c r="CI66" i="2"/>
  <c r="DK66" i="2" s="1"/>
  <c r="CR69" i="2"/>
  <c r="DT69" i="2" s="1"/>
  <c r="DB55" i="2"/>
  <c r="ED55" i="2" s="1"/>
  <c r="CW55" i="2"/>
  <c r="DY55" i="2" s="1"/>
  <c r="CK55" i="2"/>
  <c r="DM55" i="2" s="1"/>
  <c r="DA55" i="2"/>
  <c r="EC55" i="2" s="1"/>
  <c r="CS55" i="2"/>
  <c r="DU55" i="2" s="1"/>
  <c r="CV119" i="2"/>
  <c r="DX119" i="2" s="1"/>
  <c r="CW119" i="2"/>
  <c r="DY119" i="2" s="1"/>
  <c r="CX119" i="2"/>
  <c r="DZ119" i="2" s="1"/>
  <c r="CH71" i="2"/>
  <c r="DJ71" i="2" s="1"/>
  <c r="CI119" i="2"/>
  <c r="DK119" i="2" s="1"/>
  <c r="CI71" i="2"/>
  <c r="DK71" i="2" s="1"/>
  <c r="CI59" i="2"/>
  <c r="DK59" i="2" s="1"/>
  <c r="CR36" i="2"/>
  <c r="DT36" i="2" s="1"/>
  <c r="DA36" i="2"/>
  <c r="EC36" i="2" s="1"/>
  <c r="CS36" i="2"/>
  <c r="DU36" i="2" s="1"/>
  <c r="CT108" i="2"/>
  <c r="DV108" i="2" s="1"/>
  <c r="CS85" i="2"/>
  <c r="DU85" i="2" s="1"/>
  <c r="CV79" i="2"/>
  <c r="DX79" i="2" s="1"/>
  <c r="DA69" i="2"/>
  <c r="EC69" i="2" s="1"/>
  <c r="CY62" i="2"/>
  <c r="EA62" i="2" s="1"/>
  <c r="CQ71" i="2"/>
  <c r="DS71" i="2" s="1"/>
  <c r="CS69" i="2"/>
  <c r="DU69" i="2" s="1"/>
  <c r="CK96" i="2"/>
  <c r="DM96" i="2" s="1"/>
  <c r="CN96" i="2"/>
  <c r="DP96" i="2" s="1"/>
  <c r="CT96" i="2"/>
  <c r="DV96" i="2" s="1"/>
  <c r="CL96" i="2"/>
  <c r="DN96" i="2" s="1"/>
  <c r="CR96" i="2"/>
  <c r="DT96" i="2" s="1"/>
  <c r="CU96" i="2"/>
  <c r="DW96" i="2" s="1"/>
  <c r="CX130" i="2"/>
  <c r="DZ130" i="2" s="1"/>
  <c r="DC113" i="2"/>
  <c r="EE113" i="2" s="1"/>
  <c r="DB130" i="2"/>
  <c r="ED130" i="2" s="1"/>
  <c r="CR100" i="2"/>
  <c r="DT100" i="2" s="1"/>
  <c r="CY96" i="2"/>
  <c r="EA96" i="2" s="1"/>
  <c r="CU94" i="2"/>
  <c r="DW94" i="2" s="1"/>
  <c r="CJ96" i="2"/>
  <c r="DL96" i="2" s="1"/>
  <c r="CK69" i="2"/>
  <c r="DM69" i="2" s="1"/>
  <c r="CT59" i="2"/>
  <c r="DV59" i="2" s="1"/>
  <c r="CI69" i="2"/>
  <c r="DK69" i="2" s="1"/>
  <c r="DB51" i="2"/>
  <c r="ED51" i="2" s="1"/>
  <c r="DA38" i="2"/>
  <c r="EC38" i="2" s="1"/>
  <c r="CR54" i="2"/>
  <c r="DT54" i="2" s="1"/>
  <c r="CT54" i="2"/>
  <c r="DV54" i="2" s="1"/>
  <c r="CS54" i="2"/>
  <c r="DU54" i="2" s="1"/>
  <c r="DB54" i="2"/>
  <c r="ED54" i="2" s="1"/>
  <c r="CI54" i="2"/>
  <c r="DK54" i="2" s="1"/>
  <c r="CG54" i="2"/>
  <c r="DI54" i="2" s="1"/>
  <c r="CP126" i="2"/>
  <c r="DR126" i="2" s="1"/>
  <c r="DB126" i="2"/>
  <c r="ED126" i="2" s="1"/>
  <c r="DC126" i="2"/>
  <c r="EE126" i="2" s="1"/>
  <c r="CV92" i="2"/>
  <c r="DX92" i="2" s="1"/>
  <c r="CM92" i="2"/>
  <c r="DO92" i="2" s="1"/>
  <c r="CJ92" i="2"/>
  <c r="DL92" i="2" s="1"/>
  <c r="CH92" i="2"/>
  <c r="DJ92" i="2" s="1"/>
  <c r="CS122" i="2"/>
  <c r="DU122" i="2" s="1"/>
  <c r="CJ115" i="2"/>
  <c r="DL115" i="2" s="1"/>
  <c r="CJ102" i="2"/>
  <c r="DL102" i="2" s="1"/>
  <c r="DA80" i="2"/>
  <c r="EC80" i="2" s="1"/>
  <c r="CW72" i="2"/>
  <c r="DY72" i="2" s="1"/>
  <c r="DC45" i="2"/>
  <c r="EE45" i="2" s="1"/>
  <c r="CZ45" i="2"/>
  <c r="EB45" i="2" s="1"/>
  <c r="CK35" i="2"/>
  <c r="DM35" i="2" s="1"/>
  <c r="DB44" i="2"/>
  <c r="ED44" i="2" s="1"/>
  <c r="DA18" i="2"/>
  <c r="EC18" i="2" s="1"/>
  <c r="CG45" i="2"/>
  <c r="DI45" i="2" s="1"/>
  <c r="CJ17" i="2"/>
  <c r="DL17" i="2" s="1"/>
  <c r="CS24" i="2"/>
  <c r="DU24" i="2" s="1"/>
  <c r="CU24" i="2"/>
  <c r="DW24" i="2" s="1"/>
  <c r="CI24" i="2"/>
  <c r="DK24" i="2" s="1"/>
  <c r="CY17" i="2"/>
  <c r="EA17" i="2" s="1"/>
  <c r="CQ123" i="1"/>
  <c r="DS123" i="1" s="1"/>
  <c r="CY90" i="1"/>
  <c r="EA90" i="1" s="1"/>
  <c r="CX106" i="1"/>
  <c r="DZ106" i="1" s="1"/>
  <c r="CM100" i="1"/>
  <c r="DO100" i="1" s="1"/>
  <c r="CW113" i="1"/>
  <c r="DY113" i="1" s="1"/>
  <c r="CJ100" i="1"/>
  <c r="DL100" i="1" s="1"/>
  <c r="DA130" i="1"/>
  <c r="EC130" i="1" s="1"/>
  <c r="CT113" i="1"/>
  <c r="DV113" i="1" s="1"/>
  <c r="CJ73" i="1"/>
  <c r="DL73" i="1" s="1"/>
  <c r="CK73" i="1"/>
  <c r="DM73" i="1" s="1"/>
  <c r="CZ73" i="1"/>
  <c r="EB73" i="1" s="1"/>
  <c r="DA73" i="1"/>
  <c r="EC73" i="1" s="1"/>
  <c r="DB112" i="1"/>
  <c r="ED112" i="1" s="1"/>
  <c r="CJ121" i="1"/>
  <c r="DL121" i="1" s="1"/>
  <c r="CW100" i="1"/>
  <c r="DY100" i="1" s="1"/>
  <c r="CR81" i="1"/>
  <c r="DT81" i="1" s="1"/>
  <c r="CO115" i="1"/>
  <c r="DQ115" i="1" s="1"/>
  <c r="CS95" i="1"/>
  <c r="DU95" i="1" s="1"/>
  <c r="CT125" i="1"/>
  <c r="DV125" i="1" s="1"/>
  <c r="CL101" i="1"/>
  <c r="DN101" i="1" s="1"/>
  <c r="CP81" i="1"/>
  <c r="DR81" i="1" s="1"/>
  <c r="CM115" i="1"/>
  <c r="DO115" i="1" s="1"/>
  <c r="CT84" i="1"/>
  <c r="DV84" i="1" s="1"/>
  <c r="CZ101" i="1"/>
  <c r="EB101" i="1" s="1"/>
  <c r="CX110" i="1"/>
  <c r="DZ110" i="1" s="1"/>
  <c r="CL73" i="1"/>
  <c r="DN73" i="1" s="1"/>
  <c r="CZ27" i="1"/>
  <c r="EB27" i="1" s="1"/>
  <c r="CH68" i="1"/>
  <c r="DJ68" i="1" s="1"/>
  <c r="CL48" i="1"/>
  <c r="DN48" i="1" s="1"/>
  <c r="CY27" i="1"/>
  <c r="EA27" i="1" s="1"/>
  <c r="CM62" i="1"/>
  <c r="DO62" i="1" s="1"/>
  <c r="CK39" i="1"/>
  <c r="DM39" i="1" s="1"/>
  <c r="CR63" i="1"/>
  <c r="DT63" i="1" s="1"/>
  <c r="DB28" i="1"/>
  <c r="ED28" i="1" s="1"/>
  <c r="CT98" i="1"/>
  <c r="DV98" i="1" s="1"/>
  <c r="CX46" i="1"/>
  <c r="DZ46" i="1" s="1"/>
  <c r="CP68" i="1"/>
  <c r="DR68" i="1" s="1"/>
  <c r="CU46" i="1"/>
  <c r="DW46" i="1" s="1"/>
  <c r="CS87" i="1"/>
  <c r="DU87" i="1" s="1"/>
  <c r="CU53" i="1"/>
  <c r="DW53" i="1" s="1"/>
  <c r="CW81" i="1"/>
  <c r="DY81" i="1" s="1"/>
  <c r="CX49" i="1"/>
  <c r="DZ49" i="1" s="1"/>
  <c r="CY49" i="1"/>
  <c r="EA49" i="1" s="1"/>
  <c r="CP49" i="1"/>
  <c r="DR49" i="1" s="1"/>
  <c r="CK49" i="1"/>
  <c r="DM49" i="1" s="1"/>
  <c r="CN57" i="1"/>
  <c r="DP57" i="1" s="1"/>
  <c r="CQ53" i="1"/>
  <c r="DS53" i="1" s="1"/>
  <c r="CX21" i="1"/>
  <c r="DZ21" i="1" s="1"/>
  <c r="CR32" i="1"/>
  <c r="DT32" i="1" s="1"/>
  <c r="CH132" i="1"/>
  <c r="DJ132" i="1" s="1"/>
  <c r="CU100" i="1"/>
  <c r="DW100" i="1" s="1"/>
  <c r="CJ116" i="1"/>
  <c r="DL116" i="1" s="1"/>
  <c r="CL116" i="1"/>
  <c r="DN116" i="1" s="1"/>
  <c r="CM111" i="1"/>
  <c r="DO111" i="1" s="1"/>
  <c r="CH111" i="1"/>
  <c r="DJ111" i="1" s="1"/>
  <c r="CK111" i="1"/>
  <c r="DM111" i="1" s="1"/>
  <c r="CX101" i="1"/>
  <c r="DZ101" i="1" s="1"/>
  <c r="CN77" i="1"/>
  <c r="DP77" i="1" s="1"/>
  <c r="CU85" i="1"/>
  <c r="DW85" i="1" s="1"/>
  <c r="CH81" i="1"/>
  <c r="DJ81" i="1" s="1"/>
  <c r="CV81" i="1"/>
  <c r="DX81" i="1" s="1"/>
  <c r="CY81" i="1"/>
  <c r="EA81" i="1" s="1"/>
  <c r="DC81" i="1"/>
  <c r="EE81" i="1" s="1"/>
  <c r="DA81" i="1"/>
  <c r="EC81" i="1" s="1"/>
  <c r="CK26" i="1"/>
  <c r="DM26" i="1" s="1"/>
  <c r="CK74" i="1"/>
  <c r="DM74" i="1" s="1"/>
  <c r="CU74" i="1"/>
  <c r="DW74" i="1" s="1"/>
  <c r="CS31" i="1"/>
  <c r="DU31" i="1" s="1"/>
  <c r="CI31" i="1"/>
  <c r="DK31" i="1" s="1"/>
  <c r="CO31" i="1"/>
  <c r="DQ31" i="1" s="1"/>
  <c r="CY31" i="1"/>
  <c r="EA31" i="1" s="1"/>
  <c r="CN31" i="1"/>
  <c r="DP31" i="1" s="1"/>
  <c r="CN21" i="1"/>
  <c r="DP21" i="1" s="1"/>
  <c r="DB26" i="2"/>
  <c r="ED26" i="2" s="1"/>
  <c r="CL20" i="2"/>
  <c r="DN20" i="2" s="1"/>
  <c r="CU20" i="2"/>
  <c r="DW20" i="2" s="1"/>
  <c r="CG20" i="2"/>
  <c r="DI20" i="2" s="1"/>
  <c r="CQ20" i="2"/>
  <c r="DS20" i="2" s="1"/>
  <c r="CL122" i="2"/>
  <c r="DN122" i="2" s="1"/>
  <c r="CY122" i="2"/>
  <c r="EA122" i="2" s="1"/>
  <c r="CS73" i="2"/>
  <c r="DU73" i="2" s="1"/>
  <c r="CL26" i="2"/>
  <c r="DN26" i="2" s="1"/>
  <c r="CO23" i="2"/>
  <c r="DQ23" i="2" s="1"/>
  <c r="CO45" i="2"/>
  <c r="DQ45" i="2" s="1"/>
  <c r="CW20" i="2"/>
  <c r="DY20" i="2" s="1"/>
  <c r="CH20" i="2"/>
  <c r="DJ20" i="2" s="1"/>
  <c r="CJ122" i="1"/>
  <c r="DL122" i="1" s="1"/>
  <c r="CM86" i="1"/>
  <c r="DO86" i="1" s="1"/>
  <c r="CP112" i="1"/>
  <c r="DR112" i="1" s="1"/>
  <c r="CT115" i="1"/>
  <c r="DV115" i="1" s="1"/>
  <c r="CR124" i="1"/>
  <c r="DT124" i="1" s="1"/>
  <c r="CL98" i="1"/>
  <c r="DN98" i="1" s="1"/>
  <c r="CO110" i="1"/>
  <c r="DQ110" i="1" s="1"/>
  <c r="CL119" i="1"/>
  <c r="DN119" i="1" s="1"/>
  <c r="CI98" i="1"/>
  <c r="DK98" i="1" s="1"/>
  <c r="CH114" i="1"/>
  <c r="DJ114" i="1" s="1"/>
  <c r="CO122" i="1"/>
  <c r="DQ122" i="1" s="1"/>
  <c r="CH112" i="1"/>
  <c r="DJ112" i="1" s="1"/>
  <c r="CO81" i="1"/>
  <c r="DQ81" i="1" s="1"/>
  <c r="DC122" i="1"/>
  <c r="EE122" i="1" s="1"/>
  <c r="CS100" i="1"/>
  <c r="DU100" i="1" s="1"/>
  <c r="CZ66" i="1"/>
  <c r="EB66" i="1" s="1"/>
  <c r="CM78" i="1"/>
  <c r="DO78" i="1" s="1"/>
  <c r="CP35" i="1"/>
  <c r="DR35" i="1" s="1"/>
  <c r="CI57" i="1"/>
  <c r="DK57" i="1" s="1"/>
  <c r="CO35" i="1"/>
  <c r="DQ35" i="1" s="1"/>
  <c r="CP89" i="1"/>
  <c r="DR89" i="1" s="1"/>
  <c r="CL89" i="1"/>
  <c r="DN89" i="1" s="1"/>
  <c r="CJ89" i="1"/>
  <c r="DL89" i="1" s="1"/>
  <c r="DC89" i="1"/>
  <c r="EE89" i="1" s="1"/>
  <c r="CQ47" i="1"/>
  <c r="DS47" i="1" s="1"/>
  <c r="CN26" i="1"/>
  <c r="DP26" i="1" s="1"/>
  <c r="CH101" i="1"/>
  <c r="DJ101" i="1" s="1"/>
  <c r="CU39" i="1"/>
  <c r="DW39" i="1" s="1"/>
  <c r="CW76" i="1"/>
  <c r="DY76" i="1" s="1"/>
  <c r="CZ76" i="1"/>
  <c r="EB76" i="1" s="1"/>
  <c r="CY76" i="1"/>
  <c r="EA76" i="1" s="1"/>
  <c r="CP76" i="1"/>
  <c r="DR76" i="1" s="1"/>
  <c r="CG44" i="1"/>
  <c r="CW83" i="1"/>
  <c r="DY83" i="1" s="1"/>
  <c r="CI49" i="1"/>
  <c r="DK49" i="1" s="1"/>
  <c r="CG81" i="1"/>
  <c r="CM120" i="1"/>
  <c r="DO120" i="1" s="1"/>
  <c r="CU120" i="1"/>
  <c r="DW120" i="1" s="1"/>
  <c r="DA120" i="1"/>
  <c r="EC120" i="1" s="1"/>
  <c r="DC120" i="1"/>
  <c r="EE120" i="1" s="1"/>
  <c r="CR53" i="1"/>
  <c r="DT53" i="1" s="1"/>
  <c r="CI28" i="1"/>
  <c r="DK28" i="1" s="1"/>
  <c r="CU64" i="1"/>
  <c r="DW64" i="1" s="1"/>
  <c r="CH21" i="1"/>
  <c r="DJ21" i="1" s="1"/>
  <c r="CK31" i="1"/>
  <c r="DM31" i="1" s="1"/>
  <c r="CG17" i="1"/>
  <c r="CI17" i="1"/>
  <c r="DK17" i="1" s="1"/>
  <c r="CJ17" i="1"/>
  <c r="DL17" i="1" s="1"/>
  <c r="CT26" i="2"/>
  <c r="DV26" i="2" s="1"/>
  <c r="CV90" i="1"/>
  <c r="DX90" i="1" s="1"/>
  <c r="CR90" i="1"/>
  <c r="DT90" i="1" s="1"/>
  <c r="CH121" i="1"/>
  <c r="DJ121" i="1" s="1"/>
  <c r="CW98" i="1"/>
  <c r="DY98" i="1" s="1"/>
  <c r="CM122" i="1"/>
  <c r="DO122" i="1" s="1"/>
  <c r="DC48" i="1"/>
  <c r="EE48" i="1" s="1"/>
  <c r="CW52" i="1"/>
  <c r="DY52" i="1" s="1"/>
  <c r="CQ52" i="1"/>
  <c r="DS52" i="1" s="1"/>
  <c r="CN52" i="1"/>
  <c r="DP52" i="1" s="1"/>
  <c r="CI52" i="1"/>
  <c r="DK52" i="1" s="1"/>
  <c r="CQ100" i="1"/>
  <c r="DS100" i="1" s="1"/>
  <c r="DA47" i="1"/>
  <c r="EC47" i="1" s="1"/>
  <c r="CU88" i="1"/>
  <c r="DW88" i="1" s="1"/>
  <c r="CR88" i="1"/>
  <c r="DT88" i="1" s="1"/>
  <c r="CO88" i="1"/>
  <c r="DQ88" i="1" s="1"/>
  <c r="CV88" i="1"/>
  <c r="DX88" i="1" s="1"/>
  <c r="CK88" i="1"/>
  <c r="DM88" i="1" s="1"/>
  <c r="CX88" i="1"/>
  <c r="DZ88" i="1" s="1"/>
  <c r="CZ62" i="1"/>
  <c r="EB62" i="1" s="1"/>
  <c r="CR62" i="1"/>
  <c r="DT62" i="1" s="1"/>
  <c r="CO27" i="1"/>
  <c r="DQ27" i="1" s="1"/>
  <c r="CI40" i="1"/>
  <c r="DK40" i="1" s="1"/>
  <c r="CY40" i="1"/>
  <c r="EA40" i="1" s="1"/>
  <c r="CR28" i="1"/>
  <c r="DT28" i="1" s="1"/>
  <c r="CL21" i="1"/>
  <c r="DN21" i="1" s="1"/>
  <c r="DA122" i="2"/>
  <c r="EC122" i="2" s="1"/>
  <c r="CO102" i="2"/>
  <c r="DQ102" i="2" s="1"/>
  <c r="CJ105" i="2"/>
  <c r="DL105" i="2" s="1"/>
  <c r="CN30" i="2"/>
  <c r="DP30" i="2" s="1"/>
  <c r="CG28" i="2"/>
  <c r="DI28" i="2" s="1"/>
  <c r="CQ132" i="1"/>
  <c r="DS132" i="1" s="1"/>
  <c r="CG101" i="1"/>
  <c r="DF101" i="1" s="1"/>
  <c r="CN86" i="1"/>
  <c r="DP86" i="1" s="1"/>
  <c r="CW124" i="1"/>
  <c r="DY124" i="1" s="1"/>
  <c r="CX83" i="1"/>
  <c r="DZ83" i="1" s="1"/>
  <c r="CH122" i="1"/>
  <c r="DJ122" i="1" s="1"/>
  <c r="DC104" i="1"/>
  <c r="EE104" i="1" s="1"/>
  <c r="DA104" i="1"/>
  <c r="EC104" i="1" s="1"/>
  <c r="CQ104" i="1"/>
  <c r="DS104" i="1" s="1"/>
  <c r="CS104" i="1"/>
  <c r="DU104" i="1" s="1"/>
  <c r="CU104" i="1"/>
  <c r="DW104" i="1" s="1"/>
  <c r="CV104" i="1"/>
  <c r="DX104" i="1" s="1"/>
  <c r="CT117" i="1"/>
  <c r="DV117" i="1" s="1"/>
  <c r="CR110" i="1"/>
  <c r="DT110" i="1" s="1"/>
  <c r="CQ102" i="1"/>
  <c r="DS102" i="1" s="1"/>
  <c r="CS102" i="1"/>
  <c r="DU102" i="1" s="1"/>
  <c r="CU102" i="1"/>
  <c r="DW102" i="1" s="1"/>
  <c r="CX102" i="1"/>
  <c r="DZ102" i="1" s="1"/>
  <c r="CV113" i="1"/>
  <c r="DX113" i="1" s="1"/>
  <c r="DD117" i="1"/>
  <c r="EF117" i="1" s="1"/>
  <c r="CJ110" i="1"/>
  <c r="DL110" i="1" s="1"/>
  <c r="CV121" i="1"/>
  <c r="DX121" i="1" s="1"/>
  <c r="DA66" i="1"/>
  <c r="EC66" i="1" s="1"/>
  <c r="CM87" i="1"/>
  <c r="DO87" i="1" s="1"/>
  <c r="CL64" i="1"/>
  <c r="DN64" i="1" s="1"/>
  <c r="CP44" i="1"/>
  <c r="DR44" i="1" s="1"/>
  <c r="CX75" i="1"/>
  <c r="DZ75" i="1" s="1"/>
  <c r="CG52" i="1"/>
  <c r="DA32" i="1"/>
  <c r="EC32" i="1" s="1"/>
  <c r="DB117" i="1"/>
  <c r="ED117" i="1" s="1"/>
  <c r="CT66" i="1"/>
  <c r="DV66" i="1" s="1"/>
  <c r="CW126" i="1"/>
  <c r="DY126" i="1" s="1"/>
  <c r="CI126" i="1"/>
  <c r="DK126" i="1" s="1"/>
  <c r="CN126" i="1"/>
  <c r="DP126" i="1" s="1"/>
  <c r="CS126" i="1"/>
  <c r="DU126" i="1" s="1"/>
  <c r="CY126" i="1"/>
  <c r="EA126" i="1" s="1"/>
  <c r="DD126" i="1"/>
  <c r="EF126" i="1" s="1"/>
  <c r="CP126" i="1"/>
  <c r="DR126" i="1" s="1"/>
  <c r="CQ126" i="1"/>
  <c r="DS126" i="1" s="1"/>
  <c r="CI74" i="1"/>
  <c r="DK74" i="1" s="1"/>
  <c r="CI81" i="1"/>
  <c r="DK81" i="1" s="1"/>
  <c r="CK47" i="1"/>
  <c r="DM47" i="1" s="1"/>
  <c r="DA77" i="1"/>
  <c r="EC77" i="1" s="1"/>
  <c r="CT83" i="1"/>
  <c r="DV83" i="1" s="1"/>
  <c r="CM52" i="1"/>
  <c r="DO52" i="1" s="1"/>
  <c r="CG40" i="1"/>
  <c r="DI40" i="1" s="1"/>
  <c r="CW125" i="1"/>
  <c r="DY125" i="1" s="1"/>
  <c r="CS125" i="1"/>
  <c r="DU125" i="1" s="1"/>
  <c r="CU125" i="1"/>
  <c r="DW125" i="1" s="1"/>
  <c r="CS98" i="1"/>
  <c r="DU98" i="1" s="1"/>
  <c r="CN98" i="1"/>
  <c r="DP98" i="1" s="1"/>
  <c r="CO98" i="1"/>
  <c r="DQ98" i="1" s="1"/>
  <c r="CH87" i="1"/>
  <c r="DJ87" i="1" s="1"/>
  <c r="CJ87" i="1"/>
  <c r="DL87" i="1" s="1"/>
  <c r="CL87" i="1"/>
  <c r="DN87" i="1" s="1"/>
  <c r="CO87" i="1"/>
  <c r="DQ87" i="1" s="1"/>
  <c r="CT87" i="1"/>
  <c r="DV87" i="1" s="1"/>
  <c r="CQ87" i="1"/>
  <c r="DS87" i="1" s="1"/>
  <c r="CZ87" i="1"/>
  <c r="EB87" i="1" s="1"/>
  <c r="DB87" i="1"/>
  <c r="ED87" i="1" s="1"/>
  <c r="DB90" i="1"/>
  <c r="ED90" i="1" s="1"/>
  <c r="CS121" i="1"/>
  <c r="DU121" i="1" s="1"/>
  <c r="CJ95" i="1"/>
  <c r="DL95" i="1" s="1"/>
  <c r="CZ95" i="1"/>
  <c r="EB95" i="1" s="1"/>
  <c r="DD95" i="1"/>
  <c r="EF95" i="1" s="1"/>
  <c r="DA95" i="1"/>
  <c r="EC95" i="1" s="1"/>
  <c r="DB47" i="1"/>
  <c r="ED47" i="1" s="1"/>
  <c r="CM47" i="1"/>
  <c r="DO47" i="1" s="1"/>
  <c r="CH47" i="1"/>
  <c r="DJ47" i="1" s="1"/>
  <c r="DC47" i="1"/>
  <c r="EE47" i="1" s="1"/>
  <c r="CZ47" i="1"/>
  <c r="EB47" i="1" s="1"/>
  <c r="CX47" i="1"/>
  <c r="DZ47" i="1" s="1"/>
  <c r="CQ39" i="1"/>
  <c r="DS39" i="1" s="1"/>
  <c r="DC39" i="1"/>
  <c r="EE39" i="1" s="1"/>
  <c r="DB39" i="1"/>
  <c r="ED39" i="1" s="1"/>
  <c r="CG27" i="1"/>
  <c r="CR27" i="1"/>
  <c r="DT27" i="1" s="1"/>
  <c r="CT27" i="1"/>
  <c r="DV27" i="1" s="1"/>
  <c r="CU27" i="1"/>
  <c r="DW27" i="1" s="1"/>
  <c r="CW90" i="1"/>
  <c r="DY90" i="1" s="1"/>
  <c r="CU90" i="1"/>
  <c r="DW90" i="1" s="1"/>
  <c r="CX84" i="1"/>
  <c r="DZ84" i="1" s="1"/>
  <c r="DB61" i="1"/>
  <c r="ED61" i="1" s="1"/>
  <c r="CR61" i="1"/>
  <c r="DT61" i="1" s="1"/>
  <c r="DA75" i="1"/>
  <c r="EC75" i="1" s="1"/>
  <c r="CH75" i="1"/>
  <c r="DJ75" i="1" s="1"/>
  <c r="DA122" i="1"/>
  <c r="EC122" i="1" s="1"/>
  <c r="CZ84" i="1"/>
  <c r="EB84" i="1" s="1"/>
  <c r="CT90" i="1"/>
  <c r="DV90" i="1" s="1"/>
  <c r="CP90" i="1"/>
  <c r="DR90" i="1" s="1"/>
  <c r="CM90" i="1"/>
  <c r="DO90" i="1" s="1"/>
  <c r="CO90" i="1"/>
  <c r="DQ90" i="1" s="1"/>
  <c r="CI90" i="1"/>
  <c r="DK90" i="1" s="1"/>
  <c r="CH84" i="1"/>
  <c r="DJ84" i="1" s="1"/>
  <c r="CI48" i="1"/>
  <c r="DK48" i="1" s="1"/>
  <c r="CO48" i="1"/>
  <c r="DQ48" i="1" s="1"/>
  <c r="CT121" i="1"/>
  <c r="DV121" i="1" s="1"/>
  <c r="CK101" i="1"/>
  <c r="DM101" i="1" s="1"/>
  <c r="CQ101" i="1"/>
  <c r="DS101" i="1" s="1"/>
  <c r="DA101" i="1"/>
  <c r="EC101" i="1" s="1"/>
  <c r="CP101" i="1"/>
  <c r="DR101" i="1" s="1"/>
  <c r="CI101" i="1"/>
  <c r="DK101" i="1" s="1"/>
  <c r="CK72" i="1"/>
  <c r="DM72" i="1" s="1"/>
  <c r="CG72" i="1"/>
  <c r="CU48" i="1"/>
  <c r="DW48" i="1" s="1"/>
  <c r="CR39" i="1"/>
  <c r="DT39" i="1" s="1"/>
  <c r="CO19" i="1"/>
  <c r="DQ19" i="1" s="1"/>
  <c r="CG19" i="1"/>
  <c r="CG90" i="1"/>
  <c r="CL123" i="1"/>
  <c r="DN123" i="1" s="1"/>
  <c r="CU123" i="1"/>
  <c r="DW123" i="1" s="1"/>
  <c r="CW123" i="1"/>
  <c r="DY123" i="1" s="1"/>
  <c r="DB123" i="1"/>
  <c r="ED123" i="1" s="1"/>
  <c r="CV123" i="1"/>
  <c r="DX123" i="1" s="1"/>
  <c r="DA123" i="1"/>
  <c r="EC123" i="1" s="1"/>
  <c r="CX123" i="1"/>
  <c r="DZ123" i="1" s="1"/>
  <c r="CV75" i="1"/>
  <c r="DX75" i="1" s="1"/>
  <c r="DA90" i="1"/>
  <c r="EC90" i="1" s="1"/>
  <c r="CT53" i="1"/>
  <c r="DV53" i="1" s="1"/>
  <c r="CI53" i="1"/>
  <c r="DK53" i="1" s="1"/>
  <c r="CN53" i="1"/>
  <c r="DP53" i="1" s="1"/>
  <c r="CO53" i="1"/>
  <c r="DQ53" i="1" s="1"/>
  <c r="DB60" i="1"/>
  <c r="ED60" i="1" s="1"/>
  <c r="CI60" i="1"/>
  <c r="DK60" i="1" s="1"/>
  <c r="CY60" i="1"/>
  <c r="EA60" i="1" s="1"/>
  <c r="CN47" i="1"/>
  <c r="DP47" i="1" s="1"/>
  <c r="CY47" i="1"/>
  <c r="EA47" i="1" s="1"/>
  <c r="CZ26" i="2"/>
  <c r="EB26" i="2" s="1"/>
  <c r="CG26" i="2"/>
  <c r="DI26" i="2" s="1"/>
  <c r="CI17" i="2"/>
  <c r="DK17" i="2" s="1"/>
  <c r="CT17" i="2"/>
  <c r="DV17" i="2" s="1"/>
  <c r="CQ105" i="1"/>
  <c r="DS105" i="1" s="1"/>
  <c r="CR105" i="1"/>
  <c r="DT105" i="1" s="1"/>
  <c r="CO121" i="1"/>
  <c r="DQ121" i="1" s="1"/>
  <c r="DB100" i="1"/>
  <c r="ED100" i="1" s="1"/>
  <c r="CU122" i="1"/>
  <c r="DW122" i="1" s="1"/>
  <c r="DB121" i="1"/>
  <c r="ED121" i="1" s="1"/>
  <c r="CK121" i="1"/>
  <c r="DM121" i="1" s="1"/>
  <c r="CJ98" i="1"/>
  <c r="DL98" i="1" s="1"/>
  <c r="CQ90" i="1"/>
  <c r="DS90" i="1" s="1"/>
  <c r="CP122" i="1"/>
  <c r="DR122" i="1" s="1"/>
  <c r="DC101" i="1"/>
  <c r="EE101" i="1" s="1"/>
  <c r="DD122" i="1"/>
  <c r="EF122" i="1" s="1"/>
  <c r="CZ117" i="1"/>
  <c r="EB117" i="1" s="1"/>
  <c r="DC90" i="1"/>
  <c r="EE90" i="1" s="1"/>
  <c r="CJ68" i="1"/>
  <c r="DL68" i="1" s="1"/>
  <c r="CU68" i="1"/>
  <c r="DW68" i="1" s="1"/>
  <c r="CI68" i="1"/>
  <c r="DK68" i="1" s="1"/>
  <c r="CT57" i="1"/>
  <c r="DV57" i="1" s="1"/>
  <c r="CM57" i="1"/>
  <c r="DO57" i="1" s="1"/>
  <c r="CO57" i="1"/>
  <c r="DQ57" i="1" s="1"/>
  <c r="CZ57" i="1"/>
  <c r="EB57" i="1" s="1"/>
  <c r="CK57" i="1"/>
  <c r="DM57" i="1" s="1"/>
  <c r="DC57" i="1"/>
  <c r="EE57" i="1" s="1"/>
  <c r="CY85" i="1"/>
  <c r="EA85" i="1" s="1"/>
  <c r="CK90" i="1"/>
  <c r="DM90" i="1" s="1"/>
  <c r="CP84" i="1"/>
  <c r="DR84" i="1" s="1"/>
  <c r="CJ72" i="1"/>
  <c r="DL72" i="1" s="1"/>
  <c r="CL65" i="1"/>
  <c r="DN65" i="1" s="1"/>
  <c r="CK65" i="1"/>
  <c r="DM65" i="1" s="1"/>
  <c r="CO65" i="1"/>
  <c r="DQ65" i="1" s="1"/>
  <c r="CX79" i="1"/>
  <c r="DZ79" i="1" s="1"/>
  <c r="CQ79" i="1"/>
  <c r="DS79" i="1" s="1"/>
  <c r="DA79" i="1"/>
  <c r="EC79" i="1" s="1"/>
  <c r="CQ46" i="1"/>
  <c r="DS46" i="1" s="1"/>
  <c r="CZ46" i="1"/>
  <c r="EB46" i="1" s="1"/>
  <c r="DB46" i="1"/>
  <c r="ED46" i="1" s="1"/>
  <c r="CI47" i="1"/>
  <c r="DK47" i="1" s="1"/>
  <c r="DB27" i="1"/>
  <c r="ED27" i="1" s="1"/>
  <c r="DB66" i="1"/>
  <c r="ED66" i="1" s="1"/>
  <c r="CR66" i="1"/>
  <c r="DT66" i="1" s="1"/>
  <c r="CO66" i="1"/>
  <c r="DQ66" i="1" s="1"/>
  <c r="CH66" i="1"/>
  <c r="DJ66" i="1" s="1"/>
  <c r="CJ26" i="2"/>
  <c r="DL26" i="2" s="1"/>
  <c r="CQ98" i="1"/>
  <c r="DS98" i="1" s="1"/>
  <c r="DD123" i="1"/>
  <c r="EF123" i="1" s="1"/>
  <c r="DD98" i="1"/>
  <c r="EF98" i="1" s="1"/>
  <c r="DD121" i="1"/>
  <c r="EF121" i="1" s="1"/>
  <c r="CY121" i="1"/>
  <c r="EA121" i="1" s="1"/>
  <c r="CM101" i="1"/>
  <c r="DO101" i="1" s="1"/>
  <c r="CN122" i="1"/>
  <c r="DP122" i="1" s="1"/>
  <c r="CJ117" i="1"/>
  <c r="DL117" i="1" s="1"/>
  <c r="CY117" i="1"/>
  <c r="EA117" i="1" s="1"/>
  <c r="CQ60" i="1"/>
  <c r="DS60" i="1" s="1"/>
  <c r="CX52" i="1"/>
  <c r="DZ52" i="1" s="1"/>
  <c r="CJ48" i="1"/>
  <c r="DL48" i="1" s="1"/>
  <c r="CI85" i="1"/>
  <c r="DK85" i="1" s="1"/>
  <c r="CZ115" i="1"/>
  <c r="EB115" i="1" s="1"/>
  <c r="CN28" i="1"/>
  <c r="DP28" i="1" s="1"/>
  <c r="CQ28" i="1"/>
  <c r="DS28" i="1" s="1"/>
  <c r="CQ32" i="1"/>
  <c r="DS32" i="1" s="1"/>
  <c r="CS32" i="1"/>
  <c r="DU32" i="1" s="1"/>
  <c r="CJ32" i="1"/>
  <c r="DL32" i="1" s="1"/>
  <c r="CV32" i="1"/>
  <c r="DX32" i="1" s="1"/>
  <c r="CZ32" i="1"/>
  <c r="EB32" i="1" s="1"/>
  <c r="CP32" i="1"/>
  <c r="DR32" i="1" s="1"/>
  <c r="CG32" i="1"/>
  <c r="DC32" i="1"/>
  <c r="EE32" i="1" s="1"/>
  <c r="CG46" i="1"/>
  <c r="CR46" i="1"/>
  <c r="DT46" i="1" s="1"/>
  <c r="CL27" i="1"/>
  <c r="DN27" i="1" s="1"/>
  <c r="CI32" i="1"/>
  <c r="DK32" i="1" s="1"/>
  <c r="CT35" i="2"/>
  <c r="DV35" i="2" s="1"/>
  <c r="CN20" i="2"/>
  <c r="DP20" i="2" s="1"/>
  <c r="DA113" i="1"/>
  <c r="EC113" i="1" s="1"/>
  <c r="DD132" i="1"/>
  <c r="EF132" i="1" s="1"/>
  <c r="CN121" i="1"/>
  <c r="DP121" i="1" s="1"/>
  <c r="DA100" i="1"/>
  <c r="EC100" i="1" s="1"/>
  <c r="CY86" i="1"/>
  <c r="EA86" i="1" s="1"/>
  <c r="CU86" i="1"/>
  <c r="DW86" i="1" s="1"/>
  <c r="CI121" i="1"/>
  <c r="DK121" i="1" s="1"/>
  <c r="CU132" i="1"/>
  <c r="DW132" i="1" s="1"/>
  <c r="CW114" i="1"/>
  <c r="DY114" i="1" s="1"/>
  <c r="CS132" i="1"/>
  <c r="DU132" i="1" s="1"/>
  <c r="CZ85" i="1"/>
  <c r="EB85" i="1" s="1"/>
  <c r="CI117" i="1"/>
  <c r="DK117" i="1" s="1"/>
  <c r="CK77" i="1"/>
  <c r="DM77" i="1" s="1"/>
  <c r="CM77" i="1"/>
  <c r="DO77" i="1" s="1"/>
  <c r="CO77" i="1"/>
  <c r="DQ77" i="1" s="1"/>
  <c r="CQ77" i="1"/>
  <c r="DS77" i="1" s="1"/>
  <c r="CH52" i="1"/>
  <c r="DJ52" i="1" s="1"/>
  <c r="CS47" i="1"/>
  <c r="DU47" i="1" s="1"/>
  <c r="DA44" i="1"/>
  <c r="EC44" i="1" s="1"/>
  <c r="CR52" i="1"/>
  <c r="DT52" i="1" s="1"/>
  <c r="CV87" i="1"/>
  <c r="DX87" i="1" s="1"/>
  <c r="CR57" i="1"/>
  <c r="DT57" i="1" s="1"/>
  <c r="CG28" i="1"/>
  <c r="CH67" i="1"/>
  <c r="DJ67" i="1" s="1"/>
  <c r="CM67" i="1"/>
  <c r="DO67" i="1" s="1"/>
  <c r="CG35" i="1"/>
  <c r="CZ35" i="1"/>
  <c r="EB35" i="1" s="1"/>
  <c r="CL35" i="1"/>
  <c r="DN35" i="1" s="1"/>
  <c r="CH35" i="1"/>
  <c r="DJ35" i="1" s="1"/>
  <c r="CR26" i="1"/>
  <c r="DT26" i="1" s="1"/>
  <c r="DE132" i="1"/>
  <c r="EG132" i="1" s="1"/>
  <c r="DE122" i="1"/>
  <c r="EG122" i="1" s="1"/>
  <c r="CT122" i="1"/>
  <c r="DV122" i="1" s="1"/>
  <c r="CL122" i="1"/>
  <c r="DN122" i="1" s="1"/>
  <c r="CQ122" i="1"/>
  <c r="DS122" i="1" s="1"/>
  <c r="CK122" i="1"/>
  <c r="DM122" i="1" s="1"/>
  <c r="CS122" i="1"/>
  <c r="DU122" i="1" s="1"/>
  <c r="CY122" i="1"/>
  <c r="EA122" i="1" s="1"/>
  <c r="CG106" i="1"/>
  <c r="DI106" i="1" s="1"/>
  <c r="CN106" i="1"/>
  <c r="DP106" i="1" s="1"/>
  <c r="CK127" i="1"/>
  <c r="DM127" i="1" s="1"/>
  <c r="CJ127" i="1"/>
  <c r="DL127" i="1" s="1"/>
  <c r="CX98" i="1"/>
  <c r="DZ98" i="1" s="1"/>
  <c r="CG114" i="1"/>
  <c r="DB85" i="1"/>
  <c r="ED85" i="1" s="1"/>
  <c r="CJ85" i="1"/>
  <c r="DL85" i="1" s="1"/>
  <c r="CI75" i="1"/>
  <c r="DK75" i="1" s="1"/>
  <c r="CX85" i="1"/>
  <c r="DZ85" i="1" s="1"/>
  <c r="CL72" i="1"/>
  <c r="DN72" i="1" s="1"/>
  <c r="CP21" i="1"/>
  <c r="DR21" i="1" s="1"/>
  <c r="CU21" i="1"/>
  <c r="DW21" i="1" s="1"/>
  <c r="CV21" i="1"/>
  <c r="DX21" i="1" s="1"/>
  <c r="DB21" i="1"/>
  <c r="ED21" i="1" s="1"/>
  <c r="CR21" i="1"/>
  <c r="DT21" i="1" s="1"/>
  <c r="CW21" i="1"/>
  <c r="DY21" i="1" s="1"/>
  <c r="CS53" i="1"/>
  <c r="DU53" i="1" s="1"/>
  <c r="CU121" i="1"/>
  <c r="DW121" i="1" s="1"/>
  <c r="CZ121" i="1"/>
  <c r="EB121" i="1" s="1"/>
  <c r="CL121" i="1"/>
  <c r="DN121" i="1" s="1"/>
  <c r="CR121" i="1"/>
  <c r="DT121" i="1" s="1"/>
  <c r="CQ106" i="1"/>
  <c r="DS106" i="1" s="1"/>
  <c r="CW84" i="1"/>
  <c r="DY84" i="1" s="1"/>
  <c r="CH98" i="1"/>
  <c r="DJ98" i="1" s="1"/>
  <c r="CN90" i="1"/>
  <c r="DP90" i="1" s="1"/>
  <c r="CI112" i="1"/>
  <c r="DK112" i="1" s="1"/>
  <c r="CQ112" i="1"/>
  <c r="DS112" i="1" s="1"/>
  <c r="CW112" i="1"/>
  <c r="DY112" i="1" s="1"/>
  <c r="CO112" i="1"/>
  <c r="DQ112" i="1" s="1"/>
  <c r="CK53" i="1"/>
  <c r="DM53" i="1" s="1"/>
  <c r="CH85" i="1"/>
  <c r="DJ85" i="1" s="1"/>
  <c r="CT48" i="1"/>
  <c r="DV48" i="1" s="1"/>
  <c r="DB52" i="1"/>
  <c r="ED52" i="1" s="1"/>
  <c r="CN63" i="1"/>
  <c r="DP63" i="1" s="1"/>
  <c r="CW63" i="1"/>
  <c r="DY63" i="1" s="1"/>
  <c r="CQ63" i="1"/>
  <c r="DS63" i="1" s="1"/>
  <c r="CJ63" i="1"/>
  <c r="DL63" i="1" s="1"/>
  <c r="CL63" i="1"/>
  <c r="DN63" i="1" s="1"/>
  <c r="CZ21" i="1"/>
  <c r="EB21" i="1" s="1"/>
  <c r="CY21" i="1"/>
  <c r="EA21" i="1" s="1"/>
  <c r="CO21" i="1"/>
  <c r="DQ21" i="1" s="1"/>
  <c r="CZ18" i="2"/>
  <c r="EB18" i="2" s="1"/>
  <c r="CV18" i="2"/>
  <c r="DX18" i="2" s="1"/>
  <c r="DE125" i="1"/>
  <c r="EG125" i="1" s="1"/>
  <c r="CZ90" i="1"/>
  <c r="EB90" i="1" s="1"/>
  <c r="CX90" i="1"/>
  <c r="DZ90" i="1" s="1"/>
  <c r="DC98" i="1"/>
  <c r="EE98" i="1" s="1"/>
  <c r="CG100" i="1"/>
  <c r="CL100" i="1"/>
  <c r="DN100" i="1" s="1"/>
  <c r="CS90" i="1"/>
  <c r="DU90" i="1" s="1"/>
  <c r="CG84" i="1"/>
  <c r="CU84" i="1"/>
  <c r="DW84" i="1" s="1"/>
  <c r="CM106" i="1"/>
  <c r="DO106" i="1" s="1"/>
  <c r="CT114" i="1"/>
  <c r="DV114" i="1" s="1"/>
  <c r="CT52" i="1"/>
  <c r="DV52" i="1" s="1"/>
  <c r="DA110" i="1"/>
  <c r="EC110" i="1" s="1"/>
  <c r="CH110" i="1"/>
  <c r="DJ110" i="1" s="1"/>
  <c r="CI110" i="1"/>
  <c r="DK110" i="1" s="1"/>
  <c r="CQ110" i="1"/>
  <c r="DS110" i="1" s="1"/>
  <c r="CT110" i="1"/>
  <c r="DV110" i="1" s="1"/>
  <c r="CV110" i="1"/>
  <c r="DX110" i="1" s="1"/>
  <c r="CY110" i="1"/>
  <c r="EA110" i="1" s="1"/>
  <c r="CK110" i="1"/>
  <c r="DM110" i="1" s="1"/>
  <c r="CL110" i="1"/>
  <c r="DN110" i="1" s="1"/>
  <c r="DD110" i="1"/>
  <c r="EF110" i="1" s="1"/>
  <c r="CX124" i="1"/>
  <c r="DZ124" i="1" s="1"/>
  <c r="CL124" i="1"/>
  <c r="DN124" i="1" s="1"/>
  <c r="CN124" i="1"/>
  <c r="DP124" i="1" s="1"/>
  <c r="CS124" i="1"/>
  <c r="DU124" i="1" s="1"/>
  <c r="CJ124" i="1"/>
  <c r="DL124" i="1" s="1"/>
  <c r="DC124" i="1"/>
  <c r="EE124" i="1" s="1"/>
  <c r="CV115" i="1"/>
  <c r="DX115" i="1" s="1"/>
  <c r="CW115" i="1"/>
  <c r="DY115" i="1" s="1"/>
  <c r="CI115" i="1"/>
  <c r="DK115" i="1" s="1"/>
  <c r="CJ21" i="1"/>
  <c r="DL21" i="1" s="1"/>
  <c r="CI21" i="1"/>
  <c r="DK21" i="1" s="1"/>
  <c r="CW26" i="1"/>
  <c r="DY26" i="1" s="1"/>
  <c r="CT85" i="1"/>
  <c r="DV85" i="1" s="1"/>
  <c r="CH33" i="1"/>
  <c r="DJ33" i="1" s="1"/>
  <c r="CN33" i="1"/>
  <c r="DP33" i="1" s="1"/>
  <c r="CJ33" i="1"/>
  <c r="DL33" i="1" s="1"/>
  <c r="DC33" i="1"/>
  <c r="EE33" i="1" s="1"/>
  <c r="CS35" i="1"/>
  <c r="DU35" i="1" s="1"/>
  <c r="CX27" i="1"/>
  <c r="DZ27" i="1" s="1"/>
  <c r="CH129" i="1"/>
  <c r="DJ129" i="1" s="1"/>
  <c r="CI59" i="1"/>
  <c r="DK59" i="1" s="1"/>
  <c r="CX59" i="1"/>
  <c r="DZ59" i="1" s="1"/>
  <c r="CW55" i="1"/>
  <c r="DY55" i="1" s="1"/>
  <c r="CU24" i="1"/>
  <c r="DW24" i="1" s="1"/>
  <c r="CP18" i="1"/>
  <c r="DR18" i="1" s="1"/>
  <c r="CS70" i="1"/>
  <c r="DU70" i="1" s="1"/>
  <c r="CN22" i="1"/>
  <c r="DP22" i="1" s="1"/>
  <c r="CP50" i="1"/>
  <c r="DR50" i="1" s="1"/>
  <c r="CI22" i="1"/>
  <c r="DK22" i="1" s="1"/>
  <c r="CX55" i="1"/>
  <c r="DZ55" i="1" s="1"/>
  <c r="CQ55" i="1"/>
  <c r="DS55" i="1" s="1"/>
  <c r="CH30" i="1"/>
  <c r="DJ30" i="1" s="1"/>
  <c r="CR30" i="1"/>
  <c r="DT30" i="1" s="1"/>
  <c r="CY20" i="1"/>
  <c r="EA20" i="1" s="1"/>
  <c r="CL30" i="1"/>
  <c r="DN30" i="1" s="1"/>
  <c r="CS18" i="1"/>
  <c r="DU18" i="1" s="1"/>
  <c r="CU114" i="2"/>
  <c r="DW114" i="2" s="1"/>
  <c r="CG129" i="2"/>
  <c r="DI129" i="2" s="1"/>
  <c r="CI113" i="2"/>
  <c r="DK113" i="2" s="1"/>
  <c r="DE126" i="2"/>
  <c r="EG126" i="2" s="1"/>
  <c r="CY117" i="2"/>
  <c r="EA117" i="2" s="1"/>
  <c r="DC120" i="2"/>
  <c r="EE120" i="2" s="1"/>
  <c r="DB85" i="2"/>
  <c r="ED85" i="2" s="1"/>
  <c r="CT25" i="2"/>
  <c r="DV25" i="2" s="1"/>
  <c r="CG78" i="2"/>
  <c r="DI78" i="2" s="1"/>
  <c r="CR78" i="2"/>
  <c r="DT78" i="2" s="1"/>
  <c r="CK64" i="2"/>
  <c r="DM64" i="2" s="1"/>
  <c r="DB75" i="2"/>
  <c r="ED75" i="2" s="1"/>
  <c r="CT47" i="2"/>
  <c r="DV47" i="2" s="1"/>
  <c r="CK25" i="2"/>
  <c r="DM25" i="2" s="1"/>
  <c r="CX25" i="2"/>
  <c r="DZ25" i="2" s="1"/>
  <c r="DD126" i="2"/>
  <c r="EF126" i="2" s="1"/>
  <c r="CU127" i="2"/>
  <c r="DW127" i="2" s="1"/>
  <c r="CP127" i="2"/>
  <c r="DR127" i="2" s="1"/>
  <c r="CI118" i="2"/>
  <c r="DK118" i="2" s="1"/>
  <c r="DB115" i="2"/>
  <c r="ED115" i="2" s="1"/>
  <c r="CH119" i="2"/>
  <c r="DJ119" i="2" s="1"/>
  <c r="DB111" i="2"/>
  <c r="ED111" i="2" s="1"/>
  <c r="CY116" i="2"/>
  <c r="EA116" i="2" s="1"/>
  <c r="CY105" i="2"/>
  <c r="EA105" i="2" s="1"/>
  <c r="CM94" i="2"/>
  <c r="DO94" i="2" s="1"/>
  <c r="CW94" i="2"/>
  <c r="DY94" i="2" s="1"/>
  <c r="CT68" i="2"/>
  <c r="DV68" i="2" s="1"/>
  <c r="CH67" i="2"/>
  <c r="DJ67" i="2" s="1"/>
  <c r="CL67" i="2"/>
  <c r="DN67" i="2" s="1"/>
  <c r="DA65" i="2"/>
  <c r="EC65" i="2" s="1"/>
  <c r="CT64" i="2"/>
  <c r="DV64" i="2" s="1"/>
  <c r="CX59" i="2"/>
  <c r="DZ59" i="2" s="1"/>
  <c r="CP59" i="2"/>
  <c r="DR59" i="2" s="1"/>
  <c r="CU59" i="2"/>
  <c r="DW59" i="2" s="1"/>
  <c r="DC59" i="2"/>
  <c r="EE59" i="2" s="1"/>
  <c r="CJ59" i="2"/>
  <c r="DL59" i="2" s="1"/>
  <c r="CT42" i="2"/>
  <c r="DV42" i="2" s="1"/>
  <c r="CN42" i="2"/>
  <c r="DP42" i="2" s="1"/>
  <c r="CR46" i="2"/>
  <c r="DT46" i="2" s="1"/>
  <c r="CX47" i="2"/>
  <c r="DZ47" i="2" s="1"/>
  <c r="CL39" i="2"/>
  <c r="DN39" i="2" s="1"/>
  <c r="DA39" i="2"/>
  <c r="EC39" i="2" s="1"/>
  <c r="CZ37" i="2"/>
  <c r="EB37" i="2" s="1"/>
  <c r="CO37" i="2"/>
  <c r="DQ37" i="2" s="1"/>
  <c r="CR37" i="2"/>
  <c r="DT37" i="2" s="1"/>
  <c r="CG25" i="2"/>
  <c r="DI25" i="2" s="1"/>
  <c r="CQ56" i="2"/>
  <c r="DS56" i="2" s="1"/>
  <c r="CI56" i="2"/>
  <c r="DK56" i="2" s="1"/>
  <c r="CM56" i="2"/>
  <c r="DO56" i="2" s="1"/>
  <c r="CZ56" i="2"/>
  <c r="EB56" i="2" s="1"/>
  <c r="CT56" i="2"/>
  <c r="DV56" i="2" s="1"/>
  <c r="DC56" i="2"/>
  <c r="EE56" i="2" s="1"/>
  <c r="CG56" i="2"/>
  <c r="DA97" i="1"/>
  <c r="EC97" i="1" s="1"/>
  <c r="DI85" i="1"/>
  <c r="CP86" i="1"/>
  <c r="DR86" i="1" s="1"/>
  <c r="DA86" i="1"/>
  <c r="EC86" i="1" s="1"/>
  <c r="CW86" i="1"/>
  <c r="DY86" i="1" s="1"/>
  <c r="CO86" i="1"/>
  <c r="DQ86" i="1" s="1"/>
  <c r="CL86" i="1"/>
  <c r="DN86" i="1" s="1"/>
  <c r="CQ86" i="1"/>
  <c r="DS86" i="1" s="1"/>
  <c r="CT86" i="1"/>
  <c r="DV86" i="1" s="1"/>
  <c r="CJ86" i="1"/>
  <c r="DL86" i="1" s="1"/>
  <c r="CX86" i="1"/>
  <c r="DZ86" i="1" s="1"/>
  <c r="CZ86" i="1"/>
  <c r="EB86" i="1" s="1"/>
  <c r="DC86" i="1"/>
  <c r="EE86" i="1" s="1"/>
  <c r="DB86" i="1"/>
  <c r="ED86" i="1" s="1"/>
  <c r="CG86" i="1"/>
  <c r="CS86" i="1"/>
  <c r="DU86" i="1" s="1"/>
  <c r="CK86" i="1"/>
  <c r="DM86" i="1" s="1"/>
  <c r="CR86" i="1"/>
  <c r="DT86" i="1" s="1"/>
  <c r="CH86" i="1"/>
  <c r="DJ86" i="1" s="1"/>
  <c r="CI123" i="2"/>
  <c r="DK123" i="2" s="1"/>
  <c r="CX126" i="2"/>
  <c r="DZ126" i="2" s="1"/>
  <c r="CL113" i="2"/>
  <c r="DN113" i="2" s="1"/>
  <c r="CV90" i="2"/>
  <c r="DX90" i="2" s="1"/>
  <c r="CL90" i="2"/>
  <c r="DN90" i="2" s="1"/>
  <c r="CH107" i="2"/>
  <c r="DJ107" i="2" s="1"/>
  <c r="CO85" i="2"/>
  <c r="DQ85" i="2" s="1"/>
  <c r="CH82" i="2"/>
  <c r="DJ82" i="2" s="1"/>
  <c r="CM78" i="2"/>
  <c r="DO78" i="2" s="1"/>
  <c r="DA66" i="2"/>
  <c r="EC66" i="2" s="1"/>
  <c r="CS66" i="2"/>
  <c r="DU66" i="2" s="1"/>
  <c r="CR47" i="2"/>
  <c r="DT47" i="2" s="1"/>
  <c r="CN41" i="2"/>
  <c r="DP41" i="2" s="1"/>
  <c r="CX30" i="2"/>
  <c r="DZ30" i="2" s="1"/>
  <c r="CH18" i="2"/>
  <c r="DJ18" i="2" s="1"/>
  <c r="CX18" i="2"/>
  <c r="DZ18" i="2" s="1"/>
  <c r="CP18" i="2"/>
  <c r="DR18" i="2" s="1"/>
  <c r="CN18" i="2"/>
  <c r="DP18" i="2" s="1"/>
  <c r="CQ18" i="2"/>
  <c r="DS18" i="2" s="1"/>
  <c r="CT130" i="1"/>
  <c r="DV130" i="1" s="1"/>
  <c r="CV130" i="1"/>
  <c r="DX130" i="1" s="1"/>
  <c r="CZ130" i="1"/>
  <c r="EB130" i="1" s="1"/>
  <c r="CH130" i="1"/>
  <c r="DJ130" i="1" s="1"/>
  <c r="CM130" i="1"/>
  <c r="DO130" i="1" s="1"/>
  <c r="CX130" i="1"/>
  <c r="DZ130" i="1" s="1"/>
  <c r="CL130" i="1"/>
  <c r="DN130" i="1" s="1"/>
  <c r="CN130" i="1"/>
  <c r="DP130" i="1" s="1"/>
  <c r="DC130" i="1"/>
  <c r="EE130" i="1" s="1"/>
  <c r="CS130" i="1"/>
  <c r="DU130" i="1" s="1"/>
  <c r="DE130" i="1"/>
  <c r="EG130" i="1" s="1"/>
  <c r="CN126" i="2"/>
  <c r="DP126" i="2" s="1"/>
  <c r="CX125" i="2"/>
  <c r="DZ125" i="2" s="1"/>
  <c r="CR126" i="2"/>
  <c r="DT126" i="2" s="1"/>
  <c r="DD120" i="2"/>
  <c r="EF120" i="2" s="1"/>
  <c r="DD125" i="2"/>
  <c r="EF125" i="2" s="1"/>
  <c r="CL115" i="2"/>
  <c r="DN115" i="2" s="1"/>
  <c r="CY115" i="2"/>
  <c r="EA115" i="2" s="1"/>
  <c r="CL102" i="2"/>
  <c r="DN102" i="2" s="1"/>
  <c r="CV102" i="2"/>
  <c r="DX102" i="2" s="1"/>
  <c r="CV95" i="2"/>
  <c r="DX95" i="2" s="1"/>
  <c r="CR82" i="2"/>
  <c r="DT82" i="2" s="1"/>
  <c r="DB90" i="2"/>
  <c r="ED90" i="2" s="1"/>
  <c r="CN78" i="2"/>
  <c r="DP78" i="2" s="1"/>
  <c r="CR66" i="2"/>
  <c r="DT66" i="2" s="1"/>
  <c r="CR70" i="2"/>
  <c r="DT70" i="2" s="1"/>
  <c r="CQ62" i="2"/>
  <c r="DS62" i="2" s="1"/>
  <c r="CK62" i="2"/>
  <c r="DM62" i="2" s="1"/>
  <c r="CL62" i="2"/>
  <c r="DN62" i="2" s="1"/>
  <c r="CZ62" i="2"/>
  <c r="EB62" i="2" s="1"/>
  <c r="CX57" i="2"/>
  <c r="DZ57" i="2" s="1"/>
  <c r="CZ57" i="2"/>
  <c r="EB57" i="2" s="1"/>
  <c r="DC57" i="2"/>
  <c r="EE57" i="2" s="1"/>
  <c r="DA41" i="2"/>
  <c r="EC41" i="2" s="1"/>
  <c r="CU42" i="2"/>
  <c r="DW42" i="2" s="1"/>
  <c r="CK47" i="2"/>
  <c r="DM47" i="2" s="1"/>
  <c r="CK39" i="2"/>
  <c r="DM39" i="2" s="1"/>
  <c r="DC41" i="2"/>
  <c r="EE41" i="2" s="1"/>
  <c r="CO25" i="2"/>
  <c r="DQ25" i="2" s="1"/>
  <c r="DD96" i="2"/>
  <c r="EF96" i="2" s="1"/>
  <c r="CW96" i="2"/>
  <c r="DY96" i="2" s="1"/>
  <c r="CI96" i="2"/>
  <c r="DK96" i="2" s="1"/>
  <c r="CQ96" i="2"/>
  <c r="DS96" i="2" s="1"/>
  <c r="CX96" i="2"/>
  <c r="DZ96" i="2" s="1"/>
  <c r="DC96" i="2"/>
  <c r="EE96" i="2" s="1"/>
  <c r="CG96" i="2"/>
  <c r="DI96" i="2" s="1"/>
  <c r="CK97" i="1"/>
  <c r="DM97" i="1" s="1"/>
  <c r="DI109" i="1"/>
  <c r="CW130" i="1"/>
  <c r="DY130" i="1" s="1"/>
  <c r="DI50" i="1"/>
  <c r="CX120" i="2"/>
  <c r="DZ120" i="2" s="1"/>
  <c r="CP129" i="2"/>
  <c r="DR129" i="2" s="1"/>
  <c r="DB113" i="2"/>
  <c r="ED113" i="2" s="1"/>
  <c r="CU84" i="2"/>
  <c r="DW84" i="2" s="1"/>
  <c r="CH125" i="2"/>
  <c r="DJ125" i="2" s="1"/>
  <c r="DC107" i="2"/>
  <c r="EE107" i="2" s="1"/>
  <c r="DA63" i="2"/>
  <c r="EC63" i="2" s="1"/>
  <c r="CJ63" i="2"/>
  <c r="DL63" i="2" s="1"/>
  <c r="CM63" i="2"/>
  <c r="DO63" i="2" s="1"/>
  <c r="CZ63" i="2"/>
  <c r="EB63" i="2" s="1"/>
  <c r="CP39" i="2"/>
  <c r="DR39" i="2" s="1"/>
  <c r="CP33" i="2"/>
  <c r="DR33" i="2" s="1"/>
  <c r="DA33" i="2"/>
  <c r="EC33" i="2" s="1"/>
  <c r="CV33" i="2"/>
  <c r="DX33" i="2" s="1"/>
  <c r="DB33" i="2"/>
  <c r="ED33" i="2" s="1"/>
  <c r="CP25" i="2"/>
  <c r="DR25" i="2" s="1"/>
  <c r="DI131" i="1"/>
  <c r="DG118" i="1"/>
  <c r="DI118" i="1"/>
  <c r="DF118" i="1"/>
  <c r="CP108" i="1"/>
  <c r="DR108" i="1" s="1"/>
  <c r="CQ93" i="1"/>
  <c r="DS93" i="1" s="1"/>
  <c r="DB93" i="1"/>
  <c r="ED93" i="1" s="1"/>
  <c r="CG93" i="1"/>
  <c r="CM93" i="1"/>
  <c r="DO93" i="1" s="1"/>
  <c r="DD93" i="1"/>
  <c r="EF93" i="1" s="1"/>
  <c r="CZ93" i="1"/>
  <c r="EB93" i="1" s="1"/>
  <c r="CL93" i="1"/>
  <c r="DN93" i="1" s="1"/>
  <c r="CO93" i="1"/>
  <c r="DQ93" i="1" s="1"/>
  <c r="DA93" i="1"/>
  <c r="EC93" i="1" s="1"/>
  <c r="CS93" i="1"/>
  <c r="DU93" i="1" s="1"/>
  <c r="CP93" i="1"/>
  <c r="DR93" i="1" s="1"/>
  <c r="CR93" i="1"/>
  <c r="DT93" i="1" s="1"/>
  <c r="CU93" i="1"/>
  <c r="DW93" i="1" s="1"/>
  <c r="CN93" i="1"/>
  <c r="DP93" i="1" s="1"/>
  <c r="CT93" i="1"/>
  <c r="DV93" i="1" s="1"/>
  <c r="CV93" i="1"/>
  <c r="DX93" i="1" s="1"/>
  <c r="CH93" i="1"/>
  <c r="DJ93" i="1" s="1"/>
  <c r="CX93" i="1"/>
  <c r="DZ93" i="1" s="1"/>
  <c r="CK93" i="1"/>
  <c r="DM93" i="1" s="1"/>
  <c r="CG130" i="1"/>
  <c r="CY34" i="1"/>
  <c r="EA34" i="1" s="1"/>
  <c r="DC117" i="2"/>
  <c r="EE117" i="2" s="1"/>
  <c r="CO117" i="2"/>
  <c r="DQ117" i="2" s="1"/>
  <c r="CT60" i="2"/>
  <c r="DV60" i="2" s="1"/>
  <c r="CZ60" i="2"/>
  <c r="EB60" i="2" s="1"/>
  <c r="DC60" i="2"/>
  <c r="EE60" i="2" s="1"/>
  <c r="CZ129" i="2"/>
  <c r="EB129" i="2" s="1"/>
  <c r="CX91" i="2"/>
  <c r="DZ91" i="2" s="1"/>
  <c r="DE118" i="2"/>
  <c r="EG118" i="2" s="1"/>
  <c r="CJ129" i="2"/>
  <c r="DL129" i="2" s="1"/>
  <c r="CZ117" i="2"/>
  <c r="EB117" i="2" s="1"/>
  <c r="DB72" i="2"/>
  <c r="ED72" i="2" s="1"/>
  <c r="CX127" i="1"/>
  <c r="DZ127" i="1" s="1"/>
  <c r="CL127" i="1"/>
  <c r="DN127" i="1" s="1"/>
  <c r="CN127" i="1"/>
  <c r="DP127" i="1" s="1"/>
  <c r="CT127" i="1"/>
  <c r="DV127" i="1" s="1"/>
  <c r="CZ127" i="1"/>
  <c r="EB127" i="1" s="1"/>
  <c r="CW127" i="1"/>
  <c r="DY127" i="1" s="1"/>
  <c r="CO127" i="1"/>
  <c r="DQ127" i="1" s="1"/>
  <c r="CM127" i="1"/>
  <c r="DO127" i="1" s="1"/>
  <c r="DE127" i="1"/>
  <c r="EG127" i="1" s="1"/>
  <c r="CR127" i="1"/>
  <c r="DC127" i="1"/>
  <c r="EE127" i="1" s="1"/>
  <c r="CU127" i="1"/>
  <c r="DW127" i="1" s="1"/>
  <c r="DA127" i="1"/>
  <c r="EC127" i="1" s="1"/>
  <c r="DB127" i="1"/>
  <c r="ED127" i="1" s="1"/>
  <c r="CP127" i="1"/>
  <c r="DR127" i="1" s="1"/>
  <c r="CS127" i="1"/>
  <c r="DU127" i="1" s="1"/>
  <c r="DD127" i="1"/>
  <c r="EF127" i="1" s="1"/>
  <c r="CI127" i="1"/>
  <c r="DK127" i="1" s="1"/>
  <c r="CY127" i="1"/>
  <c r="EA127" i="1" s="1"/>
  <c r="CK130" i="1"/>
  <c r="DM130" i="1" s="1"/>
  <c r="CI34" i="1"/>
  <c r="DK34" i="1" s="1"/>
  <c r="DB82" i="2"/>
  <c r="ED82" i="2" s="1"/>
  <c r="CH120" i="2"/>
  <c r="DJ120" i="2" s="1"/>
  <c r="CY82" i="2"/>
  <c r="EA82" i="2" s="1"/>
  <c r="CP120" i="2"/>
  <c r="DR120" i="2" s="1"/>
  <c r="CN125" i="2"/>
  <c r="DP125" i="2" s="1"/>
  <c r="CL85" i="2"/>
  <c r="DN85" i="2" s="1"/>
  <c r="CG85" i="2"/>
  <c r="DI85" i="2" s="1"/>
  <c r="DC85" i="2"/>
  <c r="EE85" i="2" s="1"/>
  <c r="CU85" i="2"/>
  <c r="DW85" i="2" s="1"/>
  <c r="CN85" i="2"/>
  <c r="DP85" i="2" s="1"/>
  <c r="CS95" i="2"/>
  <c r="DU95" i="2" s="1"/>
  <c r="CZ75" i="2"/>
  <c r="EB75" i="2" s="1"/>
  <c r="CU116" i="2"/>
  <c r="DW116" i="2" s="1"/>
  <c r="CH91" i="2"/>
  <c r="DJ91" i="2" s="1"/>
  <c r="CI63" i="2"/>
  <c r="DK63" i="2" s="1"/>
  <c r="DC33" i="2"/>
  <c r="EE33" i="2" s="1"/>
  <c r="CI41" i="2"/>
  <c r="DK41" i="2" s="1"/>
  <c r="CQ25" i="2"/>
  <c r="DS25" i="2" s="1"/>
  <c r="CJ19" i="2"/>
  <c r="DL19" i="2" s="1"/>
  <c r="CG108" i="1"/>
  <c r="CT102" i="1"/>
  <c r="DV102" i="1" s="1"/>
  <c r="CK102" i="1"/>
  <c r="DM102" i="1" s="1"/>
  <c r="CW102" i="1"/>
  <c r="DY102" i="1" s="1"/>
  <c r="DA102" i="1"/>
  <c r="EC102" i="1" s="1"/>
  <c r="CP102" i="1"/>
  <c r="DR102" i="1" s="1"/>
  <c r="CL102" i="1"/>
  <c r="DN102" i="1" s="1"/>
  <c r="DB102" i="1"/>
  <c r="ED102" i="1" s="1"/>
  <c r="CV102" i="1"/>
  <c r="DX102" i="1" s="1"/>
  <c r="CO102" i="1"/>
  <c r="DQ102" i="1" s="1"/>
  <c r="CG102" i="1"/>
  <c r="CY102" i="1"/>
  <c r="EA102" i="1" s="1"/>
  <c r="CJ102" i="1"/>
  <c r="DL102" i="1" s="1"/>
  <c r="CZ102" i="1"/>
  <c r="EB102" i="1" s="1"/>
  <c r="CP128" i="2"/>
  <c r="DR128" i="2" s="1"/>
  <c r="CR130" i="2"/>
  <c r="DT130" i="2" s="1"/>
  <c r="CO118" i="2"/>
  <c r="DQ118" i="2" s="1"/>
  <c r="CJ127" i="2"/>
  <c r="DL127" i="2" s="1"/>
  <c r="CJ117" i="2"/>
  <c r="DL117" i="2" s="1"/>
  <c r="CW114" i="2"/>
  <c r="DY114" i="2" s="1"/>
  <c r="CR115" i="2"/>
  <c r="DT115" i="2" s="1"/>
  <c r="CW99" i="2"/>
  <c r="DY99" i="2" s="1"/>
  <c r="CS107" i="2"/>
  <c r="DU107" i="2" s="1"/>
  <c r="CV78" i="2"/>
  <c r="DX78" i="2" s="1"/>
  <c r="CS90" i="2"/>
  <c r="DU90" i="2" s="1"/>
  <c r="CK78" i="2"/>
  <c r="DM78" i="2" s="1"/>
  <c r="CS68" i="2"/>
  <c r="DU68" i="2" s="1"/>
  <c r="DA68" i="2"/>
  <c r="EC68" i="2" s="1"/>
  <c r="CV86" i="2"/>
  <c r="DX86" i="2" s="1"/>
  <c r="DB25" i="2"/>
  <c r="ED25" i="2" s="1"/>
  <c r="CR41" i="2"/>
  <c r="DT41" i="2" s="1"/>
  <c r="CY25" i="2"/>
  <c r="EA25" i="2" s="1"/>
  <c r="CO18" i="2"/>
  <c r="DQ18" i="2" s="1"/>
  <c r="CV22" i="2"/>
  <c r="DX22" i="2" s="1"/>
  <c r="CW22" i="2"/>
  <c r="DY22" i="2" s="1"/>
  <c r="CU22" i="2"/>
  <c r="DW22" i="2" s="1"/>
  <c r="CG22" i="2"/>
  <c r="DI22" i="2" s="1"/>
  <c r="CR22" i="2"/>
  <c r="DT22" i="2" s="1"/>
  <c r="CQ22" i="2"/>
  <c r="DS22" i="2" s="1"/>
  <c r="CL103" i="1"/>
  <c r="DN103" i="1" s="1"/>
  <c r="CU103" i="1"/>
  <c r="DW103" i="1" s="1"/>
  <c r="CH103" i="1"/>
  <c r="DJ103" i="1" s="1"/>
  <c r="CV103" i="1"/>
  <c r="DX103" i="1" s="1"/>
  <c r="DB103" i="1"/>
  <c r="ED103" i="1" s="1"/>
  <c r="DC103" i="1"/>
  <c r="EE103" i="1" s="1"/>
  <c r="CP103" i="1"/>
  <c r="DR103" i="1" s="1"/>
  <c r="CJ103" i="1"/>
  <c r="DL103" i="1" s="1"/>
  <c r="CT103" i="1"/>
  <c r="DV103" i="1" s="1"/>
  <c r="CG103" i="1"/>
  <c r="CZ103" i="1"/>
  <c r="EB103" i="1" s="1"/>
  <c r="CM103" i="1"/>
  <c r="DO103" i="1" s="1"/>
  <c r="CX103" i="1"/>
  <c r="DZ103" i="1" s="1"/>
  <c r="DA103" i="1"/>
  <c r="EC103" i="1" s="1"/>
  <c r="CI103" i="1"/>
  <c r="DK103" i="1" s="1"/>
  <c r="CY103" i="1"/>
  <c r="EA103" i="1" s="1"/>
  <c r="CR103" i="1"/>
  <c r="DT103" i="1" s="1"/>
  <c r="CW103" i="1"/>
  <c r="DY103" i="1" s="1"/>
  <c r="CQ103" i="1"/>
  <c r="DS103" i="1" s="1"/>
  <c r="DB130" i="1"/>
  <c r="ED130" i="1" s="1"/>
  <c r="CV86" i="1"/>
  <c r="DX86" i="1" s="1"/>
  <c r="CG25" i="1"/>
  <c r="CI25" i="1"/>
  <c r="DK25" i="1" s="1"/>
  <c r="CP25" i="1"/>
  <c r="DR25" i="1" s="1"/>
  <c r="CK25" i="1"/>
  <c r="DM25" i="1" s="1"/>
  <c r="CY25" i="1"/>
  <c r="EA25" i="1" s="1"/>
  <c r="CL25" i="1"/>
  <c r="DN25" i="1" s="1"/>
  <c r="CR25" i="1"/>
  <c r="DT25" i="1" s="1"/>
  <c r="CN25" i="1"/>
  <c r="DP25" i="1" s="1"/>
  <c r="CQ25" i="1"/>
  <c r="DS25" i="1" s="1"/>
  <c r="CX25" i="1"/>
  <c r="DZ25" i="1" s="1"/>
  <c r="CH25" i="1"/>
  <c r="DJ25" i="1" s="1"/>
  <c r="CU25" i="1"/>
  <c r="DW25" i="1" s="1"/>
  <c r="DA25" i="1"/>
  <c r="EC25" i="1" s="1"/>
  <c r="CO25" i="1"/>
  <c r="DQ25" i="1" s="1"/>
  <c r="CJ25" i="1"/>
  <c r="DL25" i="1" s="1"/>
  <c r="CZ25" i="1"/>
  <c r="EB25" i="1" s="1"/>
  <c r="CT25" i="1"/>
  <c r="DV25" i="1" s="1"/>
  <c r="CV25" i="1"/>
  <c r="DX25" i="1" s="1"/>
  <c r="CS25" i="1"/>
  <c r="DU25" i="1" s="1"/>
  <c r="CZ82" i="2"/>
  <c r="EB82" i="2" s="1"/>
  <c r="CX82" i="2"/>
  <c r="DZ82" i="2" s="1"/>
  <c r="DC47" i="2"/>
  <c r="EE47" i="2" s="1"/>
  <c r="CH47" i="2"/>
  <c r="DJ47" i="2" s="1"/>
  <c r="CI47" i="2"/>
  <c r="DK47" i="2" s="1"/>
  <c r="DB47" i="2"/>
  <c r="ED47" i="2" s="1"/>
  <c r="DA47" i="2"/>
  <c r="EC47" i="2" s="1"/>
  <c r="CM47" i="2"/>
  <c r="DO47" i="2" s="1"/>
  <c r="CQ47" i="2"/>
  <c r="DS47" i="2" s="1"/>
  <c r="CU47" i="2"/>
  <c r="DW47" i="2" s="1"/>
  <c r="CX97" i="1"/>
  <c r="DZ97" i="1" s="1"/>
  <c r="DC82" i="1"/>
  <c r="EE82" i="1" s="1"/>
  <c r="CT82" i="1"/>
  <c r="DV82" i="1" s="1"/>
  <c r="CN82" i="1"/>
  <c r="DP82" i="1" s="1"/>
  <c r="CP82" i="1"/>
  <c r="DR82" i="1" s="1"/>
  <c r="CZ82" i="1"/>
  <c r="EB82" i="1" s="1"/>
  <c r="CW82" i="1"/>
  <c r="DY82" i="1" s="1"/>
  <c r="CQ82" i="1"/>
  <c r="DS82" i="1" s="1"/>
  <c r="CR82" i="1"/>
  <c r="DT82" i="1" s="1"/>
  <c r="CO82" i="1"/>
  <c r="DQ82" i="1" s="1"/>
  <c r="CS82" i="1"/>
  <c r="DU82" i="1" s="1"/>
  <c r="CK82" i="1"/>
  <c r="DM82" i="1" s="1"/>
  <c r="CV82" i="1"/>
  <c r="DX82" i="1" s="1"/>
  <c r="DA82" i="1"/>
  <c r="EC82" i="1" s="1"/>
  <c r="CG82" i="1"/>
  <c r="CJ82" i="1"/>
  <c r="DL82" i="1" s="1"/>
  <c r="CL82" i="1"/>
  <c r="DN82" i="1" s="1"/>
  <c r="DB82" i="1"/>
  <c r="ED82" i="1" s="1"/>
  <c r="CM82" i="1"/>
  <c r="DO82" i="1" s="1"/>
  <c r="CH82" i="1"/>
  <c r="DJ82" i="1" s="1"/>
  <c r="CI82" i="1"/>
  <c r="DK82" i="1" s="1"/>
  <c r="CU82" i="1"/>
  <c r="DW82" i="1" s="1"/>
  <c r="CX82" i="1"/>
  <c r="DZ82" i="1" s="1"/>
  <c r="CY82" i="1"/>
  <c r="EA82" i="1" s="1"/>
  <c r="DI95" i="1"/>
  <c r="CX70" i="2"/>
  <c r="DZ70" i="2" s="1"/>
  <c r="CK70" i="2"/>
  <c r="DM70" i="2" s="1"/>
  <c r="DA70" i="2"/>
  <c r="EC70" i="2" s="1"/>
  <c r="CT70" i="2"/>
  <c r="DV70" i="2" s="1"/>
  <c r="CG64" i="2"/>
  <c r="DI64" i="2" s="1"/>
  <c r="CQ64" i="2"/>
  <c r="DS64" i="2" s="1"/>
  <c r="DA64" i="2"/>
  <c r="EC64" i="2" s="1"/>
  <c r="CL64" i="2"/>
  <c r="DN64" i="2" s="1"/>
  <c r="CG44" i="2"/>
  <c r="DI44" i="2" s="1"/>
  <c r="CP44" i="2"/>
  <c r="DR44" i="2" s="1"/>
  <c r="CG19" i="2"/>
  <c r="DI19" i="2" s="1"/>
  <c r="CP19" i="2"/>
  <c r="DR19" i="2" s="1"/>
  <c r="DA105" i="1"/>
  <c r="EC105" i="1" s="1"/>
  <c r="CU130" i="1"/>
  <c r="DW130" i="1" s="1"/>
  <c r="CZ108" i="1"/>
  <c r="EB108" i="1" s="1"/>
  <c r="DA108" i="1"/>
  <c r="EC108" i="1" s="1"/>
  <c r="CT108" i="1"/>
  <c r="DV108" i="1" s="1"/>
  <c r="CV108" i="1"/>
  <c r="DX108" i="1" s="1"/>
  <c r="CI108" i="1"/>
  <c r="DK108" i="1" s="1"/>
  <c r="CY108" i="1"/>
  <c r="EA108" i="1" s="1"/>
  <c r="CS108" i="1"/>
  <c r="DU108" i="1" s="1"/>
  <c r="CN108" i="1"/>
  <c r="DP108" i="1" s="1"/>
  <c r="DD108" i="1"/>
  <c r="EF108" i="1" s="1"/>
  <c r="CR108" i="1"/>
  <c r="DT108" i="1" s="1"/>
  <c r="CL108" i="1"/>
  <c r="DN108" i="1" s="1"/>
  <c r="DB108" i="1"/>
  <c r="ED108" i="1" s="1"/>
  <c r="CU108" i="1"/>
  <c r="DW108" i="1" s="1"/>
  <c r="CJ108" i="1"/>
  <c r="DL108" i="1" s="1"/>
  <c r="CW108" i="1"/>
  <c r="DY108" i="1" s="1"/>
  <c r="CK108" i="1"/>
  <c r="DM108" i="1" s="1"/>
  <c r="CM108" i="1"/>
  <c r="DO108" i="1" s="1"/>
  <c r="DC108" i="1"/>
  <c r="EE108" i="1" s="1"/>
  <c r="CX108" i="1"/>
  <c r="DZ108" i="1" s="1"/>
  <c r="CO108" i="1"/>
  <c r="DQ108" i="1" s="1"/>
  <c r="CQ108" i="1"/>
  <c r="DS108" i="1" s="1"/>
  <c r="DI127" i="1"/>
  <c r="CK105" i="1"/>
  <c r="DM105" i="1" s="1"/>
  <c r="CZ38" i="1"/>
  <c r="EB38" i="1" s="1"/>
  <c r="DA38" i="1"/>
  <c r="EC38" i="1" s="1"/>
  <c r="CU38" i="1"/>
  <c r="DW38" i="1" s="1"/>
  <c r="CP38" i="1"/>
  <c r="DR38" i="1" s="1"/>
  <c r="CN38" i="1"/>
  <c r="DP38" i="1" s="1"/>
  <c r="CK38" i="1"/>
  <c r="DM38" i="1" s="1"/>
  <c r="CH38" i="1"/>
  <c r="DJ38" i="1" s="1"/>
  <c r="CI38" i="1"/>
  <c r="DK38" i="1" s="1"/>
  <c r="CY38" i="1"/>
  <c r="EA38" i="1" s="1"/>
  <c r="DC38" i="1"/>
  <c r="EE38" i="1" s="1"/>
  <c r="CJ38" i="1"/>
  <c r="DL38" i="1" s="1"/>
  <c r="CO38" i="1"/>
  <c r="DQ38" i="1" s="1"/>
  <c r="CL38" i="1"/>
  <c r="DN38" i="1" s="1"/>
  <c r="CV38" i="1"/>
  <c r="DX38" i="1" s="1"/>
  <c r="CG38" i="1"/>
  <c r="CQ38" i="1"/>
  <c r="DS38" i="1" s="1"/>
  <c r="CR38" i="1"/>
  <c r="DT38" i="1" s="1"/>
  <c r="CW38" i="1"/>
  <c r="DY38" i="1" s="1"/>
  <c r="CX38" i="1"/>
  <c r="DZ38" i="1" s="1"/>
  <c r="DB38" i="1"/>
  <c r="ED38" i="1" s="1"/>
  <c r="CT38" i="1"/>
  <c r="DV38" i="1" s="1"/>
  <c r="CS38" i="1"/>
  <c r="DU38" i="1" s="1"/>
  <c r="CI29" i="1"/>
  <c r="DK29" i="1" s="1"/>
  <c r="CY29" i="1"/>
  <c r="EA29" i="1" s="1"/>
  <c r="CU29" i="1"/>
  <c r="DW29" i="1" s="1"/>
  <c r="CV29" i="1"/>
  <c r="DX29" i="1" s="1"/>
  <c r="CK29" i="1"/>
  <c r="DM29" i="1" s="1"/>
  <c r="CL29" i="1"/>
  <c r="DN29" i="1" s="1"/>
  <c r="CT29" i="1"/>
  <c r="DV29" i="1" s="1"/>
  <c r="CP29" i="1"/>
  <c r="DR29" i="1" s="1"/>
  <c r="CH29" i="1"/>
  <c r="DJ29" i="1" s="1"/>
  <c r="CQ29" i="1"/>
  <c r="DS29" i="1" s="1"/>
  <c r="DB29" i="1"/>
  <c r="ED29" i="1" s="1"/>
  <c r="CG29" i="1"/>
  <c r="CJ29" i="1"/>
  <c r="DL29" i="1" s="1"/>
  <c r="CZ29" i="1"/>
  <c r="EB29" i="1" s="1"/>
  <c r="DA29" i="1"/>
  <c r="EC29" i="1" s="1"/>
  <c r="CX29" i="1"/>
  <c r="DZ29" i="1" s="1"/>
  <c r="CR29" i="1"/>
  <c r="DT29" i="1" s="1"/>
  <c r="CO29" i="1"/>
  <c r="DQ29" i="1" s="1"/>
  <c r="CW29" i="1"/>
  <c r="DY29" i="1" s="1"/>
  <c r="CN29" i="1"/>
  <c r="DP29" i="1" s="1"/>
  <c r="CS29" i="1"/>
  <c r="DU29" i="1" s="1"/>
  <c r="CX34" i="1"/>
  <c r="DZ34" i="1" s="1"/>
  <c r="CP64" i="2"/>
  <c r="DR64" i="2" s="1"/>
  <c r="CQ75" i="2"/>
  <c r="DS75" i="2" s="1"/>
  <c r="CY75" i="2"/>
  <c r="EA75" i="2" s="1"/>
  <c r="CS75" i="2"/>
  <c r="DU75" i="2" s="1"/>
  <c r="CK75" i="2"/>
  <c r="DM75" i="2" s="1"/>
  <c r="CS64" i="2"/>
  <c r="DU64" i="2" s="1"/>
  <c r="DB64" i="2"/>
  <c r="ED64" i="2" s="1"/>
  <c r="DB39" i="2"/>
  <c r="ED39" i="2" s="1"/>
  <c r="DC39" i="2"/>
  <c r="EE39" i="2" s="1"/>
  <c r="CR25" i="2"/>
  <c r="DT25" i="2" s="1"/>
  <c r="CI25" i="2"/>
  <c r="DK25" i="2" s="1"/>
  <c r="CZ47" i="2"/>
  <c r="EB47" i="2" s="1"/>
  <c r="CN16" i="1"/>
  <c r="DP16" i="1" s="1"/>
  <c r="CI16" i="1"/>
  <c r="DK16" i="1" s="1"/>
  <c r="CH16" i="1"/>
  <c r="DJ16" i="1" s="1"/>
  <c r="CP16" i="1"/>
  <c r="DR16" i="1" s="1"/>
  <c r="CT16" i="1"/>
  <c r="DV16" i="1" s="1"/>
  <c r="DB16" i="1"/>
  <c r="ED16" i="1" s="1"/>
  <c r="CJ16" i="1"/>
  <c r="DL16" i="1" s="1"/>
  <c r="CR16" i="1"/>
  <c r="DT16" i="1" s="1"/>
  <c r="CS16" i="1"/>
  <c r="DU16" i="1" s="1"/>
  <c r="CU16" i="1"/>
  <c r="DW16" i="1" s="1"/>
  <c r="DA16" i="1"/>
  <c r="EC16" i="1" s="1"/>
  <c r="CX16" i="1"/>
  <c r="DZ16" i="1" s="1"/>
  <c r="CY16" i="1"/>
  <c r="EA16" i="1" s="1"/>
  <c r="CQ16" i="1"/>
  <c r="DS16" i="1" s="1"/>
  <c r="CL16" i="1"/>
  <c r="DN16" i="1" s="1"/>
  <c r="CO16" i="1"/>
  <c r="DQ16" i="1" s="1"/>
  <c r="CZ16" i="1"/>
  <c r="EB16" i="1" s="1"/>
  <c r="CK16" i="1"/>
  <c r="DM16" i="1" s="1"/>
  <c r="CV16" i="1"/>
  <c r="DX16" i="1" s="1"/>
  <c r="CW16" i="1"/>
  <c r="DY16" i="1" s="1"/>
  <c r="CG16" i="1"/>
  <c r="CY105" i="1"/>
  <c r="EA105" i="1" s="1"/>
  <c r="CJ60" i="2"/>
  <c r="DL60" i="2" s="1"/>
  <c r="CS34" i="2"/>
  <c r="DU34" i="2" s="1"/>
  <c r="DB34" i="2"/>
  <c r="ED34" i="2" s="1"/>
  <c r="CJ47" i="2"/>
  <c r="DL47" i="2" s="1"/>
  <c r="DI129" i="1"/>
  <c r="CM105" i="1"/>
  <c r="DO105" i="1" s="1"/>
  <c r="CI105" i="1"/>
  <c r="DK105" i="1" s="1"/>
  <c r="CK54" i="1"/>
  <c r="DM54" i="1" s="1"/>
  <c r="CI54" i="1"/>
  <c r="DK54" i="1" s="1"/>
  <c r="CM54" i="1"/>
  <c r="DO54" i="1" s="1"/>
  <c r="CN54" i="1"/>
  <c r="DP54" i="1" s="1"/>
  <c r="CQ54" i="1"/>
  <c r="DS54" i="1" s="1"/>
  <c r="CH54" i="1"/>
  <c r="DJ54" i="1" s="1"/>
  <c r="CT54" i="1"/>
  <c r="DV54" i="1" s="1"/>
  <c r="DA54" i="1"/>
  <c r="EC54" i="1" s="1"/>
  <c r="DB54" i="1"/>
  <c r="ED54" i="1" s="1"/>
  <c r="CO54" i="1"/>
  <c r="DQ54" i="1" s="1"/>
  <c r="CS54" i="1"/>
  <c r="DU54" i="1" s="1"/>
  <c r="CJ54" i="1"/>
  <c r="DL54" i="1" s="1"/>
  <c r="CG54" i="1"/>
  <c r="DC54" i="1"/>
  <c r="EE54" i="1" s="1"/>
  <c r="CX54" i="1"/>
  <c r="DZ54" i="1" s="1"/>
  <c r="CY54" i="1"/>
  <c r="EA54" i="1" s="1"/>
  <c r="CR54" i="1"/>
  <c r="DT54" i="1" s="1"/>
  <c r="CW54" i="1"/>
  <c r="DY54" i="1" s="1"/>
  <c r="CZ54" i="1"/>
  <c r="EB54" i="1" s="1"/>
  <c r="CL54" i="1"/>
  <c r="DN54" i="1" s="1"/>
  <c r="CP54" i="1"/>
  <c r="DR54" i="1" s="1"/>
  <c r="CU54" i="1"/>
  <c r="DW54" i="1" s="1"/>
  <c r="DE116" i="1"/>
  <c r="EG116" i="1" s="1"/>
  <c r="CQ116" i="1"/>
  <c r="DS116" i="1" s="1"/>
  <c r="CW116" i="1"/>
  <c r="DY116" i="1" s="1"/>
  <c r="CN116" i="1"/>
  <c r="DP116" i="1" s="1"/>
  <c r="CZ116" i="1"/>
  <c r="EB116" i="1" s="1"/>
  <c r="DA116" i="1"/>
  <c r="EC116" i="1" s="1"/>
  <c r="CR116" i="1"/>
  <c r="DT116" i="1" s="1"/>
  <c r="CM116" i="1"/>
  <c r="DO116" i="1" s="1"/>
  <c r="CP116" i="1"/>
  <c r="DR116" i="1" s="1"/>
  <c r="CH116" i="1"/>
  <c r="DJ116" i="1" s="1"/>
  <c r="CX116" i="1"/>
  <c r="DZ116" i="1" s="1"/>
  <c r="DD116" i="1"/>
  <c r="EF116" i="1" s="1"/>
  <c r="CS116" i="1"/>
  <c r="DU116" i="1" s="1"/>
  <c r="CV116" i="1"/>
  <c r="DX116" i="1" s="1"/>
  <c r="CI116" i="1"/>
  <c r="DK116" i="1" s="1"/>
  <c r="CT116" i="1"/>
  <c r="DV116" i="1" s="1"/>
  <c r="DC116" i="1"/>
  <c r="EE116" i="1" s="1"/>
  <c r="DB116" i="1"/>
  <c r="ED116" i="1" s="1"/>
  <c r="CS32" i="2"/>
  <c r="DU32" i="2" s="1"/>
  <c r="CL34" i="2"/>
  <c r="DN34" i="2" s="1"/>
  <c r="DC97" i="1"/>
  <c r="EE97" i="1" s="1"/>
  <c r="DD97" i="1"/>
  <c r="EF97" i="1" s="1"/>
  <c r="CW97" i="1"/>
  <c r="DY97" i="1" s="1"/>
  <c r="CI97" i="1"/>
  <c r="DK97" i="1" s="1"/>
  <c r="CL97" i="1"/>
  <c r="DN97" i="1" s="1"/>
  <c r="CV97" i="1"/>
  <c r="DX97" i="1" s="1"/>
  <c r="CG97" i="1"/>
  <c r="CO97" i="1"/>
  <c r="DQ97" i="1" s="1"/>
  <c r="CQ97" i="1"/>
  <c r="DS97" i="1" s="1"/>
  <c r="CN97" i="1"/>
  <c r="DP97" i="1" s="1"/>
  <c r="CP97" i="1"/>
  <c r="DR97" i="1" s="1"/>
  <c r="CT97" i="1"/>
  <c r="DV97" i="1" s="1"/>
  <c r="CR97" i="1"/>
  <c r="DT97" i="1" s="1"/>
  <c r="CS97" i="1"/>
  <c r="DU97" i="1" s="1"/>
  <c r="DB97" i="1"/>
  <c r="ED97" i="1" s="1"/>
  <c r="CM97" i="1"/>
  <c r="DO97" i="1" s="1"/>
  <c r="CU97" i="1"/>
  <c r="DW97" i="1" s="1"/>
  <c r="CY97" i="1"/>
  <c r="EA97" i="1" s="1"/>
  <c r="CJ97" i="1"/>
  <c r="DL97" i="1" s="1"/>
  <c r="CZ97" i="1"/>
  <c r="EB97" i="1" s="1"/>
  <c r="CY45" i="1"/>
  <c r="EA45" i="1" s="1"/>
  <c r="DC45" i="1"/>
  <c r="EE45" i="1" s="1"/>
  <c r="CG45" i="1"/>
  <c r="DB45" i="1"/>
  <c r="ED45" i="1" s="1"/>
  <c r="CX45" i="1"/>
  <c r="DZ45" i="1" s="1"/>
  <c r="CN45" i="1"/>
  <c r="DP45" i="1" s="1"/>
  <c r="CS45" i="1"/>
  <c r="DU45" i="1" s="1"/>
  <c r="CL45" i="1"/>
  <c r="DN45" i="1" s="1"/>
  <c r="CH45" i="1"/>
  <c r="DJ45" i="1" s="1"/>
  <c r="CK45" i="1"/>
  <c r="DM45" i="1" s="1"/>
  <c r="CJ45" i="1"/>
  <c r="DL45" i="1" s="1"/>
  <c r="DA45" i="1"/>
  <c r="EC45" i="1" s="1"/>
  <c r="CR45" i="1"/>
  <c r="DT45" i="1" s="1"/>
  <c r="CI45" i="1"/>
  <c r="DK45" i="1" s="1"/>
  <c r="CM45" i="1"/>
  <c r="DO45" i="1" s="1"/>
  <c r="CQ45" i="1"/>
  <c r="DS45" i="1" s="1"/>
  <c r="CT45" i="1"/>
  <c r="DV45" i="1" s="1"/>
  <c r="CU45" i="1"/>
  <c r="DW45" i="1" s="1"/>
  <c r="CV45" i="1"/>
  <c r="DX45" i="1" s="1"/>
  <c r="CW45" i="1"/>
  <c r="DY45" i="1" s="1"/>
  <c r="CP45" i="1"/>
  <c r="DR45" i="1" s="1"/>
  <c r="CZ45" i="1"/>
  <c r="EB45" i="1" s="1"/>
  <c r="CO45" i="1"/>
  <c r="DQ45" i="1" s="1"/>
  <c r="CO30" i="2"/>
  <c r="DQ30" i="2" s="1"/>
  <c r="DA30" i="2"/>
  <c r="EC30" i="2" s="1"/>
  <c r="CY30" i="2"/>
  <c r="EA30" i="2" s="1"/>
  <c r="CK30" i="2"/>
  <c r="DM30" i="2" s="1"/>
  <c r="CJ30" i="2"/>
  <c r="DL30" i="2" s="1"/>
  <c r="CL30" i="2"/>
  <c r="DN30" i="2" s="1"/>
  <c r="CG30" i="2"/>
  <c r="DI30" i="2" s="1"/>
  <c r="CI30" i="2"/>
  <c r="DK30" i="2" s="1"/>
  <c r="CU30" i="2"/>
  <c r="DW30" i="2" s="1"/>
  <c r="CH30" i="2"/>
  <c r="DJ30" i="2" s="1"/>
  <c r="DI101" i="1"/>
  <c r="DB34" i="1"/>
  <c r="ED34" i="1" s="1"/>
  <c r="CS34" i="1"/>
  <c r="DU34" i="1" s="1"/>
  <c r="CT34" i="1"/>
  <c r="DV34" i="1" s="1"/>
  <c r="DA34" i="1"/>
  <c r="EC34" i="1" s="1"/>
  <c r="CU34" i="1"/>
  <c r="DW34" i="1" s="1"/>
  <c r="CP34" i="1"/>
  <c r="DR34" i="1" s="1"/>
  <c r="CZ34" i="1"/>
  <c r="EB34" i="1" s="1"/>
  <c r="CL34" i="1"/>
  <c r="DN34" i="1" s="1"/>
  <c r="CV34" i="1"/>
  <c r="DX34" i="1" s="1"/>
  <c r="CO34" i="1"/>
  <c r="DQ34" i="1" s="1"/>
  <c r="DC34" i="1"/>
  <c r="EE34" i="1" s="1"/>
  <c r="CQ34" i="1"/>
  <c r="DS34" i="1" s="1"/>
  <c r="CN34" i="1"/>
  <c r="DP34" i="1" s="1"/>
  <c r="CG34" i="1"/>
  <c r="CJ34" i="1"/>
  <c r="DL34" i="1" s="1"/>
  <c r="CK34" i="1"/>
  <c r="DM34" i="1" s="1"/>
  <c r="CR34" i="1"/>
  <c r="DT34" i="1" s="1"/>
  <c r="CH34" i="1"/>
  <c r="DJ34" i="1" s="1"/>
  <c r="CO126" i="2"/>
  <c r="DQ126" i="2" s="1"/>
  <c r="DB117" i="2"/>
  <c r="ED117" i="2" s="1"/>
  <c r="CV105" i="2"/>
  <c r="DX105" i="2" s="1"/>
  <c r="CT105" i="2"/>
  <c r="DV105" i="2" s="1"/>
  <c r="CK90" i="2"/>
  <c r="DM90" i="2" s="1"/>
  <c r="CL50" i="2"/>
  <c r="DN50" i="2" s="1"/>
  <c r="CH50" i="2"/>
  <c r="DJ50" i="2" s="1"/>
  <c r="CN33" i="2"/>
  <c r="DP33" i="2" s="1"/>
  <c r="CN47" i="2"/>
  <c r="DP47" i="2" s="1"/>
  <c r="CJ25" i="2"/>
  <c r="DL25" i="2" s="1"/>
  <c r="CW25" i="2"/>
  <c r="DY25" i="2" s="1"/>
  <c r="CW111" i="1"/>
  <c r="DY111" i="1" s="1"/>
  <c r="CZ111" i="1"/>
  <c r="EB111" i="1" s="1"/>
  <c r="CN111" i="1"/>
  <c r="DP111" i="1" s="1"/>
  <c r="CT111" i="1"/>
  <c r="DV111" i="1" s="1"/>
  <c r="DA111" i="1"/>
  <c r="EC111" i="1" s="1"/>
  <c r="CP111" i="1"/>
  <c r="DR111" i="1" s="1"/>
  <c r="CU111" i="1"/>
  <c r="DW111" i="1" s="1"/>
  <c r="CV111" i="1"/>
  <c r="DX111" i="1" s="1"/>
  <c r="CI111" i="1"/>
  <c r="DK111" i="1" s="1"/>
  <c r="CR111" i="1"/>
  <c r="DT111" i="1" s="1"/>
  <c r="CS111" i="1"/>
  <c r="DU111" i="1" s="1"/>
  <c r="DC111" i="1"/>
  <c r="EE111" i="1" s="1"/>
  <c r="CQ111" i="1"/>
  <c r="DS111" i="1" s="1"/>
  <c r="DD111" i="1"/>
  <c r="EF111" i="1" s="1"/>
  <c r="CG111" i="1"/>
  <c r="CL111" i="1"/>
  <c r="DN111" i="1" s="1"/>
  <c r="DI99" i="1"/>
  <c r="CZ91" i="2"/>
  <c r="EB91" i="2" s="1"/>
  <c r="CH126" i="2"/>
  <c r="DJ126" i="2" s="1"/>
  <c r="DB129" i="2"/>
  <c r="ED129" i="2" s="1"/>
  <c r="DB123" i="2"/>
  <c r="ED123" i="2" s="1"/>
  <c r="CX129" i="2"/>
  <c r="DZ129" i="2" s="1"/>
  <c r="CZ99" i="2"/>
  <c r="EB99" i="2" s="1"/>
  <c r="CT99" i="2"/>
  <c r="DV99" i="2" s="1"/>
  <c r="DB95" i="2"/>
  <c r="ED95" i="2" s="1"/>
  <c r="DC90" i="2"/>
  <c r="EE90" i="2" s="1"/>
  <c r="CY103" i="2"/>
  <c r="EA103" i="2" s="1"/>
  <c r="CG103" i="2"/>
  <c r="DI103" i="2" s="1"/>
  <c r="CV82" i="2"/>
  <c r="DX82" i="2" s="1"/>
  <c r="CH70" i="2"/>
  <c r="DJ70" i="2" s="1"/>
  <c r="DA35" i="2"/>
  <c r="EC35" i="2" s="1"/>
  <c r="CO35" i="2"/>
  <c r="DQ35" i="2" s="1"/>
  <c r="CZ30" i="2"/>
  <c r="EB30" i="2" s="1"/>
  <c r="CT30" i="2"/>
  <c r="DV30" i="2" s="1"/>
  <c r="CM44" i="2"/>
  <c r="DO44" i="2" s="1"/>
  <c r="DI117" i="1"/>
  <c r="DI122" i="1"/>
  <c r="CI130" i="1"/>
  <c r="DK130" i="1" s="1"/>
  <c r="CP125" i="2"/>
  <c r="DR125" i="2" s="1"/>
  <c r="CL129" i="2"/>
  <c r="DN129" i="2" s="1"/>
  <c r="CT119" i="2"/>
  <c r="DV119" i="2" s="1"/>
  <c r="CH129" i="2"/>
  <c r="DJ129" i="2" s="1"/>
  <c r="CL117" i="2"/>
  <c r="DN117" i="2" s="1"/>
  <c r="CH103" i="2"/>
  <c r="DJ103" i="2" s="1"/>
  <c r="CR102" i="2"/>
  <c r="DT102" i="2" s="1"/>
  <c r="CW89" i="2"/>
  <c r="DY89" i="2" s="1"/>
  <c r="CJ89" i="2"/>
  <c r="DL89" i="2" s="1"/>
  <c r="CL89" i="2"/>
  <c r="DN89" i="2" s="1"/>
  <c r="CM90" i="2"/>
  <c r="DO90" i="2" s="1"/>
  <c r="CG90" i="2"/>
  <c r="DI90" i="2" s="1"/>
  <c r="CS67" i="2"/>
  <c r="DU67" i="2" s="1"/>
  <c r="CQ70" i="2"/>
  <c r="DS70" i="2" s="1"/>
  <c r="CY69" i="2"/>
  <c r="EA69" i="2" s="1"/>
  <c r="DB69" i="2"/>
  <c r="ED69" i="2" s="1"/>
  <c r="CY66" i="2"/>
  <c r="EA66" i="2" s="1"/>
  <c r="CZ70" i="2"/>
  <c r="EB70" i="2" s="1"/>
  <c r="CV47" i="2"/>
  <c r="DX47" i="2" s="1"/>
  <c r="CU66" i="2"/>
  <c r="DW66" i="2" s="1"/>
  <c r="CW64" i="2"/>
  <c r="DY64" i="2" s="1"/>
  <c r="CN32" i="2"/>
  <c r="DP32" i="2" s="1"/>
  <c r="CK33" i="2"/>
  <c r="DM33" i="2" s="1"/>
  <c r="CR38" i="2"/>
  <c r="DT38" i="2" s="1"/>
  <c r="CX38" i="2"/>
  <c r="DZ38" i="2" s="1"/>
  <c r="CN38" i="2"/>
  <c r="DP38" i="2" s="1"/>
  <c r="CO47" i="2"/>
  <c r="DQ47" i="2" s="1"/>
  <c r="DA53" i="2"/>
  <c r="EC53" i="2" s="1"/>
  <c r="CN25" i="2"/>
  <c r="DP25" i="2" s="1"/>
  <c r="CT39" i="2"/>
  <c r="DV39" i="2" s="1"/>
  <c r="CU25" i="2"/>
  <c r="DW25" i="2" s="1"/>
  <c r="CJ18" i="2"/>
  <c r="DL18" i="2" s="1"/>
  <c r="CR30" i="2"/>
  <c r="DT30" i="2" s="1"/>
  <c r="DB113" i="1"/>
  <c r="ED113" i="1" s="1"/>
  <c r="DD113" i="1"/>
  <c r="EF113" i="1" s="1"/>
  <c r="CN113" i="1"/>
  <c r="DP113" i="1" s="1"/>
  <c r="CG113" i="1"/>
  <c r="DC113" i="1"/>
  <c r="EE113" i="1" s="1"/>
  <c r="CP113" i="1"/>
  <c r="DR113" i="1" s="1"/>
  <c r="CH113" i="1"/>
  <c r="DJ113" i="1" s="1"/>
  <c r="CK113" i="1"/>
  <c r="DM113" i="1" s="1"/>
  <c r="CL113" i="1"/>
  <c r="DN113" i="1" s="1"/>
  <c r="CR113" i="1"/>
  <c r="DT113" i="1" s="1"/>
  <c r="CY113" i="1"/>
  <c r="EA113" i="1" s="1"/>
  <c r="CU113" i="1"/>
  <c r="DW113" i="1" s="1"/>
  <c r="CZ113" i="1"/>
  <c r="EB113" i="1" s="1"/>
  <c r="CQ113" i="1"/>
  <c r="DS113" i="1" s="1"/>
  <c r="CM113" i="1"/>
  <c r="DO113" i="1" s="1"/>
  <c r="CO113" i="1"/>
  <c r="DQ113" i="1" s="1"/>
  <c r="CS113" i="1"/>
  <c r="DU113" i="1" s="1"/>
  <c r="CI113" i="1"/>
  <c r="DK113" i="1" s="1"/>
  <c r="CH102" i="1"/>
  <c r="DJ102" i="1" s="1"/>
  <c r="DD103" i="1"/>
  <c r="EF103" i="1" s="1"/>
  <c r="CJ130" i="1"/>
  <c r="DL130" i="1" s="1"/>
  <c r="CG116" i="1"/>
  <c r="CT126" i="2"/>
  <c r="DV126" i="2" s="1"/>
  <c r="CJ39" i="2"/>
  <c r="DL39" i="2" s="1"/>
  <c r="CL114" i="2"/>
  <c r="DN114" i="2" s="1"/>
  <c r="CR84" i="2"/>
  <c r="DT84" i="2" s="1"/>
  <c r="CP68" i="2"/>
  <c r="DR68" i="2" s="1"/>
  <c r="CK44" i="2"/>
  <c r="DM44" i="2" s="1"/>
  <c r="DA25" i="2"/>
  <c r="EC25" i="2" s="1"/>
  <c r="CG102" i="2"/>
  <c r="DI102" i="2" s="1"/>
  <c r="CW102" i="2"/>
  <c r="DY102" i="2" s="1"/>
  <c r="CI102" i="2"/>
  <c r="DK102" i="2" s="1"/>
  <c r="CQ102" i="2"/>
  <c r="DS102" i="2" s="1"/>
  <c r="DB102" i="2"/>
  <c r="ED102" i="2" s="1"/>
  <c r="CK102" i="2"/>
  <c r="DM102" i="2" s="1"/>
  <c r="CN102" i="2"/>
  <c r="DP102" i="2" s="1"/>
  <c r="CS102" i="2"/>
  <c r="DU102" i="2" s="1"/>
  <c r="CV41" i="2"/>
  <c r="DX41" i="2" s="1"/>
  <c r="CX41" i="2"/>
  <c r="DZ41" i="2" s="1"/>
  <c r="CK41" i="2"/>
  <c r="DM41" i="2" s="1"/>
  <c r="CW41" i="2"/>
  <c r="DY41" i="2" s="1"/>
  <c r="CX105" i="1"/>
  <c r="DZ105" i="1" s="1"/>
  <c r="CJ105" i="1"/>
  <c r="DL105" i="1" s="1"/>
  <c r="DC105" i="1"/>
  <c r="EE105" i="1" s="1"/>
  <c r="CN105" i="1"/>
  <c r="DP105" i="1" s="1"/>
  <c r="DD105" i="1"/>
  <c r="EF105" i="1" s="1"/>
  <c r="CP105" i="1"/>
  <c r="DR105" i="1" s="1"/>
  <c r="CU105" i="1"/>
  <c r="DW105" i="1" s="1"/>
  <c r="CO105" i="1"/>
  <c r="DQ105" i="1" s="1"/>
  <c r="CT105" i="1"/>
  <c r="DV105" i="1" s="1"/>
  <c r="CH105" i="1"/>
  <c r="DJ105" i="1" s="1"/>
  <c r="CZ105" i="1"/>
  <c r="EB105" i="1" s="1"/>
  <c r="CL105" i="1"/>
  <c r="DN105" i="1" s="1"/>
  <c r="DB105" i="1"/>
  <c r="ED105" i="1" s="1"/>
  <c r="CG105" i="1"/>
  <c r="CW105" i="1"/>
  <c r="DY105" i="1" s="1"/>
  <c r="DI88" i="1"/>
  <c r="CV105" i="1"/>
  <c r="DX105" i="1" s="1"/>
  <c r="CT129" i="2"/>
  <c r="DV129" i="2" s="1"/>
  <c r="DC116" i="2"/>
  <c r="EE116" i="2" s="1"/>
  <c r="CW32" i="2"/>
  <c r="DY32" i="2" s="1"/>
  <c r="CS65" i="2"/>
  <c r="DU65" i="2" s="1"/>
  <c r="DC64" i="2"/>
  <c r="EE64" i="2" s="1"/>
  <c r="CV129" i="2"/>
  <c r="DX129" i="2" s="1"/>
  <c r="CN95" i="2"/>
  <c r="DP95" i="2" s="1"/>
  <c r="CV54" i="1"/>
  <c r="DX54" i="1" s="1"/>
  <c r="CM108" i="2"/>
  <c r="DO108" i="2" s="1"/>
  <c r="CU23" i="2"/>
  <c r="DW23" i="2" s="1"/>
  <c r="CS23" i="2"/>
  <c r="DU23" i="2" s="1"/>
  <c r="CH23" i="2"/>
  <c r="DJ23" i="2" s="1"/>
  <c r="CT23" i="2"/>
  <c r="DV23" i="2" s="1"/>
  <c r="DI124" i="1"/>
  <c r="DC125" i="1"/>
  <c r="EE125" i="1" s="1"/>
  <c r="CX104" i="1"/>
  <c r="DZ104" i="1" s="1"/>
  <c r="DB107" i="1"/>
  <c r="ED107" i="1" s="1"/>
  <c r="CY125" i="1"/>
  <c r="EA125" i="1" s="1"/>
  <c r="DD112" i="1"/>
  <c r="EF112" i="1" s="1"/>
  <c r="CO94" i="1"/>
  <c r="DQ94" i="1" s="1"/>
  <c r="CZ114" i="1"/>
  <c r="EB114" i="1" s="1"/>
  <c r="CK89" i="1"/>
  <c r="DM89" i="1" s="1"/>
  <c r="DC94" i="1"/>
  <c r="EE94" i="1" s="1"/>
  <c r="CY119" i="1"/>
  <c r="EA119" i="1" s="1"/>
  <c r="CT123" i="1"/>
  <c r="DV123" i="1" s="1"/>
  <c r="DI96" i="1"/>
  <c r="CW119" i="1"/>
  <c r="DY119" i="1" s="1"/>
  <c r="CN104" i="1"/>
  <c r="DP104" i="1" s="1"/>
  <c r="CO78" i="1"/>
  <c r="DQ78" i="1" s="1"/>
  <c r="CN78" i="1"/>
  <c r="DP78" i="1" s="1"/>
  <c r="CR56" i="1"/>
  <c r="DT56" i="1" s="1"/>
  <c r="CY41" i="1"/>
  <c r="EA41" i="1" s="1"/>
  <c r="CJ69" i="1"/>
  <c r="DL69" i="1" s="1"/>
  <c r="CO79" i="1"/>
  <c r="DQ79" i="1" s="1"/>
  <c r="CJ44" i="1"/>
  <c r="CH60" i="1"/>
  <c r="DJ60" i="1" s="1"/>
  <c r="CX51" i="1"/>
  <c r="DZ51" i="1" s="1"/>
  <c r="DC61" i="1"/>
  <c r="EE61" i="1" s="1"/>
  <c r="CV44" i="1"/>
  <c r="DX44" i="1" s="1"/>
  <c r="CG65" i="1"/>
  <c r="CZ68" i="1"/>
  <c r="EB68" i="1" s="1"/>
  <c r="CN43" i="1"/>
  <c r="DP43" i="1" s="1"/>
  <c r="CH65" i="1"/>
  <c r="DJ65" i="1" s="1"/>
  <c r="CX108" i="2"/>
  <c r="DZ108" i="2" s="1"/>
  <c r="CM125" i="1"/>
  <c r="DO125" i="1" s="1"/>
  <c r="CR112" i="1"/>
  <c r="DT112" i="1" s="1"/>
  <c r="CS106" i="1"/>
  <c r="DU106" i="1" s="1"/>
  <c r="CU106" i="1"/>
  <c r="DW106" i="1" s="1"/>
  <c r="CY106" i="1"/>
  <c r="EA106" i="1" s="1"/>
  <c r="DD106" i="1"/>
  <c r="EF106" i="1" s="1"/>
  <c r="CK106" i="1"/>
  <c r="DM106" i="1" s="1"/>
  <c r="CL106" i="1"/>
  <c r="DN106" i="1" s="1"/>
  <c r="DA106" i="1"/>
  <c r="EC106" i="1" s="1"/>
  <c r="CO106" i="1"/>
  <c r="DQ106" i="1" s="1"/>
  <c r="CW106" i="1"/>
  <c r="DY106" i="1" s="1"/>
  <c r="CI106" i="1"/>
  <c r="DK106" i="1" s="1"/>
  <c r="CZ106" i="1"/>
  <c r="EB106" i="1" s="1"/>
  <c r="CH104" i="1"/>
  <c r="DJ104" i="1" s="1"/>
  <c r="CL107" i="1"/>
  <c r="DN107" i="1" s="1"/>
  <c r="CI125" i="1"/>
  <c r="DK125" i="1" s="1"/>
  <c r="CN112" i="1"/>
  <c r="DP112" i="1" s="1"/>
  <c r="CZ107" i="1"/>
  <c r="EB107" i="1" s="1"/>
  <c r="DC119" i="1"/>
  <c r="EE119" i="1" s="1"/>
  <c r="CX119" i="1"/>
  <c r="DZ119" i="1" s="1"/>
  <c r="CI119" i="1"/>
  <c r="DK119" i="1" s="1"/>
  <c r="DA119" i="1"/>
  <c r="EC119" i="1" s="1"/>
  <c r="CO119" i="1"/>
  <c r="DQ119" i="1" s="1"/>
  <c r="CM94" i="1"/>
  <c r="DO94" i="1" s="1"/>
  <c r="CK94" i="1"/>
  <c r="DM94" i="1" s="1"/>
  <c r="CG89" i="1"/>
  <c r="DI73" i="1"/>
  <c r="CG119" i="1"/>
  <c r="CW61" i="1"/>
  <c r="DY61" i="1" s="1"/>
  <c r="CQ72" i="1"/>
  <c r="DS72" i="1" s="1"/>
  <c r="CQ56" i="1"/>
  <c r="DS56" i="1" s="1"/>
  <c r="DB44" i="1"/>
  <c r="ED44" i="1" s="1"/>
  <c r="DB67" i="1"/>
  <c r="ED67" i="1" s="1"/>
  <c r="CH48" i="1"/>
  <c r="DJ48" i="1" s="1"/>
  <c r="CQ48" i="1"/>
  <c r="DS48" i="1" s="1"/>
  <c r="CZ48" i="1"/>
  <c r="EB48" i="1" s="1"/>
  <c r="CP48" i="1"/>
  <c r="DR48" i="1" s="1"/>
  <c r="CS48" i="1"/>
  <c r="DU48" i="1" s="1"/>
  <c r="CR48" i="1"/>
  <c r="DT48" i="1" s="1"/>
  <c r="CK48" i="1"/>
  <c r="DM48" i="1" s="1"/>
  <c r="CG48" i="1"/>
  <c r="CY48" i="1"/>
  <c r="EA48" i="1" s="1"/>
  <c r="CV48" i="1"/>
  <c r="DX48" i="1" s="1"/>
  <c r="CX48" i="1"/>
  <c r="DZ48" i="1" s="1"/>
  <c r="CN56" i="1"/>
  <c r="DP56" i="1" s="1"/>
  <c r="CS43" i="1"/>
  <c r="DU43" i="1" s="1"/>
  <c r="CX44" i="1"/>
  <c r="DZ44" i="1" s="1"/>
  <c r="CH51" i="1"/>
  <c r="DJ51" i="1" s="1"/>
  <c r="CM61" i="1"/>
  <c r="DO61" i="1" s="1"/>
  <c r="CS44" i="1"/>
  <c r="DU44" i="1" s="1"/>
  <c r="CN48" i="1"/>
  <c r="DP48" i="1" s="1"/>
  <c r="CR43" i="1"/>
  <c r="DT43" i="1" s="1"/>
  <c r="DI100" i="1"/>
  <c r="CO125" i="1"/>
  <c r="DQ125" i="1" s="1"/>
  <c r="CR125" i="1"/>
  <c r="DT125" i="1" s="1"/>
  <c r="CG125" i="1"/>
  <c r="CH125" i="1"/>
  <c r="DJ125" i="1" s="1"/>
  <c r="CQ125" i="1"/>
  <c r="DS125" i="1" s="1"/>
  <c r="CZ125" i="1"/>
  <c r="EB125" i="1" s="1"/>
  <c r="CL125" i="1"/>
  <c r="DN125" i="1" s="1"/>
  <c r="CN125" i="1"/>
  <c r="DP125" i="1" s="1"/>
  <c r="CV125" i="1"/>
  <c r="DX125" i="1" s="1"/>
  <c r="DB125" i="1"/>
  <c r="ED125" i="1" s="1"/>
  <c r="DD125" i="1"/>
  <c r="EF125" i="1" s="1"/>
  <c r="DB94" i="1"/>
  <c r="ED94" i="1" s="1"/>
  <c r="CP104" i="1"/>
  <c r="DR104" i="1" s="1"/>
  <c r="CY94" i="1"/>
  <c r="EA94" i="1" s="1"/>
  <c r="CT80" i="1"/>
  <c r="DV80" i="1" s="1"/>
  <c r="CW80" i="1"/>
  <c r="DY80" i="1" s="1"/>
  <c r="CR80" i="1"/>
  <c r="DT80" i="1" s="1"/>
  <c r="DB80" i="1"/>
  <c r="ED80" i="1" s="1"/>
  <c r="CV80" i="1"/>
  <c r="DX80" i="1" s="1"/>
  <c r="CN80" i="1"/>
  <c r="DP80" i="1" s="1"/>
  <c r="CU80" i="1"/>
  <c r="DW80" i="1" s="1"/>
  <c r="CM80" i="1"/>
  <c r="DO80" i="1" s="1"/>
  <c r="CH80" i="1"/>
  <c r="DJ80" i="1" s="1"/>
  <c r="CO80" i="1"/>
  <c r="DQ80" i="1" s="1"/>
  <c r="DA80" i="1"/>
  <c r="EC80" i="1" s="1"/>
  <c r="CI80" i="1"/>
  <c r="DK80" i="1" s="1"/>
  <c r="CL80" i="1"/>
  <c r="DN80" i="1" s="1"/>
  <c r="CY80" i="1"/>
  <c r="EA80" i="1" s="1"/>
  <c r="CS80" i="1"/>
  <c r="DU80" i="1" s="1"/>
  <c r="CL61" i="1"/>
  <c r="DN61" i="1" s="1"/>
  <c r="CP61" i="1"/>
  <c r="DR61" i="1" s="1"/>
  <c r="CV61" i="1"/>
  <c r="DX61" i="1" s="1"/>
  <c r="CO61" i="1"/>
  <c r="DQ61" i="1" s="1"/>
  <c r="CI61" i="1"/>
  <c r="DK61" i="1" s="1"/>
  <c r="CJ61" i="1"/>
  <c r="DL61" i="1" s="1"/>
  <c r="CY61" i="1"/>
  <c r="EA61" i="1" s="1"/>
  <c r="CZ61" i="1"/>
  <c r="EB61" i="1" s="1"/>
  <c r="CK61" i="1"/>
  <c r="DM61" i="1" s="1"/>
  <c r="DA61" i="1"/>
  <c r="EC61" i="1" s="1"/>
  <c r="CN61" i="1"/>
  <c r="DP61" i="1" s="1"/>
  <c r="CG61" i="1"/>
  <c r="CS61" i="1"/>
  <c r="DU61" i="1" s="1"/>
  <c r="CN37" i="1"/>
  <c r="DP37" i="1" s="1"/>
  <c r="CS67" i="1"/>
  <c r="DU67" i="1" s="1"/>
  <c r="DI90" i="1"/>
  <c r="DG90" i="1"/>
  <c r="DF90" i="1"/>
  <c r="CG104" i="1"/>
  <c r="CU107" i="1"/>
  <c r="DW107" i="1" s="1"/>
  <c r="CG107" i="1"/>
  <c r="DC107" i="1"/>
  <c r="EE107" i="1" s="1"/>
  <c r="DA107" i="1"/>
  <c r="EC107" i="1" s="1"/>
  <c r="CL94" i="1"/>
  <c r="DN94" i="1" s="1"/>
  <c r="CV107" i="1"/>
  <c r="DX107" i="1" s="1"/>
  <c r="CT107" i="1"/>
  <c r="DV107" i="1" s="1"/>
  <c r="CG80" i="1"/>
  <c r="CX61" i="1"/>
  <c r="DZ61" i="1" s="1"/>
  <c r="CG68" i="1"/>
  <c r="CY68" i="1"/>
  <c r="EA68" i="1" s="1"/>
  <c r="CM68" i="1"/>
  <c r="DO68" i="1" s="1"/>
  <c r="CS68" i="1"/>
  <c r="DU68" i="1" s="1"/>
  <c r="CO68" i="1"/>
  <c r="DQ68" i="1" s="1"/>
  <c r="CN68" i="1"/>
  <c r="DP68" i="1" s="1"/>
  <c r="CT68" i="1"/>
  <c r="DV68" i="1" s="1"/>
  <c r="CX68" i="1"/>
  <c r="DZ68" i="1" s="1"/>
  <c r="DA68" i="1"/>
  <c r="EC68" i="1" s="1"/>
  <c r="DC68" i="1"/>
  <c r="EE68" i="1" s="1"/>
  <c r="DI52" i="1"/>
  <c r="DB37" i="1"/>
  <c r="ED37" i="1" s="1"/>
  <c r="CP41" i="1"/>
  <c r="DR41" i="1" s="1"/>
  <c r="CR41" i="1"/>
  <c r="DT41" i="1" s="1"/>
  <c r="CT41" i="1"/>
  <c r="DV41" i="1" s="1"/>
  <c r="CL41" i="1"/>
  <c r="DN41" i="1" s="1"/>
  <c r="CS41" i="1"/>
  <c r="DU41" i="1" s="1"/>
  <c r="CH41" i="1"/>
  <c r="DJ41" i="1" s="1"/>
  <c r="CX41" i="1"/>
  <c r="DZ41" i="1" s="1"/>
  <c r="CZ41" i="1"/>
  <c r="EB41" i="1" s="1"/>
  <c r="CO41" i="1"/>
  <c r="DQ41" i="1" s="1"/>
  <c r="DC41" i="1"/>
  <c r="EE41" i="1" s="1"/>
  <c r="CV41" i="1"/>
  <c r="DX41" i="1" s="1"/>
  <c r="CK41" i="1"/>
  <c r="DM41" i="1" s="1"/>
  <c r="CS75" i="1"/>
  <c r="DU75" i="1" s="1"/>
  <c r="DI55" i="1"/>
  <c r="CU41" i="1"/>
  <c r="DW41" i="1" s="1"/>
  <c r="CU23" i="1"/>
  <c r="DW23" i="1" s="1"/>
  <c r="CX67" i="1"/>
  <c r="DZ67" i="1" s="1"/>
  <c r="CZ56" i="1"/>
  <c r="EB56" i="1" s="1"/>
  <c r="CQ41" i="1"/>
  <c r="DS41" i="1" s="1"/>
  <c r="CN41" i="1"/>
  <c r="DP41" i="1" s="1"/>
  <c r="CT62" i="1"/>
  <c r="DV62" i="1" s="1"/>
  <c r="CX62" i="1"/>
  <c r="DZ62" i="1" s="1"/>
  <c r="CN62" i="1"/>
  <c r="DP62" i="1" s="1"/>
  <c r="CK62" i="1"/>
  <c r="DM62" i="1" s="1"/>
  <c r="CS62" i="1"/>
  <c r="DU62" i="1" s="1"/>
  <c r="CL62" i="1"/>
  <c r="DN62" i="1" s="1"/>
  <c r="DB62" i="1"/>
  <c r="ED62" i="1" s="1"/>
  <c r="CY62" i="1"/>
  <c r="EA62" i="1" s="1"/>
  <c r="CW62" i="1"/>
  <c r="DY62" i="1" s="1"/>
  <c r="CU62" i="1"/>
  <c r="DW62" i="1" s="1"/>
  <c r="DA62" i="1"/>
  <c r="EC62" i="1" s="1"/>
  <c r="CJ62" i="1"/>
  <c r="DL62" i="1" s="1"/>
  <c r="CU108" i="2"/>
  <c r="DW108" i="2" s="1"/>
  <c r="CI74" i="2"/>
  <c r="DK74" i="2" s="1"/>
  <c r="CQ23" i="2"/>
  <c r="DS23" i="2" s="1"/>
  <c r="CP23" i="2"/>
  <c r="DR23" i="2" s="1"/>
  <c r="CV132" i="1"/>
  <c r="DX132" i="1" s="1"/>
  <c r="CM132" i="1"/>
  <c r="DO132" i="1" s="1"/>
  <c r="DB132" i="1"/>
  <c r="ED132" i="1" s="1"/>
  <c r="CJ132" i="1"/>
  <c r="DL132" i="1" s="1"/>
  <c r="CX132" i="1"/>
  <c r="DZ132" i="1" s="1"/>
  <c r="DD131" i="1"/>
  <c r="EF131" i="1" s="1"/>
  <c r="CS131" i="1"/>
  <c r="DU131" i="1" s="1"/>
  <c r="CJ131" i="1"/>
  <c r="CK131" i="1"/>
  <c r="DM131" i="1" s="1"/>
  <c r="CL131" i="1"/>
  <c r="DN131" i="1" s="1"/>
  <c r="CM131" i="1"/>
  <c r="DO131" i="1" s="1"/>
  <c r="CR131" i="1"/>
  <c r="DT131" i="1" s="1"/>
  <c r="CK125" i="1"/>
  <c r="DM125" i="1" s="1"/>
  <c r="CK123" i="1"/>
  <c r="DM123" i="1" s="1"/>
  <c r="CI132" i="1"/>
  <c r="DK132" i="1" s="1"/>
  <c r="CN119" i="1"/>
  <c r="DP119" i="1" s="1"/>
  <c r="CY123" i="1"/>
  <c r="EA123" i="1" s="1"/>
  <c r="CG132" i="1"/>
  <c r="DB119" i="1"/>
  <c r="ED119" i="1" s="1"/>
  <c r="CO131" i="1"/>
  <c r="DQ131" i="1" s="1"/>
  <c r="CK119" i="1"/>
  <c r="DM119" i="1" s="1"/>
  <c r="CP106" i="1"/>
  <c r="DR106" i="1" s="1"/>
  <c r="CN131" i="1"/>
  <c r="DP131" i="1" s="1"/>
  <c r="CJ119" i="1"/>
  <c r="DL119" i="1" s="1"/>
  <c r="DC106" i="1"/>
  <c r="EE106" i="1" s="1"/>
  <c r="CR132" i="1"/>
  <c r="DT132" i="1" s="1"/>
  <c r="CX125" i="1"/>
  <c r="DZ125" i="1" s="1"/>
  <c r="CJ75" i="1"/>
  <c r="DL75" i="1" s="1"/>
  <c r="CH61" i="1"/>
  <c r="DJ61" i="1" s="1"/>
  <c r="CY75" i="1"/>
  <c r="EA75" i="1" s="1"/>
  <c r="CP51" i="1"/>
  <c r="DR51" i="1" s="1"/>
  <c r="CG41" i="1"/>
  <c r="CO64" i="1"/>
  <c r="DQ64" i="1" s="1"/>
  <c r="CS64" i="1"/>
  <c r="DU64" i="1" s="1"/>
  <c r="CV64" i="1"/>
  <c r="DX64" i="1" s="1"/>
  <c r="CW64" i="1"/>
  <c r="DY64" i="1" s="1"/>
  <c r="CH64" i="1"/>
  <c r="DJ64" i="1" s="1"/>
  <c r="CJ64" i="1"/>
  <c r="DL64" i="1" s="1"/>
  <c r="DC64" i="1"/>
  <c r="EE64" i="1" s="1"/>
  <c r="CT64" i="1"/>
  <c r="DV64" i="1" s="1"/>
  <c r="CG64" i="1"/>
  <c r="CI64" i="1"/>
  <c r="DK64" i="1" s="1"/>
  <c r="CQ64" i="1"/>
  <c r="DS64" i="1" s="1"/>
  <c r="CY64" i="1"/>
  <c r="EA64" i="1" s="1"/>
  <c r="CX64" i="1"/>
  <c r="DZ64" i="1" s="1"/>
  <c r="CZ64" i="1"/>
  <c r="EB64" i="1" s="1"/>
  <c r="CK64" i="1"/>
  <c r="DM64" i="1" s="1"/>
  <c r="DC55" i="1"/>
  <c r="EE55" i="1" s="1"/>
  <c r="CP55" i="1"/>
  <c r="DR55" i="1" s="1"/>
  <c r="CJ55" i="1"/>
  <c r="DL55" i="1" s="1"/>
  <c r="CI55" i="1"/>
  <c r="DK55" i="1" s="1"/>
  <c r="DB55" i="1"/>
  <c r="ED55" i="1" s="1"/>
  <c r="CR55" i="1"/>
  <c r="DT55" i="1" s="1"/>
  <c r="CU55" i="1"/>
  <c r="DW55" i="1" s="1"/>
  <c r="CH55" i="1"/>
  <c r="CV55" i="1"/>
  <c r="DX55" i="1" s="1"/>
  <c r="CL55" i="1"/>
  <c r="DN55" i="1" s="1"/>
  <c r="CM55" i="1"/>
  <c r="DO55" i="1" s="1"/>
  <c r="CN55" i="1"/>
  <c r="DP55" i="1" s="1"/>
  <c r="CZ131" i="1"/>
  <c r="EB131" i="1" s="1"/>
  <c r="DB56" i="1"/>
  <c r="ED56" i="1" s="1"/>
  <c r="CV76" i="1"/>
  <c r="DX76" i="1" s="1"/>
  <c r="CS55" i="1"/>
  <c r="DU55" i="1" s="1"/>
  <c r="CN64" i="1"/>
  <c r="DP64" i="1" s="1"/>
  <c r="DI47" i="1"/>
  <c r="CG62" i="1"/>
  <c r="CG94" i="1"/>
  <c r="CZ94" i="1"/>
  <c r="EB94" i="1" s="1"/>
  <c r="CW94" i="1"/>
  <c r="DY94" i="1" s="1"/>
  <c r="CH94" i="1"/>
  <c r="DJ94" i="1" s="1"/>
  <c r="DA94" i="1"/>
  <c r="EC94" i="1" s="1"/>
  <c r="CJ94" i="1"/>
  <c r="DL94" i="1" s="1"/>
  <c r="CP94" i="1"/>
  <c r="DR94" i="1" s="1"/>
  <c r="CX94" i="1"/>
  <c r="DZ94" i="1" s="1"/>
  <c r="CQ94" i="1"/>
  <c r="DS94" i="1" s="1"/>
  <c r="DC78" i="1"/>
  <c r="EE78" i="1" s="1"/>
  <c r="CQ78" i="1"/>
  <c r="DS78" i="1" s="1"/>
  <c r="DA78" i="1"/>
  <c r="EC78" i="1" s="1"/>
  <c r="CT78" i="1"/>
  <c r="DV78" i="1" s="1"/>
  <c r="CI78" i="1"/>
  <c r="DK78" i="1" s="1"/>
  <c r="CK78" i="1"/>
  <c r="DM78" i="1" s="1"/>
  <c r="CP78" i="1"/>
  <c r="DR78" i="1" s="1"/>
  <c r="CH78" i="1"/>
  <c r="DJ78" i="1" s="1"/>
  <c r="CX78" i="1"/>
  <c r="DZ78" i="1" s="1"/>
  <c r="DI28" i="1"/>
  <c r="CG78" i="1"/>
  <c r="CK37" i="1"/>
  <c r="DM37" i="1" s="1"/>
  <c r="DC37" i="1"/>
  <c r="EE37" i="1" s="1"/>
  <c r="CR37" i="1"/>
  <c r="DT37" i="1" s="1"/>
  <c r="CS37" i="1"/>
  <c r="DU37" i="1" s="1"/>
  <c r="CT37" i="1"/>
  <c r="DV37" i="1" s="1"/>
  <c r="CU37" i="1"/>
  <c r="DW37" i="1" s="1"/>
  <c r="CO37" i="1"/>
  <c r="DQ37" i="1" s="1"/>
  <c r="CY37" i="1"/>
  <c r="EA37" i="1" s="1"/>
  <c r="CQ37" i="1"/>
  <c r="DS37" i="1" s="1"/>
  <c r="CW37" i="1"/>
  <c r="DY37" i="1" s="1"/>
  <c r="DA37" i="1"/>
  <c r="EC37" i="1" s="1"/>
  <c r="CH37" i="1"/>
  <c r="DJ37" i="1" s="1"/>
  <c r="CL37" i="1"/>
  <c r="DN37" i="1" s="1"/>
  <c r="CU44" i="1"/>
  <c r="DW44" i="1" s="1"/>
  <c r="CT44" i="1"/>
  <c r="DV44" i="1" s="1"/>
  <c r="CH44" i="1"/>
  <c r="DJ44" i="1" s="1"/>
  <c r="CK44" i="1"/>
  <c r="DM44" i="1" s="1"/>
  <c r="CM44" i="1"/>
  <c r="DO44" i="1" s="1"/>
  <c r="CI44" i="1"/>
  <c r="DK44" i="1" s="1"/>
  <c r="CO44" i="1"/>
  <c r="DQ44" i="1" s="1"/>
  <c r="CY44" i="1"/>
  <c r="EA44" i="1" s="1"/>
  <c r="CL44" i="1"/>
  <c r="DN44" i="1" s="1"/>
  <c r="CW44" i="1"/>
  <c r="DY44" i="1" s="1"/>
  <c r="CR44" i="1"/>
  <c r="DT44" i="1" s="1"/>
  <c r="CR78" i="1"/>
  <c r="DT78" i="1" s="1"/>
  <c r="DI71" i="1"/>
  <c r="CG37" i="1"/>
  <c r="DG21" i="1"/>
  <c r="DI21" i="1"/>
  <c r="DI44" i="1"/>
  <c r="CV56" i="1"/>
  <c r="DX56" i="1" s="1"/>
  <c r="CJ56" i="1"/>
  <c r="DL56" i="1" s="1"/>
  <c r="CH56" i="1"/>
  <c r="DJ56" i="1" s="1"/>
  <c r="CM56" i="1"/>
  <c r="DO56" i="1" s="1"/>
  <c r="DC56" i="1"/>
  <c r="EE56" i="1" s="1"/>
  <c r="CI56" i="1"/>
  <c r="DK56" i="1" s="1"/>
  <c r="CY56" i="1"/>
  <c r="EA56" i="1" s="1"/>
  <c r="CX56" i="1"/>
  <c r="DZ56" i="1" s="1"/>
  <c r="CU56" i="1"/>
  <c r="DW56" i="1" s="1"/>
  <c r="DG91" i="1"/>
  <c r="DI91" i="1"/>
  <c r="DF91" i="1"/>
  <c r="CT56" i="1"/>
  <c r="DV56" i="1" s="1"/>
  <c r="CK80" i="1"/>
  <c r="DM80" i="1" s="1"/>
  <c r="DA89" i="1"/>
  <c r="EC89" i="1" s="1"/>
  <c r="CO89" i="1"/>
  <c r="DQ89" i="1" s="1"/>
  <c r="CW89" i="1"/>
  <c r="DY89" i="1" s="1"/>
  <c r="CI89" i="1"/>
  <c r="DK89" i="1" s="1"/>
  <c r="CX89" i="1"/>
  <c r="DZ89" i="1" s="1"/>
  <c r="CR89" i="1"/>
  <c r="DT89" i="1" s="1"/>
  <c r="CZ89" i="1"/>
  <c r="EB89" i="1" s="1"/>
  <c r="CY78" i="1"/>
  <c r="EA78" i="1" s="1"/>
  <c r="CU89" i="1"/>
  <c r="DW89" i="1" s="1"/>
  <c r="CL69" i="1"/>
  <c r="DN69" i="1" s="1"/>
  <c r="CG69" i="1"/>
  <c r="DA69" i="1"/>
  <c r="EC69" i="1" s="1"/>
  <c r="CX69" i="1"/>
  <c r="DZ69" i="1" s="1"/>
  <c r="CS69" i="1"/>
  <c r="DU69" i="1" s="1"/>
  <c r="CY69" i="1"/>
  <c r="EA69" i="1" s="1"/>
  <c r="CO69" i="1"/>
  <c r="DQ69" i="1" s="1"/>
  <c r="CU69" i="1"/>
  <c r="DW69" i="1" s="1"/>
  <c r="CV69" i="1"/>
  <c r="DX69" i="1" s="1"/>
  <c r="CW69" i="1"/>
  <c r="DY69" i="1" s="1"/>
  <c r="DB69" i="1"/>
  <c r="ED69" i="1" s="1"/>
  <c r="CN69" i="1"/>
  <c r="DP69" i="1" s="1"/>
  <c r="CT69" i="1"/>
  <c r="DV69" i="1" s="1"/>
  <c r="CP69" i="1"/>
  <c r="DR69" i="1" s="1"/>
  <c r="CK69" i="1"/>
  <c r="DM69" i="1" s="1"/>
  <c r="CT60" i="1"/>
  <c r="DV60" i="1" s="1"/>
  <c r="CG60" i="1"/>
  <c r="CW60" i="1"/>
  <c r="DY60" i="1" s="1"/>
  <c r="CJ60" i="1"/>
  <c r="DL60" i="1" s="1"/>
  <c r="CV60" i="1"/>
  <c r="DX60" i="1" s="1"/>
  <c r="CZ60" i="1"/>
  <c r="EB60" i="1" s="1"/>
  <c r="CS60" i="1"/>
  <c r="DU60" i="1" s="1"/>
  <c r="CK60" i="1"/>
  <c r="DM60" i="1" s="1"/>
  <c r="CR60" i="1"/>
  <c r="DT60" i="1" s="1"/>
  <c r="DA60" i="1"/>
  <c r="EC60" i="1" s="1"/>
  <c r="CN60" i="1"/>
  <c r="DP60" i="1" s="1"/>
  <c r="CT23" i="1"/>
  <c r="DV23" i="1" s="1"/>
  <c r="CG51" i="1"/>
  <c r="DA51" i="1"/>
  <c r="EC51" i="1" s="1"/>
  <c r="CQ51" i="1"/>
  <c r="DS51" i="1" s="1"/>
  <c r="DB51" i="1"/>
  <c r="ED51" i="1" s="1"/>
  <c r="CS51" i="1"/>
  <c r="DU51" i="1" s="1"/>
  <c r="CO51" i="1"/>
  <c r="DQ51" i="1" s="1"/>
  <c r="CT51" i="1"/>
  <c r="DV51" i="1" s="1"/>
  <c r="CW51" i="1"/>
  <c r="DY51" i="1" s="1"/>
  <c r="CK51" i="1"/>
  <c r="DM51" i="1" s="1"/>
  <c r="DC51" i="1"/>
  <c r="EE51" i="1" s="1"/>
  <c r="CJ51" i="1"/>
  <c r="DL51" i="1" s="1"/>
  <c r="CZ51" i="1"/>
  <c r="EB51" i="1" s="1"/>
  <c r="DC75" i="1"/>
  <c r="EE75" i="1" s="1"/>
  <c r="DC72" i="1"/>
  <c r="EE72" i="1" s="1"/>
  <c r="CS72" i="1"/>
  <c r="DU72" i="1" s="1"/>
  <c r="CI72" i="1"/>
  <c r="DK72" i="1" s="1"/>
  <c r="DB72" i="1"/>
  <c r="ED72" i="1" s="1"/>
  <c r="CV72" i="1"/>
  <c r="DX72" i="1" s="1"/>
  <c r="CW72" i="1"/>
  <c r="DY72" i="1" s="1"/>
  <c r="CM72" i="1"/>
  <c r="DO72" i="1" s="1"/>
  <c r="CH72" i="1"/>
  <c r="DJ72" i="1" s="1"/>
  <c r="DA72" i="1"/>
  <c r="EC72" i="1" s="1"/>
  <c r="CX72" i="1"/>
  <c r="DZ72" i="1" s="1"/>
  <c r="CT72" i="1"/>
  <c r="DV72" i="1" s="1"/>
  <c r="CY72" i="1"/>
  <c r="EA72" i="1" s="1"/>
  <c r="CU72" i="1"/>
  <c r="DW72" i="1" s="1"/>
  <c r="CP72" i="1"/>
  <c r="DR72" i="1" s="1"/>
  <c r="CR72" i="1"/>
  <c r="DT72" i="1" s="1"/>
  <c r="CG56" i="1"/>
  <c r="DI17" i="1"/>
  <c r="CP125" i="1"/>
  <c r="DR125" i="1" s="1"/>
  <c r="DI110" i="1"/>
  <c r="DI72" i="1"/>
  <c r="CI23" i="1"/>
  <c r="DK23" i="1" s="1"/>
  <c r="DB23" i="1"/>
  <c r="ED23" i="1" s="1"/>
  <c r="CJ23" i="1"/>
  <c r="DL23" i="1" s="1"/>
  <c r="CZ23" i="1"/>
  <c r="EB23" i="1" s="1"/>
  <c r="CV23" i="1"/>
  <c r="DX23" i="1" s="1"/>
  <c r="CP23" i="1"/>
  <c r="DR23" i="1" s="1"/>
  <c r="CS23" i="1"/>
  <c r="DU23" i="1" s="1"/>
  <c r="CQ23" i="1"/>
  <c r="DS23" i="1" s="1"/>
  <c r="CX23" i="1"/>
  <c r="DZ23" i="1" s="1"/>
  <c r="CY23" i="1"/>
  <c r="EA23" i="1" s="1"/>
  <c r="CR23" i="1"/>
  <c r="DT23" i="1" s="1"/>
  <c r="CN23" i="1"/>
  <c r="DP23" i="1" s="1"/>
  <c r="CO23" i="1"/>
  <c r="DQ23" i="1" s="1"/>
  <c r="CK23" i="1"/>
  <c r="DM23" i="1" s="1"/>
  <c r="CL23" i="1"/>
  <c r="DN23" i="1" s="1"/>
  <c r="DA23" i="1"/>
  <c r="EC23" i="1" s="1"/>
  <c r="CH23" i="1"/>
  <c r="DJ23" i="1" s="1"/>
  <c r="CU61" i="1"/>
  <c r="DW61" i="1" s="1"/>
  <c r="CO56" i="1"/>
  <c r="DQ56" i="1" s="1"/>
  <c r="CZ37" i="1"/>
  <c r="EB37" i="1" s="1"/>
  <c r="CM99" i="1"/>
  <c r="DO99" i="1" s="1"/>
  <c r="CN99" i="1"/>
  <c r="DP99" i="1" s="1"/>
  <c r="CQ99" i="1"/>
  <c r="DS99" i="1" s="1"/>
  <c r="CJ99" i="1"/>
  <c r="DL99" i="1" s="1"/>
  <c r="CK99" i="1"/>
  <c r="DM99" i="1" s="1"/>
  <c r="DA99" i="1"/>
  <c r="EC99" i="1" s="1"/>
  <c r="CL99" i="1"/>
  <c r="DN99" i="1" s="1"/>
  <c r="CZ99" i="1"/>
  <c r="EB99" i="1" s="1"/>
  <c r="DB99" i="1"/>
  <c r="ED99" i="1" s="1"/>
  <c r="CU99" i="1"/>
  <c r="DW99" i="1" s="1"/>
  <c r="CU51" i="1"/>
  <c r="DW51" i="1" s="1"/>
  <c r="CV79" i="1"/>
  <c r="DX79" i="1" s="1"/>
  <c r="CJ79" i="1"/>
  <c r="DL79" i="1" s="1"/>
  <c r="CZ79" i="1"/>
  <c r="EB79" i="1" s="1"/>
  <c r="CI79" i="1"/>
  <c r="DK79" i="1" s="1"/>
  <c r="CT79" i="1"/>
  <c r="DV79" i="1" s="1"/>
  <c r="CY79" i="1"/>
  <c r="EA79" i="1" s="1"/>
  <c r="CP79" i="1"/>
  <c r="DR79" i="1" s="1"/>
  <c r="CS79" i="1"/>
  <c r="DU79" i="1" s="1"/>
  <c r="CK79" i="1"/>
  <c r="DM79" i="1" s="1"/>
  <c r="CL79" i="1"/>
  <c r="DN79" i="1" s="1"/>
  <c r="CU79" i="1"/>
  <c r="DW79" i="1" s="1"/>
  <c r="DB79" i="1"/>
  <c r="ED79" i="1" s="1"/>
  <c r="CM79" i="1"/>
  <c r="DO79" i="1" s="1"/>
  <c r="CG79" i="1"/>
  <c r="DC79" i="1"/>
  <c r="EE79" i="1" s="1"/>
  <c r="CG23" i="1"/>
  <c r="DI114" i="1"/>
  <c r="CZ78" i="1"/>
  <c r="EB78" i="1" s="1"/>
  <c r="DI128" i="1"/>
  <c r="DG128" i="1"/>
  <c r="DF128" i="1"/>
  <c r="CP37" i="1"/>
  <c r="DR37" i="1" s="1"/>
  <c r="CZ80" i="1"/>
  <c r="EB80" i="1" s="1"/>
  <c r="CY114" i="1"/>
  <c r="EA114" i="1" s="1"/>
  <c r="CR114" i="1"/>
  <c r="DT114" i="1" s="1"/>
  <c r="CJ114" i="1"/>
  <c r="DL114" i="1" s="1"/>
  <c r="CK114" i="1"/>
  <c r="DM114" i="1" s="1"/>
  <c r="DC114" i="1"/>
  <c r="EE114" i="1" s="1"/>
  <c r="CQ114" i="1"/>
  <c r="DS114" i="1" s="1"/>
  <c r="CS114" i="1"/>
  <c r="DU114" i="1" s="1"/>
  <c r="CI114" i="1"/>
  <c r="DK114" i="1" s="1"/>
  <c r="CP114" i="1"/>
  <c r="DR114" i="1" s="1"/>
  <c r="CT61" i="1"/>
  <c r="DV61" i="1" s="1"/>
  <c r="CJ37" i="1"/>
  <c r="DL37" i="1" s="1"/>
  <c r="CR107" i="1"/>
  <c r="DT107" i="1" s="1"/>
  <c r="CU78" i="1"/>
  <c r="DW78" i="1" s="1"/>
  <c r="CV67" i="1"/>
  <c r="DX67" i="1" s="1"/>
  <c r="CG67" i="1"/>
  <c r="CU67" i="1"/>
  <c r="DW67" i="1" s="1"/>
  <c r="CP67" i="1"/>
  <c r="DR67" i="1" s="1"/>
  <c r="CI67" i="1"/>
  <c r="DK67" i="1" s="1"/>
  <c r="CT67" i="1"/>
  <c r="DV67" i="1" s="1"/>
  <c r="CW67" i="1"/>
  <c r="DY67" i="1" s="1"/>
  <c r="CK67" i="1"/>
  <c r="DM67" i="1" s="1"/>
  <c r="CJ67" i="1"/>
  <c r="DL67" i="1" s="1"/>
  <c r="CY67" i="1"/>
  <c r="EA67" i="1" s="1"/>
  <c r="CZ67" i="1"/>
  <c r="EB67" i="1" s="1"/>
  <c r="DB68" i="1"/>
  <c r="ED68" i="1" s="1"/>
  <c r="CR76" i="1"/>
  <c r="DT76" i="1" s="1"/>
  <c r="DI32" i="1"/>
  <c r="CQ80" i="1"/>
  <c r="DS80" i="1" s="1"/>
  <c r="DI98" i="1"/>
  <c r="CJ78" i="1"/>
  <c r="DL78" i="1" s="1"/>
  <c r="CJ80" i="1"/>
  <c r="DL80" i="1" s="1"/>
  <c r="DI59" i="1"/>
  <c r="CT89" i="1"/>
  <c r="DV89" i="1" s="1"/>
  <c r="CQ68" i="1"/>
  <c r="DS68" i="1" s="1"/>
  <c r="DA56" i="1"/>
  <c r="EC56" i="1" s="1"/>
  <c r="CV37" i="1"/>
  <c r="DX37" i="1" s="1"/>
  <c r="CL68" i="1"/>
  <c r="DN68" i="1" s="1"/>
  <c r="CR69" i="1"/>
  <c r="DT69" i="1" s="1"/>
  <c r="CU60" i="1"/>
  <c r="DW60" i="1" s="1"/>
  <c r="CS78" i="1"/>
  <c r="DU78" i="1" s="1"/>
  <c r="CL51" i="2"/>
  <c r="DN51" i="2" s="1"/>
  <c r="DA132" i="1"/>
  <c r="EC132" i="1" s="1"/>
  <c r="CX99" i="1"/>
  <c r="DZ99" i="1" s="1"/>
  <c r="CS129" i="1"/>
  <c r="DU129" i="1" s="1"/>
  <c r="CI129" i="1"/>
  <c r="DK129" i="1" s="1"/>
  <c r="CO129" i="1"/>
  <c r="DQ129" i="1" s="1"/>
  <c r="CM129" i="1"/>
  <c r="DO129" i="1" s="1"/>
  <c r="CN129" i="1"/>
  <c r="DP129" i="1" s="1"/>
  <c r="CL129" i="1"/>
  <c r="DB129" i="1"/>
  <c r="ED129" i="1" s="1"/>
  <c r="CP129" i="1"/>
  <c r="DR129" i="1" s="1"/>
  <c r="DA129" i="1"/>
  <c r="EC129" i="1" s="1"/>
  <c r="CU129" i="1"/>
  <c r="DW129" i="1" s="1"/>
  <c r="CW129" i="1"/>
  <c r="DY129" i="1" s="1"/>
  <c r="CM107" i="1"/>
  <c r="DO107" i="1" s="1"/>
  <c r="DB114" i="1"/>
  <c r="ED114" i="1" s="1"/>
  <c r="CT104" i="1"/>
  <c r="DV104" i="1" s="1"/>
  <c r="CZ112" i="1"/>
  <c r="EB112" i="1" s="1"/>
  <c r="CU114" i="1"/>
  <c r="DW114" i="1" s="1"/>
  <c r="CS107" i="1"/>
  <c r="DU107" i="1" s="1"/>
  <c r="DB78" i="1"/>
  <c r="ED78" i="1" s="1"/>
  <c r="CN44" i="1"/>
  <c r="DP44" i="1" s="1"/>
  <c r="CM60" i="1"/>
  <c r="DO60" i="1" s="1"/>
  <c r="DC44" i="1"/>
  <c r="EE44" i="1" s="1"/>
  <c r="CL51" i="1"/>
  <c r="DN51" i="1" s="1"/>
  <c r="CK56" i="1"/>
  <c r="DM56" i="1" s="1"/>
  <c r="CR64" i="1"/>
  <c r="DT64" i="1" s="1"/>
  <c r="CK68" i="1"/>
  <c r="DM68" i="1" s="1"/>
  <c r="CI37" i="1"/>
  <c r="DK37" i="1" s="1"/>
  <c r="CV51" i="1"/>
  <c r="DX51" i="1" s="1"/>
  <c r="DI84" i="1"/>
  <c r="CL78" i="1"/>
  <c r="DN78" i="1" s="1"/>
  <c r="CL43" i="1"/>
  <c r="DN43" i="1" s="1"/>
  <c r="CP43" i="1"/>
  <c r="DR43" i="1" s="1"/>
  <c r="CG43" i="1"/>
  <c r="CK43" i="1"/>
  <c r="DM43" i="1" s="1"/>
  <c r="DB43" i="1"/>
  <c r="ED43" i="1" s="1"/>
  <c r="CO43" i="1"/>
  <c r="DQ43" i="1" s="1"/>
  <c r="CU43" i="1"/>
  <c r="DW43" i="1" s="1"/>
  <c r="CQ43" i="1"/>
  <c r="DS43" i="1" s="1"/>
  <c r="CT43" i="1"/>
  <c r="DV43" i="1" s="1"/>
  <c r="CI43" i="1"/>
  <c r="DK43" i="1" s="1"/>
  <c r="CW43" i="1"/>
  <c r="DY43" i="1" s="1"/>
  <c r="DA43" i="1"/>
  <c r="EC43" i="1" s="1"/>
  <c r="CJ43" i="1"/>
  <c r="DL43" i="1" s="1"/>
  <c r="CV43" i="1"/>
  <c r="DX43" i="1" s="1"/>
  <c r="CK76" i="1"/>
  <c r="DM76" i="1" s="1"/>
  <c r="CG76" i="1"/>
  <c r="CN76" i="1"/>
  <c r="DP76" i="1" s="1"/>
  <c r="DB76" i="1"/>
  <c r="ED76" i="1" s="1"/>
  <c r="CH76" i="1"/>
  <c r="DJ76" i="1" s="1"/>
  <c r="CU76" i="1"/>
  <c r="DW76" i="1" s="1"/>
  <c r="CM76" i="1"/>
  <c r="DO76" i="1" s="1"/>
  <c r="CS76" i="1"/>
  <c r="DU76" i="1" s="1"/>
  <c r="DC76" i="1"/>
  <c r="EE76" i="1" s="1"/>
  <c r="CJ76" i="1"/>
  <c r="DL76" i="1" s="1"/>
  <c r="CX76" i="1"/>
  <c r="DZ76" i="1" s="1"/>
  <c r="CT76" i="1"/>
  <c r="DV76" i="1" s="1"/>
  <c r="DG49" i="1"/>
  <c r="DI49" i="1"/>
  <c r="DF49" i="1"/>
  <c r="DG115" i="1"/>
  <c r="DI115" i="1"/>
  <c r="DF115" i="1"/>
  <c r="CM104" i="1"/>
  <c r="DO104" i="1" s="1"/>
  <c r="DD104" i="1"/>
  <c r="EF104" i="1" s="1"/>
  <c r="CZ104" i="1"/>
  <c r="EB104" i="1" s="1"/>
  <c r="CY104" i="1"/>
  <c r="EA104" i="1" s="1"/>
  <c r="CL104" i="1"/>
  <c r="DN104" i="1" s="1"/>
  <c r="CK104" i="1"/>
  <c r="DM104" i="1" s="1"/>
  <c r="DB104" i="1"/>
  <c r="ED104" i="1" s="1"/>
  <c r="CG123" i="1"/>
  <c r="CS123" i="1"/>
  <c r="DU123" i="1" s="1"/>
  <c r="CR123" i="1"/>
  <c r="DT123" i="1" s="1"/>
  <c r="CN123" i="1"/>
  <c r="DP123" i="1" s="1"/>
  <c r="CP123" i="1"/>
  <c r="DR123" i="1" s="1"/>
  <c r="DE123" i="1"/>
  <c r="EG123" i="1" s="1"/>
  <c r="CI123" i="1"/>
  <c r="DK123" i="1" s="1"/>
  <c r="CJ123" i="1"/>
  <c r="DL123" i="1" s="1"/>
  <c r="DI121" i="1"/>
  <c r="CJ112" i="1"/>
  <c r="DL112" i="1" s="1"/>
  <c r="CV112" i="1"/>
  <c r="DX112" i="1" s="1"/>
  <c r="CX112" i="1"/>
  <c r="DZ112" i="1" s="1"/>
  <c r="CS112" i="1"/>
  <c r="DU112" i="1" s="1"/>
  <c r="CG112" i="1"/>
  <c r="CL112" i="1"/>
  <c r="DN112" i="1" s="1"/>
  <c r="CM112" i="1"/>
  <c r="DO112" i="1" s="1"/>
  <c r="DC80" i="1"/>
  <c r="EE80" i="1" s="1"/>
  <c r="CS56" i="1"/>
  <c r="DU56" i="1" s="1"/>
  <c r="DB75" i="1"/>
  <c r="ED75" i="1" s="1"/>
  <c r="CP75" i="1"/>
  <c r="DR75" i="1" s="1"/>
  <c r="CG75" i="1"/>
  <c r="CM75" i="1"/>
  <c r="DO75" i="1" s="1"/>
  <c r="CQ75" i="1"/>
  <c r="DS75" i="1" s="1"/>
  <c r="CZ75" i="1"/>
  <c r="EB75" i="1" s="1"/>
  <c r="CT75" i="1"/>
  <c r="DV75" i="1" s="1"/>
  <c r="CN75" i="1"/>
  <c r="DP75" i="1" s="1"/>
  <c r="CL75" i="1"/>
  <c r="DN75" i="1" s="1"/>
  <c r="CK75" i="1"/>
  <c r="DM75" i="1" s="1"/>
  <c r="CR75" i="1"/>
  <c r="DT75" i="1" s="1"/>
  <c r="CW75" i="1"/>
  <c r="DY75" i="1" s="1"/>
  <c r="CZ69" i="1"/>
  <c r="EB69" i="1" s="1"/>
  <c r="CQ61" i="1"/>
  <c r="DS61" i="1" s="1"/>
  <c r="CZ44" i="1"/>
  <c r="EB44" i="1" s="1"/>
  <c r="CX60" i="1"/>
  <c r="DZ60" i="1" s="1"/>
  <c r="DA65" i="1"/>
  <c r="EC65" i="1" s="1"/>
  <c r="CX65" i="1"/>
  <c r="DZ65" i="1" s="1"/>
  <c r="CU65" i="1"/>
  <c r="DW65" i="1" s="1"/>
  <c r="DB65" i="1"/>
  <c r="ED65" i="1" s="1"/>
  <c r="CQ65" i="1"/>
  <c r="DS65" i="1" s="1"/>
  <c r="CN65" i="1"/>
  <c r="DP65" i="1" s="1"/>
  <c r="CI65" i="1"/>
  <c r="DK65" i="1" s="1"/>
  <c r="CZ65" i="1"/>
  <c r="EB65" i="1" s="1"/>
  <c r="CS65" i="1"/>
  <c r="DU65" i="1" s="1"/>
  <c r="CV65" i="1"/>
  <c r="DX65" i="1" s="1"/>
  <c r="CY65" i="1"/>
  <c r="EA65" i="1" s="1"/>
  <c r="CM65" i="1"/>
  <c r="DO65" i="1" s="1"/>
  <c r="CQ69" i="1"/>
  <c r="DS69" i="1" s="1"/>
  <c r="DI18" i="1"/>
  <c r="CL17" i="2"/>
  <c r="DN17" i="2" s="1"/>
  <c r="DI92" i="1"/>
  <c r="CX121" i="1"/>
  <c r="DZ121" i="1" s="1"/>
  <c r="DC121" i="1"/>
  <c r="EE121" i="1" s="1"/>
  <c r="CY100" i="1"/>
  <c r="EA100" i="1" s="1"/>
  <c r="CP73" i="1"/>
  <c r="DR73" i="1" s="1"/>
  <c r="CQ73" i="1"/>
  <c r="DS73" i="1" s="1"/>
  <c r="CX73" i="1"/>
  <c r="DZ73" i="1" s="1"/>
  <c r="CM73" i="1"/>
  <c r="DO73" i="1" s="1"/>
  <c r="CN73" i="1"/>
  <c r="DP73" i="1" s="1"/>
  <c r="CT73" i="1"/>
  <c r="DV73" i="1" s="1"/>
  <c r="CY73" i="1"/>
  <c r="EA73" i="1" s="1"/>
  <c r="CR73" i="1"/>
  <c r="DT73" i="1" s="1"/>
  <c r="CV98" i="1"/>
  <c r="DX98" i="1" s="1"/>
  <c r="CZ70" i="1"/>
  <c r="EB70" i="1" s="1"/>
  <c r="CG70" i="1"/>
  <c r="CH70" i="1"/>
  <c r="DJ70" i="1" s="1"/>
  <c r="DC70" i="1"/>
  <c r="EE70" i="1" s="1"/>
  <c r="CJ70" i="1"/>
  <c r="DL70" i="1" s="1"/>
  <c r="CP70" i="1"/>
  <c r="DR70" i="1" s="1"/>
  <c r="DB70" i="1"/>
  <c r="ED70" i="1" s="1"/>
  <c r="CU70" i="1"/>
  <c r="DW70" i="1" s="1"/>
  <c r="CU77" i="1"/>
  <c r="DW77" i="1" s="1"/>
  <c r="CI19" i="1"/>
  <c r="DK19" i="1" s="1"/>
  <c r="CI83" i="1"/>
  <c r="DK83" i="1" s="1"/>
  <c r="CJ83" i="1"/>
  <c r="DL83" i="1" s="1"/>
  <c r="CS83" i="1"/>
  <c r="DU83" i="1" s="1"/>
  <c r="CZ83" i="1"/>
  <c r="EB83" i="1" s="1"/>
  <c r="DA83" i="1"/>
  <c r="EC83" i="1" s="1"/>
  <c r="CU83" i="1"/>
  <c r="DW83" i="1" s="1"/>
  <c r="CG83" i="1"/>
  <c r="DA19" i="1"/>
  <c r="EC19" i="1" s="1"/>
  <c r="DA70" i="1"/>
  <c r="EC70" i="1" s="1"/>
  <c r="CI20" i="1"/>
  <c r="DK20" i="1" s="1"/>
  <c r="DI27" i="1"/>
  <c r="CQ122" i="2"/>
  <c r="DS122" i="2" s="1"/>
  <c r="EH122" i="2" s="1"/>
  <c r="EY122" i="2" s="1"/>
  <c r="CG122" i="2"/>
  <c r="DI122" i="2" s="1"/>
  <c r="CZ100" i="1"/>
  <c r="EB100" i="1" s="1"/>
  <c r="CR100" i="1"/>
  <c r="DT100" i="1" s="1"/>
  <c r="CI100" i="1"/>
  <c r="DK100" i="1" s="1"/>
  <c r="CX100" i="1"/>
  <c r="DZ100" i="1" s="1"/>
  <c r="CW121" i="1"/>
  <c r="DY121" i="1" s="1"/>
  <c r="CL52" i="1"/>
  <c r="DN52" i="1" s="1"/>
  <c r="CO52" i="1"/>
  <c r="DQ52" i="1" s="1"/>
  <c r="DC52" i="1"/>
  <c r="EE52" i="1" s="1"/>
  <c r="CP52" i="1"/>
  <c r="DR52" i="1" s="1"/>
  <c r="CS52" i="1"/>
  <c r="DU52" i="1" s="1"/>
  <c r="CK52" i="1"/>
  <c r="DM52" i="1" s="1"/>
  <c r="CU52" i="1"/>
  <c r="DW52" i="1" s="1"/>
  <c r="CJ52" i="1"/>
  <c r="DL52" i="1" s="1"/>
  <c r="DA52" i="1"/>
  <c r="EC52" i="1" s="1"/>
  <c r="CN59" i="1"/>
  <c r="DP59" i="1" s="1"/>
  <c r="CU59" i="1"/>
  <c r="DW59" i="1" s="1"/>
  <c r="CK59" i="1"/>
  <c r="DM59" i="1" s="1"/>
  <c r="CL59" i="1"/>
  <c r="DN59" i="1" s="1"/>
  <c r="CP59" i="1"/>
  <c r="DR59" i="1" s="1"/>
  <c r="CW59" i="1"/>
  <c r="DY59" i="1" s="1"/>
  <c r="CM59" i="1"/>
  <c r="DO59" i="1" s="1"/>
  <c r="CO59" i="1"/>
  <c r="DQ59" i="1" s="1"/>
  <c r="CR59" i="1"/>
  <c r="DT59" i="1" s="1"/>
  <c r="CH59" i="1"/>
  <c r="DI66" i="1"/>
  <c r="CV73" i="1"/>
  <c r="DX73" i="1" s="1"/>
  <c r="CG126" i="1"/>
  <c r="CI124" i="1"/>
  <c r="DK124" i="1" s="1"/>
  <c r="DE124" i="1"/>
  <c r="EG124" i="1" s="1"/>
  <c r="CK124" i="1"/>
  <c r="DM124" i="1" s="1"/>
  <c r="DA59" i="1"/>
  <c r="EC59" i="1" s="1"/>
  <c r="CK70" i="1"/>
  <c r="DM70" i="1" s="1"/>
  <c r="CR19" i="1"/>
  <c r="DT19" i="1" s="1"/>
  <c r="CO20" i="1"/>
  <c r="DQ20" i="1" s="1"/>
  <c r="CT17" i="1"/>
  <c r="DV17" i="1" s="1"/>
  <c r="CX19" i="1"/>
  <c r="DZ19" i="1" s="1"/>
  <c r="DA26" i="1"/>
  <c r="EC26" i="1" s="1"/>
  <c r="CO26" i="1"/>
  <c r="DQ26" i="1" s="1"/>
  <c r="CV26" i="1"/>
  <c r="DX26" i="1" s="1"/>
  <c r="CG26" i="1"/>
  <c r="CL26" i="1"/>
  <c r="DN26" i="1" s="1"/>
  <c r="CJ26" i="1"/>
  <c r="DL26" i="1" s="1"/>
  <c r="CP26" i="1"/>
  <c r="DR26" i="1" s="1"/>
  <c r="CY26" i="1"/>
  <c r="EA26" i="1" s="1"/>
  <c r="CU26" i="1"/>
  <c r="DW26" i="1" s="1"/>
  <c r="CH26" i="1"/>
  <c r="DJ26" i="1" s="1"/>
  <c r="CV20" i="1"/>
  <c r="DX20" i="1" s="1"/>
  <c r="CM84" i="1"/>
  <c r="DO84" i="1" s="1"/>
  <c r="DA84" i="1"/>
  <c r="EC84" i="1" s="1"/>
  <c r="CO84" i="1"/>
  <c r="DQ84" i="1" s="1"/>
  <c r="CN84" i="1"/>
  <c r="DP84" i="1" s="1"/>
  <c r="DC84" i="1"/>
  <c r="EE84" i="1" s="1"/>
  <c r="CJ84" i="1"/>
  <c r="DL84" i="1" s="1"/>
  <c r="CQ84" i="1"/>
  <c r="DS84" i="1" s="1"/>
  <c r="CR84" i="1"/>
  <c r="DT84" i="1" s="1"/>
  <c r="CS109" i="1"/>
  <c r="DU109" i="1" s="1"/>
  <c r="CW109" i="1"/>
  <c r="DY109" i="1" s="1"/>
  <c r="CP98" i="1"/>
  <c r="DR98" i="1" s="1"/>
  <c r="CU98" i="1"/>
  <c r="DW98" i="1" s="1"/>
  <c r="CY98" i="1"/>
  <c r="EA98" i="1" s="1"/>
  <c r="CV84" i="1"/>
  <c r="DX84" i="1" s="1"/>
  <c r="CR109" i="1"/>
  <c r="CM96" i="1"/>
  <c r="CX96" i="1"/>
  <c r="DZ96" i="1" s="1"/>
  <c r="CU96" i="1"/>
  <c r="DW96" i="1" s="1"/>
  <c r="CV96" i="1"/>
  <c r="DX96" i="1" s="1"/>
  <c r="CS84" i="1"/>
  <c r="DU84" i="1" s="1"/>
  <c r="CS26" i="1"/>
  <c r="DU26" i="1" s="1"/>
  <c r="DB77" i="1"/>
  <c r="ED77" i="1" s="1"/>
  <c r="CY77" i="1"/>
  <c r="EA77" i="1" s="1"/>
  <c r="DC77" i="1"/>
  <c r="EE77" i="1" s="1"/>
  <c r="CG77" i="1"/>
  <c r="CI77" i="1"/>
  <c r="DK77" i="1" s="1"/>
  <c r="CP77" i="1"/>
  <c r="DR77" i="1" s="1"/>
  <c r="CR77" i="1"/>
  <c r="DT77" i="1" s="1"/>
  <c r="CL77" i="1"/>
  <c r="DN77" i="1" s="1"/>
  <c r="CV77" i="1"/>
  <c r="DX77" i="1" s="1"/>
  <c r="CN58" i="1"/>
  <c r="DP58" i="1" s="1"/>
  <c r="CS59" i="1"/>
  <c r="DU59" i="1" s="1"/>
  <c r="CP117" i="1"/>
  <c r="DR117" i="1" s="1"/>
  <c r="CR117" i="1"/>
  <c r="DT117" i="1" s="1"/>
  <c r="CH117" i="1"/>
  <c r="CT28" i="1"/>
  <c r="DV28" i="1" s="1"/>
  <c r="CV28" i="1"/>
  <c r="DX28" i="1" s="1"/>
  <c r="CS28" i="1"/>
  <c r="DU28" i="1" s="1"/>
  <c r="CK28" i="1"/>
  <c r="DM28" i="1" s="1"/>
  <c r="CW28" i="1"/>
  <c r="DY28" i="1" s="1"/>
  <c r="CP28" i="1"/>
  <c r="DR28" i="1" s="1"/>
  <c r="CZ28" i="1"/>
  <c r="EB28" i="1" s="1"/>
  <c r="CH28" i="1"/>
  <c r="DJ28" i="1" s="1"/>
  <c r="CY28" i="1"/>
  <c r="EA28" i="1" s="1"/>
  <c r="CX28" i="1"/>
  <c r="DZ28" i="1" s="1"/>
  <c r="CU28" i="1"/>
  <c r="DW28" i="1" s="1"/>
  <c r="CO73" i="1"/>
  <c r="DQ73" i="1" s="1"/>
  <c r="CZ77" i="1"/>
  <c r="EB77" i="1" s="1"/>
  <c r="DC73" i="1"/>
  <c r="EE73" i="1" s="1"/>
  <c r="DA20" i="1"/>
  <c r="EC20" i="1" s="1"/>
  <c r="DB20" i="1"/>
  <c r="ED20" i="1" s="1"/>
  <c r="CW20" i="1"/>
  <c r="DY20" i="1" s="1"/>
  <c r="CZ20" i="1"/>
  <c r="EB20" i="1" s="1"/>
  <c r="CN20" i="1"/>
  <c r="DP20" i="1" s="1"/>
  <c r="CU20" i="1"/>
  <c r="DW20" i="1" s="1"/>
  <c r="CG20" i="1"/>
  <c r="CP20" i="1"/>
  <c r="DR20" i="1" s="1"/>
  <c r="CH19" i="1"/>
  <c r="DJ19" i="1" s="1"/>
  <c r="CL19" i="1"/>
  <c r="DN19" i="1" s="1"/>
  <c r="CU19" i="1"/>
  <c r="DW19" i="1" s="1"/>
  <c r="DB19" i="1"/>
  <c r="ED19" i="1" s="1"/>
  <c r="CP19" i="1"/>
  <c r="DR19" i="1" s="1"/>
  <c r="CZ19" i="1"/>
  <c r="EB19" i="1" s="1"/>
  <c r="CY19" i="1"/>
  <c r="EA19" i="1" s="1"/>
  <c r="CS19" i="1"/>
  <c r="DU19" i="1" s="1"/>
  <c r="CK19" i="1"/>
  <c r="DM19" i="1" s="1"/>
  <c r="CK58" i="1"/>
  <c r="DM58" i="1" s="1"/>
  <c r="CS58" i="1"/>
  <c r="DU58" i="1" s="1"/>
  <c r="CG58" i="1"/>
  <c r="CV58" i="1"/>
  <c r="DX58" i="1" s="1"/>
  <c r="CL58" i="1"/>
  <c r="DN58" i="1" s="1"/>
  <c r="CR58" i="1"/>
  <c r="DT58" i="1" s="1"/>
  <c r="CH58" i="1"/>
  <c r="DJ58" i="1" s="1"/>
  <c r="DB58" i="1"/>
  <c r="ED58" i="1" s="1"/>
  <c r="DA58" i="1"/>
  <c r="EC58" i="1" s="1"/>
  <c r="CW58" i="1"/>
  <c r="DY58" i="1" s="1"/>
  <c r="DI42" i="1"/>
  <c r="DI19" i="1"/>
  <c r="CS17" i="1"/>
  <c r="DU17" i="1" s="1"/>
  <c r="CP17" i="1"/>
  <c r="DR17" i="1" s="1"/>
  <c r="CU17" i="1"/>
  <c r="DW17" i="1" s="1"/>
  <c r="CY17" i="1"/>
  <c r="EA17" i="1" s="1"/>
  <c r="CQ17" i="1"/>
  <c r="DS17" i="1" s="1"/>
  <c r="CO17" i="1"/>
  <c r="DQ17" i="1" s="1"/>
  <c r="CK17" i="1"/>
  <c r="DM17" i="1" s="1"/>
  <c r="CR17" i="1"/>
  <c r="DT17" i="1" s="1"/>
  <c r="CX17" i="1"/>
  <c r="DZ17" i="1" s="1"/>
  <c r="CH17" i="1"/>
  <c r="CN19" i="1"/>
  <c r="DP19" i="1" s="1"/>
  <c r="CK20" i="1"/>
  <c r="DM20" i="1" s="1"/>
  <c r="CX20" i="1"/>
  <c r="DZ20" i="1" s="1"/>
  <c r="CT19" i="1"/>
  <c r="DV19" i="1" s="1"/>
  <c r="CJ20" i="1"/>
  <c r="DL20" i="1" s="1"/>
  <c r="CH20" i="1"/>
  <c r="DJ20" i="1" s="1"/>
  <c r="CT20" i="1"/>
  <c r="DV20" i="1" s="1"/>
  <c r="CQ19" i="1"/>
  <c r="DS19" i="1" s="1"/>
  <c r="DC132" i="2"/>
  <c r="EE132" i="2" s="1"/>
  <c r="EH132" i="2" s="1"/>
  <c r="DI120" i="1"/>
  <c r="CM121" i="1"/>
  <c r="DO121" i="1" s="1"/>
  <c r="DB98" i="1"/>
  <c r="ED98" i="1" s="1"/>
  <c r="CV100" i="1"/>
  <c r="DX100" i="1" s="1"/>
  <c r="CY84" i="1"/>
  <c r="EA84" i="1" s="1"/>
  <c r="CZ59" i="1"/>
  <c r="EB59" i="1" s="1"/>
  <c r="CX117" i="1"/>
  <c r="DZ117" i="1" s="1"/>
  <c r="CO70" i="1"/>
  <c r="DQ70" i="1" s="1"/>
  <c r="CH53" i="1"/>
  <c r="DJ53" i="1" s="1"/>
  <c r="CY53" i="1"/>
  <c r="EA53" i="1" s="1"/>
  <c r="DA53" i="1"/>
  <c r="EC53" i="1" s="1"/>
  <c r="DC53" i="1"/>
  <c r="EE53" i="1" s="1"/>
  <c r="CX53" i="1"/>
  <c r="DZ53" i="1" s="1"/>
  <c r="CP53" i="1"/>
  <c r="DR53" i="1" s="1"/>
  <c r="CG53" i="1"/>
  <c r="CW53" i="1"/>
  <c r="DY53" i="1" s="1"/>
  <c r="CZ53" i="1"/>
  <c r="EB53" i="1" s="1"/>
  <c r="CL53" i="1"/>
  <c r="DN53" i="1" s="1"/>
  <c r="CV53" i="1"/>
  <c r="DX53" i="1" s="1"/>
  <c r="CQ88" i="1"/>
  <c r="DG88" i="1" s="1"/>
  <c r="DC88" i="1"/>
  <c r="EE88" i="1" s="1"/>
  <c r="DA28" i="1"/>
  <c r="EC28" i="1" s="1"/>
  <c r="CG39" i="1"/>
  <c r="CS39" i="1"/>
  <c r="DU39" i="1" s="1"/>
  <c r="CX39" i="1"/>
  <c r="DZ39" i="1" s="1"/>
  <c r="CJ39" i="1"/>
  <c r="DL39" i="1" s="1"/>
  <c r="CO39" i="1"/>
  <c r="DQ39" i="1" s="1"/>
  <c r="DA39" i="1"/>
  <c r="EC39" i="1" s="1"/>
  <c r="CP39" i="1"/>
  <c r="DR39" i="1" s="1"/>
  <c r="CT39" i="1"/>
  <c r="DV39" i="1" s="1"/>
  <c r="CV39" i="1"/>
  <c r="DX39" i="1" s="1"/>
  <c r="CZ74" i="1"/>
  <c r="EB74" i="1" s="1"/>
  <c r="DB74" i="1"/>
  <c r="ED74" i="1" s="1"/>
  <c r="CN74" i="1"/>
  <c r="DP74" i="1" s="1"/>
  <c r="CL74" i="1"/>
  <c r="DN74" i="1" s="1"/>
  <c r="CR74" i="1"/>
  <c r="DT74" i="1" s="1"/>
  <c r="CG74" i="1"/>
  <c r="DC74" i="1"/>
  <c r="EE74" i="1" s="1"/>
  <c r="CW74" i="1"/>
  <c r="DY74" i="1" s="1"/>
  <c r="CT74" i="1"/>
  <c r="DV74" i="1" s="1"/>
  <c r="DA74" i="1"/>
  <c r="EC74" i="1" s="1"/>
  <c r="CP74" i="1"/>
  <c r="DR74" i="1" s="1"/>
  <c r="CP22" i="1"/>
  <c r="DR22" i="1" s="1"/>
  <c r="CH22" i="1"/>
  <c r="DJ22" i="1" s="1"/>
  <c r="CL22" i="1"/>
  <c r="DN22" i="1" s="1"/>
  <c r="CK22" i="1"/>
  <c r="DM22" i="1" s="1"/>
  <c r="CS22" i="1"/>
  <c r="DU22" i="1" s="1"/>
  <c r="CT22" i="1"/>
  <c r="DV22" i="1" s="1"/>
  <c r="CW22" i="1"/>
  <c r="DY22" i="1" s="1"/>
  <c r="CJ22" i="1"/>
  <c r="DL22" i="1" s="1"/>
  <c r="CZ22" i="1"/>
  <c r="EB22" i="1" s="1"/>
  <c r="CQ22" i="1"/>
  <c r="DS22" i="1" s="1"/>
  <c r="DA22" i="1"/>
  <c r="EC22" i="1" s="1"/>
  <c r="CO22" i="1"/>
  <c r="DQ22" i="1" s="1"/>
  <c r="CO28" i="1"/>
  <c r="DQ28" i="1" s="1"/>
  <c r="DI22" i="1"/>
  <c r="DA36" i="1"/>
  <c r="EC36" i="1" s="1"/>
  <c r="CU36" i="1"/>
  <c r="DW36" i="1" s="1"/>
  <c r="CG36" i="1"/>
  <c r="CI36" i="1"/>
  <c r="DK36" i="1" s="1"/>
  <c r="CX57" i="1"/>
  <c r="DZ57" i="1" s="1"/>
  <c r="CJ57" i="1"/>
  <c r="DL57" i="1" s="1"/>
  <c r="DB57" i="1"/>
  <c r="ED57" i="1" s="1"/>
  <c r="CW71" i="1"/>
  <c r="DY71" i="1" s="1"/>
  <c r="CT32" i="1"/>
  <c r="DV32" i="1" s="1"/>
  <c r="CQ50" i="1"/>
  <c r="DS50" i="1" s="1"/>
  <c r="CP27" i="1"/>
  <c r="DR27" i="1" s="1"/>
  <c r="CS71" i="1"/>
  <c r="DU71" i="1" s="1"/>
  <c r="CX95" i="1"/>
  <c r="DZ95" i="1" s="1"/>
  <c r="DB95" i="1"/>
  <c r="ED95" i="1" s="1"/>
  <c r="CV40" i="1"/>
  <c r="DX40" i="1" s="1"/>
  <c r="CO24" i="1"/>
  <c r="DQ24" i="1" s="1"/>
  <c r="CW46" i="1"/>
  <c r="DY46" i="1" s="1"/>
  <c r="DC46" i="1"/>
  <c r="EE46" i="1" s="1"/>
  <c r="CO46" i="1"/>
  <c r="DQ46" i="1" s="1"/>
  <c r="CU32" i="1"/>
  <c r="DW32" i="1" s="1"/>
  <c r="CX24" i="1"/>
  <c r="DZ24" i="1" s="1"/>
  <c r="CW27" i="1"/>
  <c r="DY27" i="1" s="1"/>
  <c r="DI57" i="1"/>
  <c r="CN36" i="1"/>
  <c r="DP36" i="1" s="1"/>
  <c r="CQ85" i="1"/>
  <c r="DS85" i="1" s="1"/>
  <c r="CG63" i="1"/>
  <c r="CX30" i="1"/>
  <c r="DZ30" i="1" s="1"/>
  <c r="CT18" i="1"/>
  <c r="DV18" i="1" s="1"/>
  <c r="DI46" i="1"/>
  <c r="CV35" i="1"/>
  <c r="DA42" i="1"/>
  <c r="EC42" i="1" s="1"/>
  <c r="DB42" i="1"/>
  <c r="ED42" i="1" s="1"/>
  <c r="CN42" i="1"/>
  <c r="DP42" i="1" s="1"/>
  <c r="CP57" i="1"/>
  <c r="CZ63" i="1"/>
  <c r="EB63" i="1" s="1"/>
  <c r="CH24" i="1"/>
  <c r="DJ24" i="1" s="1"/>
  <c r="CU33" i="1"/>
  <c r="DW33" i="1" s="1"/>
  <c r="DB18" i="1"/>
  <c r="ED18" i="1" s="1"/>
  <c r="DI31" i="1"/>
  <c r="DB36" i="1"/>
  <c r="ED36" i="1" s="1"/>
  <c r="CR24" i="1"/>
  <c r="DT24" i="1" s="1"/>
  <c r="CS24" i="1"/>
  <c r="DU24" i="1" s="1"/>
  <c r="CT24" i="1"/>
  <c r="DV24" i="1" s="1"/>
  <c r="CW24" i="1"/>
  <c r="DY24" i="1" s="1"/>
  <c r="CL18" i="1"/>
  <c r="DN18" i="1" s="1"/>
  <c r="CI18" i="1"/>
  <c r="DK18" i="1" s="1"/>
  <c r="CV27" i="1"/>
  <c r="DX27" i="1" s="1"/>
  <c r="CS27" i="1"/>
  <c r="DU27" i="1" s="1"/>
  <c r="CR18" i="1"/>
  <c r="DT18" i="1" s="1"/>
  <c r="CT71" i="1"/>
  <c r="DV71" i="1" s="1"/>
  <c r="CO36" i="1"/>
  <c r="DQ36" i="1" s="1"/>
  <c r="DI35" i="1"/>
  <c r="DC50" i="1"/>
  <c r="EE50" i="1" s="1"/>
  <c r="CL50" i="1"/>
  <c r="DI30" i="1"/>
  <c r="CN27" i="1"/>
  <c r="DP27" i="1" s="1"/>
  <c r="CJ24" i="1"/>
  <c r="DL24" i="1" s="1"/>
  <c r="CL36" i="1"/>
  <c r="DN36" i="1" s="1"/>
  <c r="CG24" i="1"/>
  <c r="CV47" i="1"/>
  <c r="DX47" i="1" s="1"/>
  <c r="CK32" i="1"/>
  <c r="DM32" i="1" s="1"/>
  <c r="CP33" i="1"/>
  <c r="DR33" i="1" s="1"/>
  <c r="DA71" i="1"/>
  <c r="EC71" i="1" s="1"/>
  <c r="DB40" i="1"/>
  <c r="ED40" i="1" s="1"/>
  <c r="CX35" i="1"/>
  <c r="DZ35" i="1" s="1"/>
  <c r="DA24" i="1"/>
  <c r="EC24" i="1" s="1"/>
  <c r="CQ57" i="1"/>
  <c r="DS57" i="1" s="1"/>
  <c r="DI81" i="1"/>
  <c r="CN120" i="1"/>
  <c r="CP120" i="1"/>
  <c r="DR120" i="1" s="1"/>
  <c r="CM50" i="1"/>
  <c r="DO50" i="1" s="1"/>
  <c r="CN40" i="1"/>
  <c r="CY24" i="1"/>
  <c r="EA24" i="1" s="1"/>
  <c r="CV18" i="1"/>
  <c r="DX18" i="1" s="1"/>
  <c r="CU35" i="1"/>
  <c r="DW35" i="1" s="1"/>
  <c r="CK36" i="1"/>
  <c r="DM36" i="1" s="1"/>
  <c r="CH31" i="1"/>
  <c r="DJ31" i="1" s="1"/>
  <c r="CP31" i="1"/>
  <c r="DR31" i="1" s="1"/>
  <c r="DB31" i="1"/>
  <c r="ED31" i="1" s="1"/>
  <c r="CQ31" i="1"/>
  <c r="DS31" i="1" s="1"/>
  <c r="CI27" i="1"/>
  <c r="DK27" i="1" s="1"/>
  <c r="CT31" i="1"/>
  <c r="DV31" i="1" s="1"/>
  <c r="CY32" i="1"/>
  <c r="EA32" i="1" s="1"/>
  <c r="CN92" i="1"/>
  <c r="DP92" i="1" s="1"/>
  <c r="CX92" i="1"/>
  <c r="DZ92" i="1" s="1"/>
  <c r="CJ47" i="1"/>
  <c r="DL47" i="1" s="1"/>
  <c r="CR47" i="1"/>
  <c r="DT47" i="1" s="1"/>
  <c r="CI24" i="1"/>
  <c r="DK24" i="1" s="1"/>
  <c r="CG33" i="1"/>
  <c r="DA33" i="1"/>
  <c r="EC33" i="1" s="1"/>
  <c r="CS33" i="1"/>
  <c r="DU33" i="1" s="1"/>
  <c r="CV33" i="1"/>
  <c r="DX33" i="1" s="1"/>
  <c r="DA27" i="1"/>
  <c r="EC27" i="1" s="1"/>
  <c r="CH27" i="1"/>
  <c r="DJ27" i="1" s="1"/>
  <c r="DA30" i="1"/>
  <c r="EC30" i="1" s="1"/>
  <c r="DA92" i="1"/>
  <c r="CT40" i="1"/>
  <c r="DV40" i="1" s="1"/>
  <c r="DC87" i="1"/>
  <c r="EE87" i="1" s="1"/>
  <c r="CX87" i="1"/>
  <c r="DZ87" i="1" s="1"/>
  <c r="CV57" i="1"/>
  <c r="DX57" i="1" s="1"/>
  <c r="CG87" i="1"/>
  <c r="CS57" i="1"/>
  <c r="DU57" i="1" s="1"/>
  <c r="CI35" i="1"/>
  <c r="DK35" i="1" s="1"/>
  <c r="DB63" i="1"/>
  <c r="ED63" i="1" s="1"/>
  <c r="CS85" i="1"/>
  <c r="CY63" i="1"/>
  <c r="EA63" i="1" s="1"/>
  <c r="CQ36" i="1"/>
  <c r="DS36" i="1" s="1"/>
  <c r="CJ35" i="1"/>
  <c r="DL35" i="1" s="1"/>
  <c r="CT30" i="1"/>
  <c r="CX40" i="1"/>
  <c r="DZ40" i="1" s="1"/>
  <c r="CW40" i="1"/>
  <c r="DY40" i="1" s="1"/>
  <c r="CZ36" i="1"/>
  <c r="EB36" i="1" s="1"/>
  <c r="DA18" i="1"/>
  <c r="EC18" i="1" s="1"/>
  <c r="CZ18" i="1"/>
  <c r="EB18" i="1" s="1"/>
  <c r="DB30" i="1"/>
  <c r="ED30" i="1" s="1"/>
  <c r="CJ36" i="1"/>
  <c r="DL36" i="1" s="1"/>
  <c r="CK18" i="1"/>
  <c r="DM18" i="1" s="1"/>
  <c r="CW18" i="1"/>
  <c r="DY18" i="1" s="1"/>
  <c r="CJ18" i="1"/>
  <c r="DL18" i="1" s="1"/>
  <c r="CY18" i="1"/>
  <c r="EA18" i="1" s="1"/>
  <c r="CJ66" i="1"/>
  <c r="DL66" i="1" s="1"/>
  <c r="DD131" i="2"/>
  <c r="EF131" i="2" s="1"/>
  <c r="CN131" i="2"/>
  <c r="DP131" i="2" s="1"/>
  <c r="CS131" i="2"/>
  <c r="DU131" i="2" s="1"/>
  <c r="CR131" i="2"/>
  <c r="DT131" i="2" s="1"/>
  <c r="DA131" i="2"/>
  <c r="EC131" i="2" s="1"/>
  <c r="CY131" i="2"/>
  <c r="EA131" i="2" s="1"/>
  <c r="CQ131" i="2"/>
  <c r="DS131" i="2" s="1"/>
  <c r="CO131" i="2"/>
  <c r="DQ131" i="2" s="1"/>
  <c r="CM131" i="2"/>
  <c r="DO131" i="2" s="1"/>
  <c r="CK131" i="2"/>
  <c r="DM131" i="2" s="1"/>
  <c r="CI131" i="2"/>
  <c r="DK131" i="2" s="1"/>
  <c r="DE131" i="2"/>
  <c r="EG131" i="2" s="1"/>
  <c r="DC131" i="2"/>
  <c r="EE131" i="2" s="1"/>
  <c r="CG131" i="2"/>
  <c r="DI131" i="2" s="1"/>
  <c r="CZ131" i="2"/>
  <c r="EB131" i="2" s="1"/>
  <c r="DB131" i="2"/>
  <c r="ED131" i="2" s="1"/>
  <c r="CJ131" i="2"/>
  <c r="DL131" i="2" s="1"/>
  <c r="CL131" i="2"/>
  <c r="DN131" i="2" s="1"/>
  <c r="CW131" i="2"/>
  <c r="DY131" i="2" s="1"/>
  <c r="CP131" i="2"/>
  <c r="DR131" i="2" s="1"/>
  <c r="DE128" i="2"/>
  <c r="EG128" i="2" s="1"/>
  <c r="CV97" i="2"/>
  <c r="DX97" i="2" s="1"/>
  <c r="CQ61" i="2"/>
  <c r="DS61" i="2" s="1"/>
  <c r="CN61" i="2"/>
  <c r="DP61" i="2" s="1"/>
  <c r="CK61" i="2"/>
  <c r="DM61" i="2" s="1"/>
  <c r="DB61" i="2"/>
  <c r="ED61" i="2" s="1"/>
  <c r="DA61" i="2"/>
  <c r="EC61" i="2" s="1"/>
  <c r="CZ61" i="2"/>
  <c r="EB61" i="2" s="1"/>
  <c r="CW61" i="2"/>
  <c r="DY61" i="2" s="1"/>
  <c r="CR61" i="2"/>
  <c r="DT61" i="2" s="1"/>
  <c r="CO61" i="2"/>
  <c r="DQ61" i="2" s="1"/>
  <c r="CL61" i="2"/>
  <c r="DN61" i="2" s="1"/>
  <c r="CP61" i="2"/>
  <c r="DR61" i="2" s="1"/>
  <c r="CU61" i="2"/>
  <c r="DW61" i="2" s="1"/>
  <c r="CI61" i="2"/>
  <c r="DK61" i="2" s="1"/>
  <c r="CG61" i="2"/>
  <c r="DI61" i="2" s="1"/>
  <c r="CT61" i="2"/>
  <c r="DV61" i="2" s="1"/>
  <c r="CV61" i="2"/>
  <c r="DX61" i="2" s="1"/>
  <c r="CS61" i="2"/>
  <c r="DU61" i="2" s="1"/>
  <c r="CY61" i="2"/>
  <c r="EA61" i="2" s="1"/>
  <c r="CH61" i="2"/>
  <c r="DJ61" i="2" s="1"/>
  <c r="CX61" i="2"/>
  <c r="DZ61" i="2" s="1"/>
  <c r="CJ61" i="2"/>
  <c r="DL61" i="2" s="1"/>
  <c r="CR112" i="2"/>
  <c r="DT112" i="2" s="1"/>
  <c r="DD112" i="2"/>
  <c r="EF112" i="2" s="1"/>
  <c r="DC112" i="2"/>
  <c r="EE112" i="2" s="1"/>
  <c r="DB112" i="2"/>
  <c r="ED112" i="2" s="1"/>
  <c r="CT112" i="2"/>
  <c r="DV112" i="2" s="1"/>
  <c r="CQ112" i="2"/>
  <c r="DS112" i="2" s="1"/>
  <c r="CP112" i="2"/>
  <c r="DR112" i="2" s="1"/>
  <c r="CL112" i="2"/>
  <c r="DN112" i="2" s="1"/>
  <c r="CM112" i="2"/>
  <c r="DO112" i="2" s="1"/>
  <c r="CJ112" i="2"/>
  <c r="DL112" i="2" s="1"/>
  <c r="CI112" i="2"/>
  <c r="DK112" i="2" s="1"/>
  <c r="CY112" i="2"/>
  <c r="EA112" i="2" s="1"/>
  <c r="DF92" i="2"/>
  <c r="DG92" i="2"/>
  <c r="CR99" i="2"/>
  <c r="DT99" i="2" s="1"/>
  <c r="CS99" i="2"/>
  <c r="DU99" i="2" s="1"/>
  <c r="CM99" i="2"/>
  <c r="DO99" i="2" s="1"/>
  <c r="DD99" i="2"/>
  <c r="EF99" i="2" s="1"/>
  <c r="CV99" i="2"/>
  <c r="DX99" i="2" s="1"/>
  <c r="CY99" i="2"/>
  <c r="EA99" i="2" s="1"/>
  <c r="CU99" i="2"/>
  <c r="DW99" i="2" s="1"/>
  <c r="CQ99" i="2"/>
  <c r="DS99" i="2" s="1"/>
  <c r="CO99" i="2"/>
  <c r="DQ99" i="2" s="1"/>
  <c r="CN99" i="2"/>
  <c r="DP99" i="2" s="1"/>
  <c r="DC99" i="2"/>
  <c r="EE99" i="2" s="1"/>
  <c r="CP99" i="2"/>
  <c r="DR99" i="2" s="1"/>
  <c r="DB99" i="2"/>
  <c r="ED99" i="2" s="1"/>
  <c r="CX99" i="2"/>
  <c r="DZ99" i="2" s="1"/>
  <c r="CI99" i="2"/>
  <c r="DK99" i="2" s="1"/>
  <c r="CJ99" i="2"/>
  <c r="DL99" i="2" s="1"/>
  <c r="DC61" i="2"/>
  <c r="EE61" i="2" s="1"/>
  <c r="DF20" i="2"/>
  <c r="DA128" i="2"/>
  <c r="EC128" i="2" s="1"/>
  <c r="CK128" i="2"/>
  <c r="DM128" i="2" s="1"/>
  <c r="CZ128" i="2"/>
  <c r="EB128" i="2" s="1"/>
  <c r="CJ128" i="2"/>
  <c r="DL128" i="2" s="1"/>
  <c r="CQ128" i="2"/>
  <c r="DS128" i="2" s="1"/>
  <c r="CG128" i="2"/>
  <c r="DI128" i="2" s="1"/>
  <c r="CY128" i="2"/>
  <c r="EA128" i="2" s="1"/>
  <c r="CW128" i="2"/>
  <c r="DY128" i="2" s="1"/>
  <c r="CV128" i="2"/>
  <c r="DX128" i="2" s="1"/>
  <c r="CU128" i="2"/>
  <c r="DW128" i="2" s="1"/>
  <c r="CS128" i="2"/>
  <c r="DU128" i="2" s="1"/>
  <c r="CR128" i="2"/>
  <c r="DT128" i="2" s="1"/>
  <c r="CI128" i="2"/>
  <c r="DK128" i="2" s="1"/>
  <c r="CT128" i="2"/>
  <c r="DV128" i="2" s="1"/>
  <c r="DD128" i="2"/>
  <c r="EF128" i="2" s="1"/>
  <c r="DG132" i="2"/>
  <c r="CX131" i="2"/>
  <c r="DZ131" i="2" s="1"/>
  <c r="DD106" i="2"/>
  <c r="EF106" i="2" s="1"/>
  <c r="DA106" i="2"/>
  <c r="EC106" i="2" s="1"/>
  <c r="CZ106" i="2"/>
  <c r="EB106" i="2" s="1"/>
  <c r="CI106" i="2"/>
  <c r="DK106" i="2" s="1"/>
  <c r="CY106" i="2"/>
  <c r="EA106" i="2" s="1"/>
  <c r="CH106" i="2"/>
  <c r="DJ106" i="2" s="1"/>
  <c r="CX106" i="2"/>
  <c r="DZ106" i="2" s="1"/>
  <c r="CG106" i="2"/>
  <c r="DI106" i="2" s="1"/>
  <c r="CO106" i="2"/>
  <c r="DQ106" i="2" s="1"/>
  <c r="CN106" i="2"/>
  <c r="DP106" i="2" s="1"/>
  <c r="CW106" i="2"/>
  <c r="DY106" i="2" s="1"/>
  <c r="CR106" i="2"/>
  <c r="DT106" i="2" s="1"/>
  <c r="CK106" i="2"/>
  <c r="DM106" i="2" s="1"/>
  <c r="CQ106" i="2"/>
  <c r="DS106" i="2" s="1"/>
  <c r="CT106" i="2"/>
  <c r="DV106" i="2" s="1"/>
  <c r="DC106" i="2"/>
  <c r="EE106" i="2" s="1"/>
  <c r="CS106" i="2"/>
  <c r="DU106" i="2" s="1"/>
  <c r="CV106" i="2"/>
  <c r="DX106" i="2" s="1"/>
  <c r="CX104" i="2"/>
  <c r="DZ104" i="2" s="1"/>
  <c r="CM61" i="2"/>
  <c r="DO61" i="2" s="1"/>
  <c r="DG17" i="2"/>
  <c r="DF17" i="2"/>
  <c r="DG22" i="2"/>
  <c r="DD97" i="2"/>
  <c r="EF97" i="2" s="1"/>
  <c r="CS97" i="2"/>
  <c r="DU97" i="2" s="1"/>
  <c r="CR97" i="2"/>
  <c r="DT97" i="2" s="1"/>
  <c r="CN97" i="2"/>
  <c r="DP97" i="2" s="1"/>
  <c r="CX97" i="2"/>
  <c r="DZ97" i="2" s="1"/>
  <c r="CO97" i="2"/>
  <c r="DQ97" i="2" s="1"/>
  <c r="CK97" i="2"/>
  <c r="DM97" i="2" s="1"/>
  <c r="CJ97" i="2"/>
  <c r="DL97" i="2" s="1"/>
  <c r="DC97" i="2"/>
  <c r="EE97" i="2" s="1"/>
  <c r="CI97" i="2"/>
  <c r="DK97" i="2" s="1"/>
  <c r="CM97" i="2"/>
  <c r="DO97" i="2" s="1"/>
  <c r="CP97" i="2"/>
  <c r="DR97" i="2" s="1"/>
  <c r="CH97" i="2"/>
  <c r="DJ97" i="2" s="1"/>
  <c r="CY97" i="2"/>
  <c r="EA97" i="2" s="1"/>
  <c r="CU97" i="2"/>
  <c r="DW97" i="2" s="1"/>
  <c r="DA121" i="2"/>
  <c r="EC121" i="2" s="1"/>
  <c r="CS121" i="2"/>
  <c r="DU121" i="2" s="1"/>
  <c r="CR121" i="2"/>
  <c r="DT121" i="2" s="1"/>
  <c r="CQ121" i="2"/>
  <c r="DS121" i="2" s="1"/>
  <c r="CO121" i="2"/>
  <c r="DQ121" i="2" s="1"/>
  <c r="CN121" i="2"/>
  <c r="DP121" i="2" s="1"/>
  <c r="CM121" i="2"/>
  <c r="DO121" i="2" s="1"/>
  <c r="CK121" i="2"/>
  <c r="DM121" i="2" s="1"/>
  <c r="DE121" i="2"/>
  <c r="EG121" i="2" s="1"/>
  <c r="CU121" i="2"/>
  <c r="DW121" i="2" s="1"/>
  <c r="CP121" i="2"/>
  <c r="DR121" i="2" s="1"/>
  <c r="CT121" i="2"/>
  <c r="DV121" i="2" s="1"/>
  <c r="DD121" i="2"/>
  <c r="EF121" i="2" s="1"/>
  <c r="CJ121" i="2"/>
  <c r="DL121" i="2" s="1"/>
  <c r="DC121" i="2"/>
  <c r="EE121" i="2" s="1"/>
  <c r="CZ121" i="2"/>
  <c r="EB121" i="2" s="1"/>
  <c r="CH121" i="2"/>
  <c r="DJ121" i="2" s="1"/>
  <c r="CX121" i="2"/>
  <c r="DZ121" i="2" s="1"/>
  <c r="CV121" i="2"/>
  <c r="DX121" i="2" s="1"/>
  <c r="DB76" i="2"/>
  <c r="ED76" i="2" s="1"/>
  <c r="CJ76" i="2"/>
  <c r="DL76" i="2" s="1"/>
  <c r="CM76" i="2"/>
  <c r="DO76" i="2" s="1"/>
  <c r="CY76" i="2"/>
  <c r="EA76" i="2" s="1"/>
  <c r="CU76" i="2"/>
  <c r="DW76" i="2" s="1"/>
  <c r="CN76" i="2"/>
  <c r="DP76" i="2" s="1"/>
  <c r="CG76" i="2"/>
  <c r="DI76" i="2" s="1"/>
  <c r="DC76" i="2"/>
  <c r="EE76" i="2" s="1"/>
  <c r="CZ76" i="2"/>
  <c r="EB76" i="2" s="1"/>
  <c r="CI76" i="2"/>
  <c r="DK76" i="2" s="1"/>
  <c r="CX76" i="2"/>
  <c r="DZ76" i="2" s="1"/>
  <c r="CW76" i="2"/>
  <c r="DY76" i="2" s="1"/>
  <c r="CR76" i="2"/>
  <c r="DT76" i="2" s="1"/>
  <c r="CP76" i="2"/>
  <c r="DR76" i="2" s="1"/>
  <c r="CK76" i="2"/>
  <c r="DM76" i="2" s="1"/>
  <c r="CH76" i="2"/>
  <c r="DJ76" i="2" s="1"/>
  <c r="CL76" i="2"/>
  <c r="DN76" i="2" s="1"/>
  <c r="CT76" i="2"/>
  <c r="DV76" i="2" s="1"/>
  <c r="CO76" i="2"/>
  <c r="DQ76" i="2" s="1"/>
  <c r="CQ76" i="2"/>
  <c r="DS76" i="2" s="1"/>
  <c r="CS76" i="2"/>
  <c r="DU76" i="2" s="1"/>
  <c r="CR123" i="2"/>
  <c r="DT123" i="2" s="1"/>
  <c r="CK123" i="2"/>
  <c r="DM123" i="2" s="1"/>
  <c r="DE123" i="2"/>
  <c r="EG123" i="2" s="1"/>
  <c r="DD123" i="2"/>
  <c r="EF123" i="2" s="1"/>
  <c r="DA123" i="2"/>
  <c r="EC123" i="2" s="1"/>
  <c r="CN123" i="2"/>
  <c r="DP123" i="2" s="1"/>
  <c r="CL123" i="2"/>
  <c r="DN123" i="2" s="1"/>
  <c r="CZ123" i="2"/>
  <c r="EB123" i="2" s="1"/>
  <c r="CY123" i="2"/>
  <c r="EA123" i="2" s="1"/>
  <c r="CS123" i="2"/>
  <c r="DU123" i="2" s="1"/>
  <c r="CQ123" i="2"/>
  <c r="DS123" i="2" s="1"/>
  <c r="CU123" i="2"/>
  <c r="DW123" i="2" s="1"/>
  <c r="CO123" i="2"/>
  <c r="DQ123" i="2" s="1"/>
  <c r="CH123" i="2"/>
  <c r="DJ123" i="2" s="1"/>
  <c r="CG123" i="2"/>
  <c r="DI123" i="2" s="1"/>
  <c r="CT123" i="2"/>
  <c r="DV123" i="2" s="1"/>
  <c r="CQ97" i="2"/>
  <c r="DS97" i="2" s="1"/>
  <c r="CL97" i="2"/>
  <c r="DN97" i="2" s="1"/>
  <c r="CZ80" i="2"/>
  <c r="EB80" i="2" s="1"/>
  <c r="CS89" i="2"/>
  <c r="DU89" i="2" s="1"/>
  <c r="CQ80" i="2"/>
  <c r="DS80" i="2" s="1"/>
  <c r="DB58" i="2"/>
  <c r="ED58" i="2" s="1"/>
  <c r="CV58" i="2"/>
  <c r="DX58" i="2" s="1"/>
  <c r="CR58" i="2"/>
  <c r="DT58" i="2" s="1"/>
  <c r="CP58" i="2"/>
  <c r="DR58" i="2" s="1"/>
  <c r="CL58" i="2"/>
  <c r="DN58" i="2" s="1"/>
  <c r="DC58" i="2"/>
  <c r="EE58" i="2" s="1"/>
  <c r="CZ58" i="2"/>
  <c r="EB58" i="2" s="1"/>
  <c r="CY58" i="2"/>
  <c r="EA58" i="2" s="1"/>
  <c r="CQ58" i="2"/>
  <c r="DS58" i="2" s="1"/>
  <c r="CO58" i="2"/>
  <c r="DQ58" i="2" s="1"/>
  <c r="CN58" i="2"/>
  <c r="DP58" i="2" s="1"/>
  <c r="CM58" i="2"/>
  <c r="DO58" i="2" s="1"/>
  <c r="CJ58" i="2"/>
  <c r="DL58" i="2" s="1"/>
  <c r="CU58" i="2"/>
  <c r="DW58" i="2" s="1"/>
  <c r="CX58" i="2"/>
  <c r="DZ58" i="2" s="1"/>
  <c r="CI58" i="2"/>
  <c r="DK58" i="2" s="1"/>
  <c r="CK58" i="2"/>
  <c r="DM58" i="2" s="1"/>
  <c r="DA58" i="2"/>
  <c r="EC58" i="2" s="1"/>
  <c r="CH58" i="2"/>
  <c r="DJ58" i="2" s="1"/>
  <c r="CS58" i="2"/>
  <c r="DU58" i="2" s="1"/>
  <c r="CT58" i="2"/>
  <c r="DV58" i="2" s="1"/>
  <c r="CW58" i="2"/>
  <c r="DY58" i="2" s="1"/>
  <c r="CN83" i="2"/>
  <c r="DP83" i="2" s="1"/>
  <c r="CX83" i="2"/>
  <c r="DZ83" i="2" s="1"/>
  <c r="CR83" i="2"/>
  <c r="DT83" i="2" s="1"/>
  <c r="CQ83" i="2"/>
  <c r="DS83" i="2" s="1"/>
  <c r="CP83" i="2"/>
  <c r="DR83" i="2" s="1"/>
  <c r="CK83" i="2"/>
  <c r="DM83" i="2" s="1"/>
  <c r="CI83" i="2"/>
  <c r="DK83" i="2" s="1"/>
  <c r="CH83" i="2"/>
  <c r="DJ83" i="2" s="1"/>
  <c r="CV83" i="2"/>
  <c r="DX83" i="2" s="1"/>
  <c r="CS83" i="2"/>
  <c r="DU83" i="2" s="1"/>
  <c r="CW83" i="2"/>
  <c r="DY83" i="2" s="1"/>
  <c r="CM83" i="2"/>
  <c r="DO83" i="2" s="1"/>
  <c r="DC83" i="2"/>
  <c r="EE83" i="2" s="1"/>
  <c r="CJ83" i="2"/>
  <c r="DL83" i="2" s="1"/>
  <c r="CZ83" i="2"/>
  <c r="EB83" i="2" s="1"/>
  <c r="CT83" i="2"/>
  <c r="DV83" i="2" s="1"/>
  <c r="CL83" i="2"/>
  <c r="DN83" i="2" s="1"/>
  <c r="DB83" i="2"/>
  <c r="ED83" i="2" s="1"/>
  <c r="CL111" i="2"/>
  <c r="DN111" i="2" s="1"/>
  <c r="DC89" i="2"/>
  <c r="EE89" i="2" s="1"/>
  <c r="CG83" i="2"/>
  <c r="DI83" i="2" s="1"/>
  <c r="CJ80" i="2"/>
  <c r="DL80" i="2" s="1"/>
  <c r="DA83" i="2"/>
  <c r="EC83" i="2" s="1"/>
  <c r="CG58" i="2"/>
  <c r="DI58" i="2" s="1"/>
  <c r="CT40" i="2"/>
  <c r="DV40" i="2" s="1"/>
  <c r="DA124" i="2"/>
  <c r="EC124" i="2" s="1"/>
  <c r="CY124" i="2"/>
  <c r="EA124" i="2" s="1"/>
  <c r="CW124" i="2"/>
  <c r="DY124" i="2" s="1"/>
  <c r="CK124" i="2"/>
  <c r="DM124" i="2" s="1"/>
  <c r="CJ124" i="2"/>
  <c r="DL124" i="2" s="1"/>
  <c r="CI124" i="2"/>
  <c r="DK124" i="2" s="1"/>
  <c r="CG124" i="2"/>
  <c r="DI124" i="2" s="1"/>
  <c r="CR124" i="2"/>
  <c r="DT124" i="2" s="1"/>
  <c r="DC124" i="2"/>
  <c r="EE124" i="2" s="1"/>
  <c r="CZ124" i="2"/>
  <c r="EB124" i="2" s="1"/>
  <c r="CU124" i="2"/>
  <c r="DW124" i="2" s="1"/>
  <c r="CT124" i="2"/>
  <c r="DV124" i="2" s="1"/>
  <c r="CV124" i="2"/>
  <c r="DX124" i="2" s="1"/>
  <c r="CS124" i="2"/>
  <c r="DU124" i="2" s="1"/>
  <c r="CX124" i="2"/>
  <c r="DZ124" i="2" s="1"/>
  <c r="CN124" i="2"/>
  <c r="DP124" i="2" s="1"/>
  <c r="CP124" i="2"/>
  <c r="DR124" i="2" s="1"/>
  <c r="CH104" i="2"/>
  <c r="DJ104" i="2" s="1"/>
  <c r="CM124" i="2"/>
  <c r="DO124" i="2" s="1"/>
  <c r="CP116" i="2"/>
  <c r="DR116" i="2" s="1"/>
  <c r="CN116" i="2"/>
  <c r="DP116" i="2" s="1"/>
  <c r="CM116" i="2"/>
  <c r="DO116" i="2" s="1"/>
  <c r="CK116" i="2"/>
  <c r="DM116" i="2" s="1"/>
  <c r="DB116" i="2"/>
  <c r="ED116" i="2" s="1"/>
  <c r="DA116" i="2"/>
  <c r="EC116" i="2" s="1"/>
  <c r="CR116" i="2"/>
  <c r="DT116" i="2" s="1"/>
  <c r="CL116" i="2"/>
  <c r="DN116" i="2" s="1"/>
  <c r="CJ116" i="2"/>
  <c r="DL116" i="2" s="1"/>
  <c r="CI116" i="2"/>
  <c r="DK116" i="2" s="1"/>
  <c r="DD116" i="2"/>
  <c r="EF116" i="2" s="1"/>
  <c r="CW116" i="2"/>
  <c r="DY116" i="2" s="1"/>
  <c r="CO116" i="2"/>
  <c r="DQ116" i="2" s="1"/>
  <c r="DE116" i="2"/>
  <c r="EG116" i="2" s="1"/>
  <c r="CH116" i="2"/>
  <c r="DJ116" i="2" s="1"/>
  <c r="CX116" i="2"/>
  <c r="DZ116" i="2" s="1"/>
  <c r="CS116" i="2"/>
  <c r="DU116" i="2" s="1"/>
  <c r="CG121" i="2"/>
  <c r="DI121" i="2" s="1"/>
  <c r="CV131" i="2"/>
  <c r="DX131" i="2" s="1"/>
  <c r="CV104" i="2"/>
  <c r="DX104" i="2" s="1"/>
  <c r="DB97" i="2"/>
  <c r="ED97" i="2" s="1"/>
  <c r="CN128" i="2"/>
  <c r="DP128" i="2" s="1"/>
  <c r="CP114" i="2"/>
  <c r="DR114" i="2" s="1"/>
  <c r="DA114" i="2"/>
  <c r="EC114" i="2" s="1"/>
  <c r="CO114" i="2"/>
  <c r="DQ114" i="2" s="1"/>
  <c r="CN114" i="2"/>
  <c r="DP114" i="2" s="1"/>
  <c r="CK114" i="2"/>
  <c r="DM114" i="2" s="1"/>
  <c r="DD114" i="2"/>
  <c r="EF114" i="2" s="1"/>
  <c r="DC114" i="2"/>
  <c r="EE114" i="2" s="1"/>
  <c r="DB114" i="2"/>
  <c r="ED114" i="2" s="1"/>
  <c r="CZ114" i="2"/>
  <c r="EB114" i="2" s="1"/>
  <c r="CY114" i="2"/>
  <c r="EA114" i="2" s="1"/>
  <c r="CM114" i="2"/>
  <c r="DO114" i="2" s="1"/>
  <c r="CH114" i="2"/>
  <c r="DJ114" i="2" s="1"/>
  <c r="CJ114" i="2"/>
  <c r="DL114" i="2" s="1"/>
  <c r="CI114" i="2"/>
  <c r="DK114" i="2" s="1"/>
  <c r="CX114" i="2"/>
  <c r="DZ114" i="2" s="1"/>
  <c r="CG114" i="2"/>
  <c r="DI114" i="2" s="1"/>
  <c r="CS114" i="2"/>
  <c r="DU114" i="2" s="1"/>
  <c r="CZ118" i="2"/>
  <c r="EB118" i="2" s="1"/>
  <c r="DC118" i="2"/>
  <c r="EE118" i="2" s="1"/>
  <c r="CT118" i="2"/>
  <c r="DV118" i="2" s="1"/>
  <c r="CS118" i="2"/>
  <c r="DU118" i="2" s="1"/>
  <c r="CR118" i="2"/>
  <c r="DT118" i="2" s="1"/>
  <c r="CP118" i="2"/>
  <c r="DR118" i="2" s="1"/>
  <c r="CJ118" i="2"/>
  <c r="DL118" i="2" s="1"/>
  <c r="CW118" i="2"/>
  <c r="DY118" i="2" s="1"/>
  <c r="CM118" i="2"/>
  <c r="DO118" i="2" s="1"/>
  <c r="DD118" i="2"/>
  <c r="EF118" i="2" s="1"/>
  <c r="CV118" i="2"/>
  <c r="DX118" i="2" s="1"/>
  <c r="CY118" i="2"/>
  <c r="EA118" i="2" s="1"/>
  <c r="CK118" i="2"/>
  <c r="DM118" i="2" s="1"/>
  <c r="CU118" i="2"/>
  <c r="DW118" i="2" s="1"/>
  <c r="DA118" i="2"/>
  <c r="EC118" i="2" s="1"/>
  <c r="CQ118" i="2"/>
  <c r="DS118" i="2" s="1"/>
  <c r="CH118" i="2"/>
  <c r="DJ118" i="2" s="1"/>
  <c r="CX118" i="2"/>
  <c r="DZ118" i="2" s="1"/>
  <c r="DD111" i="2"/>
  <c r="EF111" i="2" s="1"/>
  <c r="DB110" i="2"/>
  <c r="ED110" i="2" s="1"/>
  <c r="CL110" i="2"/>
  <c r="DN110" i="2" s="1"/>
  <c r="DA110" i="2"/>
  <c r="EC110" i="2" s="1"/>
  <c r="CK110" i="2"/>
  <c r="DM110" i="2" s="1"/>
  <c r="CG110" i="2"/>
  <c r="DI110" i="2" s="1"/>
  <c r="DD110" i="2"/>
  <c r="EF110" i="2" s="1"/>
  <c r="DC110" i="2"/>
  <c r="EE110" i="2" s="1"/>
  <c r="CZ110" i="2"/>
  <c r="EB110" i="2" s="1"/>
  <c r="CY110" i="2"/>
  <c r="EA110" i="2" s="1"/>
  <c r="CX110" i="2"/>
  <c r="DZ110" i="2" s="1"/>
  <c r="CW110" i="2"/>
  <c r="DY110" i="2" s="1"/>
  <c r="CV110" i="2"/>
  <c r="DX110" i="2" s="1"/>
  <c r="CU110" i="2"/>
  <c r="DW110" i="2" s="1"/>
  <c r="CJ110" i="2"/>
  <c r="DL110" i="2" s="1"/>
  <c r="CI110" i="2"/>
  <c r="DK110" i="2" s="1"/>
  <c r="CH110" i="2"/>
  <c r="DJ110" i="2" s="1"/>
  <c r="CN110" i="2"/>
  <c r="DP110" i="2" s="1"/>
  <c r="CM110" i="2"/>
  <c r="DO110" i="2" s="1"/>
  <c r="CO110" i="2"/>
  <c r="DQ110" i="2" s="1"/>
  <c r="CQ110" i="2"/>
  <c r="DS110" i="2" s="1"/>
  <c r="CS110" i="2"/>
  <c r="DU110" i="2" s="1"/>
  <c r="CP110" i="2"/>
  <c r="DR110" i="2" s="1"/>
  <c r="DB128" i="2"/>
  <c r="ED128" i="2" s="1"/>
  <c r="DF132" i="2"/>
  <c r="CQ116" i="2"/>
  <c r="DS116" i="2" s="1"/>
  <c r="CR110" i="2"/>
  <c r="DT110" i="2" s="1"/>
  <c r="CL107" i="2"/>
  <c r="DN107" i="2" s="1"/>
  <c r="DB107" i="2"/>
  <c r="ED107" i="2" s="1"/>
  <c r="CY107" i="2"/>
  <c r="EA107" i="2" s="1"/>
  <c r="CG107" i="2"/>
  <c r="DI107" i="2" s="1"/>
  <c r="CW107" i="2"/>
  <c r="DY107" i="2" s="1"/>
  <c r="CV107" i="2"/>
  <c r="DX107" i="2" s="1"/>
  <c r="CU107" i="2"/>
  <c r="DW107" i="2" s="1"/>
  <c r="CI107" i="2"/>
  <c r="DK107" i="2" s="1"/>
  <c r="CQ107" i="2"/>
  <c r="DS107" i="2" s="1"/>
  <c r="CP107" i="2"/>
  <c r="DR107" i="2" s="1"/>
  <c r="CK107" i="2"/>
  <c r="DM107" i="2" s="1"/>
  <c r="CR107" i="2"/>
  <c r="DT107" i="2" s="1"/>
  <c r="CN107" i="2"/>
  <c r="DP107" i="2" s="1"/>
  <c r="CM107" i="2"/>
  <c r="DO107" i="2" s="1"/>
  <c r="DD107" i="2"/>
  <c r="EF107" i="2" s="1"/>
  <c r="CX107" i="2"/>
  <c r="DZ107" i="2" s="1"/>
  <c r="CT107" i="2"/>
  <c r="DV107" i="2" s="1"/>
  <c r="CJ98" i="2"/>
  <c r="DL98" i="2" s="1"/>
  <c r="CG98" i="2"/>
  <c r="DI98" i="2" s="1"/>
  <c r="CU98" i="2"/>
  <c r="DW98" i="2" s="1"/>
  <c r="CZ98" i="2"/>
  <c r="EB98" i="2" s="1"/>
  <c r="CV98" i="2"/>
  <c r="DX98" i="2" s="1"/>
  <c r="CS98" i="2"/>
  <c r="DU98" i="2" s="1"/>
  <c r="CQ98" i="2"/>
  <c r="DS98" i="2" s="1"/>
  <c r="CM98" i="2"/>
  <c r="DO98" i="2" s="1"/>
  <c r="CH98" i="2"/>
  <c r="DJ98" i="2" s="1"/>
  <c r="DA98" i="2"/>
  <c r="EC98" i="2" s="1"/>
  <c r="CW98" i="2"/>
  <c r="DY98" i="2" s="1"/>
  <c r="CR98" i="2"/>
  <c r="DT98" i="2" s="1"/>
  <c r="CN98" i="2"/>
  <c r="DP98" i="2" s="1"/>
  <c r="CL98" i="2"/>
  <c r="DN98" i="2" s="1"/>
  <c r="DB98" i="2"/>
  <c r="ED98" i="2" s="1"/>
  <c r="CX98" i="2"/>
  <c r="DZ98" i="2" s="1"/>
  <c r="DC98" i="2"/>
  <c r="EE98" i="2" s="1"/>
  <c r="CP104" i="2"/>
  <c r="DR104" i="2" s="1"/>
  <c r="DF122" i="2"/>
  <c r="CG118" i="2"/>
  <c r="DI118" i="2" s="1"/>
  <c r="CX112" i="2"/>
  <c r="DZ112" i="2" s="1"/>
  <c r="CS112" i="2"/>
  <c r="DU112" i="2" s="1"/>
  <c r="CX95" i="2"/>
  <c r="DZ95" i="2" s="1"/>
  <c r="CH95" i="2"/>
  <c r="DJ95" i="2" s="1"/>
  <c r="CR95" i="2"/>
  <c r="DT95" i="2" s="1"/>
  <c r="CQ95" i="2"/>
  <c r="DS95" i="2" s="1"/>
  <c r="DC95" i="2"/>
  <c r="EE95" i="2" s="1"/>
  <c r="CZ95" i="2"/>
  <c r="EB95" i="2" s="1"/>
  <c r="CY95" i="2"/>
  <c r="EA95" i="2" s="1"/>
  <c r="CI95" i="2"/>
  <c r="DK95" i="2" s="1"/>
  <c r="DD95" i="2"/>
  <c r="EF95" i="2" s="1"/>
  <c r="CT95" i="2"/>
  <c r="DV95" i="2" s="1"/>
  <c r="CP95" i="2"/>
  <c r="DR95" i="2" s="1"/>
  <c r="CM95" i="2"/>
  <c r="DO95" i="2" s="1"/>
  <c r="CG95" i="2"/>
  <c r="DI95" i="2" s="1"/>
  <c r="CK95" i="2"/>
  <c r="DM95" i="2" s="1"/>
  <c r="CO95" i="2"/>
  <c r="DQ95" i="2" s="1"/>
  <c r="DA95" i="2"/>
  <c r="EC95" i="2" s="1"/>
  <c r="CW95" i="2"/>
  <c r="DY95" i="2" s="1"/>
  <c r="CJ95" i="2"/>
  <c r="DL95" i="2" s="1"/>
  <c r="CX88" i="2"/>
  <c r="DZ88" i="2" s="1"/>
  <c r="CG88" i="2"/>
  <c r="DI88" i="2" s="1"/>
  <c r="CQ88" i="2"/>
  <c r="DS88" i="2" s="1"/>
  <c r="CP88" i="2"/>
  <c r="DR88" i="2" s="1"/>
  <c r="CN88" i="2"/>
  <c r="DP88" i="2" s="1"/>
  <c r="CH88" i="2"/>
  <c r="DJ88" i="2" s="1"/>
  <c r="CZ88" i="2"/>
  <c r="EB88" i="2" s="1"/>
  <c r="CY88" i="2"/>
  <c r="EA88" i="2" s="1"/>
  <c r="CW88" i="2"/>
  <c r="DY88" i="2" s="1"/>
  <c r="CK88" i="2"/>
  <c r="DM88" i="2" s="1"/>
  <c r="CJ88" i="2"/>
  <c r="DL88" i="2" s="1"/>
  <c r="CI88" i="2"/>
  <c r="DK88" i="2" s="1"/>
  <c r="DB88" i="2"/>
  <c r="ED88" i="2" s="1"/>
  <c r="DA88" i="2"/>
  <c r="EC88" i="2" s="1"/>
  <c r="CT88" i="2"/>
  <c r="DV88" i="2" s="1"/>
  <c r="CS88" i="2"/>
  <c r="DU88" i="2" s="1"/>
  <c r="CM88" i="2"/>
  <c r="DO88" i="2" s="1"/>
  <c r="CO88" i="2"/>
  <c r="DQ88" i="2" s="1"/>
  <c r="CR88" i="2"/>
  <c r="DT88" i="2" s="1"/>
  <c r="CZ97" i="2"/>
  <c r="EB97" i="2" s="1"/>
  <c r="CX86" i="2"/>
  <c r="DZ86" i="2" s="1"/>
  <c r="CW86" i="2"/>
  <c r="DY86" i="2" s="1"/>
  <c r="CH86" i="2"/>
  <c r="DJ86" i="2" s="1"/>
  <c r="CN86" i="2"/>
  <c r="DP86" i="2" s="1"/>
  <c r="CK86" i="2"/>
  <c r="DM86" i="2" s="1"/>
  <c r="CJ86" i="2"/>
  <c r="DL86" i="2" s="1"/>
  <c r="CI86" i="2"/>
  <c r="DK86" i="2" s="1"/>
  <c r="CG86" i="2"/>
  <c r="DI86" i="2" s="1"/>
  <c r="CZ86" i="2"/>
  <c r="EB86" i="2" s="1"/>
  <c r="CP86" i="2"/>
  <c r="DR86" i="2" s="1"/>
  <c r="CS86" i="2"/>
  <c r="DU86" i="2" s="1"/>
  <c r="CU86" i="2"/>
  <c r="DW86" i="2" s="1"/>
  <c r="CY86" i="2"/>
  <c r="EA86" i="2" s="1"/>
  <c r="CQ86" i="2"/>
  <c r="DS86" i="2" s="1"/>
  <c r="CT86" i="2"/>
  <c r="DV86" i="2" s="1"/>
  <c r="CL86" i="2"/>
  <c r="DN86" i="2" s="1"/>
  <c r="DB86" i="2"/>
  <c r="ED86" i="2" s="1"/>
  <c r="CM86" i="2"/>
  <c r="DO86" i="2" s="1"/>
  <c r="DC86" i="2"/>
  <c r="EE86" i="2" s="1"/>
  <c r="DA86" i="2"/>
  <c r="EC86" i="2" s="1"/>
  <c r="CO86" i="2"/>
  <c r="DQ86" i="2" s="1"/>
  <c r="CL128" i="2"/>
  <c r="DN128" i="2" s="1"/>
  <c r="CR125" i="2"/>
  <c r="DT125" i="2" s="1"/>
  <c r="CK125" i="2"/>
  <c r="DM125" i="2" s="1"/>
  <c r="CI125" i="2"/>
  <c r="DK125" i="2" s="1"/>
  <c r="DE125" i="2"/>
  <c r="EG125" i="2" s="1"/>
  <c r="CS125" i="2"/>
  <c r="DU125" i="2" s="1"/>
  <c r="CQ125" i="2"/>
  <c r="DS125" i="2" s="1"/>
  <c r="CO125" i="2"/>
  <c r="DQ125" i="2" s="1"/>
  <c r="DC125" i="2"/>
  <c r="EE125" i="2" s="1"/>
  <c r="DB125" i="2"/>
  <c r="ED125" i="2" s="1"/>
  <c r="DA125" i="2"/>
  <c r="EC125" i="2" s="1"/>
  <c r="CL125" i="2"/>
  <c r="DN125" i="2" s="1"/>
  <c r="CJ125" i="2"/>
  <c r="DL125" i="2" s="1"/>
  <c r="CT125" i="2"/>
  <c r="DV125" i="2" s="1"/>
  <c r="CM125" i="2"/>
  <c r="DO125" i="2" s="1"/>
  <c r="CG125" i="2"/>
  <c r="DI125" i="2" s="1"/>
  <c r="CU125" i="2"/>
  <c r="DW125" i="2" s="1"/>
  <c r="CW125" i="2"/>
  <c r="DY125" i="2" s="1"/>
  <c r="CZ125" i="2"/>
  <c r="EB125" i="2" s="1"/>
  <c r="DC128" i="2"/>
  <c r="EE128" i="2" s="1"/>
  <c r="CZ112" i="2"/>
  <c r="EB112" i="2" s="1"/>
  <c r="CH112" i="2"/>
  <c r="DJ112" i="2" s="1"/>
  <c r="CV123" i="2"/>
  <c r="DX123" i="2" s="1"/>
  <c r="CQ114" i="2"/>
  <c r="DS114" i="2" s="1"/>
  <c r="CJ107" i="2"/>
  <c r="DL107" i="2" s="1"/>
  <c r="CR101" i="2"/>
  <c r="DT101" i="2" s="1"/>
  <c r="CO101" i="2"/>
  <c r="DQ101" i="2" s="1"/>
  <c r="DC101" i="2"/>
  <c r="EE101" i="2" s="1"/>
  <c r="DB101" i="2"/>
  <c r="ED101" i="2" s="1"/>
  <c r="CS101" i="2"/>
  <c r="DU101" i="2" s="1"/>
  <c r="DA101" i="2"/>
  <c r="EC101" i="2" s="1"/>
  <c r="CP101" i="2"/>
  <c r="DR101" i="2" s="1"/>
  <c r="CM101" i="2"/>
  <c r="DO101" i="2" s="1"/>
  <c r="CX101" i="2"/>
  <c r="DZ101" i="2" s="1"/>
  <c r="CL101" i="2"/>
  <c r="DN101" i="2" s="1"/>
  <c r="CK101" i="2"/>
  <c r="DM101" i="2" s="1"/>
  <c r="CI101" i="2"/>
  <c r="DK101" i="2" s="1"/>
  <c r="CN101" i="2"/>
  <c r="DP101" i="2" s="1"/>
  <c r="CH101" i="2"/>
  <c r="DJ101" i="2" s="1"/>
  <c r="CY101" i="2"/>
  <c r="EA101" i="2" s="1"/>
  <c r="DD101" i="2"/>
  <c r="EF101" i="2" s="1"/>
  <c r="CV101" i="2"/>
  <c r="DX101" i="2" s="1"/>
  <c r="CZ101" i="2"/>
  <c r="EB101" i="2" s="1"/>
  <c r="CJ101" i="2"/>
  <c r="DL101" i="2" s="1"/>
  <c r="CP21" i="2"/>
  <c r="DR21" i="2" s="1"/>
  <c r="CJ21" i="2"/>
  <c r="DL21" i="2" s="1"/>
  <c r="CN21" i="2"/>
  <c r="DP21" i="2" s="1"/>
  <c r="CL21" i="2"/>
  <c r="DN21" i="2" s="1"/>
  <c r="CI21" i="2"/>
  <c r="DK21" i="2" s="1"/>
  <c r="DB21" i="2"/>
  <c r="ED21" i="2" s="1"/>
  <c r="CV21" i="2"/>
  <c r="DX21" i="2" s="1"/>
  <c r="CG21" i="2"/>
  <c r="DI21" i="2" s="1"/>
  <c r="DA21" i="2"/>
  <c r="EC21" i="2" s="1"/>
  <c r="CY21" i="2"/>
  <c r="EA21" i="2" s="1"/>
  <c r="CW21" i="2"/>
  <c r="DY21" i="2" s="1"/>
  <c r="CK21" i="2"/>
  <c r="DM21" i="2" s="1"/>
  <c r="CH21" i="2"/>
  <c r="DJ21" i="2" s="1"/>
  <c r="CO21" i="2"/>
  <c r="DQ21" i="2" s="1"/>
  <c r="CX21" i="2"/>
  <c r="DZ21" i="2" s="1"/>
  <c r="CT21" i="2"/>
  <c r="DV21" i="2" s="1"/>
  <c r="CU21" i="2"/>
  <c r="DW21" i="2" s="1"/>
  <c r="CQ21" i="2"/>
  <c r="DS21" i="2" s="1"/>
  <c r="CZ21" i="2"/>
  <c r="EB21" i="2" s="1"/>
  <c r="CR21" i="2"/>
  <c r="DT21" i="2" s="1"/>
  <c r="DE124" i="2"/>
  <c r="EG124" i="2" s="1"/>
  <c r="CM128" i="2"/>
  <c r="DO128" i="2" s="1"/>
  <c r="CM123" i="2"/>
  <c r="DO123" i="2" s="1"/>
  <c r="CN112" i="2"/>
  <c r="DP112" i="2" s="1"/>
  <c r="CG101" i="2"/>
  <c r="DI101" i="2" s="1"/>
  <c r="DA99" i="2"/>
  <c r="EC99" i="2" s="1"/>
  <c r="CI89" i="2"/>
  <c r="DK89" i="2" s="1"/>
  <c r="CZ84" i="2"/>
  <c r="EB84" i="2" s="1"/>
  <c r="CX84" i="2"/>
  <c r="DZ84" i="2" s="1"/>
  <c r="CJ84" i="2"/>
  <c r="DL84" i="2" s="1"/>
  <c r="CP84" i="2"/>
  <c r="DR84" i="2" s="1"/>
  <c r="CL84" i="2"/>
  <c r="DN84" i="2" s="1"/>
  <c r="CK84" i="2"/>
  <c r="DM84" i="2" s="1"/>
  <c r="CI84" i="2"/>
  <c r="DK84" i="2" s="1"/>
  <c r="CH84" i="2"/>
  <c r="DJ84" i="2" s="1"/>
  <c r="DA84" i="2"/>
  <c r="EC84" i="2" s="1"/>
  <c r="CW84" i="2"/>
  <c r="DY84" i="2" s="1"/>
  <c r="CT84" i="2"/>
  <c r="DV84" i="2" s="1"/>
  <c r="CQ84" i="2"/>
  <c r="DS84" i="2" s="1"/>
  <c r="CN84" i="2"/>
  <c r="DP84" i="2" s="1"/>
  <c r="CY84" i="2"/>
  <c r="EA84" i="2" s="1"/>
  <c r="CO84" i="2"/>
  <c r="DQ84" i="2" s="1"/>
  <c r="CM84" i="2"/>
  <c r="DO84" i="2" s="1"/>
  <c r="DC84" i="2"/>
  <c r="EE84" i="2" s="1"/>
  <c r="DB84" i="2"/>
  <c r="ED84" i="2" s="1"/>
  <c r="CV84" i="2"/>
  <c r="DX84" i="2" s="1"/>
  <c r="CH19" i="2"/>
  <c r="DJ19" i="2" s="1"/>
  <c r="CX19" i="2"/>
  <c r="DZ19" i="2" s="1"/>
  <c r="CV19" i="2"/>
  <c r="DX19" i="2" s="1"/>
  <c r="CU19" i="2"/>
  <c r="DW19" i="2" s="1"/>
  <c r="CT19" i="2"/>
  <c r="DV19" i="2" s="1"/>
  <c r="CO19" i="2"/>
  <c r="DQ19" i="2" s="1"/>
  <c r="CN19" i="2"/>
  <c r="DP19" i="2" s="1"/>
  <c r="DA19" i="2"/>
  <c r="EC19" i="2" s="1"/>
  <c r="CL19" i="2"/>
  <c r="DN19" i="2" s="1"/>
  <c r="CI19" i="2"/>
  <c r="DK19" i="2" s="1"/>
  <c r="CK19" i="2"/>
  <c r="DM19" i="2" s="1"/>
  <c r="DB19" i="2"/>
  <c r="ED19" i="2" s="1"/>
  <c r="CR19" i="2"/>
  <c r="DT19" i="2" s="1"/>
  <c r="CS19" i="2"/>
  <c r="DU19" i="2" s="1"/>
  <c r="CY19" i="2"/>
  <c r="EA19" i="2" s="1"/>
  <c r="CZ19" i="2"/>
  <c r="EB19" i="2" s="1"/>
  <c r="CO124" i="2"/>
  <c r="DQ124" i="2" s="1"/>
  <c r="DB121" i="2"/>
  <c r="ED121" i="2" s="1"/>
  <c r="CH111" i="2"/>
  <c r="DJ111" i="2" s="1"/>
  <c r="CV111" i="2"/>
  <c r="DX111" i="2" s="1"/>
  <c r="CU111" i="2"/>
  <c r="DW111" i="2" s="1"/>
  <c r="CX111" i="2"/>
  <c r="DZ111" i="2" s="1"/>
  <c r="CW111" i="2"/>
  <c r="DY111" i="2" s="1"/>
  <c r="CT111" i="2"/>
  <c r="DV111" i="2" s="1"/>
  <c r="CS111" i="2"/>
  <c r="DU111" i="2" s="1"/>
  <c r="CQ111" i="2"/>
  <c r="DS111" i="2" s="1"/>
  <c r="CP111" i="2"/>
  <c r="DR111" i="2" s="1"/>
  <c r="CG111" i="2"/>
  <c r="DI111" i="2" s="1"/>
  <c r="CO111" i="2"/>
  <c r="DQ111" i="2" s="1"/>
  <c r="CN111" i="2"/>
  <c r="DP111" i="2" s="1"/>
  <c r="CR111" i="2"/>
  <c r="DT111" i="2" s="1"/>
  <c r="CK111" i="2"/>
  <c r="DM111" i="2" s="1"/>
  <c r="DA111" i="2"/>
  <c r="EC111" i="2" s="1"/>
  <c r="CJ111" i="2"/>
  <c r="DL111" i="2" s="1"/>
  <c r="CM111" i="2"/>
  <c r="DO111" i="2" s="1"/>
  <c r="CM106" i="2"/>
  <c r="DO106" i="2" s="1"/>
  <c r="CH99" i="2"/>
  <c r="DJ99" i="2" s="1"/>
  <c r="DB106" i="2"/>
  <c r="ED106" i="2" s="1"/>
  <c r="CK99" i="2"/>
  <c r="DM99" i="2" s="1"/>
  <c r="CI111" i="2"/>
  <c r="DK111" i="2" s="1"/>
  <c r="CT116" i="2"/>
  <c r="DV116" i="2" s="1"/>
  <c r="CY104" i="2"/>
  <c r="EA104" i="2" s="1"/>
  <c r="CW91" i="2"/>
  <c r="DY91" i="2" s="1"/>
  <c r="CG91" i="2"/>
  <c r="DI91" i="2" s="1"/>
  <c r="DC91" i="2"/>
  <c r="EE91" i="2" s="1"/>
  <c r="CU91" i="2"/>
  <c r="DW91" i="2" s="1"/>
  <c r="CO91" i="2"/>
  <c r="DQ91" i="2" s="1"/>
  <c r="CN91" i="2"/>
  <c r="DP91" i="2" s="1"/>
  <c r="CV91" i="2"/>
  <c r="DX91" i="2" s="1"/>
  <c r="CR91" i="2"/>
  <c r="DT91" i="2" s="1"/>
  <c r="CJ91" i="2"/>
  <c r="DL91" i="2" s="1"/>
  <c r="CI91" i="2"/>
  <c r="DK91" i="2" s="1"/>
  <c r="CY91" i="2"/>
  <c r="EA91" i="2" s="1"/>
  <c r="CL91" i="2"/>
  <c r="DN91" i="2" s="1"/>
  <c r="CT91" i="2"/>
  <c r="DV91" i="2" s="1"/>
  <c r="CS91" i="2"/>
  <c r="DU91" i="2" s="1"/>
  <c r="DB91" i="2"/>
  <c r="ED91" i="2" s="1"/>
  <c r="CQ91" i="2"/>
  <c r="DS91" i="2" s="1"/>
  <c r="CK91" i="2"/>
  <c r="DM91" i="2" s="1"/>
  <c r="DA91" i="2"/>
  <c r="EC91" i="2" s="1"/>
  <c r="CN80" i="2"/>
  <c r="DP80" i="2" s="1"/>
  <c r="CL80" i="2"/>
  <c r="DN80" i="2" s="1"/>
  <c r="CK80" i="2"/>
  <c r="DM80" i="2" s="1"/>
  <c r="DB80" i="2"/>
  <c r="ED80" i="2" s="1"/>
  <c r="CX80" i="2"/>
  <c r="DZ80" i="2" s="1"/>
  <c r="CR80" i="2"/>
  <c r="DT80" i="2" s="1"/>
  <c r="CP80" i="2"/>
  <c r="DR80" i="2" s="1"/>
  <c r="DC80" i="2"/>
  <c r="EE80" i="2" s="1"/>
  <c r="CM80" i="2"/>
  <c r="DO80" i="2" s="1"/>
  <c r="CI80" i="2"/>
  <c r="DK80" i="2" s="1"/>
  <c r="CH80" i="2"/>
  <c r="DJ80" i="2" s="1"/>
  <c r="CT80" i="2"/>
  <c r="DV80" i="2" s="1"/>
  <c r="CV80" i="2"/>
  <c r="DX80" i="2" s="1"/>
  <c r="CY80" i="2"/>
  <c r="EA80" i="2" s="1"/>
  <c r="CO80" i="2"/>
  <c r="DQ80" i="2" s="1"/>
  <c r="CG80" i="2"/>
  <c r="DI80" i="2" s="1"/>
  <c r="CO40" i="2"/>
  <c r="DQ40" i="2" s="1"/>
  <c r="CJ40" i="2"/>
  <c r="DL40" i="2" s="1"/>
  <c r="CI40" i="2"/>
  <c r="DK40" i="2" s="1"/>
  <c r="CH40" i="2"/>
  <c r="DJ40" i="2" s="1"/>
  <c r="CG40" i="2"/>
  <c r="DI40" i="2" s="1"/>
  <c r="DC40" i="2"/>
  <c r="EE40" i="2" s="1"/>
  <c r="CZ40" i="2"/>
  <c r="EB40" i="2" s="1"/>
  <c r="CY40" i="2"/>
  <c r="EA40" i="2" s="1"/>
  <c r="CQ40" i="2"/>
  <c r="DS40" i="2" s="1"/>
  <c r="CP40" i="2"/>
  <c r="DR40" i="2" s="1"/>
  <c r="CL40" i="2"/>
  <c r="DN40" i="2" s="1"/>
  <c r="DA40" i="2"/>
  <c r="EC40" i="2" s="1"/>
  <c r="CK40" i="2"/>
  <c r="DM40" i="2" s="1"/>
  <c r="CW40" i="2"/>
  <c r="DY40" i="2" s="1"/>
  <c r="CX40" i="2"/>
  <c r="DZ40" i="2" s="1"/>
  <c r="CN40" i="2"/>
  <c r="DP40" i="2" s="1"/>
  <c r="CU40" i="2"/>
  <c r="DW40" i="2" s="1"/>
  <c r="CV40" i="2"/>
  <c r="DX40" i="2" s="1"/>
  <c r="DB40" i="2"/>
  <c r="ED40" i="2" s="1"/>
  <c r="CU27" i="2"/>
  <c r="DW27" i="2" s="1"/>
  <c r="CT27" i="2"/>
  <c r="DV27" i="2" s="1"/>
  <c r="CQ27" i="2"/>
  <c r="DS27" i="2" s="1"/>
  <c r="CI27" i="2"/>
  <c r="DK27" i="2" s="1"/>
  <c r="CH27" i="2"/>
  <c r="DJ27" i="2" s="1"/>
  <c r="CY27" i="2"/>
  <c r="EA27" i="2" s="1"/>
  <c r="CS27" i="2"/>
  <c r="DU27" i="2" s="1"/>
  <c r="CR27" i="2"/>
  <c r="DT27" i="2" s="1"/>
  <c r="CG27" i="2"/>
  <c r="DI27" i="2" s="1"/>
  <c r="CW27" i="2"/>
  <c r="DY27" i="2" s="1"/>
  <c r="CZ27" i="2"/>
  <c r="EB27" i="2" s="1"/>
  <c r="CX27" i="2"/>
  <c r="DZ27" i="2" s="1"/>
  <c r="DA27" i="2"/>
  <c r="EC27" i="2" s="1"/>
  <c r="CN27" i="2"/>
  <c r="DP27" i="2" s="1"/>
  <c r="CV27" i="2"/>
  <c r="DX27" i="2" s="1"/>
  <c r="CK27" i="2"/>
  <c r="DM27" i="2" s="1"/>
  <c r="CO27" i="2"/>
  <c r="DQ27" i="2" s="1"/>
  <c r="CL27" i="2"/>
  <c r="DN27" i="2" s="1"/>
  <c r="CP27" i="2"/>
  <c r="DR27" i="2" s="1"/>
  <c r="DB27" i="2"/>
  <c r="ED27" i="2" s="1"/>
  <c r="CU131" i="2"/>
  <c r="DW131" i="2" s="1"/>
  <c r="DB124" i="2"/>
  <c r="ED124" i="2" s="1"/>
  <c r="CX123" i="2"/>
  <c r="DZ123" i="2" s="1"/>
  <c r="CU83" i="2"/>
  <c r="DW83" i="2" s="1"/>
  <c r="DG24" i="2"/>
  <c r="CH124" i="2"/>
  <c r="DJ124" i="2" s="1"/>
  <c r="CP106" i="2"/>
  <c r="DR106" i="2" s="1"/>
  <c r="DB118" i="2"/>
  <c r="ED118" i="2" s="1"/>
  <c r="CZ104" i="2"/>
  <c r="EB104" i="2" s="1"/>
  <c r="CJ104" i="2"/>
  <c r="DL104" i="2" s="1"/>
  <c r="DA104" i="2"/>
  <c r="EC104" i="2" s="1"/>
  <c r="CW104" i="2"/>
  <c r="DY104" i="2" s="1"/>
  <c r="CU104" i="2"/>
  <c r="DW104" i="2" s="1"/>
  <c r="CS104" i="2"/>
  <c r="DU104" i="2" s="1"/>
  <c r="CK104" i="2"/>
  <c r="DM104" i="2" s="1"/>
  <c r="CG104" i="2"/>
  <c r="DI104" i="2" s="1"/>
  <c r="CT104" i="2"/>
  <c r="DV104" i="2" s="1"/>
  <c r="DD104" i="2"/>
  <c r="EF104" i="2" s="1"/>
  <c r="CQ104" i="2"/>
  <c r="DS104" i="2" s="1"/>
  <c r="DB104" i="2"/>
  <c r="ED104" i="2" s="1"/>
  <c r="CL104" i="2"/>
  <c r="DN104" i="2" s="1"/>
  <c r="CN104" i="2"/>
  <c r="DP104" i="2" s="1"/>
  <c r="CM104" i="2"/>
  <c r="DO104" i="2" s="1"/>
  <c r="CO104" i="2"/>
  <c r="DQ104" i="2" s="1"/>
  <c r="DC104" i="2"/>
  <c r="EE104" i="2" s="1"/>
  <c r="CR104" i="2"/>
  <c r="DT104" i="2" s="1"/>
  <c r="CG97" i="2"/>
  <c r="DI97" i="2" s="1"/>
  <c r="DD124" i="2"/>
  <c r="EF124" i="2" s="1"/>
  <c r="CL121" i="2"/>
  <c r="DN121" i="2" s="1"/>
  <c r="CZ116" i="2"/>
  <c r="EB116" i="2" s="1"/>
  <c r="CN89" i="2"/>
  <c r="DP89" i="2" s="1"/>
  <c r="CV89" i="2"/>
  <c r="DX89" i="2" s="1"/>
  <c r="CU89" i="2"/>
  <c r="DW89" i="2" s="1"/>
  <c r="CG89" i="2"/>
  <c r="DI89" i="2" s="1"/>
  <c r="CM89" i="2"/>
  <c r="DO89" i="2" s="1"/>
  <c r="CH89" i="2"/>
  <c r="DJ89" i="2" s="1"/>
  <c r="CX89" i="2"/>
  <c r="DZ89" i="2" s="1"/>
  <c r="CP89" i="2"/>
  <c r="DR89" i="2" s="1"/>
  <c r="CO89" i="2"/>
  <c r="DQ89" i="2" s="1"/>
  <c r="CZ89" i="2"/>
  <c r="EB89" i="2" s="1"/>
  <c r="DA89" i="2"/>
  <c r="EC89" i="2" s="1"/>
  <c r="CY89" i="2"/>
  <c r="EA89" i="2" s="1"/>
  <c r="CQ89" i="2"/>
  <c r="DS89" i="2" s="1"/>
  <c r="CR89" i="2"/>
  <c r="DT89" i="2" s="1"/>
  <c r="CT89" i="2"/>
  <c r="DV89" i="2" s="1"/>
  <c r="CK89" i="2"/>
  <c r="DM89" i="2" s="1"/>
  <c r="CX128" i="2"/>
  <c r="DZ128" i="2" s="1"/>
  <c r="CV114" i="2"/>
  <c r="DX114" i="2" s="1"/>
  <c r="CU95" i="2"/>
  <c r="DW95" i="2" s="1"/>
  <c r="DF96" i="2"/>
  <c r="CP91" i="2"/>
  <c r="DR91" i="2" s="1"/>
  <c r="CO83" i="2"/>
  <c r="DQ83" i="2" s="1"/>
  <c r="CS80" i="2"/>
  <c r="DU80" i="2" s="1"/>
  <c r="CH128" i="2"/>
  <c r="DJ128" i="2" s="1"/>
  <c r="CL124" i="2"/>
  <c r="DN124" i="2" s="1"/>
  <c r="CJ123" i="2"/>
  <c r="DL123" i="2" s="1"/>
  <c r="CL118" i="2"/>
  <c r="DN118" i="2" s="1"/>
  <c r="CU106" i="2"/>
  <c r="DW106" i="2" s="1"/>
  <c r="CR114" i="2"/>
  <c r="DT114" i="2" s="1"/>
  <c r="CT97" i="2"/>
  <c r="DV97" i="2" s="1"/>
  <c r="CU88" i="2"/>
  <c r="DW88" i="2" s="1"/>
  <c r="DF102" i="2"/>
  <c r="CO107" i="2"/>
  <c r="DQ107" i="2" s="1"/>
  <c r="DC88" i="2"/>
  <c r="EE88" i="2" s="1"/>
  <c r="CJ27" i="2"/>
  <c r="DL27" i="2" s="1"/>
  <c r="CV125" i="2"/>
  <c r="DX125" i="2" s="1"/>
  <c r="CQ124" i="2"/>
  <c r="DS124" i="2" s="1"/>
  <c r="DC123" i="2"/>
  <c r="EE123" i="2" s="1"/>
  <c r="DC111" i="2"/>
  <c r="EE111" i="2" s="1"/>
  <c r="CW112" i="2"/>
  <c r="DY112" i="2" s="1"/>
  <c r="CK112" i="2"/>
  <c r="DM112" i="2" s="1"/>
  <c r="CU101" i="2"/>
  <c r="DW101" i="2" s="1"/>
  <c r="DB89" i="2"/>
  <c r="ED89" i="2" s="1"/>
  <c r="CS21" i="2"/>
  <c r="DU21" i="2" s="1"/>
  <c r="CW19" i="2"/>
  <c r="DY19" i="2" s="1"/>
  <c r="CT79" i="2"/>
  <c r="DV79" i="2" s="1"/>
  <c r="CP79" i="2"/>
  <c r="DR79" i="2" s="1"/>
  <c r="CH79" i="2"/>
  <c r="DJ79" i="2" s="1"/>
  <c r="DA79" i="2"/>
  <c r="EC79" i="2" s="1"/>
  <c r="CX79" i="2"/>
  <c r="DZ79" i="2" s="1"/>
  <c r="CS79" i="2"/>
  <c r="DU79" i="2" s="1"/>
  <c r="CQ79" i="2"/>
  <c r="DS79" i="2" s="1"/>
  <c r="CK79" i="2"/>
  <c r="DM79" i="2" s="1"/>
  <c r="CX72" i="2"/>
  <c r="DZ72" i="2" s="1"/>
  <c r="DF56" i="2"/>
  <c r="CJ52" i="2"/>
  <c r="DL52" i="2" s="1"/>
  <c r="CH52" i="2"/>
  <c r="DJ52" i="2" s="1"/>
  <c r="CZ52" i="2"/>
  <c r="EB52" i="2" s="1"/>
  <c r="CY52" i="2"/>
  <c r="EA52" i="2" s="1"/>
  <c r="CX52" i="2"/>
  <c r="DZ52" i="2" s="1"/>
  <c r="CW52" i="2"/>
  <c r="DY52" i="2" s="1"/>
  <c r="CV52" i="2"/>
  <c r="DX52" i="2" s="1"/>
  <c r="CU52" i="2"/>
  <c r="DW52" i="2" s="1"/>
  <c r="CT52" i="2"/>
  <c r="DV52" i="2" s="1"/>
  <c r="CS52" i="2"/>
  <c r="DU52" i="2" s="1"/>
  <c r="CR52" i="2"/>
  <c r="DT52" i="2" s="1"/>
  <c r="CG52" i="2"/>
  <c r="DI52" i="2" s="1"/>
  <c r="CW42" i="2"/>
  <c r="DY42" i="2" s="1"/>
  <c r="DC51" i="2"/>
  <c r="EE51" i="2" s="1"/>
  <c r="CU44" i="2"/>
  <c r="DW44" i="2" s="1"/>
  <c r="CI44" i="2"/>
  <c r="DK44" i="2" s="1"/>
  <c r="CY44" i="2"/>
  <c r="EA44" i="2" s="1"/>
  <c r="CW44" i="2"/>
  <c r="DY44" i="2" s="1"/>
  <c r="CV44" i="2"/>
  <c r="DX44" i="2" s="1"/>
  <c r="CS44" i="2"/>
  <c r="DU44" i="2" s="1"/>
  <c r="CR44" i="2"/>
  <c r="DT44" i="2" s="1"/>
  <c r="CQ44" i="2"/>
  <c r="DS44" i="2" s="1"/>
  <c r="CO44" i="2"/>
  <c r="DQ44" i="2" s="1"/>
  <c r="CZ44" i="2"/>
  <c r="EB44" i="2" s="1"/>
  <c r="CJ32" i="2"/>
  <c r="DL32" i="2" s="1"/>
  <c r="DC74" i="2"/>
  <c r="EE74" i="2" s="1"/>
  <c r="CM74" i="2"/>
  <c r="DO74" i="2" s="1"/>
  <c r="CH74" i="2"/>
  <c r="DJ74" i="2" s="1"/>
  <c r="CZ74" i="2"/>
  <c r="EB74" i="2" s="1"/>
  <c r="CX74" i="2"/>
  <c r="DZ74" i="2" s="1"/>
  <c r="CT74" i="2"/>
  <c r="DV74" i="2" s="1"/>
  <c r="CP74" i="2"/>
  <c r="DR74" i="2" s="1"/>
  <c r="CN74" i="2"/>
  <c r="DP74" i="2" s="1"/>
  <c r="CJ74" i="2"/>
  <c r="DL74" i="2" s="1"/>
  <c r="CW74" i="2"/>
  <c r="DY74" i="2" s="1"/>
  <c r="CL74" i="2"/>
  <c r="DN74" i="2" s="1"/>
  <c r="CV74" i="2"/>
  <c r="DX74" i="2" s="1"/>
  <c r="CY79" i="2"/>
  <c r="EA79" i="2" s="1"/>
  <c r="DC81" i="2"/>
  <c r="EE81" i="2" s="1"/>
  <c r="CM81" i="2"/>
  <c r="DO81" i="2" s="1"/>
  <c r="CY81" i="2"/>
  <c r="EA81" i="2" s="1"/>
  <c r="CJ81" i="2"/>
  <c r="DL81" i="2" s="1"/>
  <c r="CH81" i="2"/>
  <c r="DJ81" i="2" s="1"/>
  <c r="CZ81" i="2"/>
  <c r="EB81" i="2" s="1"/>
  <c r="CX81" i="2"/>
  <c r="DZ81" i="2" s="1"/>
  <c r="CV81" i="2"/>
  <c r="DX81" i="2" s="1"/>
  <c r="CT81" i="2"/>
  <c r="DV81" i="2" s="1"/>
  <c r="CG81" i="2"/>
  <c r="DI81" i="2" s="1"/>
  <c r="DB81" i="2"/>
  <c r="ED81" i="2" s="1"/>
  <c r="DA81" i="2"/>
  <c r="EC81" i="2" s="1"/>
  <c r="CK81" i="2"/>
  <c r="DM81" i="2" s="1"/>
  <c r="DC65" i="2"/>
  <c r="EE65" i="2" s="1"/>
  <c r="CV65" i="2"/>
  <c r="DX65" i="2" s="1"/>
  <c r="CM65" i="2"/>
  <c r="DO65" i="2" s="1"/>
  <c r="CR65" i="2"/>
  <c r="DT65" i="2" s="1"/>
  <c r="CQ65" i="2"/>
  <c r="DS65" i="2" s="1"/>
  <c r="CO65" i="2"/>
  <c r="DQ65" i="2" s="1"/>
  <c r="CL65" i="2"/>
  <c r="DN65" i="2" s="1"/>
  <c r="CW65" i="2"/>
  <c r="DY65" i="2" s="1"/>
  <c r="CT65" i="2"/>
  <c r="DV65" i="2" s="1"/>
  <c r="CP65" i="2"/>
  <c r="DR65" i="2" s="1"/>
  <c r="CN65" i="2"/>
  <c r="DP65" i="2" s="1"/>
  <c r="CJ65" i="2"/>
  <c r="DL65" i="2" s="1"/>
  <c r="CO72" i="2"/>
  <c r="DQ72" i="2" s="1"/>
  <c r="CQ48" i="2"/>
  <c r="DS48" i="2" s="1"/>
  <c r="CO42" i="2"/>
  <c r="DQ42" i="2" s="1"/>
  <c r="CQ42" i="2"/>
  <c r="DS42" i="2" s="1"/>
  <c r="CP42" i="2"/>
  <c r="DR42" i="2" s="1"/>
  <c r="CL42" i="2"/>
  <c r="DN42" i="2" s="1"/>
  <c r="CI42" i="2"/>
  <c r="DK42" i="2" s="1"/>
  <c r="DC42" i="2"/>
  <c r="EE42" i="2" s="1"/>
  <c r="CZ42" i="2"/>
  <c r="EB42" i="2" s="1"/>
  <c r="CY42" i="2"/>
  <c r="EA42" i="2" s="1"/>
  <c r="CJ42" i="2"/>
  <c r="DL42" i="2" s="1"/>
  <c r="DA48" i="2"/>
  <c r="EC48" i="2" s="1"/>
  <c r="EH20" i="2"/>
  <c r="ET20" i="2" s="1"/>
  <c r="CS74" i="2"/>
  <c r="DU74" i="2" s="1"/>
  <c r="CG74" i="2"/>
  <c r="DI74" i="2" s="1"/>
  <c r="CI79" i="2"/>
  <c r="DK79" i="2" s="1"/>
  <c r="CM67" i="2"/>
  <c r="DO67" i="2" s="1"/>
  <c r="CG67" i="2"/>
  <c r="DI67" i="2" s="1"/>
  <c r="CV67" i="2"/>
  <c r="DX67" i="2" s="1"/>
  <c r="CU67" i="2"/>
  <c r="DW67" i="2" s="1"/>
  <c r="CT67" i="2"/>
  <c r="DV67" i="2" s="1"/>
  <c r="CR67" i="2"/>
  <c r="DT67" i="2" s="1"/>
  <c r="CQ67" i="2"/>
  <c r="DS67" i="2" s="1"/>
  <c r="CW67" i="2"/>
  <c r="DY67" i="2" s="1"/>
  <c r="CP67" i="2"/>
  <c r="DR67" i="2" s="1"/>
  <c r="CN67" i="2"/>
  <c r="DP67" i="2" s="1"/>
  <c r="CP81" i="2"/>
  <c r="DR81" i="2" s="1"/>
  <c r="CG65" i="2"/>
  <c r="DI65" i="2" s="1"/>
  <c r="CG50" i="2"/>
  <c r="DI50" i="2" s="1"/>
  <c r="CW50" i="2"/>
  <c r="DY50" i="2" s="1"/>
  <c r="CV50" i="2"/>
  <c r="DX50" i="2" s="1"/>
  <c r="CS50" i="2"/>
  <c r="DU50" i="2" s="1"/>
  <c r="CQ50" i="2"/>
  <c r="DS50" i="2" s="1"/>
  <c r="CP50" i="2"/>
  <c r="DR50" i="2" s="1"/>
  <c r="CO50" i="2"/>
  <c r="DQ50" i="2" s="1"/>
  <c r="CM50" i="2"/>
  <c r="DO50" i="2" s="1"/>
  <c r="DC50" i="2"/>
  <c r="EE50" i="2" s="1"/>
  <c r="CU50" i="2"/>
  <c r="DW50" i="2" s="1"/>
  <c r="CR50" i="2"/>
  <c r="DT50" i="2" s="1"/>
  <c r="CN50" i="2"/>
  <c r="DP50" i="2" s="1"/>
  <c r="DA52" i="2"/>
  <c r="EC52" i="2" s="1"/>
  <c r="CW71" i="2"/>
  <c r="DY71" i="2" s="1"/>
  <c r="CV71" i="2"/>
  <c r="DX71" i="2" s="1"/>
  <c r="CU71" i="2"/>
  <c r="DW71" i="2" s="1"/>
  <c r="CT71" i="2"/>
  <c r="DV71" i="2" s="1"/>
  <c r="CO71" i="2"/>
  <c r="DQ71" i="2" s="1"/>
  <c r="CM71" i="2"/>
  <c r="DO71" i="2" s="1"/>
  <c r="CN71" i="2"/>
  <c r="DP71" i="2" s="1"/>
  <c r="CG71" i="2"/>
  <c r="DI71" i="2" s="1"/>
  <c r="CG42" i="2"/>
  <c r="DI42" i="2" s="1"/>
  <c r="CX65" i="2"/>
  <c r="DZ65" i="2" s="1"/>
  <c r="CN48" i="2"/>
  <c r="DP48" i="2" s="1"/>
  <c r="CL46" i="2"/>
  <c r="DN46" i="2" s="1"/>
  <c r="CJ46" i="2"/>
  <c r="DL46" i="2" s="1"/>
  <c r="DC46" i="2"/>
  <c r="EE46" i="2" s="1"/>
  <c r="CV46" i="2"/>
  <c r="DX46" i="2" s="1"/>
  <c r="CU46" i="2"/>
  <c r="DW46" i="2" s="1"/>
  <c r="DB46" i="2"/>
  <c r="ED46" i="2" s="1"/>
  <c r="CZ46" i="2"/>
  <c r="EB46" i="2" s="1"/>
  <c r="CY46" i="2"/>
  <c r="EA46" i="2" s="1"/>
  <c r="CX46" i="2"/>
  <c r="DZ46" i="2" s="1"/>
  <c r="CP46" i="2"/>
  <c r="DR46" i="2" s="1"/>
  <c r="CM46" i="2"/>
  <c r="DO46" i="2" s="1"/>
  <c r="CI46" i="2"/>
  <c r="DK46" i="2" s="1"/>
  <c r="DB48" i="2"/>
  <c r="ED48" i="2" s="1"/>
  <c r="CL48" i="2"/>
  <c r="DN48" i="2" s="1"/>
  <c r="CW48" i="2"/>
  <c r="DY48" i="2" s="1"/>
  <c r="CV48" i="2"/>
  <c r="DX48" i="2" s="1"/>
  <c r="CT48" i="2"/>
  <c r="DV48" i="2" s="1"/>
  <c r="CR48" i="2"/>
  <c r="DT48" i="2" s="1"/>
  <c r="CJ48" i="2"/>
  <c r="DL48" i="2" s="1"/>
  <c r="CI48" i="2"/>
  <c r="DK48" i="2" s="1"/>
  <c r="CG48" i="2"/>
  <c r="DI48" i="2" s="1"/>
  <c r="CZ48" i="2"/>
  <c r="EB48" i="2" s="1"/>
  <c r="CY48" i="2"/>
  <c r="EA48" i="2" s="1"/>
  <c r="CX48" i="2"/>
  <c r="DZ48" i="2" s="1"/>
  <c r="CU48" i="2"/>
  <c r="DW48" i="2" s="1"/>
  <c r="CS48" i="2"/>
  <c r="DU48" i="2" s="1"/>
  <c r="CP48" i="2"/>
  <c r="DR48" i="2" s="1"/>
  <c r="CM48" i="2"/>
  <c r="DO48" i="2" s="1"/>
  <c r="CP60" i="2"/>
  <c r="DR60" i="2" s="1"/>
  <c r="CG60" i="2"/>
  <c r="DI60" i="2" s="1"/>
  <c r="CW60" i="2"/>
  <c r="DY60" i="2" s="1"/>
  <c r="CV60" i="2"/>
  <c r="DX60" i="2" s="1"/>
  <c r="CU60" i="2"/>
  <c r="DW60" i="2" s="1"/>
  <c r="CS60" i="2"/>
  <c r="DU60" i="2" s="1"/>
  <c r="CY60" i="2"/>
  <c r="EA60" i="2" s="1"/>
  <c r="CR60" i="2"/>
  <c r="DT60" i="2" s="1"/>
  <c r="CQ60" i="2"/>
  <c r="DS60" i="2" s="1"/>
  <c r="CO60" i="2"/>
  <c r="DQ60" i="2" s="1"/>
  <c r="CI60" i="2"/>
  <c r="DK60" i="2" s="1"/>
  <c r="DA72" i="2"/>
  <c r="EC72" i="2" s="1"/>
  <c r="CZ72" i="2"/>
  <c r="EB72" i="2" s="1"/>
  <c r="CR72" i="2"/>
  <c r="DT72" i="2" s="1"/>
  <c r="CP72" i="2"/>
  <c r="DR72" i="2" s="1"/>
  <c r="CN72" i="2"/>
  <c r="DP72" i="2" s="1"/>
  <c r="CK72" i="2"/>
  <c r="DM72" i="2" s="1"/>
  <c r="CJ72" i="2"/>
  <c r="DL72" i="2" s="1"/>
  <c r="CV72" i="2"/>
  <c r="DX72" i="2" s="1"/>
  <c r="CU72" i="2"/>
  <c r="DW72" i="2" s="1"/>
  <c r="CT72" i="2"/>
  <c r="DV72" i="2" s="1"/>
  <c r="CG51" i="2"/>
  <c r="DI51" i="2" s="1"/>
  <c r="CO51" i="2"/>
  <c r="DQ51" i="2" s="1"/>
  <c r="CM51" i="2"/>
  <c r="DO51" i="2" s="1"/>
  <c r="CK51" i="2"/>
  <c r="DM51" i="2" s="1"/>
  <c r="CW51" i="2"/>
  <c r="DY51" i="2" s="1"/>
  <c r="CU51" i="2"/>
  <c r="DW51" i="2" s="1"/>
  <c r="CN51" i="2"/>
  <c r="DP51" i="2" s="1"/>
  <c r="CR51" i="2"/>
  <c r="DT51" i="2" s="1"/>
  <c r="CQ51" i="2"/>
  <c r="DS51" i="2" s="1"/>
  <c r="CM60" i="2"/>
  <c r="DO60" i="2" s="1"/>
  <c r="CI65" i="2"/>
  <c r="DK65" i="2" s="1"/>
  <c r="CY43" i="2"/>
  <c r="EA43" i="2" s="1"/>
  <c r="CH43" i="2"/>
  <c r="DJ43" i="2" s="1"/>
  <c r="CR43" i="2"/>
  <c r="DT43" i="2" s="1"/>
  <c r="CQ43" i="2"/>
  <c r="DS43" i="2" s="1"/>
  <c r="CJ43" i="2"/>
  <c r="DL43" i="2" s="1"/>
  <c r="CZ43" i="2"/>
  <c r="EB43" i="2" s="1"/>
  <c r="CW43" i="2"/>
  <c r="DY43" i="2" s="1"/>
  <c r="CU43" i="2"/>
  <c r="DW43" i="2" s="1"/>
  <c r="CI43" i="2"/>
  <c r="DK43" i="2" s="1"/>
  <c r="DC34" i="2"/>
  <c r="EE34" i="2" s="1"/>
  <c r="CG34" i="2"/>
  <c r="DI34" i="2" s="1"/>
  <c r="DA34" i="2"/>
  <c r="EC34" i="2" s="1"/>
  <c r="CQ34" i="2"/>
  <c r="DS34" i="2" s="1"/>
  <c r="CP34" i="2"/>
  <c r="DR34" i="2" s="1"/>
  <c r="CO34" i="2"/>
  <c r="DQ34" i="2" s="1"/>
  <c r="CI34" i="2"/>
  <c r="DK34" i="2" s="1"/>
  <c r="CY34" i="2"/>
  <c r="EA34" i="2" s="1"/>
  <c r="CW34" i="2"/>
  <c r="DY34" i="2" s="1"/>
  <c r="CK34" i="2"/>
  <c r="DM34" i="2" s="1"/>
  <c r="CH34" i="2"/>
  <c r="DJ34" i="2" s="1"/>
  <c r="CS43" i="2"/>
  <c r="DU43" i="2" s="1"/>
  <c r="DA43" i="2"/>
  <c r="EC43" i="2" s="1"/>
  <c r="CS46" i="2"/>
  <c r="DU46" i="2" s="1"/>
  <c r="CZ34" i="2"/>
  <c r="EB34" i="2" s="1"/>
  <c r="CU82" i="2"/>
  <c r="DW82" i="2" s="1"/>
  <c r="CO90" i="2"/>
  <c r="DQ90" i="2" s="1"/>
  <c r="CJ90" i="2"/>
  <c r="DL90" i="2" s="1"/>
  <c r="CX90" i="2"/>
  <c r="DZ90" i="2" s="1"/>
  <c r="CH90" i="2"/>
  <c r="CP90" i="2"/>
  <c r="DR90" i="2" s="1"/>
  <c r="DA90" i="2"/>
  <c r="EC90" i="2" s="1"/>
  <c r="CZ90" i="2"/>
  <c r="EB90" i="2" s="1"/>
  <c r="CW90" i="2"/>
  <c r="DY90" i="2" s="1"/>
  <c r="CU90" i="2"/>
  <c r="DW90" i="2" s="1"/>
  <c r="CN90" i="2"/>
  <c r="DP90" i="2" s="1"/>
  <c r="CR103" i="2"/>
  <c r="DT103" i="2" s="1"/>
  <c r="CO103" i="2"/>
  <c r="DQ103" i="2" s="1"/>
  <c r="CN103" i="2"/>
  <c r="DP103" i="2" s="1"/>
  <c r="DD103" i="2"/>
  <c r="EF103" i="2" s="1"/>
  <c r="DB103" i="2"/>
  <c r="ED103" i="2" s="1"/>
  <c r="DA103" i="2"/>
  <c r="EC103" i="2" s="1"/>
  <c r="DC103" i="2"/>
  <c r="EE103" i="2" s="1"/>
  <c r="CS103" i="2"/>
  <c r="DU103" i="2" s="1"/>
  <c r="CM103" i="2"/>
  <c r="DO103" i="2" s="1"/>
  <c r="CZ103" i="2"/>
  <c r="EB103" i="2" s="1"/>
  <c r="CL103" i="2"/>
  <c r="DN103" i="2" s="1"/>
  <c r="CK103" i="2"/>
  <c r="DM103" i="2" s="1"/>
  <c r="CP73" i="2"/>
  <c r="DR73" i="2" s="1"/>
  <c r="CU73" i="2"/>
  <c r="DW73" i="2" s="1"/>
  <c r="CT73" i="2"/>
  <c r="DV73" i="2" s="1"/>
  <c r="CR73" i="2"/>
  <c r="DT73" i="2" s="1"/>
  <c r="CI73" i="2"/>
  <c r="DK73" i="2" s="1"/>
  <c r="CH73" i="2"/>
  <c r="DJ73" i="2" s="1"/>
  <c r="DC73" i="2"/>
  <c r="EE73" i="2" s="1"/>
  <c r="DB73" i="2"/>
  <c r="ED73" i="2" s="1"/>
  <c r="CX73" i="2"/>
  <c r="DZ73" i="2" s="1"/>
  <c r="CV73" i="2"/>
  <c r="DX73" i="2" s="1"/>
  <c r="CL73" i="2"/>
  <c r="DN73" i="2" s="1"/>
  <c r="CR74" i="2"/>
  <c r="DT74" i="2" s="1"/>
  <c r="CJ79" i="2"/>
  <c r="DL79" i="2" s="1"/>
  <c r="CK65" i="2"/>
  <c r="DM65" i="2" s="1"/>
  <c r="CR68" i="2"/>
  <c r="DT68" i="2" s="1"/>
  <c r="DC71" i="2"/>
  <c r="EE71" i="2" s="1"/>
  <c r="DC67" i="2"/>
  <c r="EE67" i="2" s="1"/>
  <c r="CG72" i="2"/>
  <c r="DI72" i="2" s="1"/>
  <c r="CY57" i="2"/>
  <c r="EA57" i="2" s="1"/>
  <c r="CQ57" i="2"/>
  <c r="DS57" i="2" s="1"/>
  <c r="CI57" i="2"/>
  <c r="DK57" i="2" s="1"/>
  <c r="CG57" i="2"/>
  <c r="DI57" i="2" s="1"/>
  <c r="DB57" i="2"/>
  <c r="ED57" i="2" s="1"/>
  <c r="CP57" i="2"/>
  <c r="DR57" i="2" s="1"/>
  <c r="CO57" i="2"/>
  <c r="DQ57" i="2" s="1"/>
  <c r="CN57" i="2"/>
  <c r="DP57" i="2" s="1"/>
  <c r="CM57" i="2"/>
  <c r="DO57" i="2" s="1"/>
  <c r="CL57" i="2"/>
  <c r="DN57" i="2" s="1"/>
  <c r="CK57" i="2"/>
  <c r="DM57" i="2" s="1"/>
  <c r="CV57" i="2"/>
  <c r="DX57" i="2" s="1"/>
  <c r="CQ59" i="2"/>
  <c r="DS59" i="2" s="1"/>
  <c r="CP36" i="2"/>
  <c r="DR36" i="2" s="1"/>
  <c r="CO36" i="2"/>
  <c r="DQ36" i="2" s="1"/>
  <c r="DC36" i="2"/>
  <c r="EE36" i="2" s="1"/>
  <c r="CY36" i="2"/>
  <c r="EA36" i="2" s="1"/>
  <c r="CQ36" i="2"/>
  <c r="DS36" i="2" s="1"/>
  <c r="CL36" i="2"/>
  <c r="DN36" i="2" s="1"/>
  <c r="CK36" i="2"/>
  <c r="DM36" i="2" s="1"/>
  <c r="CI36" i="2"/>
  <c r="DK36" i="2" s="1"/>
  <c r="CV36" i="2"/>
  <c r="DX36" i="2" s="1"/>
  <c r="CN63" i="2"/>
  <c r="DP63" i="2" s="1"/>
  <c r="CH63" i="2"/>
  <c r="DJ63" i="2" s="1"/>
  <c r="CV63" i="2"/>
  <c r="DX63" i="2" s="1"/>
  <c r="CX63" i="2"/>
  <c r="DZ63" i="2" s="1"/>
  <c r="CW63" i="2"/>
  <c r="DY63" i="2" s="1"/>
  <c r="CU63" i="2"/>
  <c r="DW63" i="2" s="1"/>
  <c r="CT63" i="2"/>
  <c r="DV63" i="2" s="1"/>
  <c r="CR63" i="2"/>
  <c r="DT63" i="2" s="1"/>
  <c r="DB63" i="2"/>
  <c r="ED63" i="2" s="1"/>
  <c r="CT44" i="2"/>
  <c r="DV44" i="2" s="1"/>
  <c r="CP43" i="2"/>
  <c r="DR43" i="2" s="1"/>
  <c r="CO43" i="2"/>
  <c r="DQ43" i="2" s="1"/>
  <c r="DA32" i="2"/>
  <c r="EC32" i="2" s="1"/>
  <c r="CQ32" i="2"/>
  <c r="DS32" i="2" s="1"/>
  <c r="CP32" i="2"/>
  <c r="DR32" i="2" s="1"/>
  <c r="CO32" i="2"/>
  <c r="DQ32" i="2" s="1"/>
  <c r="CI32" i="2"/>
  <c r="DK32" i="2" s="1"/>
  <c r="DC32" i="2"/>
  <c r="EE32" i="2" s="1"/>
  <c r="CY32" i="2"/>
  <c r="EA32" i="2" s="1"/>
  <c r="CX32" i="2"/>
  <c r="DZ32" i="2" s="1"/>
  <c r="CR32" i="2"/>
  <c r="DT32" i="2" s="1"/>
  <c r="CK32" i="2"/>
  <c r="DM32" i="2" s="1"/>
  <c r="CH32" i="2"/>
  <c r="DJ32" i="2" s="1"/>
  <c r="CG32" i="2"/>
  <c r="DI32" i="2" s="1"/>
  <c r="CO38" i="2"/>
  <c r="DQ38" i="2" s="1"/>
  <c r="CH38" i="2"/>
  <c r="DJ38" i="2" s="1"/>
  <c r="CG38" i="2"/>
  <c r="DI38" i="2" s="1"/>
  <c r="DC38" i="2"/>
  <c r="EE38" i="2" s="1"/>
  <c r="DB38" i="2"/>
  <c r="ED38" i="2" s="1"/>
  <c r="CZ38" i="2"/>
  <c r="EB38" i="2" s="1"/>
  <c r="CQ38" i="2"/>
  <c r="DS38" i="2" s="1"/>
  <c r="CP38" i="2"/>
  <c r="DR38" i="2" s="1"/>
  <c r="CL38" i="2"/>
  <c r="DN38" i="2" s="1"/>
  <c r="CJ38" i="2"/>
  <c r="DL38" i="2" s="1"/>
  <c r="CY38" i="2"/>
  <c r="EA38" i="2" s="1"/>
  <c r="CI38" i="2"/>
  <c r="DK38" i="2" s="1"/>
  <c r="CI26" i="2"/>
  <c r="CY26" i="2"/>
  <c r="EA26" i="2" s="1"/>
  <c r="CU26" i="2"/>
  <c r="DW26" i="2" s="1"/>
  <c r="CW26" i="2"/>
  <c r="DY26" i="2" s="1"/>
  <c r="CV26" i="2"/>
  <c r="DX26" i="2" s="1"/>
  <c r="CS26" i="2"/>
  <c r="DU26" i="2" s="1"/>
  <c r="CR26" i="2"/>
  <c r="DT26" i="2" s="1"/>
  <c r="CQ26" i="2"/>
  <c r="DS26" i="2" s="1"/>
  <c r="CP26" i="2"/>
  <c r="DR26" i="2" s="1"/>
  <c r="CO26" i="2"/>
  <c r="DQ26" i="2" s="1"/>
  <c r="CX36" i="2"/>
  <c r="DZ36" i="2" s="1"/>
  <c r="DG45" i="2"/>
  <c r="CU36" i="2"/>
  <c r="DW36" i="2" s="1"/>
  <c r="CR42" i="2"/>
  <c r="DT42" i="2" s="1"/>
  <c r="DA42" i="2"/>
  <c r="EC42" i="2" s="1"/>
  <c r="DG20" i="2"/>
  <c r="DF24" i="2"/>
  <c r="CS119" i="2"/>
  <c r="DU119" i="2" s="1"/>
  <c r="CW82" i="2"/>
  <c r="DY82" i="2" s="1"/>
  <c r="CO82" i="2"/>
  <c r="DQ82" i="2" s="1"/>
  <c r="CS81" i="2"/>
  <c r="DU81" i="2" s="1"/>
  <c r="CZ68" i="2"/>
  <c r="EB68" i="2" s="1"/>
  <c r="CN46" i="2"/>
  <c r="DP46" i="2" s="1"/>
  <c r="CR71" i="2"/>
  <c r="DT71" i="2" s="1"/>
  <c r="CN55" i="2"/>
  <c r="DP55" i="2" s="1"/>
  <c r="CR55" i="2"/>
  <c r="DT55" i="2" s="1"/>
  <c r="CQ55" i="2"/>
  <c r="DS55" i="2" s="1"/>
  <c r="CP55" i="2"/>
  <c r="DR55" i="2" s="1"/>
  <c r="CV55" i="2"/>
  <c r="DX55" i="2" s="1"/>
  <c r="CU55" i="2"/>
  <c r="DW55" i="2" s="1"/>
  <c r="CT55" i="2"/>
  <c r="DV55" i="2" s="1"/>
  <c r="CM64" i="2"/>
  <c r="DO64" i="2" s="1"/>
  <c r="CX55" i="2"/>
  <c r="DZ55" i="2" s="1"/>
  <c r="CP63" i="2"/>
  <c r="DR63" i="2" s="1"/>
  <c r="CS42" i="2"/>
  <c r="DU42" i="2" s="1"/>
  <c r="DB36" i="2"/>
  <c r="ED36" i="2" s="1"/>
  <c r="CZ36" i="2"/>
  <c r="EB36" i="2" s="1"/>
  <c r="CR35" i="2"/>
  <c r="DT35" i="2" s="1"/>
  <c r="CH36" i="2"/>
  <c r="DJ36" i="2" s="1"/>
  <c r="CO48" i="2"/>
  <c r="DQ48" i="2" s="1"/>
  <c r="CV35" i="2"/>
  <c r="DX35" i="2" s="1"/>
  <c r="DB42" i="2"/>
  <c r="ED42" i="2" s="1"/>
  <c r="CK120" i="2"/>
  <c r="DM120" i="2" s="1"/>
  <c r="CJ120" i="2"/>
  <c r="DL120" i="2" s="1"/>
  <c r="CI120" i="2"/>
  <c r="DK120" i="2" s="1"/>
  <c r="DA120" i="2"/>
  <c r="EC120" i="2" s="1"/>
  <c r="CZ120" i="2"/>
  <c r="EB120" i="2" s="1"/>
  <c r="CR120" i="2"/>
  <c r="DT120" i="2" s="1"/>
  <c r="CQ120" i="2"/>
  <c r="DS120" i="2" s="1"/>
  <c r="CM120" i="2"/>
  <c r="DO120" i="2" s="1"/>
  <c r="CL120" i="2"/>
  <c r="DN120" i="2" s="1"/>
  <c r="CY120" i="2"/>
  <c r="EA120" i="2" s="1"/>
  <c r="CU120" i="2"/>
  <c r="DW120" i="2" s="1"/>
  <c r="CT120" i="2"/>
  <c r="DV120" i="2" s="1"/>
  <c r="CV120" i="2"/>
  <c r="DX120" i="2" s="1"/>
  <c r="CS120" i="2"/>
  <c r="DU120" i="2" s="1"/>
  <c r="CS127" i="2"/>
  <c r="DU127" i="2" s="1"/>
  <c r="CR127" i="2"/>
  <c r="DT127" i="2" s="1"/>
  <c r="DD127" i="2"/>
  <c r="EF127" i="2" s="1"/>
  <c r="DC127" i="2"/>
  <c r="EE127" i="2" s="1"/>
  <c r="DB127" i="2"/>
  <c r="ED127" i="2" s="1"/>
  <c r="CQ127" i="2"/>
  <c r="DS127" i="2" s="1"/>
  <c r="CO127" i="2"/>
  <c r="DQ127" i="2" s="1"/>
  <c r="CN127" i="2"/>
  <c r="DP127" i="2" s="1"/>
  <c r="CM127" i="2"/>
  <c r="DO127" i="2" s="1"/>
  <c r="CK127" i="2"/>
  <c r="DM127" i="2" s="1"/>
  <c r="DA127" i="2"/>
  <c r="EC127" i="2" s="1"/>
  <c r="CZ127" i="2"/>
  <c r="EB127" i="2" s="1"/>
  <c r="CY127" i="2"/>
  <c r="EA127" i="2" s="1"/>
  <c r="CI127" i="2"/>
  <c r="DK127" i="2" s="1"/>
  <c r="DE127" i="2"/>
  <c r="EG127" i="2" s="1"/>
  <c r="CT127" i="2"/>
  <c r="DV127" i="2" s="1"/>
  <c r="CO120" i="2"/>
  <c r="DQ120" i="2" s="1"/>
  <c r="CX115" i="2"/>
  <c r="DZ115" i="2" s="1"/>
  <c r="CH115" i="2"/>
  <c r="DJ115" i="2" s="1"/>
  <c r="DD115" i="2"/>
  <c r="EF115" i="2" s="1"/>
  <c r="CW115" i="2"/>
  <c r="DY115" i="2" s="1"/>
  <c r="CV115" i="2"/>
  <c r="DX115" i="2" s="1"/>
  <c r="CS115" i="2"/>
  <c r="DU115" i="2" s="1"/>
  <c r="CT115" i="2"/>
  <c r="DV115" i="2" s="1"/>
  <c r="CO115" i="2"/>
  <c r="DQ115" i="2" s="1"/>
  <c r="CN115" i="2"/>
  <c r="DP115" i="2" s="1"/>
  <c r="CG115" i="2"/>
  <c r="DI115" i="2" s="1"/>
  <c r="CQ115" i="2"/>
  <c r="DS115" i="2" s="1"/>
  <c r="CP115" i="2"/>
  <c r="DR115" i="2" s="1"/>
  <c r="CG120" i="2"/>
  <c r="DI120" i="2" s="1"/>
  <c r="CV130" i="2"/>
  <c r="DX130" i="2" s="1"/>
  <c r="DA130" i="2"/>
  <c r="EC130" i="2" s="1"/>
  <c r="CK130" i="2"/>
  <c r="DM130" i="2" s="1"/>
  <c r="CZ130" i="2"/>
  <c r="EB130" i="2" s="1"/>
  <c r="CJ130" i="2"/>
  <c r="DL130" i="2" s="1"/>
  <c r="CU130" i="2"/>
  <c r="DW130" i="2" s="1"/>
  <c r="CS130" i="2"/>
  <c r="DU130" i="2" s="1"/>
  <c r="CQ130" i="2"/>
  <c r="DS130" i="2" s="1"/>
  <c r="CI130" i="2"/>
  <c r="DK130" i="2" s="1"/>
  <c r="CG130" i="2"/>
  <c r="DI130" i="2" s="1"/>
  <c r="CY130" i="2"/>
  <c r="EA130" i="2" s="1"/>
  <c r="CW130" i="2"/>
  <c r="DY130" i="2" s="1"/>
  <c r="CU115" i="2"/>
  <c r="DW115" i="2" s="1"/>
  <c r="CI103" i="2"/>
  <c r="DK103" i="2" s="1"/>
  <c r="DC79" i="2"/>
  <c r="EE79" i="2" s="1"/>
  <c r="CS72" i="2"/>
  <c r="DU72" i="2" s="1"/>
  <c r="CX77" i="2"/>
  <c r="DZ77" i="2" s="1"/>
  <c r="CT77" i="2"/>
  <c r="DV77" i="2" s="1"/>
  <c r="CK77" i="2"/>
  <c r="DM77" i="2" s="1"/>
  <c r="DA77" i="2"/>
  <c r="EC77" i="2" s="1"/>
  <c r="CV77" i="2"/>
  <c r="DX77" i="2" s="1"/>
  <c r="CO77" i="2"/>
  <c r="DQ77" i="2" s="1"/>
  <c r="CJ77" i="2"/>
  <c r="DL77" i="2" s="1"/>
  <c r="CH77" i="2"/>
  <c r="DJ77" i="2" s="1"/>
  <c r="CL70" i="2"/>
  <c r="DN70" i="2" s="1"/>
  <c r="DC70" i="2"/>
  <c r="EE70" i="2" s="1"/>
  <c r="DB70" i="2"/>
  <c r="ED70" i="2" s="1"/>
  <c r="CO70" i="2"/>
  <c r="DQ70" i="2" s="1"/>
  <c r="CN70" i="2"/>
  <c r="DP70" i="2" s="1"/>
  <c r="CM70" i="2"/>
  <c r="DO70" i="2" s="1"/>
  <c r="CW70" i="2"/>
  <c r="DY70" i="2" s="1"/>
  <c r="CV70" i="2"/>
  <c r="DX70" i="2" s="1"/>
  <c r="CU70" i="2"/>
  <c r="DW70" i="2" s="1"/>
  <c r="CG70" i="2"/>
  <c r="DI70" i="2" s="1"/>
  <c r="CN34" i="2"/>
  <c r="DP34" i="2" s="1"/>
  <c r="DC35" i="2"/>
  <c r="EE35" i="2" s="1"/>
  <c r="CN36" i="2"/>
  <c r="DP36" i="2" s="1"/>
  <c r="DB43" i="2"/>
  <c r="ED43" i="2" s="1"/>
  <c r="CL32" i="2"/>
  <c r="DN32" i="2" s="1"/>
  <c r="CG127" i="2"/>
  <c r="DI127" i="2" s="1"/>
  <c r="CU119" i="2"/>
  <c r="DW119" i="2" s="1"/>
  <c r="CH113" i="2"/>
  <c r="DJ113" i="2" s="1"/>
  <c r="CG113" i="2"/>
  <c r="DI113" i="2" s="1"/>
  <c r="CW113" i="2"/>
  <c r="DY113" i="2" s="1"/>
  <c r="CV113" i="2"/>
  <c r="DX113" i="2" s="1"/>
  <c r="CX113" i="2"/>
  <c r="DZ113" i="2" s="1"/>
  <c r="CU113" i="2"/>
  <c r="DW113" i="2" s="1"/>
  <c r="CR113" i="2"/>
  <c r="DT113" i="2" s="1"/>
  <c r="CP113" i="2"/>
  <c r="DR113" i="2" s="1"/>
  <c r="CO113" i="2"/>
  <c r="DQ113" i="2" s="1"/>
  <c r="CS113" i="2"/>
  <c r="DU113" i="2" s="1"/>
  <c r="CT113" i="2"/>
  <c r="DV113" i="2" s="1"/>
  <c r="CN113" i="2"/>
  <c r="DP113" i="2" s="1"/>
  <c r="CL130" i="2"/>
  <c r="DN130" i="2" s="1"/>
  <c r="DC109" i="2"/>
  <c r="EE109" i="2" s="1"/>
  <c r="CT90" i="2"/>
  <c r="DV90" i="2" s="1"/>
  <c r="CH85" i="2"/>
  <c r="DJ85" i="2" s="1"/>
  <c r="CZ85" i="2"/>
  <c r="EB85" i="2" s="1"/>
  <c r="CR85" i="2"/>
  <c r="DT85" i="2" s="1"/>
  <c r="CP85" i="2"/>
  <c r="DR85" i="2" s="1"/>
  <c r="CK85" i="2"/>
  <c r="DM85" i="2" s="1"/>
  <c r="CJ85" i="2"/>
  <c r="DL85" i="2" s="1"/>
  <c r="CI85" i="2"/>
  <c r="CX85" i="2"/>
  <c r="DZ85" i="2" s="1"/>
  <c r="CV85" i="2"/>
  <c r="DX85" i="2" s="1"/>
  <c r="CQ85" i="2"/>
  <c r="DS85" i="2" s="1"/>
  <c r="CT85" i="2"/>
  <c r="DV85" i="2" s="1"/>
  <c r="CP109" i="2"/>
  <c r="DR109" i="2" s="1"/>
  <c r="DC94" i="2"/>
  <c r="EE94" i="2" s="1"/>
  <c r="CZ94" i="2"/>
  <c r="EB94" i="2" s="1"/>
  <c r="CT94" i="2"/>
  <c r="DV94" i="2" s="1"/>
  <c r="CQ94" i="2"/>
  <c r="DS94" i="2" s="1"/>
  <c r="CL94" i="2"/>
  <c r="DN94" i="2" s="1"/>
  <c r="CK94" i="2"/>
  <c r="DM94" i="2" s="1"/>
  <c r="DB94" i="2"/>
  <c r="ED94" i="2" s="1"/>
  <c r="DA94" i="2"/>
  <c r="EC94" i="2" s="1"/>
  <c r="CN94" i="2"/>
  <c r="DP94" i="2" s="1"/>
  <c r="CJ94" i="2"/>
  <c r="DL94" i="2" s="1"/>
  <c r="CH94" i="2"/>
  <c r="DJ94" i="2" s="1"/>
  <c r="CV94" i="2"/>
  <c r="DX94" i="2" s="1"/>
  <c r="CP94" i="2"/>
  <c r="DR94" i="2" s="1"/>
  <c r="CG94" i="2"/>
  <c r="DI94" i="2" s="1"/>
  <c r="CX94" i="2"/>
  <c r="DZ94" i="2" s="1"/>
  <c r="CO93" i="2"/>
  <c r="DQ93" i="2" s="1"/>
  <c r="CI93" i="2"/>
  <c r="DK93" i="2" s="1"/>
  <c r="CZ93" i="2"/>
  <c r="EB93" i="2" s="1"/>
  <c r="CY93" i="2"/>
  <c r="EA93" i="2" s="1"/>
  <c r="CS93" i="2"/>
  <c r="DU93" i="2" s="1"/>
  <c r="CR93" i="2"/>
  <c r="DT93" i="2" s="1"/>
  <c r="DD93" i="2"/>
  <c r="EF93" i="2" s="1"/>
  <c r="DB93" i="2"/>
  <c r="ED93" i="2" s="1"/>
  <c r="CV93" i="2"/>
  <c r="DX93" i="2" s="1"/>
  <c r="CQ93" i="2"/>
  <c r="DS93" i="2" s="1"/>
  <c r="CN93" i="2"/>
  <c r="DP93" i="2" s="1"/>
  <c r="CK93" i="2"/>
  <c r="DM93" i="2" s="1"/>
  <c r="CJ93" i="2"/>
  <c r="DL93" i="2" s="1"/>
  <c r="DA85" i="2"/>
  <c r="EC85" i="2" s="1"/>
  <c r="CG82" i="2"/>
  <c r="DI82" i="2" s="1"/>
  <c r="CM79" i="2"/>
  <c r="DO79" i="2" s="1"/>
  <c r="CS82" i="2"/>
  <c r="DU82" i="2" s="1"/>
  <c r="CZ77" i="2"/>
  <c r="EB77" i="2" s="1"/>
  <c r="CS63" i="2"/>
  <c r="DU63" i="2" s="1"/>
  <c r="DB79" i="2"/>
  <c r="ED79" i="2" s="1"/>
  <c r="CZ73" i="2"/>
  <c r="EB73" i="2" s="1"/>
  <c r="CU68" i="2"/>
  <c r="DW68" i="2" s="1"/>
  <c r="CL77" i="2"/>
  <c r="DN77" i="2" s="1"/>
  <c r="CQ68" i="2"/>
  <c r="DS68" i="2" s="1"/>
  <c r="CV66" i="2"/>
  <c r="DX66" i="2" s="1"/>
  <c r="CN66" i="2"/>
  <c r="DP66" i="2" s="1"/>
  <c r="CO66" i="2"/>
  <c r="DQ66" i="2" s="1"/>
  <c r="CM66" i="2"/>
  <c r="DO66" i="2" s="1"/>
  <c r="CJ66" i="2"/>
  <c r="DL66" i="2" s="1"/>
  <c r="DC66" i="2"/>
  <c r="EE66" i="2" s="1"/>
  <c r="CW66" i="2"/>
  <c r="DY66" i="2" s="1"/>
  <c r="CQ66" i="2"/>
  <c r="DS66" i="2" s="1"/>
  <c r="CL66" i="2"/>
  <c r="DN66" i="2" s="1"/>
  <c r="CO55" i="2"/>
  <c r="DQ55" i="2" s="1"/>
  <c r="CN44" i="2"/>
  <c r="DP44" i="2" s="1"/>
  <c r="DA73" i="2"/>
  <c r="EC73" i="2" s="1"/>
  <c r="CO67" i="2"/>
  <c r="DQ67" i="2" s="1"/>
  <c r="DC52" i="2"/>
  <c r="EE52" i="2" s="1"/>
  <c r="CG55" i="2"/>
  <c r="DI55" i="2" s="1"/>
  <c r="DB60" i="2"/>
  <c r="ED60" i="2" s="1"/>
  <c r="CP51" i="2"/>
  <c r="DR51" i="2" s="1"/>
  <c r="CN35" i="2"/>
  <c r="DP35" i="2" s="1"/>
  <c r="CI28" i="2"/>
  <c r="DK28" i="2" s="1"/>
  <c r="CY28" i="2"/>
  <c r="EA28" i="2" s="1"/>
  <c r="CQ28" i="2"/>
  <c r="DS28" i="2" s="1"/>
  <c r="CH28" i="2"/>
  <c r="DJ28" i="2" s="1"/>
  <c r="DB28" i="2"/>
  <c r="ED28" i="2" s="1"/>
  <c r="CP28" i="2"/>
  <c r="DR28" i="2" s="1"/>
  <c r="CJ28" i="2"/>
  <c r="DL28" i="2" s="1"/>
  <c r="CO28" i="2"/>
  <c r="DQ28" i="2" s="1"/>
  <c r="CK28" i="2"/>
  <c r="DM28" i="2" s="1"/>
  <c r="CL43" i="2"/>
  <c r="DN43" i="2" s="1"/>
  <c r="CP52" i="2"/>
  <c r="DR52" i="2" s="1"/>
  <c r="CN52" i="2"/>
  <c r="DP52" i="2" s="1"/>
  <c r="CJ36" i="2"/>
  <c r="DL36" i="2" s="1"/>
  <c r="CJ34" i="2"/>
  <c r="DL34" i="2" s="1"/>
  <c r="CR31" i="2"/>
  <c r="DT31" i="2" s="1"/>
  <c r="CT36" i="2"/>
  <c r="DV36" i="2" s="1"/>
  <c r="CG46" i="2"/>
  <c r="DI46" i="2" s="1"/>
  <c r="CJ44" i="2"/>
  <c r="DL44" i="2" s="1"/>
  <c r="CT28" i="2"/>
  <c r="DV28" i="2" s="1"/>
  <c r="DF22" i="2"/>
  <c r="CU28" i="2"/>
  <c r="DW28" i="2" s="1"/>
  <c r="DG25" i="2"/>
  <c r="CQ82" i="2"/>
  <c r="DS82" i="2" s="1"/>
  <c r="CL82" i="2"/>
  <c r="DN82" i="2" s="1"/>
  <c r="CJ82" i="2"/>
  <c r="DL82" i="2" s="1"/>
  <c r="DA82" i="2"/>
  <c r="EC82" i="2" s="1"/>
  <c r="CT82" i="2"/>
  <c r="DV82" i="2" s="1"/>
  <c r="CP82" i="2"/>
  <c r="DR82" i="2" s="1"/>
  <c r="CM82" i="2"/>
  <c r="DO82" i="2" s="1"/>
  <c r="CI82" i="2"/>
  <c r="DK82" i="2" s="1"/>
  <c r="CN82" i="2"/>
  <c r="DP82" i="2" s="1"/>
  <c r="CU79" i="2"/>
  <c r="DW79" i="2" s="1"/>
  <c r="DB74" i="2"/>
  <c r="ED74" i="2" s="1"/>
  <c r="CL79" i="2"/>
  <c r="DN79" i="2" s="1"/>
  <c r="DC72" i="2"/>
  <c r="EE72" i="2" s="1"/>
  <c r="CY72" i="2"/>
  <c r="EA72" i="2" s="1"/>
  <c r="CK73" i="2"/>
  <c r="DM73" i="2" s="1"/>
  <c r="CO68" i="2"/>
  <c r="DQ68" i="2" s="1"/>
  <c r="CN68" i="2"/>
  <c r="DP68" i="2" s="1"/>
  <c r="CM68" i="2"/>
  <c r="DO68" i="2" s="1"/>
  <c r="CL68" i="2"/>
  <c r="DN68" i="2" s="1"/>
  <c r="CI68" i="2"/>
  <c r="DK68" i="2" s="1"/>
  <c r="DC68" i="2"/>
  <c r="EE68" i="2" s="1"/>
  <c r="CX68" i="2"/>
  <c r="DZ68" i="2" s="1"/>
  <c r="CV68" i="2"/>
  <c r="DX68" i="2" s="1"/>
  <c r="CG68" i="2"/>
  <c r="DI68" i="2" s="1"/>
  <c r="DB68" i="2"/>
  <c r="ED68" i="2" s="1"/>
  <c r="CY68" i="2"/>
  <c r="EA68" i="2" s="1"/>
  <c r="CW68" i="2"/>
  <c r="DY68" i="2" s="1"/>
  <c r="CM52" i="2"/>
  <c r="DO52" i="2" s="1"/>
  <c r="CI52" i="2"/>
  <c r="DK52" i="2" s="1"/>
  <c r="CL60" i="2"/>
  <c r="DN60" i="2" s="1"/>
  <c r="CV38" i="2"/>
  <c r="DX38" i="2" s="1"/>
  <c r="CZ50" i="2"/>
  <c r="EB50" i="2" s="1"/>
  <c r="CT32" i="2"/>
  <c r="DV32" i="2" s="1"/>
  <c r="CW38" i="2"/>
  <c r="DY38" i="2" s="1"/>
  <c r="CX37" i="2"/>
  <c r="DZ37" i="2" s="1"/>
  <c r="CW37" i="2"/>
  <c r="DY37" i="2" s="1"/>
  <c r="CU37" i="2"/>
  <c r="DW37" i="2" s="1"/>
  <c r="CT37" i="2"/>
  <c r="DV37" i="2" s="1"/>
  <c r="CS37" i="2"/>
  <c r="DU37" i="2" s="1"/>
  <c r="CI37" i="2"/>
  <c r="DK37" i="2" s="1"/>
  <c r="CH37" i="2"/>
  <c r="DJ37" i="2" s="1"/>
  <c r="CG37" i="2"/>
  <c r="DI37" i="2" s="1"/>
  <c r="CY37" i="2"/>
  <c r="EA37" i="2" s="1"/>
  <c r="CQ37" i="2"/>
  <c r="DS37" i="2" s="1"/>
  <c r="CR87" i="2"/>
  <c r="DT87" i="2" s="1"/>
  <c r="CP87" i="2"/>
  <c r="DR87" i="2" s="1"/>
  <c r="CJ87" i="2"/>
  <c r="DL87" i="2" s="1"/>
  <c r="CX87" i="2"/>
  <c r="DZ87" i="2" s="1"/>
  <c r="CL87" i="2"/>
  <c r="DN87" i="2" s="1"/>
  <c r="CI87" i="2"/>
  <c r="DK87" i="2" s="1"/>
  <c r="CH87" i="2"/>
  <c r="DJ87" i="2" s="1"/>
  <c r="DA87" i="2"/>
  <c r="EC87" i="2" s="1"/>
  <c r="CZ87" i="2"/>
  <c r="EB87" i="2" s="1"/>
  <c r="CY87" i="2"/>
  <c r="EA87" i="2" s="1"/>
  <c r="CV87" i="2"/>
  <c r="DX87" i="2" s="1"/>
  <c r="CS87" i="2"/>
  <c r="DU87" i="2" s="1"/>
  <c r="CO87" i="2"/>
  <c r="DQ87" i="2" s="1"/>
  <c r="CN87" i="2"/>
  <c r="DP87" i="2" s="1"/>
  <c r="CI81" i="2"/>
  <c r="DK81" i="2" s="1"/>
  <c r="CO74" i="2"/>
  <c r="DQ74" i="2" s="1"/>
  <c r="CY73" i="2"/>
  <c r="EA73" i="2" s="1"/>
  <c r="CY74" i="2"/>
  <c r="EA74" i="2" s="1"/>
  <c r="CM72" i="2"/>
  <c r="DO72" i="2" s="1"/>
  <c r="CU75" i="2"/>
  <c r="DW75" i="2" s="1"/>
  <c r="CH75" i="2"/>
  <c r="DJ75" i="2" s="1"/>
  <c r="DC75" i="2"/>
  <c r="EE75" i="2" s="1"/>
  <c r="CX75" i="2"/>
  <c r="DZ75" i="2" s="1"/>
  <c r="CV75" i="2"/>
  <c r="DX75" i="2" s="1"/>
  <c r="CP75" i="2"/>
  <c r="DR75" i="2" s="1"/>
  <c r="CO75" i="2"/>
  <c r="DQ75" i="2" s="1"/>
  <c r="CN75" i="2"/>
  <c r="DP75" i="2" s="1"/>
  <c r="CI75" i="2"/>
  <c r="DK75" i="2" s="1"/>
  <c r="CR75" i="2"/>
  <c r="DT75" i="2" s="1"/>
  <c r="CM75" i="2"/>
  <c r="DO75" i="2" s="1"/>
  <c r="CL75" i="2"/>
  <c r="DN75" i="2" s="1"/>
  <c r="CI72" i="2"/>
  <c r="DK72" i="2" s="1"/>
  <c r="CH68" i="2"/>
  <c r="DJ68" i="2" s="1"/>
  <c r="CZ67" i="2"/>
  <c r="EB67" i="2" s="1"/>
  <c r="CZ51" i="2"/>
  <c r="EB51" i="2" s="1"/>
  <c r="CT49" i="2"/>
  <c r="DV49" i="2" s="1"/>
  <c r="CR49" i="2"/>
  <c r="DT49" i="2" s="1"/>
  <c r="CQ49" i="2"/>
  <c r="DS49" i="2" s="1"/>
  <c r="CN49" i="2"/>
  <c r="DP49" i="2" s="1"/>
  <c r="CL49" i="2"/>
  <c r="DN49" i="2" s="1"/>
  <c r="CO49" i="2"/>
  <c r="DQ49" i="2" s="1"/>
  <c r="CP49" i="2"/>
  <c r="DR49" i="2" s="1"/>
  <c r="CH46" i="2"/>
  <c r="DJ46" i="2" s="1"/>
  <c r="CI35" i="2"/>
  <c r="DK35" i="2" s="1"/>
  <c r="CY35" i="2"/>
  <c r="EA35" i="2" s="1"/>
  <c r="CX35" i="2"/>
  <c r="DZ35" i="2" s="1"/>
  <c r="CW35" i="2"/>
  <c r="DY35" i="2" s="1"/>
  <c r="CU35" i="2"/>
  <c r="DW35" i="2" s="1"/>
  <c r="CS35" i="2"/>
  <c r="DU35" i="2" s="1"/>
  <c r="CQ35" i="2"/>
  <c r="DS35" i="2" s="1"/>
  <c r="CP35" i="2"/>
  <c r="DR35" i="2" s="1"/>
  <c r="CH35" i="2"/>
  <c r="DJ35" i="2" s="1"/>
  <c r="CG35" i="2"/>
  <c r="DI35" i="2" s="1"/>
  <c r="CS57" i="2"/>
  <c r="DU57" i="2" s="1"/>
  <c r="CV34" i="2"/>
  <c r="DX34" i="2" s="1"/>
  <c r="CZ35" i="2"/>
  <c r="EB35" i="2" s="1"/>
  <c r="CJ50" i="2"/>
  <c r="DL50" i="2" s="1"/>
  <c r="CY50" i="2"/>
  <c r="EA50" i="2" s="1"/>
  <c r="CT43" i="2"/>
  <c r="DV43" i="2" s="1"/>
  <c r="CT34" i="2"/>
  <c r="DV34" i="2" s="1"/>
  <c r="CJ37" i="2"/>
  <c r="DL37" i="2" s="1"/>
  <c r="DC105" i="2"/>
  <c r="EE105" i="2" s="1"/>
  <c r="CL105" i="2"/>
  <c r="DN105" i="2" s="1"/>
  <c r="CS105" i="2"/>
  <c r="DU105" i="2" s="1"/>
  <c r="CR105" i="2"/>
  <c r="DT105" i="2" s="1"/>
  <c r="DB105" i="2"/>
  <c r="ED105" i="2" s="1"/>
  <c r="CO105" i="2"/>
  <c r="DQ105" i="2" s="1"/>
  <c r="CM105" i="2"/>
  <c r="DO105" i="2" s="1"/>
  <c r="DD105" i="2"/>
  <c r="EF105" i="2" s="1"/>
  <c r="CK105" i="2"/>
  <c r="DM105" i="2" s="1"/>
  <c r="CU105" i="2"/>
  <c r="DW105" i="2" s="1"/>
  <c r="CP103" i="2"/>
  <c r="DR103" i="2" s="1"/>
  <c r="DB87" i="2"/>
  <c r="ED87" i="2" s="1"/>
  <c r="CQ74" i="2"/>
  <c r="DS74" i="2" s="1"/>
  <c r="DB65" i="2"/>
  <c r="ED65" i="2" s="1"/>
  <c r="DA67" i="2"/>
  <c r="EC67" i="2" s="1"/>
  <c r="CJ51" i="2"/>
  <c r="DL51" i="2" s="1"/>
  <c r="CG49" i="2"/>
  <c r="DI49" i="2" s="1"/>
  <c r="CT50" i="2"/>
  <c r="DV50" i="2" s="1"/>
  <c r="CH57" i="2"/>
  <c r="DJ57" i="2" s="1"/>
  <c r="CV51" i="2"/>
  <c r="DX51" i="2" s="1"/>
  <c r="CJ35" i="2"/>
  <c r="DL35" i="2" s="1"/>
  <c r="CK49" i="2"/>
  <c r="DM49" i="2" s="1"/>
  <c r="CI50" i="2"/>
  <c r="DK50" i="2" s="1"/>
  <c r="CY49" i="2"/>
  <c r="EA49" i="2" s="1"/>
  <c r="DA26" i="2"/>
  <c r="EC26" i="2" s="1"/>
  <c r="CG31" i="2"/>
  <c r="DI31" i="2" s="1"/>
  <c r="CZ31" i="2"/>
  <c r="EB31" i="2" s="1"/>
  <c r="CW31" i="2"/>
  <c r="DY31" i="2" s="1"/>
  <c r="CQ31" i="2"/>
  <c r="DS31" i="2" s="1"/>
  <c r="CJ31" i="2"/>
  <c r="DL31" i="2" s="1"/>
  <c r="CY31" i="2"/>
  <c r="EA31" i="2" s="1"/>
  <c r="CX31" i="2"/>
  <c r="DZ31" i="2" s="1"/>
  <c r="CU31" i="2"/>
  <c r="DW31" i="2" s="1"/>
  <c r="CO31" i="2"/>
  <c r="DQ31" i="2" s="1"/>
  <c r="CI31" i="2"/>
  <c r="DK31" i="2" s="1"/>
  <c r="CH31" i="2"/>
  <c r="DJ31" i="2" s="1"/>
  <c r="DG16" i="2"/>
  <c r="DF16" i="2"/>
  <c r="EI20" i="2"/>
  <c r="G9" i="3" s="1"/>
  <c r="CN119" i="2"/>
  <c r="DP119" i="2" s="1"/>
  <c r="CM119" i="2"/>
  <c r="DO119" i="2" s="1"/>
  <c r="CL119" i="2"/>
  <c r="DN119" i="2" s="1"/>
  <c r="CK119" i="2"/>
  <c r="DM119" i="2" s="1"/>
  <c r="CJ119" i="2"/>
  <c r="DL119" i="2" s="1"/>
  <c r="DE119" i="2"/>
  <c r="EG119" i="2" s="1"/>
  <c r="DD119" i="2"/>
  <c r="EF119" i="2" s="1"/>
  <c r="DC119" i="2"/>
  <c r="EE119" i="2" s="1"/>
  <c r="DB119" i="2"/>
  <c r="ED119" i="2" s="1"/>
  <c r="DA119" i="2"/>
  <c r="EC119" i="2" s="1"/>
  <c r="CQ119" i="2"/>
  <c r="DS119" i="2" s="1"/>
  <c r="CP119" i="2"/>
  <c r="DR119" i="2" s="1"/>
  <c r="CR119" i="2"/>
  <c r="DT119" i="2" s="1"/>
  <c r="CO119" i="2"/>
  <c r="DQ119" i="2" s="1"/>
  <c r="CL127" i="2"/>
  <c r="DN127" i="2" s="1"/>
  <c r="CZ119" i="2"/>
  <c r="EB119" i="2" s="1"/>
  <c r="EI122" i="2"/>
  <c r="G111" i="3" s="1"/>
  <c r="CY90" i="2"/>
  <c r="EA90" i="2" s="1"/>
  <c r="CK82" i="2"/>
  <c r="DM82" i="2" s="1"/>
  <c r="CG87" i="2"/>
  <c r="DI87" i="2" s="1"/>
  <c r="DB71" i="2"/>
  <c r="ED71" i="2" s="1"/>
  <c r="CW36" i="2"/>
  <c r="DY36" i="2" s="1"/>
  <c r="CV127" i="2"/>
  <c r="DX127" i="2" s="1"/>
  <c r="CO130" i="2"/>
  <c r="DQ130" i="2" s="1"/>
  <c r="CZ126" i="2"/>
  <c r="EB126" i="2" s="1"/>
  <c r="CJ126" i="2"/>
  <c r="DL126" i="2" s="1"/>
  <c r="DA126" i="2"/>
  <c r="EC126" i="2" s="1"/>
  <c r="CU126" i="2"/>
  <c r="DW126" i="2" s="1"/>
  <c r="CS126" i="2"/>
  <c r="DU126" i="2" s="1"/>
  <c r="CK126" i="2"/>
  <c r="DM126" i="2" s="1"/>
  <c r="CI126" i="2"/>
  <c r="DK126" i="2" s="1"/>
  <c r="CY126" i="2"/>
  <c r="EA126" i="2" s="1"/>
  <c r="CW126" i="2"/>
  <c r="DY126" i="2" s="1"/>
  <c r="CV126" i="2"/>
  <c r="DX126" i="2" s="1"/>
  <c r="CG126" i="2"/>
  <c r="DI126" i="2" s="1"/>
  <c r="DB120" i="2"/>
  <c r="ED120" i="2" s="1"/>
  <c r="DA105" i="2"/>
  <c r="EC105" i="2" s="1"/>
  <c r="DA113" i="2"/>
  <c r="EC113" i="2" s="1"/>
  <c r="CX105" i="2"/>
  <c r="DZ105" i="2" s="1"/>
  <c r="CZ100" i="2"/>
  <c r="EB100" i="2" s="1"/>
  <c r="CJ100" i="2"/>
  <c r="DL100" i="2" s="1"/>
  <c r="DD100" i="2"/>
  <c r="EF100" i="2" s="1"/>
  <c r="DC100" i="2"/>
  <c r="EE100" i="2" s="1"/>
  <c r="CW100" i="2"/>
  <c r="DY100" i="2" s="1"/>
  <c r="CU100" i="2"/>
  <c r="DW100" i="2" s="1"/>
  <c r="CN100" i="2"/>
  <c r="DP100" i="2" s="1"/>
  <c r="CK100" i="2"/>
  <c r="DM100" i="2" s="1"/>
  <c r="CG100" i="2"/>
  <c r="DI100" i="2" s="1"/>
  <c r="DA100" i="2"/>
  <c r="EC100" i="2" s="1"/>
  <c r="CT100" i="2"/>
  <c r="DV100" i="2" s="1"/>
  <c r="CY100" i="2"/>
  <c r="EA100" i="2" s="1"/>
  <c r="CP100" i="2"/>
  <c r="DR100" i="2" s="1"/>
  <c r="CI90" i="2"/>
  <c r="DK90" i="2" s="1"/>
  <c r="CR79" i="2"/>
  <c r="DT79" i="2" s="1"/>
  <c r="CY77" i="2"/>
  <c r="EA77" i="2" s="1"/>
  <c r="CY85" i="2"/>
  <c r="EA85" i="2" s="1"/>
  <c r="CL71" i="2"/>
  <c r="DN71" i="2" s="1"/>
  <c r="CS70" i="2"/>
  <c r="DU70" i="2" s="1"/>
  <c r="CQ73" i="2"/>
  <c r="DS73" i="2" s="1"/>
  <c r="CM73" i="2"/>
  <c r="DO73" i="2" s="1"/>
  <c r="CV69" i="2"/>
  <c r="DX69" i="2" s="1"/>
  <c r="CU69" i="2"/>
  <c r="DW69" i="2" s="1"/>
  <c r="CT69" i="2"/>
  <c r="DV69" i="2" s="1"/>
  <c r="CP69" i="2"/>
  <c r="DR69" i="2" s="1"/>
  <c r="CO69" i="2"/>
  <c r="DQ69" i="2" s="1"/>
  <c r="CW69" i="2"/>
  <c r="DY69" i="2" s="1"/>
  <c r="CN69" i="2"/>
  <c r="DP69" i="2" s="1"/>
  <c r="CM69" i="2"/>
  <c r="DO69" i="2" s="1"/>
  <c r="CG69" i="2"/>
  <c r="DI69" i="2" s="1"/>
  <c r="CK74" i="2"/>
  <c r="DM74" i="2" s="1"/>
  <c r="CO64" i="2"/>
  <c r="DQ64" i="2" s="1"/>
  <c r="CY67" i="2"/>
  <c r="EA67" i="2" s="1"/>
  <c r="DA60" i="2"/>
  <c r="EC60" i="2" s="1"/>
  <c r="CI70" i="2"/>
  <c r="DK70" i="2" s="1"/>
  <c r="CX60" i="2"/>
  <c r="DZ60" i="2" s="1"/>
  <c r="CH66" i="2"/>
  <c r="DJ66" i="2" s="1"/>
  <c r="CJ57" i="2"/>
  <c r="DL57" i="2" s="1"/>
  <c r="CR57" i="2"/>
  <c r="DT57" i="2" s="1"/>
  <c r="CJ70" i="2"/>
  <c r="DL70" i="2" s="1"/>
  <c r="CK67" i="2"/>
  <c r="DM67" i="2" s="1"/>
  <c r="DF54" i="2"/>
  <c r="DG54" i="2"/>
  <c r="DA46" i="2"/>
  <c r="EC46" i="2" s="1"/>
  <c r="CI51" i="2"/>
  <c r="DK51" i="2" s="1"/>
  <c r="CU57" i="2"/>
  <c r="DW57" i="2" s="1"/>
  <c r="CX44" i="2"/>
  <c r="DZ44" i="2" s="1"/>
  <c r="CO53" i="2"/>
  <c r="DQ53" i="2" s="1"/>
  <c r="CN53" i="2"/>
  <c r="DP53" i="2" s="1"/>
  <c r="CL53" i="2"/>
  <c r="DN53" i="2" s="1"/>
  <c r="DB53" i="2"/>
  <c r="ED53" i="2" s="1"/>
  <c r="CY53" i="2"/>
  <c r="EA53" i="2" s="1"/>
  <c r="CX53" i="2"/>
  <c r="DZ53" i="2" s="1"/>
  <c r="CW53" i="2"/>
  <c r="DY53" i="2" s="1"/>
  <c r="CU53" i="2"/>
  <c r="DW53" i="2" s="1"/>
  <c r="CR53" i="2"/>
  <c r="DT53" i="2" s="1"/>
  <c r="CJ53" i="2"/>
  <c r="DL53" i="2" s="1"/>
  <c r="CI53" i="2"/>
  <c r="DK53" i="2" s="1"/>
  <c r="CH53" i="2"/>
  <c r="DJ53" i="2" s="1"/>
  <c r="CG53" i="2"/>
  <c r="DI53" i="2" s="1"/>
  <c r="CV53" i="2"/>
  <c r="DX53" i="2" s="1"/>
  <c r="CZ53" i="2"/>
  <c r="EB53" i="2" s="1"/>
  <c r="DC49" i="2"/>
  <c r="EE49" i="2" s="1"/>
  <c r="CV32" i="2"/>
  <c r="DX32" i="2" s="1"/>
  <c r="CU34" i="2"/>
  <c r="DW34" i="2" s="1"/>
  <c r="CJ49" i="2"/>
  <c r="DL49" i="2" s="1"/>
  <c r="CI49" i="2"/>
  <c r="DK49" i="2" s="1"/>
  <c r="CJ29" i="2"/>
  <c r="DL29" i="2" s="1"/>
  <c r="CI29" i="2"/>
  <c r="DK29" i="2" s="1"/>
  <c r="CX29" i="2"/>
  <c r="DZ29" i="2" s="1"/>
  <c r="CW29" i="2"/>
  <c r="DY29" i="2" s="1"/>
  <c r="CQ29" i="2"/>
  <c r="DS29" i="2" s="1"/>
  <c r="CP29" i="2"/>
  <c r="DR29" i="2" s="1"/>
  <c r="CY29" i="2"/>
  <c r="EA29" i="2" s="1"/>
  <c r="CR29" i="2"/>
  <c r="DT29" i="2" s="1"/>
  <c r="CH29" i="2"/>
  <c r="DJ29" i="2" s="1"/>
  <c r="CG29" i="2"/>
  <c r="DI29" i="2" s="1"/>
  <c r="CG36" i="2"/>
  <c r="DI36" i="2" s="1"/>
  <c r="CP31" i="2"/>
  <c r="DR31" i="2" s="1"/>
  <c r="CN37" i="2"/>
  <c r="DP37" i="2" s="1"/>
  <c r="CL31" i="2"/>
  <c r="DN31" i="2" s="1"/>
  <c r="CY33" i="2"/>
  <c r="EA33" i="2" s="1"/>
  <c r="CX33" i="2"/>
  <c r="DZ33" i="2" s="1"/>
  <c r="CQ33" i="2"/>
  <c r="DS33" i="2" s="1"/>
  <c r="CI33" i="2"/>
  <c r="DK33" i="2" s="1"/>
  <c r="CH33" i="2"/>
  <c r="DJ33" i="2" s="1"/>
  <c r="CW33" i="2"/>
  <c r="DY33" i="2" s="1"/>
  <c r="CU33" i="2"/>
  <c r="DW33" i="2" s="1"/>
  <c r="CS33" i="2"/>
  <c r="DU33" i="2" s="1"/>
  <c r="CG33" i="2"/>
  <c r="DI33" i="2" s="1"/>
  <c r="CO29" i="2"/>
  <c r="DQ29" i="2" s="1"/>
  <c r="CN108" i="2"/>
  <c r="DP108" i="2" s="1"/>
  <c r="CL108" i="2"/>
  <c r="DN108" i="2" s="1"/>
  <c r="CK108" i="2"/>
  <c r="DM108" i="2" s="1"/>
  <c r="DD108" i="2"/>
  <c r="EF108" i="2" s="1"/>
  <c r="CJ108" i="2"/>
  <c r="DL108" i="2" s="1"/>
  <c r="DC108" i="2"/>
  <c r="EE108" i="2" s="1"/>
  <c r="CI108" i="2"/>
  <c r="DK108" i="2" s="1"/>
  <c r="DB108" i="2"/>
  <c r="ED108" i="2" s="1"/>
  <c r="CH108" i="2"/>
  <c r="DJ108" i="2" s="1"/>
  <c r="DA108" i="2"/>
  <c r="EC108" i="2" s="1"/>
  <c r="CZ108" i="2"/>
  <c r="EB108" i="2" s="1"/>
  <c r="CY108" i="2"/>
  <c r="EA108" i="2" s="1"/>
  <c r="CO108" i="2"/>
  <c r="DQ108" i="2" s="1"/>
  <c r="CV108" i="2"/>
  <c r="DX108" i="2" s="1"/>
  <c r="CW108" i="2"/>
  <c r="DY108" i="2" s="1"/>
  <c r="CG119" i="2"/>
  <c r="DI119" i="2" s="1"/>
  <c r="CP108" i="2"/>
  <c r="DR108" i="2" s="1"/>
  <c r="CT109" i="2"/>
  <c r="DV109" i="2" s="1"/>
  <c r="CS109" i="2"/>
  <c r="DU109" i="2" s="1"/>
  <c r="CN109" i="2"/>
  <c r="DP109" i="2" s="1"/>
  <c r="CM109" i="2"/>
  <c r="DO109" i="2" s="1"/>
  <c r="CL109" i="2"/>
  <c r="DN109" i="2" s="1"/>
  <c r="DD109" i="2"/>
  <c r="EF109" i="2" s="1"/>
  <c r="CU109" i="2"/>
  <c r="DW109" i="2" s="1"/>
  <c r="DB109" i="2"/>
  <c r="ED109" i="2" s="1"/>
  <c r="CV109" i="2"/>
  <c r="DX109" i="2" s="1"/>
  <c r="CQ105" i="2"/>
  <c r="DS105" i="2" s="1"/>
  <c r="CV103" i="2"/>
  <c r="DX103" i="2" s="1"/>
  <c r="CN79" i="2"/>
  <c r="DP79" i="2" s="1"/>
  <c r="CJ71" i="2"/>
  <c r="DL71" i="2" s="1"/>
  <c r="CT75" i="2"/>
  <c r="DV75" i="2" s="1"/>
  <c r="DA74" i="2"/>
  <c r="EC74" i="2" s="1"/>
  <c r="CN62" i="2"/>
  <c r="DP62" i="2" s="1"/>
  <c r="CI62" i="2"/>
  <c r="DK62" i="2" s="1"/>
  <c r="CV62" i="2"/>
  <c r="DX62" i="2" s="1"/>
  <c r="CT62" i="2"/>
  <c r="DV62" i="2" s="1"/>
  <c r="CG62" i="2"/>
  <c r="DI62" i="2" s="1"/>
  <c r="DA62" i="2"/>
  <c r="EC62" i="2" s="1"/>
  <c r="CX62" i="2"/>
  <c r="DZ62" i="2" s="1"/>
  <c r="CW62" i="2"/>
  <c r="DY62" i="2" s="1"/>
  <c r="CP62" i="2"/>
  <c r="DR62" i="2" s="1"/>
  <c r="CJ62" i="2"/>
  <c r="DL62" i="2" s="1"/>
  <c r="CG75" i="2"/>
  <c r="DI75" i="2" s="1"/>
  <c r="CO59" i="2"/>
  <c r="DQ59" i="2" s="1"/>
  <c r="CK59" i="2"/>
  <c r="DM59" i="2" s="1"/>
  <c r="CL59" i="2"/>
  <c r="DN59" i="2" s="1"/>
  <c r="DA59" i="2"/>
  <c r="EC59" i="2" s="1"/>
  <c r="CY59" i="2"/>
  <c r="EA59" i="2" s="1"/>
  <c r="CW59" i="2"/>
  <c r="DY59" i="2" s="1"/>
  <c r="CR59" i="2"/>
  <c r="DT59" i="2" s="1"/>
  <c r="CZ59" i="2"/>
  <c r="EB59" i="2" s="1"/>
  <c r="CN59" i="2"/>
  <c r="DP59" i="2" s="1"/>
  <c r="CM59" i="2"/>
  <c r="DO59" i="2" s="1"/>
  <c r="CG59" i="2"/>
  <c r="DI59" i="2" s="1"/>
  <c r="CN64" i="2"/>
  <c r="DP64" i="2" s="1"/>
  <c r="CZ64" i="2"/>
  <c r="EB64" i="2" s="1"/>
  <c r="CX64" i="2"/>
  <c r="DZ64" i="2" s="1"/>
  <c r="CV64" i="2"/>
  <c r="DX64" i="2" s="1"/>
  <c r="CI64" i="2"/>
  <c r="DK64" i="2" s="1"/>
  <c r="CH64" i="2"/>
  <c r="DJ64" i="2" s="1"/>
  <c r="CY64" i="2"/>
  <c r="EA64" i="2" s="1"/>
  <c r="CU64" i="2"/>
  <c r="DW64" i="2" s="1"/>
  <c r="CO62" i="2"/>
  <c r="DQ62" i="2" s="1"/>
  <c r="CJ67" i="2"/>
  <c r="DL67" i="2" s="1"/>
  <c r="CY51" i="2"/>
  <c r="EA51" i="2" s="1"/>
  <c r="DD129" i="2"/>
  <c r="EF129" i="2" s="1"/>
  <c r="CN129" i="2"/>
  <c r="DP129" i="2" s="1"/>
  <c r="CS129" i="2"/>
  <c r="DU129" i="2" s="1"/>
  <c r="CR129" i="2"/>
  <c r="DT129" i="2" s="1"/>
  <c r="DC129" i="2"/>
  <c r="EE129" i="2" s="1"/>
  <c r="DA129" i="2"/>
  <c r="EC129" i="2" s="1"/>
  <c r="CY129" i="2"/>
  <c r="EA129" i="2" s="1"/>
  <c r="CK129" i="2"/>
  <c r="DM129" i="2" s="1"/>
  <c r="CI129" i="2"/>
  <c r="DK129" i="2" s="1"/>
  <c r="DE129" i="2"/>
  <c r="EG129" i="2" s="1"/>
  <c r="CQ129" i="2"/>
  <c r="DS129" i="2" s="1"/>
  <c r="CO129" i="2"/>
  <c r="DQ129" i="2" s="1"/>
  <c r="CM129" i="2"/>
  <c r="DO129" i="2" s="1"/>
  <c r="CU129" i="2"/>
  <c r="DW129" i="2" s="1"/>
  <c r="DA115" i="2"/>
  <c r="EC115" i="2" s="1"/>
  <c r="CX117" i="2"/>
  <c r="DZ117" i="2" s="1"/>
  <c r="CH117" i="2"/>
  <c r="DJ117" i="2" s="1"/>
  <c r="CU117" i="2"/>
  <c r="DW117" i="2" s="1"/>
  <c r="CT117" i="2"/>
  <c r="DV117" i="2" s="1"/>
  <c r="CS117" i="2"/>
  <c r="DU117" i="2" s="1"/>
  <c r="CR117" i="2"/>
  <c r="DT117" i="2" s="1"/>
  <c r="CQ117" i="2"/>
  <c r="DS117" i="2" s="1"/>
  <c r="CN117" i="2"/>
  <c r="DP117" i="2" s="1"/>
  <c r="CG117" i="2"/>
  <c r="DI117" i="2" s="1"/>
  <c r="CW117" i="2"/>
  <c r="DY117" i="2" s="1"/>
  <c r="CP117" i="2"/>
  <c r="DR117" i="2" s="1"/>
  <c r="CV117" i="2"/>
  <c r="DX117" i="2" s="1"/>
  <c r="DD117" i="2"/>
  <c r="EF117" i="2" s="1"/>
  <c r="CK113" i="2"/>
  <c r="DM113" i="2" s="1"/>
  <c r="CY119" i="2"/>
  <c r="EA119" i="2" s="1"/>
  <c r="CW109" i="2"/>
  <c r="DY109" i="2" s="1"/>
  <c r="CH105" i="2"/>
  <c r="DJ105" i="2" s="1"/>
  <c r="CG108" i="2"/>
  <c r="DI108" i="2" s="1"/>
  <c r="CU103" i="2"/>
  <c r="DW103" i="2" s="1"/>
  <c r="CZ105" i="2"/>
  <c r="EB105" i="2" s="1"/>
  <c r="DB78" i="2"/>
  <c r="ED78" i="2" s="1"/>
  <c r="CX78" i="2"/>
  <c r="DZ78" i="2" s="1"/>
  <c r="CP78" i="2"/>
  <c r="DR78" i="2" s="1"/>
  <c r="CI78" i="2"/>
  <c r="DK78" i="2" s="1"/>
  <c r="DA78" i="2"/>
  <c r="EC78" i="2" s="1"/>
  <c r="CH78" i="2"/>
  <c r="DJ78" i="2" s="1"/>
  <c r="CY78" i="2"/>
  <c r="EA78" i="2" s="1"/>
  <c r="CW78" i="2"/>
  <c r="DY78" i="2" s="1"/>
  <c r="DC78" i="2"/>
  <c r="EE78" i="2" s="1"/>
  <c r="CS78" i="2"/>
  <c r="DU78" i="2" s="1"/>
  <c r="CL78" i="2"/>
  <c r="DN78" i="2" s="1"/>
  <c r="CI77" i="2"/>
  <c r="DK77" i="2" s="1"/>
  <c r="CW79" i="2"/>
  <c r="DY79" i="2" s="1"/>
  <c r="CZ78" i="2"/>
  <c r="EB78" i="2" s="1"/>
  <c r="DA75" i="2"/>
  <c r="EC75" i="2" s="1"/>
  <c r="CP66" i="2"/>
  <c r="DR66" i="2" s="1"/>
  <c r="CX93" i="2"/>
  <c r="DZ93" i="2" s="1"/>
  <c r="CP70" i="2"/>
  <c r="DR70" i="2" s="1"/>
  <c r="CH69" i="2"/>
  <c r="DJ69" i="2" s="1"/>
  <c r="CY71" i="2"/>
  <c r="EA71" i="2" s="1"/>
  <c r="CI67" i="2"/>
  <c r="DK67" i="2" s="1"/>
  <c r="CQ78" i="2"/>
  <c r="DS78" i="2" s="1"/>
  <c r="CK60" i="2"/>
  <c r="DM60" i="2" s="1"/>
  <c r="CZ66" i="2"/>
  <c r="EB66" i="2" s="1"/>
  <c r="CH60" i="2"/>
  <c r="DJ60" i="2" s="1"/>
  <c r="DB62" i="2"/>
  <c r="ED62" i="2" s="1"/>
  <c r="CU65" i="2"/>
  <c r="DW65" i="2" s="1"/>
  <c r="CQ52" i="2"/>
  <c r="DS52" i="2" s="1"/>
  <c r="CG63" i="2"/>
  <c r="DI63" i="2" s="1"/>
  <c r="CZ55" i="2"/>
  <c r="EB55" i="2" s="1"/>
  <c r="DA51" i="2"/>
  <c r="EC51" i="2" s="1"/>
  <c r="CK46" i="2"/>
  <c r="DM46" i="2" s="1"/>
  <c r="DB50" i="2"/>
  <c r="ED50" i="2" s="1"/>
  <c r="CG43" i="2"/>
  <c r="DI43" i="2" s="1"/>
  <c r="CH44" i="2"/>
  <c r="DJ44" i="2" s="1"/>
  <c r="CW46" i="2"/>
  <c r="DY46" i="2" s="1"/>
  <c r="CQ63" i="2"/>
  <c r="DS63" i="2" s="1"/>
  <c r="CP53" i="2"/>
  <c r="DR53" i="2" s="1"/>
  <c r="CM49" i="2"/>
  <c r="DO49" i="2" s="1"/>
  <c r="CU32" i="2"/>
  <c r="DW32" i="2" s="1"/>
  <c r="CH48" i="2"/>
  <c r="DJ48" i="2" s="1"/>
  <c r="DA44" i="2"/>
  <c r="EC44" i="2" s="1"/>
  <c r="CH49" i="2"/>
  <c r="DJ49" i="2" s="1"/>
  <c r="CZ23" i="2"/>
  <c r="EB23" i="2" s="1"/>
  <c r="CN23" i="2"/>
  <c r="DP23" i="2" s="1"/>
  <c r="CL23" i="2"/>
  <c r="DN23" i="2" s="1"/>
  <c r="CK23" i="2"/>
  <c r="DM23" i="2" s="1"/>
  <c r="CJ23" i="2"/>
  <c r="DL23" i="2" s="1"/>
  <c r="DA23" i="2"/>
  <c r="EC23" i="2" s="1"/>
  <c r="DB23" i="2"/>
  <c r="ED23" i="2" s="1"/>
  <c r="CN26" i="2"/>
  <c r="DP26" i="2" s="1"/>
  <c r="CX34" i="2"/>
  <c r="DZ34" i="2" s="1"/>
  <c r="CW39" i="2"/>
  <c r="DY39" i="2" s="1"/>
  <c r="CG39" i="2"/>
  <c r="DI39" i="2" s="1"/>
  <c r="CU39" i="2"/>
  <c r="DW39" i="2" s="1"/>
  <c r="CS39" i="2"/>
  <c r="DU39" i="2" s="1"/>
  <c r="CR39" i="2"/>
  <c r="DT39" i="2" s="1"/>
  <c r="CQ39" i="2"/>
  <c r="DS39" i="2" s="1"/>
  <c r="CI39" i="2"/>
  <c r="DK39" i="2" s="1"/>
  <c r="CH39" i="2"/>
  <c r="DJ39" i="2" s="1"/>
  <c r="CY39" i="2"/>
  <c r="EA39" i="2" s="1"/>
  <c r="CO39" i="2"/>
  <c r="DQ39" i="2" s="1"/>
  <c r="CX39" i="2"/>
  <c r="DZ39" i="2" s="1"/>
  <c r="CU29" i="2"/>
  <c r="DW29" i="2" s="1"/>
  <c r="CN31" i="2"/>
  <c r="DP31" i="2" s="1"/>
  <c r="CK42" i="2"/>
  <c r="DM42" i="2" s="1"/>
  <c r="CZ32" i="2"/>
  <c r="EB32" i="2" s="1"/>
  <c r="CX23" i="2"/>
  <c r="DZ23" i="2" s="1"/>
  <c r="DF45" i="2"/>
  <c r="CF86" i="1"/>
  <c r="EK86" i="1" s="1"/>
  <c r="CF102" i="1"/>
  <c r="EK102" i="1" s="1"/>
  <c r="CF22" i="1"/>
  <c r="EK22" i="1" s="1"/>
  <c r="CF81" i="1"/>
  <c r="EK81" i="1" s="1"/>
  <c r="CF91" i="1"/>
  <c r="EK91" i="1" s="1"/>
  <c r="CF57" i="1"/>
  <c r="EK57" i="1" s="1"/>
  <c r="CF33" i="1"/>
  <c r="EK33" i="1" s="1"/>
  <c r="CF89" i="1"/>
  <c r="EK89" i="1" s="1"/>
  <c r="CF20" i="1"/>
  <c r="EK20" i="1" s="1"/>
  <c r="CF36" i="1"/>
  <c r="EK36" i="1" s="1"/>
  <c r="CF52" i="1"/>
  <c r="EK52" i="1" s="1"/>
  <c r="CF84" i="1"/>
  <c r="EK84" i="1" s="1"/>
  <c r="CF92" i="1"/>
  <c r="EK92" i="1" s="1"/>
  <c r="CF116" i="1"/>
  <c r="EK116" i="1" s="1"/>
  <c r="CF124" i="1"/>
  <c r="EK124" i="1" s="1"/>
  <c r="CF132" i="1"/>
  <c r="EK132" i="1" s="1"/>
  <c r="CF77" i="1"/>
  <c r="EK77" i="1" s="1"/>
  <c r="CF85" i="1"/>
  <c r="EK85" i="1" s="1"/>
  <c r="CF101" i="1"/>
  <c r="EK101" i="1" s="1"/>
  <c r="CF109" i="1"/>
  <c r="EK109" i="1" s="1"/>
  <c r="CF53" i="1"/>
  <c r="EK53" i="1" s="1"/>
  <c r="CF30" i="1"/>
  <c r="EK30" i="1" s="1"/>
  <c r="CF38" i="1"/>
  <c r="EK38" i="1" s="1"/>
  <c r="CF54" i="1"/>
  <c r="EK54" i="1" s="1"/>
  <c r="CF62" i="1"/>
  <c r="EK62" i="1" s="1"/>
  <c r="CF32" i="1"/>
  <c r="EK32" i="1" s="1"/>
  <c r="CF56" i="1"/>
  <c r="EK56" i="1" s="1"/>
  <c r="CF104" i="1"/>
  <c r="EK104" i="1" s="1"/>
  <c r="CF21" i="1"/>
  <c r="EK21" i="1" s="1"/>
  <c r="CF95" i="1"/>
  <c r="EK95" i="1" s="1"/>
  <c r="CF45" i="1"/>
  <c r="EK45" i="1" s="1"/>
  <c r="CF73" i="1"/>
  <c r="EK73" i="1" s="1"/>
  <c r="CF47" i="1"/>
  <c r="EK47" i="1" s="1"/>
  <c r="CF60" i="1"/>
  <c r="EK60" i="1" s="1"/>
  <c r="CF43" i="1"/>
  <c r="EK43" i="1" s="1"/>
  <c r="CF29" i="1"/>
  <c r="EK29" i="1" s="1"/>
  <c r="CF17" i="1"/>
  <c r="EK17" i="1" s="1"/>
  <c r="CF74" i="1"/>
  <c r="EK74" i="1" s="1"/>
  <c r="CF70" i="1"/>
  <c r="EK70" i="1" s="1"/>
  <c r="CF75" i="1"/>
  <c r="EK75" i="1" s="1"/>
  <c r="CF126" i="1"/>
  <c r="EK126" i="1" s="1"/>
  <c r="CF125" i="1"/>
  <c r="EK125" i="1" s="1"/>
  <c r="CF46" i="1"/>
  <c r="EK46" i="1" s="1"/>
  <c r="CF122" i="1"/>
  <c r="EK122" i="1" s="1"/>
  <c r="CF130" i="1"/>
  <c r="EK130" i="1" s="1"/>
  <c r="CF67" i="1"/>
  <c r="EK67" i="1" s="1"/>
  <c r="CF72" i="1"/>
  <c r="EK72" i="1" s="1"/>
  <c r="CF16" i="1"/>
  <c r="EK16" i="1" s="1"/>
  <c r="CF98" i="1"/>
  <c r="EK98" i="1" s="1"/>
  <c r="CF119" i="1"/>
  <c r="EK119" i="1" s="1"/>
  <c r="CF28" i="1"/>
  <c r="EK28" i="1" s="1"/>
  <c r="CF120" i="1"/>
  <c r="EK120" i="1" s="1"/>
  <c r="CF61" i="1"/>
  <c r="EK61" i="1" s="1"/>
  <c r="CF31" i="1"/>
  <c r="EK31" i="1" s="1"/>
  <c r="CF63" i="1"/>
  <c r="EK63" i="1" s="1"/>
  <c r="CF79" i="1"/>
  <c r="EK79" i="1" s="1"/>
  <c r="CF26" i="1"/>
  <c r="EK26" i="1" s="1"/>
  <c r="CF82" i="1"/>
  <c r="EK82" i="1" s="1"/>
  <c r="CF64" i="1"/>
  <c r="EK64" i="1" s="1"/>
  <c r="CF44" i="1"/>
  <c r="EK44" i="1" s="1"/>
  <c r="CF103" i="1"/>
  <c r="EK103" i="1" s="1"/>
  <c r="CF112" i="1"/>
  <c r="EK112" i="1" s="1"/>
  <c r="CF128" i="1"/>
  <c r="EK128" i="1" s="1"/>
  <c r="CF27" i="1"/>
  <c r="EK27" i="1" s="1"/>
  <c r="CF55" i="1"/>
  <c r="EK55" i="1" s="1"/>
  <c r="CF48" i="1"/>
  <c r="EK48" i="1" s="1"/>
  <c r="CF80" i="1"/>
  <c r="EK80" i="1" s="1"/>
  <c r="CF96" i="1"/>
  <c r="EK96" i="1" s="1"/>
  <c r="CF127" i="1"/>
  <c r="EK127" i="1" s="1"/>
  <c r="CF131" i="1"/>
  <c r="EK131" i="1" s="1"/>
  <c r="CF25" i="1"/>
  <c r="EK25" i="1" s="1"/>
  <c r="CF41" i="1"/>
  <c r="EK41" i="1" s="1"/>
  <c r="CF49" i="1"/>
  <c r="EK49" i="1" s="1"/>
  <c r="CF105" i="1"/>
  <c r="EK105" i="1" s="1"/>
  <c r="CF113" i="1"/>
  <c r="EK113" i="1" s="1"/>
  <c r="CF121" i="1"/>
  <c r="EK121" i="1" s="1"/>
  <c r="CF129" i="1"/>
  <c r="EK129" i="1" s="1"/>
  <c r="CF110" i="1"/>
  <c r="EK110" i="1" s="1"/>
  <c r="CF106" i="1"/>
  <c r="EK106" i="1" s="1"/>
  <c r="CF58" i="1"/>
  <c r="EK58" i="1" s="1"/>
  <c r="CF87" i="1"/>
  <c r="EK87" i="1" s="1"/>
  <c r="CF111" i="1"/>
  <c r="EK111" i="1" s="1"/>
  <c r="CF23" i="1"/>
  <c r="EK23" i="1" s="1"/>
  <c r="CF69" i="1"/>
  <c r="EK69" i="1" s="1"/>
  <c r="CF88" i="1"/>
  <c r="EK88" i="1" s="1"/>
  <c r="CF24" i="1"/>
  <c r="EK24" i="1" s="1"/>
  <c r="CF78" i="1"/>
  <c r="EK78" i="1" s="1"/>
  <c r="CF42" i="1"/>
  <c r="EK42" i="1" s="1"/>
  <c r="CF114" i="1"/>
  <c r="EK114" i="1" s="1"/>
  <c r="CF65" i="1"/>
  <c r="EK65" i="1" s="1"/>
  <c r="CF37" i="1"/>
  <c r="EK37" i="1" s="1"/>
  <c r="CF90" i="1"/>
  <c r="EK90" i="1" s="1"/>
  <c r="CF51" i="1"/>
  <c r="EK51" i="1" s="1"/>
  <c r="CF59" i="1"/>
  <c r="EK59" i="1" s="1"/>
  <c r="CF83" i="1"/>
  <c r="EK83" i="1" s="1"/>
  <c r="CF39" i="1"/>
  <c r="EK39" i="1" s="1"/>
  <c r="CF93" i="1"/>
  <c r="EK93" i="1" s="1"/>
  <c r="CF117" i="1"/>
  <c r="EK117" i="1" s="1"/>
  <c r="CF115" i="1"/>
  <c r="EK115" i="1" s="1"/>
  <c r="CF68" i="1"/>
  <c r="EK68" i="1" s="1"/>
  <c r="CF76" i="1"/>
  <c r="EK76" i="1" s="1"/>
  <c r="CF100" i="1"/>
  <c r="EK100" i="1" s="1"/>
  <c r="CF108" i="1"/>
  <c r="EK108" i="1" s="1"/>
  <c r="CF40" i="1"/>
  <c r="EK40" i="1" s="1"/>
  <c r="CF71" i="1"/>
  <c r="EK71" i="1" s="1"/>
  <c r="CF94" i="1"/>
  <c r="EK94" i="1" s="1"/>
  <c r="CF99" i="1"/>
  <c r="EK99" i="1" s="1"/>
  <c r="CF118" i="1"/>
  <c r="EK118" i="1" s="1"/>
  <c r="CF18" i="1"/>
  <c r="EK18" i="1" s="1"/>
  <c r="CF34" i="1"/>
  <c r="EK34" i="1" s="1"/>
  <c r="CF50" i="1"/>
  <c r="EK50" i="1" s="1"/>
  <c r="CF66" i="1"/>
  <c r="EK66" i="1" s="1"/>
  <c r="CF19" i="1"/>
  <c r="EK19" i="1" s="1"/>
  <c r="CF107" i="1"/>
  <c r="EK107" i="1" s="1"/>
  <c r="EV132" i="2" l="1"/>
  <c r="FB132" i="2"/>
  <c r="EZ132" i="2"/>
  <c r="EX132" i="2"/>
  <c r="DG81" i="1"/>
  <c r="DG30" i="2"/>
  <c r="DG102" i="2"/>
  <c r="DF41" i="2"/>
  <c r="DG59" i="1"/>
  <c r="DG35" i="1"/>
  <c r="DF18" i="2"/>
  <c r="DF110" i="1"/>
  <c r="DF122" i="1"/>
  <c r="DG41" i="2"/>
  <c r="DG110" i="1"/>
  <c r="DF47" i="2"/>
  <c r="DG117" i="1"/>
  <c r="DG122" i="1"/>
  <c r="DF30" i="2"/>
  <c r="DG47" i="2"/>
  <c r="DF25" i="2"/>
  <c r="DF21" i="1"/>
  <c r="DG18" i="2"/>
  <c r="DG96" i="2"/>
  <c r="DF81" i="1"/>
  <c r="DG106" i="1"/>
  <c r="DG101" i="1"/>
  <c r="EC92" i="1"/>
  <c r="EH92" i="1" s="1"/>
  <c r="DG92" i="1"/>
  <c r="DF92" i="1"/>
  <c r="DK26" i="2"/>
  <c r="EI26" i="2" s="1"/>
  <c r="G15" i="3" s="1"/>
  <c r="DG26" i="2"/>
  <c r="DF85" i="2"/>
  <c r="DK85" i="2"/>
  <c r="DF90" i="2"/>
  <c r="DJ90" i="2"/>
  <c r="EH90" i="2" s="1"/>
  <c r="FB90" i="2" s="1"/>
  <c r="DN50" i="1"/>
  <c r="EH50" i="1" s="1"/>
  <c r="DG50" i="1"/>
  <c r="DF50" i="1"/>
  <c r="FF20" i="2"/>
  <c r="EP20" i="2"/>
  <c r="EZ20" i="2"/>
  <c r="DU85" i="1"/>
  <c r="DG85" i="1"/>
  <c r="DI33" i="1"/>
  <c r="DF33" i="1"/>
  <c r="DG33" i="1"/>
  <c r="DR57" i="1"/>
  <c r="EH57" i="1" s="1"/>
  <c r="DG57" i="1"/>
  <c r="DF57" i="1"/>
  <c r="EW47" i="1"/>
  <c r="DP120" i="1"/>
  <c r="EH120" i="1" s="1"/>
  <c r="DG120" i="1"/>
  <c r="DF120" i="1"/>
  <c r="DX35" i="1"/>
  <c r="DF35" i="1"/>
  <c r="DG31" i="1"/>
  <c r="EP28" i="1"/>
  <c r="DG83" i="1"/>
  <c r="DI83" i="1"/>
  <c r="DF83" i="1"/>
  <c r="DG123" i="1"/>
  <c r="DI123" i="1"/>
  <c r="DF123" i="1"/>
  <c r="DF84" i="1"/>
  <c r="EH98" i="1"/>
  <c r="EU98" i="1" s="1"/>
  <c r="EI98" i="1"/>
  <c r="F87" i="3" s="1"/>
  <c r="EI21" i="1"/>
  <c r="F10" i="3" s="1"/>
  <c r="EH21" i="1"/>
  <c r="EL21" i="1" s="1"/>
  <c r="DF47" i="1"/>
  <c r="DG64" i="1"/>
  <c r="DI64" i="1"/>
  <c r="DF64" i="1"/>
  <c r="DT127" i="1"/>
  <c r="DG127" i="1"/>
  <c r="DG87" i="1"/>
  <c r="DI87" i="1"/>
  <c r="DF87" i="1"/>
  <c r="DG126" i="1"/>
  <c r="DI126" i="1"/>
  <c r="DF126" i="1"/>
  <c r="EH84" i="1"/>
  <c r="ET84" i="1" s="1"/>
  <c r="EL84" i="1"/>
  <c r="EI84" i="1"/>
  <c r="F73" i="3" s="1"/>
  <c r="DG98" i="1"/>
  <c r="DF72" i="1"/>
  <c r="EX72" i="1"/>
  <c r="EH47" i="1"/>
  <c r="FA47" i="1" s="1"/>
  <c r="EI47" i="1"/>
  <c r="F36" i="3" s="1"/>
  <c r="DJ55" i="1"/>
  <c r="DG55" i="1"/>
  <c r="DF100" i="1"/>
  <c r="DP40" i="1"/>
  <c r="EH40" i="1" s="1"/>
  <c r="DG40" i="1"/>
  <c r="DF40" i="1"/>
  <c r="DG63" i="1"/>
  <c r="DI63" i="1"/>
  <c r="DF63" i="1"/>
  <c r="FB27" i="1"/>
  <c r="EI22" i="1"/>
  <c r="F11" i="3" s="1"/>
  <c r="EH22" i="1"/>
  <c r="EP22" i="1" s="1"/>
  <c r="FA84" i="1"/>
  <c r="DF121" i="1"/>
  <c r="EI115" i="1"/>
  <c r="F104" i="3" s="1"/>
  <c r="EH115" i="1"/>
  <c r="EH72" i="1"/>
  <c r="FD72" i="1" s="1"/>
  <c r="EL72" i="1"/>
  <c r="EI72" i="1"/>
  <c r="F61" i="3" s="1"/>
  <c r="FH72" i="1"/>
  <c r="DG37" i="1"/>
  <c r="DI37" i="1"/>
  <c r="DF37" i="1"/>
  <c r="DG47" i="1"/>
  <c r="EI90" i="1"/>
  <c r="F79" i="3" s="1"/>
  <c r="EH90" i="1"/>
  <c r="EI100" i="1"/>
  <c r="F89" i="3" s="1"/>
  <c r="EH100" i="1"/>
  <c r="FA100" i="1" s="1"/>
  <c r="EN106" i="1"/>
  <c r="DV30" i="1"/>
  <c r="EH30" i="1" s="1"/>
  <c r="DG30" i="1"/>
  <c r="DF22" i="1"/>
  <c r="EY28" i="1"/>
  <c r="EH27" i="1"/>
  <c r="FF27" i="1" s="1"/>
  <c r="EI27" i="1"/>
  <c r="F16" i="3" s="1"/>
  <c r="DG121" i="1"/>
  <c r="FD114" i="1"/>
  <c r="DG72" i="1"/>
  <c r="DI56" i="1"/>
  <c r="DF56" i="1"/>
  <c r="DG56" i="1"/>
  <c r="DG100" i="1"/>
  <c r="DF106" i="1"/>
  <c r="DF30" i="1"/>
  <c r="FA27" i="1"/>
  <c r="DG22" i="1"/>
  <c r="DI53" i="1"/>
  <c r="DG53" i="1"/>
  <c r="DF53" i="1"/>
  <c r="DG77" i="1"/>
  <c r="DF77" i="1"/>
  <c r="DI77" i="1"/>
  <c r="DF27" i="1"/>
  <c r="EH121" i="1"/>
  <c r="FC121" i="1" s="1"/>
  <c r="EI121" i="1"/>
  <c r="F110" i="3" s="1"/>
  <c r="DN129" i="1"/>
  <c r="EH129" i="1" s="1"/>
  <c r="DF129" i="1"/>
  <c r="EW72" i="1"/>
  <c r="DF28" i="1"/>
  <c r="DG107" i="1"/>
  <c r="DI107" i="1"/>
  <c r="DF107" i="1"/>
  <c r="EI106" i="1"/>
  <c r="F95" i="3" s="1"/>
  <c r="EH106" i="1"/>
  <c r="FE106" i="1" s="1"/>
  <c r="DF99" i="1"/>
  <c r="DG97" i="1"/>
  <c r="DI97" i="1"/>
  <c r="DF97" i="1"/>
  <c r="DG58" i="1"/>
  <c r="DI58" i="1"/>
  <c r="DF58" i="1"/>
  <c r="FC100" i="1"/>
  <c r="DG27" i="1"/>
  <c r="EH114" i="1"/>
  <c r="FH114" i="1" s="1"/>
  <c r="EI114" i="1"/>
  <c r="F103" i="3" s="1"/>
  <c r="ER99" i="1"/>
  <c r="EU72" i="1"/>
  <c r="EI28" i="1"/>
  <c r="F17" i="3" s="1"/>
  <c r="EH28" i="1"/>
  <c r="EL28" i="1"/>
  <c r="DG68" i="1"/>
  <c r="DI68" i="1"/>
  <c r="DF68" i="1"/>
  <c r="DG116" i="1"/>
  <c r="DI116" i="1"/>
  <c r="DF116" i="1"/>
  <c r="EL99" i="1"/>
  <c r="EI99" i="1"/>
  <c r="F88" i="3" s="1"/>
  <c r="EH99" i="1"/>
  <c r="FF99" i="1" s="1"/>
  <c r="DJ117" i="1"/>
  <c r="DF117" i="1"/>
  <c r="EI92" i="1"/>
  <c r="F81" i="3" s="1"/>
  <c r="DF114" i="1"/>
  <c r="EZ72" i="1"/>
  <c r="DG28" i="1"/>
  <c r="DF55" i="1"/>
  <c r="DG99" i="1"/>
  <c r="EH66" i="1"/>
  <c r="EO66" i="1" s="1"/>
  <c r="EI66" i="1"/>
  <c r="F55" i="3" s="1"/>
  <c r="EH49" i="1"/>
  <c r="EI49" i="1"/>
  <c r="F38" i="3" s="1"/>
  <c r="DF76" i="1"/>
  <c r="DI76" i="1"/>
  <c r="DG76" i="1"/>
  <c r="DG114" i="1"/>
  <c r="EH91" i="1"/>
  <c r="EI91" i="1"/>
  <c r="F80" i="3" s="1"/>
  <c r="EH55" i="1"/>
  <c r="FA55" i="1" s="1"/>
  <c r="EI55" i="1"/>
  <c r="F44" i="3" s="1"/>
  <c r="EH35" i="1"/>
  <c r="EO35" i="1" s="1"/>
  <c r="FB46" i="1"/>
  <c r="DG26" i="1"/>
  <c r="DF26" i="1"/>
  <c r="DI26" i="1"/>
  <c r="DJ59" i="1"/>
  <c r="DF59" i="1"/>
  <c r="EL110" i="1"/>
  <c r="EI110" i="1"/>
  <c r="F99" i="3" s="1"/>
  <c r="EH110" i="1"/>
  <c r="EY72" i="1"/>
  <c r="EL71" i="1"/>
  <c r="EI71" i="1"/>
  <c r="F60" i="3" s="1"/>
  <c r="EH71" i="1"/>
  <c r="FB71" i="1" s="1"/>
  <c r="DI65" i="1"/>
  <c r="DG65" i="1"/>
  <c r="DF65" i="1"/>
  <c r="EH81" i="1"/>
  <c r="EL81" i="1" s="1"/>
  <c r="EI81" i="1"/>
  <c r="F70" i="3" s="1"/>
  <c r="DF19" i="1"/>
  <c r="DG70" i="1"/>
  <c r="DF70" i="1"/>
  <c r="DI70" i="1"/>
  <c r="EH32" i="1"/>
  <c r="EL32" i="1" s="1"/>
  <c r="EI32" i="1"/>
  <c r="F21" i="3" s="1"/>
  <c r="DF52" i="1"/>
  <c r="DG39" i="1"/>
  <c r="DF39" i="1"/>
  <c r="DI39" i="1"/>
  <c r="FC28" i="1"/>
  <c r="DG67" i="1"/>
  <c r="DI67" i="1"/>
  <c r="DF67" i="1"/>
  <c r="EI52" i="1"/>
  <c r="F41" i="3" s="1"/>
  <c r="EH52" i="1"/>
  <c r="EL52" i="1" s="1"/>
  <c r="DI119" i="1"/>
  <c r="DG119" i="1"/>
  <c r="DF119" i="1"/>
  <c r="EZ106" i="1"/>
  <c r="DI105" i="1"/>
  <c r="DG105" i="1"/>
  <c r="DF105" i="1"/>
  <c r="DI74" i="1"/>
  <c r="DG74" i="1"/>
  <c r="DF74" i="1"/>
  <c r="FF28" i="1"/>
  <c r="DG19" i="1"/>
  <c r="DG112" i="1"/>
  <c r="DI112" i="1"/>
  <c r="DF112" i="1"/>
  <c r="EU114" i="1"/>
  <c r="DG78" i="1"/>
  <c r="DI78" i="1"/>
  <c r="DF78" i="1"/>
  <c r="DI132" i="1"/>
  <c r="DF132" i="1"/>
  <c r="DG132" i="1"/>
  <c r="DG52" i="1"/>
  <c r="DG61" i="1"/>
  <c r="DF61" i="1"/>
  <c r="DI61" i="1"/>
  <c r="EO47" i="1"/>
  <c r="EY71" i="1"/>
  <c r="DG36" i="1"/>
  <c r="DF36" i="1"/>
  <c r="DI36" i="1"/>
  <c r="EM28" i="1"/>
  <c r="EZ114" i="1"/>
  <c r="EN114" i="1"/>
  <c r="DG80" i="1"/>
  <c r="DI80" i="1"/>
  <c r="DF80" i="1"/>
  <c r="DG34" i="1"/>
  <c r="DI34" i="1"/>
  <c r="DF34" i="1"/>
  <c r="EI101" i="1"/>
  <c r="F90" i="3" s="1"/>
  <c r="EH101" i="1"/>
  <c r="EL101" i="1" s="1"/>
  <c r="DG45" i="1"/>
  <c r="DI45" i="1"/>
  <c r="DF45" i="1"/>
  <c r="EN35" i="1"/>
  <c r="EH46" i="1"/>
  <c r="FH46" i="1" s="1"/>
  <c r="EI46" i="1"/>
  <c r="F35" i="3" s="1"/>
  <c r="EV19" i="1"/>
  <c r="FG19" i="1"/>
  <c r="DO96" i="1"/>
  <c r="EH96" i="1" s="1"/>
  <c r="DF96" i="1"/>
  <c r="DG96" i="1"/>
  <c r="DG79" i="1"/>
  <c r="DI79" i="1"/>
  <c r="DF79" i="1"/>
  <c r="FG99" i="1"/>
  <c r="DG125" i="1"/>
  <c r="DF125" i="1"/>
  <c r="DI125" i="1"/>
  <c r="DG89" i="1"/>
  <c r="DI89" i="1"/>
  <c r="DF89" i="1"/>
  <c r="DF31" i="1"/>
  <c r="DF46" i="1"/>
  <c r="DT109" i="1"/>
  <c r="DG109" i="1"/>
  <c r="DF109" i="1"/>
  <c r="FH121" i="1"/>
  <c r="DG75" i="1"/>
  <c r="DF75" i="1"/>
  <c r="DI75" i="1"/>
  <c r="DF17" i="1"/>
  <c r="FA72" i="1"/>
  <c r="DG44" i="1"/>
  <c r="DL131" i="1"/>
  <c r="EI131" i="1" s="1"/>
  <c r="F120" i="3" s="1"/>
  <c r="DG131" i="1"/>
  <c r="DF131" i="1"/>
  <c r="DG122" i="2"/>
  <c r="DG24" i="1"/>
  <c r="DI24" i="1"/>
  <c r="DF24" i="1"/>
  <c r="EL31" i="1"/>
  <c r="EH31" i="1"/>
  <c r="EV31" i="1" s="1"/>
  <c r="EI31" i="1"/>
  <c r="F20" i="3" s="1"/>
  <c r="DG46" i="1"/>
  <c r="DS88" i="1"/>
  <c r="DF88" i="1"/>
  <c r="DJ17" i="1"/>
  <c r="EH17" i="1" s="1"/>
  <c r="DG17" i="1"/>
  <c r="EQ19" i="1"/>
  <c r="DG84" i="1"/>
  <c r="DF98" i="1"/>
  <c r="DL44" i="1"/>
  <c r="DF44" i="1"/>
  <c r="EI42" i="1"/>
  <c r="F31" i="3" s="1"/>
  <c r="EH42" i="1"/>
  <c r="FG42" i="1" s="1"/>
  <c r="EP19" i="1"/>
  <c r="EU28" i="1"/>
  <c r="DG18" i="1"/>
  <c r="EO114" i="1"/>
  <c r="EI17" i="1"/>
  <c r="F6" i="3" s="1"/>
  <c r="ER72" i="1"/>
  <c r="DF73" i="1"/>
  <c r="FI106" i="1"/>
  <c r="EI124" i="1"/>
  <c r="F113" i="3" s="1"/>
  <c r="EH124" i="1"/>
  <c r="EL124" i="1" s="1"/>
  <c r="DF127" i="1"/>
  <c r="DG82" i="1"/>
  <c r="DI82" i="1"/>
  <c r="DF82" i="1"/>
  <c r="DG93" i="1"/>
  <c r="DI93" i="1"/>
  <c r="DF93" i="1"/>
  <c r="DG42" i="1"/>
  <c r="FB28" i="1"/>
  <c r="EX84" i="1"/>
  <c r="EO84" i="1"/>
  <c r="EX52" i="1"/>
  <c r="FD100" i="1"/>
  <c r="EH18" i="1"/>
  <c r="EY18" i="1" s="1"/>
  <c r="EI18" i="1"/>
  <c r="F7" i="3" s="1"/>
  <c r="DG43" i="1"/>
  <c r="DI43" i="1"/>
  <c r="DF43" i="1"/>
  <c r="EH59" i="1"/>
  <c r="EP59" i="1" s="1"/>
  <c r="EI59" i="1"/>
  <c r="F48" i="3" s="1"/>
  <c r="EW114" i="1"/>
  <c r="FB72" i="1"/>
  <c r="DG60" i="1"/>
  <c r="DF60" i="1"/>
  <c r="DI60" i="1"/>
  <c r="DG69" i="1"/>
  <c r="DI69" i="1"/>
  <c r="DF69" i="1"/>
  <c r="EI44" i="1"/>
  <c r="F33" i="3" s="1"/>
  <c r="EL44" i="1"/>
  <c r="EH44" i="1"/>
  <c r="FB44" i="1" s="1"/>
  <c r="DG73" i="1"/>
  <c r="DG124" i="1"/>
  <c r="EH88" i="1"/>
  <c r="FH88" i="1" s="1"/>
  <c r="EI88" i="1"/>
  <c r="F77" i="3" s="1"/>
  <c r="EH127" i="1"/>
  <c r="EL127" i="1" s="1"/>
  <c r="EI127" i="1"/>
  <c r="F116" i="3" s="1"/>
  <c r="DF95" i="1"/>
  <c r="DG103" i="1"/>
  <c r="DF103" i="1"/>
  <c r="DI103" i="1"/>
  <c r="DG16" i="1"/>
  <c r="DI16" i="1"/>
  <c r="DF16" i="1"/>
  <c r="DG29" i="1"/>
  <c r="DI29" i="1"/>
  <c r="DF29" i="1"/>
  <c r="DG95" i="1"/>
  <c r="DI108" i="1"/>
  <c r="DG108" i="1"/>
  <c r="DF108" i="1"/>
  <c r="FD127" i="1"/>
  <c r="ET28" i="1"/>
  <c r="FD84" i="1"/>
  <c r="ER121" i="1"/>
  <c r="DI20" i="1"/>
  <c r="DF20" i="1"/>
  <c r="DG20" i="1"/>
  <c r="EX28" i="1"/>
  <c r="EW59" i="1"/>
  <c r="DF32" i="1"/>
  <c r="EL128" i="1"/>
  <c r="EH128" i="1"/>
  <c r="EI128" i="1"/>
  <c r="F117" i="3" s="1"/>
  <c r="FG72" i="1"/>
  <c r="DG62" i="1"/>
  <c r="DI62" i="1"/>
  <c r="DF62" i="1"/>
  <c r="DG41" i="1"/>
  <c r="DI41" i="1"/>
  <c r="DF41" i="1"/>
  <c r="DG48" i="1"/>
  <c r="DI48" i="1"/>
  <c r="DF48" i="1"/>
  <c r="DG113" i="1"/>
  <c r="DI113" i="1"/>
  <c r="DF113" i="1"/>
  <c r="EI129" i="1"/>
  <c r="F118" i="3" s="1"/>
  <c r="EH95" i="1"/>
  <c r="FG95" i="1" s="1"/>
  <c r="EI95" i="1"/>
  <c r="F84" i="3" s="1"/>
  <c r="EI109" i="1"/>
  <c r="F98" i="3" s="1"/>
  <c r="EH109" i="1"/>
  <c r="FB109" i="1" s="1"/>
  <c r="EU27" i="1"/>
  <c r="EY19" i="1"/>
  <c r="EU19" i="1"/>
  <c r="FA28" i="1"/>
  <c r="EN19" i="1"/>
  <c r="DG32" i="1"/>
  <c r="EN72" i="1"/>
  <c r="DG51" i="1"/>
  <c r="DI51" i="1"/>
  <c r="DF51" i="1"/>
  <c r="DI104" i="1"/>
  <c r="DG104" i="1"/>
  <c r="DF104" i="1"/>
  <c r="DG129" i="1"/>
  <c r="DG25" i="1"/>
  <c r="DI25" i="1"/>
  <c r="DF25" i="1"/>
  <c r="DI102" i="1"/>
  <c r="DG102" i="1"/>
  <c r="DF102" i="1"/>
  <c r="FI127" i="1"/>
  <c r="FC127" i="1"/>
  <c r="DG54" i="1"/>
  <c r="DF54" i="1"/>
  <c r="DI54" i="1"/>
  <c r="DG38" i="1"/>
  <c r="DF38" i="1"/>
  <c r="DI38" i="1"/>
  <c r="EU127" i="1"/>
  <c r="EI118" i="1"/>
  <c r="F107" i="3" s="1"/>
  <c r="EH118" i="1"/>
  <c r="EH85" i="1"/>
  <c r="EL85" i="1" s="1"/>
  <c r="EI85" i="1"/>
  <c r="F74" i="3" s="1"/>
  <c r="FH127" i="1"/>
  <c r="DF85" i="1"/>
  <c r="FJ127" i="1"/>
  <c r="DI130" i="1"/>
  <c r="DG130" i="1"/>
  <c r="DF130" i="1"/>
  <c r="EI19" i="1"/>
  <c r="F8" i="3" s="1"/>
  <c r="EH19" i="1"/>
  <c r="EM19" i="1" s="1"/>
  <c r="FD28" i="1"/>
  <c r="DF66" i="1"/>
  <c r="FF52" i="1"/>
  <c r="FA98" i="1"/>
  <c r="FG114" i="1"/>
  <c r="EV114" i="1"/>
  <c r="ES99" i="1"/>
  <c r="FC72" i="1"/>
  <c r="DF71" i="1"/>
  <c r="DG94" i="1"/>
  <c r="DI94" i="1"/>
  <c r="DF94" i="1"/>
  <c r="EN55" i="1"/>
  <c r="EI122" i="1"/>
  <c r="F111" i="3" s="1"/>
  <c r="EH122" i="1"/>
  <c r="EL122" i="1" s="1"/>
  <c r="DG111" i="1"/>
  <c r="DI111" i="1"/>
  <c r="DF111" i="1"/>
  <c r="ET127" i="1"/>
  <c r="DF42" i="1"/>
  <c r="FE28" i="1"/>
  <c r="FD98" i="1"/>
  <c r="EW84" i="1"/>
  <c r="DG66" i="1"/>
  <c r="EZ52" i="1"/>
  <c r="EV73" i="1"/>
  <c r="DF18" i="1"/>
  <c r="EP114" i="1"/>
  <c r="DG23" i="1"/>
  <c r="DF23" i="1"/>
  <c r="DI23" i="1"/>
  <c r="EM72" i="1"/>
  <c r="DG71" i="1"/>
  <c r="EV72" i="1"/>
  <c r="EI73" i="1"/>
  <c r="F62" i="3" s="1"/>
  <c r="EH73" i="1"/>
  <c r="FH73" i="1" s="1"/>
  <c r="EP106" i="1"/>
  <c r="FE114" i="1"/>
  <c r="DF124" i="1"/>
  <c r="FB127" i="1"/>
  <c r="DG86" i="1"/>
  <c r="DF86" i="1"/>
  <c r="DI86" i="1"/>
  <c r="DI56" i="2"/>
  <c r="DG56" i="2"/>
  <c r="ET122" i="2"/>
  <c r="ER122" i="2"/>
  <c r="EZ122" i="2"/>
  <c r="EY20" i="2"/>
  <c r="EO122" i="2"/>
  <c r="FA122" i="2"/>
  <c r="EU132" i="2"/>
  <c r="FB20" i="2"/>
  <c r="FF132" i="2"/>
  <c r="EN122" i="2"/>
  <c r="FE20" i="2"/>
  <c r="EQ122" i="2"/>
  <c r="FJ132" i="2"/>
  <c r="FG132" i="2"/>
  <c r="EI45" i="2"/>
  <c r="G34" i="3" s="1"/>
  <c r="EH45" i="2"/>
  <c r="EL45" i="2" s="1"/>
  <c r="DF39" i="2"/>
  <c r="DG39" i="2"/>
  <c r="DG105" i="2"/>
  <c r="DF105" i="2"/>
  <c r="DF59" i="2"/>
  <c r="DG59" i="2"/>
  <c r="EH103" i="2"/>
  <c r="FH103" i="2" s="1"/>
  <c r="DG67" i="2"/>
  <c r="DF67" i="2"/>
  <c r="DF50" i="2"/>
  <c r="DG50" i="2"/>
  <c r="DF84" i="2"/>
  <c r="DF19" i="2"/>
  <c r="DF35" i="2"/>
  <c r="DG35" i="2"/>
  <c r="DG53" i="2"/>
  <c r="DF53" i="2"/>
  <c r="DG68" i="2"/>
  <c r="DF68" i="2"/>
  <c r="DF81" i="2"/>
  <c r="DG81" i="2"/>
  <c r="DF93" i="2"/>
  <c r="DF51" i="2"/>
  <c r="DG51" i="2"/>
  <c r="DF65" i="2"/>
  <c r="DG65" i="2"/>
  <c r="DF73" i="2"/>
  <c r="DG44" i="2"/>
  <c r="DG93" i="2"/>
  <c r="DF120" i="2"/>
  <c r="DG120" i="2"/>
  <c r="DG103" i="2"/>
  <c r="DF103" i="2"/>
  <c r="DF26" i="2"/>
  <c r="DF60" i="2"/>
  <c r="DG60" i="2"/>
  <c r="DF44" i="2"/>
  <c r="EH16" i="2"/>
  <c r="EL16" i="2" s="1"/>
  <c r="EI16" i="2"/>
  <c r="G5" i="3" s="1"/>
  <c r="DF33" i="2"/>
  <c r="DG33" i="2"/>
  <c r="DF43" i="2"/>
  <c r="DG43" i="2"/>
  <c r="DF78" i="2"/>
  <c r="DG49" i="2"/>
  <c r="DF49" i="2"/>
  <c r="DF46" i="2"/>
  <c r="DG46" i="2"/>
  <c r="DF62" i="2"/>
  <c r="DG62" i="2"/>
  <c r="DF82" i="2"/>
  <c r="DG82" i="2"/>
  <c r="DG90" i="2"/>
  <c r="DF34" i="2"/>
  <c r="DG34" i="2"/>
  <c r="EH109" i="2"/>
  <c r="FB109" i="2" s="1"/>
  <c r="EI109" i="2"/>
  <c r="G98" i="3" s="1"/>
  <c r="DF29" i="2"/>
  <c r="DG29" i="2"/>
  <c r="DF37" i="2"/>
  <c r="DG37" i="2"/>
  <c r="DG28" i="2"/>
  <c r="DG112" i="2"/>
  <c r="DF64" i="2"/>
  <c r="DG64" i="2"/>
  <c r="DG119" i="2"/>
  <c r="DF119" i="2"/>
  <c r="DF77" i="2"/>
  <c r="DG77" i="2"/>
  <c r="DF23" i="2"/>
  <c r="EH24" i="2"/>
  <c r="EP24" i="2" s="1"/>
  <c r="EI24" i="2"/>
  <c r="G13" i="3" s="1"/>
  <c r="DF129" i="2"/>
  <c r="DG129" i="2"/>
  <c r="DF75" i="2"/>
  <c r="DG75" i="2"/>
  <c r="DG23" i="2"/>
  <c r="DF100" i="2"/>
  <c r="DG100" i="2"/>
  <c r="DF130" i="2"/>
  <c r="DG130" i="2"/>
  <c r="EH23" i="2"/>
  <c r="FF23" i="2" s="1"/>
  <c r="EI23" i="2"/>
  <c r="G12" i="3" s="1"/>
  <c r="DF38" i="2"/>
  <c r="DG38" i="2"/>
  <c r="DF87" i="2"/>
  <c r="DG87" i="2"/>
  <c r="EM20" i="2"/>
  <c r="EX20" i="2"/>
  <c r="EQ20" i="2"/>
  <c r="EW20" i="2"/>
  <c r="EV20" i="2"/>
  <c r="EN20" i="2"/>
  <c r="FD20" i="2"/>
  <c r="FG20" i="2"/>
  <c r="FC20" i="2"/>
  <c r="FA20" i="2"/>
  <c r="EO20" i="2"/>
  <c r="ES20" i="2"/>
  <c r="EL20" i="2"/>
  <c r="DG85" i="2"/>
  <c r="DG66" i="2"/>
  <c r="DF66" i="2"/>
  <c r="DG108" i="2"/>
  <c r="DF108" i="2"/>
  <c r="DF36" i="2"/>
  <c r="DG36" i="2"/>
  <c r="DF32" i="2"/>
  <c r="DG32" i="2"/>
  <c r="DG73" i="2"/>
  <c r="EH30" i="2"/>
  <c r="EI30" i="2"/>
  <c r="G19" i="3" s="1"/>
  <c r="DF71" i="2"/>
  <c r="DG71" i="2"/>
  <c r="DF74" i="2"/>
  <c r="DG74" i="2"/>
  <c r="DG52" i="2"/>
  <c r="DF52" i="2"/>
  <c r="DF89" i="2"/>
  <c r="DG89" i="2"/>
  <c r="DF95" i="2"/>
  <c r="DG95" i="2"/>
  <c r="DF118" i="2"/>
  <c r="DG118" i="2"/>
  <c r="EU20" i="2"/>
  <c r="EI19" i="2"/>
  <c r="G8" i="3" s="1"/>
  <c r="EH19" i="2"/>
  <c r="FC19" i="2" s="1"/>
  <c r="EI112" i="2"/>
  <c r="G101" i="3" s="1"/>
  <c r="EH112" i="2"/>
  <c r="EO112" i="2" s="1"/>
  <c r="DF104" i="2"/>
  <c r="DG104" i="2"/>
  <c r="DF40" i="2"/>
  <c r="DG40" i="2"/>
  <c r="DF112" i="2"/>
  <c r="DF63" i="2"/>
  <c r="DG63" i="2"/>
  <c r="DF94" i="2"/>
  <c r="DG94" i="2"/>
  <c r="DF127" i="2"/>
  <c r="DG127" i="2"/>
  <c r="DF28" i="2"/>
  <c r="DG97" i="2"/>
  <c r="DF97" i="2"/>
  <c r="DF98" i="2"/>
  <c r="DG98" i="2"/>
  <c r="DF124" i="2"/>
  <c r="DG124" i="2"/>
  <c r="DG58" i="2"/>
  <c r="DF58" i="2"/>
  <c r="EP122" i="2"/>
  <c r="EH17" i="2"/>
  <c r="EL17" i="2" s="1"/>
  <c r="EI17" i="2"/>
  <c r="G6" i="3" s="1"/>
  <c r="DF131" i="2"/>
  <c r="DG131" i="2"/>
  <c r="DG79" i="2"/>
  <c r="DG117" i="2"/>
  <c r="DF117" i="2"/>
  <c r="DF69" i="2"/>
  <c r="DG69" i="2"/>
  <c r="EH18" i="2"/>
  <c r="EL18" i="2" s="1"/>
  <c r="EI18" i="2"/>
  <c r="G7" i="3" s="1"/>
  <c r="EH66" i="2"/>
  <c r="FH66" i="2" s="1"/>
  <c r="EI66" i="2"/>
  <c r="G55" i="3" s="1"/>
  <c r="EI25" i="2"/>
  <c r="G14" i="3" s="1"/>
  <c r="EH25" i="2"/>
  <c r="EL25" i="2" s="1"/>
  <c r="EH73" i="2"/>
  <c r="EY73" i="2" s="1"/>
  <c r="EL73" i="2"/>
  <c r="EI73" i="2"/>
  <c r="G62" i="3" s="1"/>
  <c r="EH64" i="2"/>
  <c r="FD64" i="2" s="1"/>
  <c r="EI64" i="2"/>
  <c r="G53" i="3" s="1"/>
  <c r="FE132" i="2"/>
  <c r="EY19" i="2"/>
  <c r="EM122" i="2"/>
  <c r="DG107" i="2"/>
  <c r="DF107" i="2"/>
  <c r="DF121" i="2"/>
  <c r="DG121" i="2"/>
  <c r="DF123" i="2"/>
  <c r="DG123" i="2"/>
  <c r="EH92" i="2"/>
  <c r="EL92" i="2" s="1"/>
  <c r="EI92" i="2"/>
  <c r="G81" i="3" s="1"/>
  <c r="EI102" i="2"/>
  <c r="G91" i="3" s="1"/>
  <c r="EH102" i="2"/>
  <c r="EL102" i="2" s="1"/>
  <c r="EW122" i="2"/>
  <c r="FH122" i="2"/>
  <c r="EV122" i="2"/>
  <c r="DG21" i="2"/>
  <c r="DF21" i="2"/>
  <c r="FG122" i="2"/>
  <c r="FE122" i="2"/>
  <c r="DG61" i="2"/>
  <c r="DF61" i="2"/>
  <c r="EQ109" i="2"/>
  <c r="DF31" i="2"/>
  <c r="DG31" i="2"/>
  <c r="EH22" i="2"/>
  <c r="EL22" i="2" s="1"/>
  <c r="EI22" i="2"/>
  <c r="G11" i="3" s="1"/>
  <c r="DF79" i="2"/>
  <c r="EO132" i="2"/>
  <c r="DF76" i="2"/>
  <c r="DG76" i="2"/>
  <c r="DF128" i="2"/>
  <c r="DG128" i="2"/>
  <c r="EH54" i="2"/>
  <c r="EL54" i="2" s="1"/>
  <c r="EI54" i="2"/>
  <c r="G43" i="3" s="1"/>
  <c r="EL122" i="2"/>
  <c r="EH93" i="2"/>
  <c r="EL93" i="2" s="1"/>
  <c r="EI93" i="2"/>
  <c r="G82" i="3" s="1"/>
  <c r="DF55" i="2"/>
  <c r="DG55" i="2"/>
  <c r="EI41" i="2"/>
  <c r="G30" i="3" s="1"/>
  <c r="EH41" i="2"/>
  <c r="EL41" i="2" s="1"/>
  <c r="DF57" i="2"/>
  <c r="DG57" i="2"/>
  <c r="EH79" i="2"/>
  <c r="EP79" i="2" s="1"/>
  <c r="EI79" i="2"/>
  <c r="G68" i="3" s="1"/>
  <c r="FA132" i="2"/>
  <c r="EH84" i="2"/>
  <c r="ER84" i="2" s="1"/>
  <c r="EI84" i="2"/>
  <c r="G73" i="3" s="1"/>
  <c r="DF99" i="2"/>
  <c r="FB122" i="2"/>
  <c r="DF27" i="2"/>
  <c r="DG27" i="2"/>
  <c r="DG111" i="2"/>
  <c r="DF111" i="2"/>
  <c r="FC122" i="2"/>
  <c r="EH99" i="2"/>
  <c r="EP99" i="2" s="1"/>
  <c r="EL99" i="2"/>
  <c r="EI99" i="2"/>
  <c r="G88" i="3" s="1"/>
  <c r="FD122" i="2"/>
  <c r="ET99" i="2"/>
  <c r="FH132" i="2"/>
  <c r="ER132" i="2"/>
  <c r="FD132" i="2"/>
  <c r="EU122" i="2"/>
  <c r="EH77" i="2"/>
  <c r="FD77" i="2" s="1"/>
  <c r="FF122" i="2"/>
  <c r="FI122" i="2"/>
  <c r="EX122" i="2"/>
  <c r="EL132" i="2"/>
  <c r="DF88" i="2"/>
  <c r="DG88" i="2"/>
  <c r="EH78" i="2"/>
  <c r="EL78" i="2"/>
  <c r="EI78" i="2"/>
  <c r="G67" i="3" s="1"/>
  <c r="EH129" i="2"/>
  <c r="EZ129" i="2" s="1"/>
  <c r="ES122" i="2"/>
  <c r="FC132" i="2"/>
  <c r="EH96" i="2"/>
  <c r="EI96" i="2"/>
  <c r="G85" i="3" s="1"/>
  <c r="DG114" i="2"/>
  <c r="DF114" i="2"/>
  <c r="DG106" i="2"/>
  <c r="DF106" i="2"/>
  <c r="FI132" i="2"/>
  <c r="DG115" i="2"/>
  <c r="DF115" i="2"/>
  <c r="EY132" i="2"/>
  <c r="EM132" i="2"/>
  <c r="EI132" i="2"/>
  <c r="G121" i="3" s="1"/>
  <c r="EW132" i="2"/>
  <c r="FA99" i="2"/>
  <c r="EI116" i="2"/>
  <c r="G105" i="3" s="1"/>
  <c r="EH116" i="2"/>
  <c r="ET116" i="2" s="1"/>
  <c r="DG101" i="2"/>
  <c r="DF101" i="2"/>
  <c r="DF116" i="2"/>
  <c r="EH105" i="2"/>
  <c r="EL105" i="2" s="1"/>
  <c r="EI105" i="2"/>
  <c r="G94" i="3" s="1"/>
  <c r="DF126" i="2"/>
  <c r="DG126" i="2"/>
  <c r="EQ66" i="2"/>
  <c r="DG113" i="2"/>
  <c r="DF113" i="2"/>
  <c r="DG70" i="2"/>
  <c r="DF70" i="2"/>
  <c r="DF48" i="2"/>
  <c r="DG48" i="2"/>
  <c r="EH44" i="2"/>
  <c r="FD44" i="2" s="1"/>
  <c r="EI44" i="2"/>
  <c r="G33" i="3" s="1"/>
  <c r="DF80" i="2"/>
  <c r="DG80" i="2"/>
  <c r="DG84" i="2"/>
  <c r="DF86" i="2"/>
  <c r="DG86" i="2"/>
  <c r="DG99" i="2"/>
  <c r="DG109" i="2"/>
  <c r="DG116" i="2"/>
  <c r="FE23" i="2"/>
  <c r="DG78" i="2"/>
  <c r="EN132" i="2"/>
  <c r="FJ122" i="2"/>
  <c r="EH85" i="2"/>
  <c r="EL85" i="2" s="1"/>
  <c r="EI85" i="2"/>
  <c r="G74" i="3" s="1"/>
  <c r="DF72" i="2"/>
  <c r="DG72" i="2"/>
  <c r="EH47" i="2"/>
  <c r="EL47" i="2" s="1"/>
  <c r="EI47" i="2"/>
  <c r="G36" i="3" s="1"/>
  <c r="DF42" i="2"/>
  <c r="DG42" i="2"/>
  <c r="EH56" i="2"/>
  <c r="EL56" i="2"/>
  <c r="EI56" i="2"/>
  <c r="G45" i="3" s="1"/>
  <c r="DF91" i="2"/>
  <c r="DG91" i="2"/>
  <c r="EN84" i="2"/>
  <c r="DF125" i="2"/>
  <c r="DG125" i="2"/>
  <c r="DG110" i="2"/>
  <c r="DF110" i="2"/>
  <c r="EI90" i="2"/>
  <c r="G79" i="3" s="1"/>
  <c r="DG83" i="2"/>
  <c r="DF83" i="2"/>
  <c r="DF109" i="2"/>
  <c r="DG19" i="2"/>
  <c r="H111" i="3" l="1"/>
  <c r="L6" i="3"/>
  <c r="H73" i="3"/>
  <c r="Y73" i="3" s="1"/>
  <c r="H7" i="3"/>
  <c r="Y7" i="3" s="1"/>
  <c r="Z7" i="3" s="1"/>
  <c r="H33" i="3"/>
  <c r="Y33" i="3" s="1"/>
  <c r="Z33" i="3" s="1"/>
  <c r="AA33" i="3"/>
  <c r="M11" i="3"/>
  <c r="FG40" i="1"/>
  <c r="FB40" i="1"/>
  <c r="FC40" i="1"/>
  <c r="EY40" i="1"/>
  <c r="FA40" i="1"/>
  <c r="FC92" i="1"/>
  <c r="EL92" i="1"/>
  <c r="EL120" i="1"/>
  <c r="EU120" i="1"/>
  <c r="ER50" i="1"/>
  <c r="FH50" i="1"/>
  <c r="ER129" i="1"/>
  <c r="EL129" i="1"/>
  <c r="FB129" i="1"/>
  <c r="EN129" i="1"/>
  <c r="EZ129" i="1"/>
  <c r="EU129" i="1"/>
  <c r="ES129" i="1"/>
  <c r="EI120" i="1"/>
  <c r="F109" i="3" s="1"/>
  <c r="EU22" i="1"/>
  <c r="EU55" i="1"/>
  <c r="EI57" i="1"/>
  <c r="F46" i="3" s="1"/>
  <c r="FH52" i="1"/>
  <c r="EZ35" i="1"/>
  <c r="FF22" i="1"/>
  <c r="FF19" i="1"/>
  <c r="FF84" i="1"/>
  <c r="EU52" i="1"/>
  <c r="FH84" i="1"/>
  <c r="EL106" i="1"/>
  <c r="EZ109" i="2"/>
  <c r="FH106" i="1"/>
  <c r="FF71" i="1"/>
  <c r="ES73" i="1"/>
  <c r="EV85" i="1"/>
  <c r="FD32" i="1"/>
  <c r="ET22" i="1"/>
  <c r="ER55" i="1"/>
  <c r="FE22" i="1"/>
  <c r="FE100" i="1"/>
  <c r="ET106" i="1"/>
  <c r="EU31" i="1"/>
  <c r="EH26" i="2"/>
  <c r="EU26" i="2" s="1"/>
  <c r="FG18" i="1"/>
  <c r="FJ124" i="1"/>
  <c r="EL59" i="1"/>
  <c r="EP52" i="1"/>
  <c r="ER84" i="1"/>
  <c r="FG31" i="1"/>
  <c r="FA44" i="1"/>
  <c r="FC35" i="1"/>
  <c r="EU73" i="2"/>
  <c r="FI109" i="2"/>
  <c r="EN18" i="1"/>
  <c r="EP32" i="1"/>
  <c r="ES84" i="1"/>
  <c r="FD106" i="1"/>
  <c r="EV84" i="1"/>
  <c r="EN100" i="1"/>
  <c r="EI50" i="1"/>
  <c r="F39" i="3" s="1"/>
  <c r="ER109" i="2"/>
  <c r="H6" i="3"/>
  <c r="Y6" i="3" s="1"/>
  <c r="EW100" i="1"/>
  <c r="EY31" i="1"/>
  <c r="EY44" i="1"/>
  <c r="FD18" i="1"/>
  <c r="FB22" i="1"/>
  <c r="FC19" i="1"/>
  <c r="EW73" i="1"/>
  <c r="H98" i="3"/>
  <c r="Y98" i="3" s="1"/>
  <c r="EL109" i="1"/>
  <c r="ES55" i="1"/>
  <c r="EQ106" i="1"/>
  <c r="EL109" i="2"/>
  <c r="EL42" i="1"/>
  <c r="FB106" i="1"/>
  <c r="EZ32" i="1"/>
  <c r="EY32" i="1"/>
  <c r="FA109" i="2"/>
  <c r="EX71" i="1"/>
  <c r="EQ55" i="1"/>
  <c r="FF106" i="1"/>
  <c r="EL19" i="1"/>
  <c r="FG127" i="1"/>
  <c r="ET52" i="1"/>
  <c r="EH131" i="1"/>
  <c r="EO131" i="1" s="1"/>
  <c r="FH55" i="1"/>
  <c r="EO22" i="1"/>
  <c r="FF72" i="1"/>
  <c r="EO52" i="1"/>
  <c r="EI40" i="1"/>
  <c r="F29" i="3" s="1"/>
  <c r="EQ52" i="1"/>
  <c r="H36" i="3"/>
  <c r="Y36" i="3" s="1"/>
  <c r="EX19" i="1"/>
  <c r="EN44" i="1"/>
  <c r="EW19" i="1"/>
  <c r="EU30" i="1"/>
  <c r="EO30" i="1"/>
  <c r="EV30" i="1"/>
  <c r="EM30" i="1"/>
  <c r="ES30" i="1"/>
  <c r="FB30" i="1"/>
  <c r="EP30" i="1"/>
  <c r="EZ30" i="1"/>
  <c r="ET30" i="1"/>
  <c r="EN30" i="1"/>
  <c r="EX30" i="1"/>
  <c r="EW30" i="1"/>
  <c r="FA30" i="1"/>
  <c r="FE30" i="1"/>
  <c r="EQ30" i="1"/>
  <c r="FD30" i="1"/>
  <c r="EL30" i="1"/>
  <c r="FG30" i="1"/>
  <c r="FF30" i="1"/>
  <c r="FC30" i="1"/>
  <c r="EN57" i="1"/>
  <c r="EM57" i="1"/>
  <c r="FD57" i="1"/>
  <c r="ES57" i="1"/>
  <c r="EY57" i="1"/>
  <c r="FH57" i="1"/>
  <c r="ET57" i="1"/>
  <c r="EQ57" i="1"/>
  <c r="EP57" i="1"/>
  <c r="FB57" i="1"/>
  <c r="ER57" i="1"/>
  <c r="FE57" i="1"/>
  <c r="FF57" i="1"/>
  <c r="EZ57" i="1"/>
  <c r="EW57" i="1"/>
  <c r="EX57" i="1"/>
  <c r="FG57" i="1"/>
  <c r="EV57" i="1"/>
  <c r="FC57" i="1"/>
  <c r="EL57" i="1"/>
  <c r="FA57" i="1"/>
  <c r="EO57" i="1"/>
  <c r="EQ96" i="1"/>
  <c r="EP96" i="1"/>
  <c r="ET96" i="1"/>
  <c r="FF96" i="1"/>
  <c r="FI96" i="1"/>
  <c r="EY96" i="1"/>
  <c r="EW96" i="1"/>
  <c r="FH96" i="1"/>
  <c r="FB96" i="1"/>
  <c r="EX96" i="1"/>
  <c r="EV96" i="1"/>
  <c r="FD96" i="1"/>
  <c r="ES96" i="1"/>
  <c r="EO96" i="1"/>
  <c r="FE96" i="1"/>
  <c r="FG96" i="1"/>
  <c r="EM96" i="1"/>
  <c r="EN96" i="1"/>
  <c r="EU96" i="1"/>
  <c r="EZ96" i="1"/>
  <c r="FA96" i="1"/>
  <c r="EL96" i="1"/>
  <c r="FC96" i="1"/>
  <c r="FB17" i="1"/>
  <c r="ES17" i="1"/>
  <c r="EQ17" i="1"/>
  <c r="FF17" i="1"/>
  <c r="FG17" i="1"/>
  <c r="FA17" i="1"/>
  <c r="EO17" i="1"/>
  <c r="EN17" i="1"/>
  <c r="FE17" i="1"/>
  <c r="FD17" i="1"/>
  <c r="EZ17" i="1"/>
  <c r="ET17" i="1"/>
  <c r="EY17" i="1"/>
  <c r="EX17" i="1"/>
  <c r="EW17" i="1"/>
  <c r="EP17" i="1"/>
  <c r="FC17" i="1"/>
  <c r="EU17" i="1"/>
  <c r="EV17" i="1"/>
  <c r="EL17" i="1"/>
  <c r="ES26" i="2"/>
  <c r="EN64" i="2"/>
  <c r="EI86" i="1"/>
  <c r="F75" i="3" s="1"/>
  <c r="EH86" i="1"/>
  <c r="EL73" i="1"/>
  <c r="EQ22" i="1"/>
  <c r="EH130" i="1"/>
  <c r="EL130" i="1" s="1"/>
  <c r="EI130" i="1"/>
  <c r="F119" i="3" s="1"/>
  <c r="EL54" i="1"/>
  <c r="EI54" i="1"/>
  <c r="F43" i="3" s="1"/>
  <c r="EH54" i="1"/>
  <c r="ES42" i="1"/>
  <c r="EP129" i="1"/>
  <c r="FD129" i="1"/>
  <c r="FC129" i="1"/>
  <c r="EY129" i="1"/>
  <c r="FE129" i="1"/>
  <c r="FA129" i="1"/>
  <c r="EV129" i="1"/>
  <c r="FJ129" i="1"/>
  <c r="FI129" i="1"/>
  <c r="EW129" i="1"/>
  <c r="FH129" i="1"/>
  <c r="EM129" i="1"/>
  <c r="EO129" i="1"/>
  <c r="EL62" i="1"/>
  <c r="EH62" i="1"/>
  <c r="EI62" i="1"/>
  <c r="F51" i="3" s="1"/>
  <c r="L10" i="3"/>
  <c r="FE99" i="1"/>
  <c r="EZ19" i="1"/>
  <c r="EV22" i="1"/>
  <c r="ES52" i="1"/>
  <c r="FG52" i="1"/>
  <c r="FE52" i="1"/>
  <c r="EV52" i="1"/>
  <c r="FD52" i="1"/>
  <c r="FC52" i="1"/>
  <c r="EM52" i="1"/>
  <c r="EY52" i="1"/>
  <c r="FA52" i="1"/>
  <c r="EN52" i="1"/>
  <c r="EW52" i="1"/>
  <c r="FB52" i="1"/>
  <c r="ER52" i="1"/>
  <c r="FC99" i="1"/>
  <c r="EW32" i="1"/>
  <c r="FF32" i="1"/>
  <c r="EQ32" i="1"/>
  <c r="EO32" i="1"/>
  <c r="FA32" i="1"/>
  <c r="FH32" i="1"/>
  <c r="EU32" i="1"/>
  <c r="FB32" i="1"/>
  <c r="FE32" i="1"/>
  <c r="EN32" i="1"/>
  <c r="FG32" i="1"/>
  <c r="EX32" i="1"/>
  <c r="ET32" i="1"/>
  <c r="FC32" i="1"/>
  <c r="EM32" i="1"/>
  <c r="ES32" i="1"/>
  <c r="FL32" i="1" s="1"/>
  <c r="D21" i="3" s="1"/>
  <c r="EV32" i="1"/>
  <c r="EM59" i="1"/>
  <c r="FI92" i="1"/>
  <c r="EV92" i="1"/>
  <c r="FE92" i="1"/>
  <c r="ER92" i="1"/>
  <c r="EU92" i="1"/>
  <c r="FB92" i="1"/>
  <c r="EW92" i="1"/>
  <c r="EN92" i="1"/>
  <c r="EQ92" i="1"/>
  <c r="EZ92" i="1"/>
  <c r="EX92" i="1"/>
  <c r="FH92" i="1"/>
  <c r="FG92" i="1"/>
  <c r="EM92" i="1"/>
  <c r="EY92" i="1"/>
  <c r="EP92" i="1"/>
  <c r="ET92" i="1"/>
  <c r="EO92" i="1"/>
  <c r="FA92" i="1"/>
  <c r="FD92" i="1"/>
  <c r="EQ18" i="1"/>
  <c r="EQ114" i="1"/>
  <c r="ET114" i="1"/>
  <c r="FF114" i="1"/>
  <c r="FC114" i="1"/>
  <c r="EM114" i="1"/>
  <c r="FA114" i="1"/>
  <c r="EY114" i="1"/>
  <c r="ER114" i="1"/>
  <c r="FB114" i="1"/>
  <c r="FI114" i="1"/>
  <c r="ES114" i="1"/>
  <c r="EH97" i="1"/>
  <c r="EL97" i="1" s="1"/>
  <c r="EI97" i="1"/>
  <c r="F86" i="3" s="1"/>
  <c r="EQ129" i="1"/>
  <c r="ES27" i="1"/>
  <c r="EM55" i="1"/>
  <c r="FF129" i="1"/>
  <c r="EV50" i="1"/>
  <c r="EQ120" i="1"/>
  <c r="FG120" i="1"/>
  <c r="EV120" i="1"/>
  <c r="EN120" i="1"/>
  <c r="EW120" i="1"/>
  <c r="EP120" i="1"/>
  <c r="FF120" i="1"/>
  <c r="FJ120" i="1"/>
  <c r="EM120" i="1"/>
  <c r="ER120" i="1"/>
  <c r="ET120" i="1"/>
  <c r="FE120" i="1"/>
  <c r="EZ120" i="1"/>
  <c r="FB120" i="1"/>
  <c r="EY120" i="1"/>
  <c r="FA120" i="1"/>
  <c r="EO120" i="1"/>
  <c r="EX120" i="1"/>
  <c r="FI120" i="1"/>
  <c r="FD120" i="1"/>
  <c r="FC120" i="1"/>
  <c r="FH120" i="1"/>
  <c r="EY79" i="2"/>
  <c r="EI36" i="1"/>
  <c r="F25" i="3" s="1"/>
  <c r="EH36" i="1"/>
  <c r="ER59" i="1"/>
  <c r="EI26" i="1"/>
  <c r="F15" i="3" s="1"/>
  <c r="EH26" i="1"/>
  <c r="EL26" i="1" s="1"/>
  <c r="H81" i="3"/>
  <c r="Y81" i="3" s="1"/>
  <c r="EH107" i="1"/>
  <c r="EI107" i="1"/>
  <c r="F96" i="3" s="1"/>
  <c r="EL107" i="1"/>
  <c r="ES44" i="1"/>
  <c r="FH44" i="1"/>
  <c r="FE44" i="1"/>
  <c r="FF42" i="1"/>
  <c r="EH33" i="1"/>
  <c r="EI33" i="1"/>
  <c r="F22" i="3" s="1"/>
  <c r="EX79" i="2"/>
  <c r="FH118" i="1"/>
  <c r="EQ118" i="1"/>
  <c r="FI118" i="1"/>
  <c r="EY118" i="1"/>
  <c r="FB118" i="1"/>
  <c r="EZ118" i="1"/>
  <c r="EM118" i="1"/>
  <c r="FF118" i="1"/>
  <c r="ES118" i="1"/>
  <c r="EO118" i="1"/>
  <c r="EW118" i="1"/>
  <c r="FC118" i="1"/>
  <c r="FE118" i="1"/>
  <c r="FA118" i="1"/>
  <c r="ET118" i="1"/>
  <c r="EU118" i="1"/>
  <c r="EX118" i="1"/>
  <c r="EP118" i="1"/>
  <c r="ER118" i="1"/>
  <c r="FD118" i="1"/>
  <c r="FJ118" i="1"/>
  <c r="EN118" i="1"/>
  <c r="FG118" i="1"/>
  <c r="EV118" i="1"/>
  <c r="FC95" i="1"/>
  <c r="EL111" i="1"/>
  <c r="EH111" i="1"/>
  <c r="EI111" i="1"/>
  <c r="F100" i="3" s="1"/>
  <c r="EZ127" i="1"/>
  <c r="EX127" i="1"/>
  <c r="EI20" i="1"/>
  <c r="F9" i="3" s="1"/>
  <c r="EH20" i="1"/>
  <c r="EY127" i="1"/>
  <c r="EI96" i="1"/>
  <c r="F85" i="3" s="1"/>
  <c r="FE18" i="1"/>
  <c r="EH34" i="1"/>
  <c r="EL34" i="1" s="1"/>
  <c r="EI34" i="1"/>
  <c r="F23" i="3" s="1"/>
  <c r="EI78" i="1"/>
  <c r="F67" i="3" s="1"/>
  <c r="EH78" i="1"/>
  <c r="EH39" i="1"/>
  <c r="EL39" i="1" s="1"/>
  <c r="EI39" i="1"/>
  <c r="F28" i="3" s="1"/>
  <c r="EP44" i="1"/>
  <c r="FD44" i="1"/>
  <c r="EU90" i="1"/>
  <c r="FH90" i="1"/>
  <c r="EN90" i="1"/>
  <c r="FD90" i="1"/>
  <c r="EQ90" i="1"/>
  <c r="EW90" i="1"/>
  <c r="ER90" i="1"/>
  <c r="FA90" i="1"/>
  <c r="EM90" i="1"/>
  <c r="EX90" i="1"/>
  <c r="FE90" i="1"/>
  <c r="FG90" i="1"/>
  <c r="EO90" i="1"/>
  <c r="FF90" i="1"/>
  <c r="ES90" i="1"/>
  <c r="EZ90" i="1"/>
  <c r="FC90" i="1"/>
  <c r="EP90" i="1"/>
  <c r="EV90" i="1"/>
  <c r="ET90" i="1"/>
  <c r="FB90" i="1"/>
  <c r="EY90" i="1"/>
  <c r="EU47" i="1"/>
  <c r="FB47" i="1"/>
  <c r="FF47" i="1"/>
  <c r="FD47" i="1"/>
  <c r="EM47" i="1"/>
  <c r="EX47" i="1"/>
  <c r="FC47" i="1"/>
  <c r="ET47" i="1"/>
  <c r="EV47" i="1"/>
  <c r="EY47" i="1"/>
  <c r="FG47" i="1"/>
  <c r="ER47" i="1"/>
  <c r="EZ47" i="1"/>
  <c r="EQ47" i="1"/>
  <c r="ES47" i="1"/>
  <c r="EN47" i="1"/>
  <c r="FH47" i="1"/>
  <c r="FE47" i="1"/>
  <c r="EP47" i="1"/>
  <c r="FE59" i="1"/>
  <c r="EQ50" i="1"/>
  <c r="EP19" i="2"/>
  <c r="EH48" i="1"/>
  <c r="EL48" i="1" s="1"/>
  <c r="EI48" i="1"/>
  <c r="F37" i="3" s="1"/>
  <c r="FB26" i="2"/>
  <c r="EX27" i="1"/>
  <c r="EL118" i="1"/>
  <c r="EU106" i="1"/>
  <c r="FE19" i="1"/>
  <c r="EL82" i="1"/>
  <c r="EH82" i="1"/>
  <c r="EI82" i="1"/>
  <c r="F71" i="3" s="1"/>
  <c r="EU59" i="1"/>
  <c r="FB59" i="1"/>
  <c r="EZ99" i="1"/>
  <c r="FC73" i="1"/>
  <c r="EX129" i="1"/>
  <c r="EI76" i="1"/>
  <c r="F65" i="3" s="1"/>
  <c r="EH76" i="1"/>
  <c r="FD73" i="1"/>
  <c r="EW28" i="1"/>
  <c r="EN28" i="1"/>
  <c r="FK28" i="1" s="1"/>
  <c r="EQ28" i="1"/>
  <c r="ES28" i="1"/>
  <c r="EV28" i="1"/>
  <c r="FG28" i="1"/>
  <c r="EO28" i="1"/>
  <c r="EH53" i="1"/>
  <c r="EL53" i="1" s="1"/>
  <c r="EI53" i="1"/>
  <c r="F42" i="3" s="1"/>
  <c r="EY30" i="1"/>
  <c r="H79" i="3"/>
  <c r="Y79" i="3" s="1"/>
  <c r="ES72" i="1"/>
  <c r="EP72" i="1"/>
  <c r="EO72" i="1"/>
  <c r="EQ72" i="1"/>
  <c r="ET72" i="1"/>
  <c r="FE72" i="1"/>
  <c r="ES40" i="1"/>
  <c r="EL47" i="1"/>
  <c r="EM27" i="1"/>
  <c r="ES122" i="1"/>
  <c r="EN122" i="1"/>
  <c r="EY122" i="1"/>
  <c r="FB122" i="1"/>
  <c r="FF122" i="1"/>
  <c r="EV122" i="1"/>
  <c r="FE122" i="1"/>
  <c r="FG122" i="1"/>
  <c r="FH122" i="1"/>
  <c r="EP122" i="1"/>
  <c r="EQ122" i="1"/>
  <c r="ET122" i="1"/>
  <c r="FC122" i="1"/>
  <c r="EU122" i="1"/>
  <c r="EX122" i="1"/>
  <c r="FJ122" i="1"/>
  <c r="EW122" i="1"/>
  <c r="FA122" i="1"/>
  <c r="EO122" i="1"/>
  <c r="ER122" i="1"/>
  <c r="EM122" i="1"/>
  <c r="EZ122" i="1"/>
  <c r="FD122" i="1"/>
  <c r="FI122" i="1"/>
  <c r="ER73" i="1"/>
  <c r="EM44" i="1"/>
  <c r="ES127" i="1"/>
  <c r="EH103" i="1"/>
  <c r="EL103" i="1" s="1"/>
  <c r="EI103" i="1"/>
  <c r="F92" i="3" s="1"/>
  <c r="FG98" i="1"/>
  <c r="EO44" i="1"/>
  <c r="FF31" i="1"/>
  <c r="EN31" i="1"/>
  <c r="FD31" i="1"/>
  <c r="FC31" i="1"/>
  <c r="EW31" i="1"/>
  <c r="EQ31" i="1"/>
  <c r="EO31" i="1"/>
  <c r="FB31" i="1"/>
  <c r="ES31" i="1"/>
  <c r="EP31" i="1"/>
  <c r="ET31" i="1"/>
  <c r="EZ31" i="1"/>
  <c r="EX31" i="1"/>
  <c r="FA31" i="1"/>
  <c r="FE31" i="1"/>
  <c r="EM31" i="1"/>
  <c r="EM22" i="1"/>
  <c r="EL27" i="1"/>
  <c r="FB18" i="1"/>
  <c r="EL90" i="1"/>
  <c r="ES92" i="1"/>
  <c r="EY84" i="1"/>
  <c r="FE84" i="1"/>
  <c r="EN84" i="1"/>
  <c r="EZ84" i="1"/>
  <c r="EQ84" i="1"/>
  <c r="FG84" i="1"/>
  <c r="FB84" i="1"/>
  <c r="EP84" i="1"/>
  <c r="EU84" i="1"/>
  <c r="EM84" i="1"/>
  <c r="FC84" i="1"/>
  <c r="EI83" i="1"/>
  <c r="F72" i="3" s="1"/>
  <c r="EH83" i="1"/>
  <c r="EI29" i="1"/>
  <c r="F18" i="3" s="1"/>
  <c r="EH29" i="1"/>
  <c r="EL29" i="1" s="1"/>
  <c r="EM91" i="1"/>
  <c r="EO91" i="1"/>
  <c r="EX91" i="1"/>
  <c r="FB91" i="1"/>
  <c r="FA91" i="1"/>
  <c r="FH91" i="1"/>
  <c r="EV91" i="1"/>
  <c r="EY91" i="1"/>
  <c r="EU91" i="1"/>
  <c r="EQ91" i="1"/>
  <c r="FG91" i="1"/>
  <c r="FF91" i="1"/>
  <c r="FE91" i="1"/>
  <c r="FC91" i="1"/>
  <c r="ES91" i="1"/>
  <c r="EW91" i="1"/>
  <c r="FD91" i="1"/>
  <c r="EP91" i="1"/>
  <c r="EN91" i="1"/>
  <c r="ET91" i="1"/>
  <c r="ER91" i="1"/>
  <c r="EZ91" i="1"/>
  <c r="FG55" i="1"/>
  <c r="EV121" i="1"/>
  <c r="FF121" i="1"/>
  <c r="FA121" i="1"/>
  <c r="ET121" i="1"/>
  <c r="FJ121" i="1"/>
  <c r="EM121" i="1"/>
  <c r="EP121" i="1"/>
  <c r="EY121" i="1"/>
  <c r="EW121" i="1"/>
  <c r="EQ121" i="1"/>
  <c r="EU121" i="1"/>
  <c r="EX121" i="1"/>
  <c r="EZ121" i="1"/>
  <c r="FI121" i="1"/>
  <c r="ES121" i="1"/>
  <c r="FE121" i="1"/>
  <c r="EO121" i="1"/>
  <c r="FG121" i="1"/>
  <c r="FD121" i="1"/>
  <c r="EN121" i="1"/>
  <c r="EO99" i="1"/>
  <c r="EH87" i="1"/>
  <c r="EL87" i="1" s="1"/>
  <c r="EI87" i="1"/>
  <c r="F76" i="3" s="1"/>
  <c r="EY22" i="1"/>
  <c r="EO95" i="1"/>
  <c r="EM95" i="1"/>
  <c r="EZ95" i="1"/>
  <c r="FA95" i="1"/>
  <c r="FF95" i="1"/>
  <c r="EQ95" i="1"/>
  <c r="ER95" i="1"/>
  <c r="EN95" i="1"/>
  <c r="FH95" i="1"/>
  <c r="ES95" i="1"/>
  <c r="ET95" i="1"/>
  <c r="EU95" i="1"/>
  <c r="FD95" i="1"/>
  <c r="EW95" i="1"/>
  <c r="EP95" i="1"/>
  <c r="FE95" i="1"/>
  <c r="FI95" i="1"/>
  <c r="EX95" i="1"/>
  <c r="EV95" i="1"/>
  <c r="EY95" i="1"/>
  <c r="FB95" i="1"/>
  <c r="ER44" i="1"/>
  <c r="EL18" i="1"/>
  <c r="EX124" i="1"/>
  <c r="EW124" i="1"/>
  <c r="FB124" i="1"/>
  <c r="EM124" i="1"/>
  <c r="FD124" i="1"/>
  <c r="FF124" i="1"/>
  <c r="ET124" i="1"/>
  <c r="FC124" i="1"/>
  <c r="EO124" i="1"/>
  <c r="EY124" i="1"/>
  <c r="EU124" i="1"/>
  <c r="EV124" i="1"/>
  <c r="FG124" i="1"/>
  <c r="EQ124" i="1"/>
  <c r="EZ124" i="1"/>
  <c r="FI124" i="1"/>
  <c r="FA124" i="1"/>
  <c r="ES124" i="1"/>
  <c r="FE124" i="1"/>
  <c r="ER124" i="1"/>
  <c r="FH124" i="1"/>
  <c r="ER96" i="1"/>
  <c r="EY110" i="1"/>
  <c r="EW110" i="1"/>
  <c r="FI110" i="1"/>
  <c r="EO110" i="1"/>
  <c r="EM110" i="1"/>
  <c r="FA110" i="1"/>
  <c r="EX110" i="1"/>
  <c r="FC110" i="1"/>
  <c r="FF110" i="1"/>
  <c r="EV110" i="1"/>
  <c r="EZ110" i="1"/>
  <c r="FE110" i="1"/>
  <c r="ES110" i="1"/>
  <c r="EU110" i="1"/>
  <c r="EQ110" i="1"/>
  <c r="ET110" i="1"/>
  <c r="FG110" i="1"/>
  <c r="FB110" i="1"/>
  <c r="EP110" i="1"/>
  <c r="FH110" i="1"/>
  <c r="FD110" i="1"/>
  <c r="ER110" i="1"/>
  <c r="EN110" i="1"/>
  <c r="EL91" i="1"/>
  <c r="ES49" i="1"/>
  <c r="EW49" i="1"/>
  <c r="EO49" i="1"/>
  <c r="FB49" i="1"/>
  <c r="EV49" i="1"/>
  <c r="FD49" i="1"/>
  <c r="EX49" i="1"/>
  <c r="EN49" i="1"/>
  <c r="ET49" i="1"/>
  <c r="FG49" i="1"/>
  <c r="FA49" i="1"/>
  <c r="ER49" i="1"/>
  <c r="EU49" i="1"/>
  <c r="EM49" i="1"/>
  <c r="EY49" i="1"/>
  <c r="FH49" i="1"/>
  <c r="EZ49" i="1"/>
  <c r="FC49" i="1"/>
  <c r="EP49" i="1"/>
  <c r="FF49" i="1"/>
  <c r="FE49" i="1"/>
  <c r="EQ49" i="1"/>
  <c r="EL121" i="1"/>
  <c r="EP27" i="1"/>
  <c r="EO27" i="1"/>
  <c r="FD27" i="1"/>
  <c r="EY27" i="1"/>
  <c r="EZ27" i="1"/>
  <c r="EW27" i="1"/>
  <c r="FE27" i="1"/>
  <c r="EV27" i="1"/>
  <c r="EQ27" i="1"/>
  <c r="FC27" i="1"/>
  <c r="ET27" i="1"/>
  <c r="FG27" i="1"/>
  <c r="EZ59" i="1"/>
  <c r="EX85" i="1"/>
  <c r="FG23" i="2"/>
  <c r="EL95" i="1"/>
  <c r="FF44" i="1"/>
  <c r="EU44" i="1"/>
  <c r="EV44" i="1"/>
  <c r="EZ18" i="1"/>
  <c r="ET18" i="1"/>
  <c r="FC18" i="1"/>
  <c r="ES18" i="1"/>
  <c r="EV18" i="1"/>
  <c r="EU18" i="1"/>
  <c r="EM18" i="1"/>
  <c r="EX18" i="1"/>
  <c r="EP42" i="1"/>
  <c r="EV42" i="1"/>
  <c r="FB42" i="1"/>
  <c r="EM42" i="1"/>
  <c r="EO42" i="1"/>
  <c r="EY42" i="1"/>
  <c r="FE42" i="1"/>
  <c r="EZ42" i="1"/>
  <c r="EN42" i="1"/>
  <c r="ET42" i="1"/>
  <c r="FA42" i="1"/>
  <c r="EQ42" i="1"/>
  <c r="EW42" i="1"/>
  <c r="FH42" i="1"/>
  <c r="FC42" i="1"/>
  <c r="FD42" i="1"/>
  <c r="EX42" i="1"/>
  <c r="EU42" i="1"/>
  <c r="EH24" i="1"/>
  <c r="EI24" i="1"/>
  <c r="F13" i="3" s="1"/>
  <c r="EH75" i="1"/>
  <c r="EL75" i="1" s="1"/>
  <c r="EI75" i="1"/>
  <c r="F64" i="3" s="1"/>
  <c r="FC44" i="1"/>
  <c r="EL61" i="1"/>
  <c r="EI61" i="1"/>
  <c r="F50" i="3" s="1"/>
  <c r="EH61" i="1"/>
  <c r="EH105" i="1"/>
  <c r="EL105" i="1" s="1"/>
  <c r="EI105" i="1"/>
  <c r="F94" i="3" s="1"/>
  <c r="EZ44" i="1"/>
  <c r="FF59" i="1"/>
  <c r="FD81" i="1"/>
  <c r="ES81" i="1"/>
  <c r="EW81" i="1"/>
  <c r="EN81" i="1"/>
  <c r="EO81" i="1"/>
  <c r="FB81" i="1"/>
  <c r="FG81" i="1"/>
  <c r="FF81" i="1"/>
  <c r="EV81" i="1"/>
  <c r="FC81" i="1"/>
  <c r="EZ81" i="1"/>
  <c r="ET81" i="1"/>
  <c r="FA81" i="1"/>
  <c r="FE81" i="1"/>
  <c r="EU81" i="1"/>
  <c r="EM81" i="1"/>
  <c r="EQ81" i="1"/>
  <c r="EX81" i="1"/>
  <c r="ER81" i="1"/>
  <c r="FH81" i="1"/>
  <c r="EP81" i="1"/>
  <c r="EY81" i="1"/>
  <c r="EH65" i="1"/>
  <c r="EL65" i="1" s="1"/>
  <c r="EI65" i="1"/>
  <c r="F54" i="3" s="1"/>
  <c r="EL49" i="1"/>
  <c r="FA106" i="1"/>
  <c r="EW106" i="1"/>
  <c r="FG106" i="1"/>
  <c r="EY106" i="1"/>
  <c r="FC106" i="1"/>
  <c r="EV106" i="1"/>
  <c r="EM106" i="1"/>
  <c r="EO106" i="1"/>
  <c r="ER106" i="1"/>
  <c r="ES106" i="1"/>
  <c r="EH56" i="1"/>
  <c r="EI56" i="1"/>
  <c r="F45" i="3" s="1"/>
  <c r="FB121" i="1"/>
  <c r="EO18" i="1"/>
  <c r="EI23" i="1"/>
  <c r="F12" i="3" s="1"/>
  <c r="EH23" i="1"/>
  <c r="EL23" i="1" s="1"/>
  <c r="EI108" i="1"/>
  <c r="F97" i="3" s="1"/>
  <c r="EH108" i="1"/>
  <c r="EL108" i="1" s="1"/>
  <c r="FA73" i="1"/>
  <c r="ES22" i="1"/>
  <c r="FG22" i="1"/>
  <c r="EN22" i="1"/>
  <c r="FA22" i="1"/>
  <c r="FC22" i="1"/>
  <c r="EW22" i="1"/>
  <c r="FD22" i="1"/>
  <c r="EZ22" i="1"/>
  <c r="EL38" i="1"/>
  <c r="EI38" i="1"/>
  <c r="F27" i="3" s="1"/>
  <c r="EH38" i="1"/>
  <c r="FI109" i="1"/>
  <c r="FG109" i="1"/>
  <c r="FD109" i="1"/>
  <c r="EV109" i="1"/>
  <c r="FF109" i="1"/>
  <c r="EN109" i="1"/>
  <c r="ES109" i="1"/>
  <c r="FE109" i="1"/>
  <c r="ET109" i="1"/>
  <c r="EU109" i="1"/>
  <c r="FC109" i="1"/>
  <c r="EO109" i="1"/>
  <c r="EP109" i="1"/>
  <c r="EZ109" i="1"/>
  <c r="EM109" i="1"/>
  <c r="EY109" i="1"/>
  <c r="FH109" i="1"/>
  <c r="ER109" i="1"/>
  <c r="EQ109" i="1"/>
  <c r="FA109" i="1"/>
  <c r="EL113" i="1"/>
  <c r="EH113" i="1"/>
  <c r="EI113" i="1"/>
  <c r="F102" i="3" s="1"/>
  <c r="EH16" i="1"/>
  <c r="EL16" i="1" s="1"/>
  <c r="EI16" i="1"/>
  <c r="F5" i="3" s="1"/>
  <c r="FG59" i="1"/>
  <c r="EO59" i="1"/>
  <c r="EV59" i="1"/>
  <c r="FD59" i="1"/>
  <c r="FH59" i="1"/>
  <c r="FC59" i="1"/>
  <c r="EN59" i="1"/>
  <c r="EY59" i="1"/>
  <c r="FA59" i="1"/>
  <c r="EI70" i="1"/>
  <c r="F59" i="3" s="1"/>
  <c r="EH70" i="1"/>
  <c r="EX44" i="1"/>
  <c r="EY73" i="1"/>
  <c r="FA99" i="1"/>
  <c r="EN99" i="1"/>
  <c r="EY99" i="1"/>
  <c r="EW99" i="1"/>
  <c r="EU99" i="1"/>
  <c r="EM99" i="1"/>
  <c r="FI99" i="1"/>
  <c r="EX99" i="1"/>
  <c r="FH99" i="1"/>
  <c r="ET99" i="1"/>
  <c r="FD99" i="1"/>
  <c r="FB99" i="1"/>
  <c r="EZ55" i="1"/>
  <c r="EL22" i="1"/>
  <c r="EU50" i="1"/>
  <c r="FF50" i="1"/>
  <c r="EX50" i="1"/>
  <c r="FC50" i="1"/>
  <c r="FE50" i="1"/>
  <c r="EZ50" i="1"/>
  <c r="EY50" i="1"/>
  <c r="ES50" i="1"/>
  <c r="FB50" i="1"/>
  <c r="FD50" i="1"/>
  <c r="FG50" i="1"/>
  <c r="EM50" i="1"/>
  <c r="EP50" i="1"/>
  <c r="EN50" i="1"/>
  <c r="EO50" i="1"/>
  <c r="EW50" i="1"/>
  <c r="ET50" i="1"/>
  <c r="FA50" i="1"/>
  <c r="ES59" i="1"/>
  <c r="EW127" i="1"/>
  <c r="EH64" i="1"/>
  <c r="EL64" i="1" s="1"/>
  <c r="EI64" i="1"/>
  <c r="F53" i="3" s="1"/>
  <c r="EY98" i="1"/>
  <c r="ER98" i="1"/>
  <c r="FF98" i="1"/>
  <c r="EW98" i="1"/>
  <c r="EQ98" i="1"/>
  <c r="EM98" i="1"/>
  <c r="EO98" i="1"/>
  <c r="FH98" i="1"/>
  <c r="ES98" i="1"/>
  <c r="EV98" i="1"/>
  <c r="FC98" i="1"/>
  <c r="FI98" i="1"/>
  <c r="EP98" i="1"/>
  <c r="ET98" i="1"/>
  <c r="EN98" i="1"/>
  <c r="FE98" i="1"/>
  <c r="FB98" i="1"/>
  <c r="EX98" i="1"/>
  <c r="EN27" i="1"/>
  <c r="L7" i="3"/>
  <c r="FA18" i="1"/>
  <c r="FF18" i="1"/>
  <c r="EH89" i="1"/>
  <c r="EI89" i="1"/>
  <c r="F78" i="3" s="1"/>
  <c r="EL80" i="1"/>
  <c r="EH80" i="1"/>
  <c r="EI80" i="1"/>
  <c r="F69" i="3" s="1"/>
  <c r="EI74" i="1"/>
  <c r="F63" i="3" s="1"/>
  <c r="EH74" i="1"/>
  <c r="EX109" i="1"/>
  <c r="H88" i="3"/>
  <c r="Y88" i="3" s="1"/>
  <c r="EI68" i="1"/>
  <c r="F57" i="3" s="1"/>
  <c r="EH68" i="1"/>
  <c r="EL68" i="1" s="1"/>
  <c r="EV99" i="1"/>
  <c r="H11" i="3"/>
  <c r="Y11" i="3" s="1"/>
  <c r="EL50" i="1"/>
  <c r="EL98" i="1"/>
  <c r="EU57" i="1"/>
  <c r="EI94" i="1"/>
  <c r="F83" i="3" s="1"/>
  <c r="EH94" i="1"/>
  <c r="EL94" i="1" s="1"/>
  <c r="EI102" i="1"/>
  <c r="F91" i="3" s="1"/>
  <c r="EH102" i="1"/>
  <c r="EL102" i="1" s="1"/>
  <c r="EX128" i="1"/>
  <c r="EM128" i="1"/>
  <c r="FE128" i="1"/>
  <c r="FD128" i="1"/>
  <c r="ET128" i="1"/>
  <c r="EO128" i="1"/>
  <c r="FA128" i="1"/>
  <c r="FI128" i="1"/>
  <c r="EP128" i="1"/>
  <c r="EN128" i="1"/>
  <c r="EW128" i="1"/>
  <c r="EY128" i="1"/>
  <c r="FC128" i="1"/>
  <c r="EV128" i="1"/>
  <c r="FH128" i="1"/>
  <c r="EU128" i="1"/>
  <c r="FB128" i="1"/>
  <c r="FG128" i="1"/>
  <c r="FF128" i="1"/>
  <c r="ES128" i="1"/>
  <c r="ER128" i="1"/>
  <c r="EZ128" i="1"/>
  <c r="EQ128" i="1"/>
  <c r="FJ128" i="1"/>
  <c r="EI45" i="1"/>
  <c r="F34" i="3" s="1"/>
  <c r="EH45" i="1"/>
  <c r="EL45" i="1" s="1"/>
  <c r="EP124" i="1"/>
  <c r="FL124" i="1" s="1"/>
  <c r="D113" i="3" s="1"/>
  <c r="ET73" i="1"/>
  <c r="EI77" i="1"/>
  <c r="F66" i="3" s="1"/>
  <c r="EH77" i="1"/>
  <c r="EL77" i="1" s="1"/>
  <c r="EI126" i="1"/>
  <c r="F115" i="3" s="1"/>
  <c r="EH126" i="1"/>
  <c r="EP18" i="1"/>
  <c r="EL93" i="1"/>
  <c r="EI93" i="1"/>
  <c r="F82" i="3" s="1"/>
  <c r="EH93" i="1"/>
  <c r="EQ59" i="1"/>
  <c r="EL119" i="1"/>
  <c r="EI119" i="1"/>
  <c r="F108" i="3" s="1"/>
  <c r="EH119" i="1"/>
  <c r="EX59" i="1"/>
  <c r="FB55" i="1"/>
  <c r="FE55" i="1"/>
  <c r="FC55" i="1"/>
  <c r="FD55" i="1"/>
  <c r="FF55" i="1"/>
  <c r="EY55" i="1"/>
  <c r="EV55" i="1"/>
  <c r="ET55" i="1"/>
  <c r="EP55" i="1"/>
  <c r="H55" i="3"/>
  <c r="Y55" i="3" s="1"/>
  <c r="EI58" i="1"/>
  <c r="F47" i="3" s="1"/>
  <c r="EH58" i="1"/>
  <c r="EI37" i="1"/>
  <c r="F26" i="3" s="1"/>
  <c r="EH37" i="1"/>
  <c r="ER115" i="1"/>
  <c r="EM115" i="1"/>
  <c r="ET115" i="1"/>
  <c r="FH115" i="1"/>
  <c r="EX115" i="1"/>
  <c r="EY115" i="1"/>
  <c r="FB115" i="1"/>
  <c r="EW115" i="1"/>
  <c r="EO115" i="1"/>
  <c r="EU115" i="1"/>
  <c r="FC115" i="1"/>
  <c r="EQ115" i="1"/>
  <c r="FI115" i="1"/>
  <c r="EN115" i="1"/>
  <c r="FG115" i="1"/>
  <c r="ES115" i="1"/>
  <c r="EZ115" i="1"/>
  <c r="FA115" i="1"/>
  <c r="EV115" i="1"/>
  <c r="EP115" i="1"/>
  <c r="FE115" i="1"/>
  <c r="FF115" i="1"/>
  <c r="FD115" i="1"/>
  <c r="EP99" i="1"/>
  <c r="FA35" i="1"/>
  <c r="EH104" i="1"/>
  <c r="EI104" i="1"/>
  <c r="F93" i="3" s="1"/>
  <c r="EM17" i="1"/>
  <c r="EI125" i="1"/>
  <c r="F114" i="3" s="1"/>
  <c r="EH125" i="1"/>
  <c r="EH79" i="1"/>
  <c r="EL79" i="1" s="1"/>
  <c r="EI79" i="1"/>
  <c r="F68" i="3" s="1"/>
  <c r="FE46" i="1"/>
  <c r="ES46" i="1"/>
  <c r="EW46" i="1"/>
  <c r="ER46" i="1"/>
  <c r="EQ46" i="1"/>
  <c r="FD46" i="1"/>
  <c r="FA46" i="1"/>
  <c r="FF46" i="1"/>
  <c r="EV46" i="1"/>
  <c r="EP46" i="1"/>
  <c r="EM46" i="1"/>
  <c r="EZ46" i="1"/>
  <c r="EU46" i="1"/>
  <c r="EN46" i="1"/>
  <c r="FC46" i="1"/>
  <c r="FG46" i="1"/>
  <c r="EO46" i="1"/>
  <c r="EY46" i="1"/>
  <c r="EX46" i="1"/>
  <c r="EL112" i="1"/>
  <c r="EH112" i="1"/>
  <c r="EI112" i="1"/>
  <c r="F101" i="3" s="1"/>
  <c r="EQ35" i="1"/>
  <c r="ET35" i="1"/>
  <c r="FE35" i="1"/>
  <c r="EP35" i="1"/>
  <c r="EM35" i="1"/>
  <c r="FG35" i="1"/>
  <c r="FD35" i="1"/>
  <c r="FB35" i="1"/>
  <c r="FH35" i="1"/>
  <c r="FF35" i="1"/>
  <c r="EW35" i="1"/>
  <c r="EY35" i="1"/>
  <c r="ES35" i="1"/>
  <c r="EV35" i="1"/>
  <c r="EU35" i="1"/>
  <c r="EX35" i="1"/>
  <c r="EL55" i="1"/>
  <c r="FD66" i="1"/>
  <c r="ES66" i="1"/>
  <c r="ET66" i="1"/>
  <c r="EM66" i="1"/>
  <c r="EV66" i="1"/>
  <c r="EY66" i="1"/>
  <c r="FE66" i="1"/>
  <c r="FF66" i="1"/>
  <c r="EX66" i="1"/>
  <c r="ER66" i="1"/>
  <c r="EU66" i="1"/>
  <c r="EN66" i="1"/>
  <c r="EQ66" i="1"/>
  <c r="EP66" i="1"/>
  <c r="FC66" i="1"/>
  <c r="EZ66" i="1"/>
  <c r="FB66" i="1"/>
  <c r="FG66" i="1"/>
  <c r="FA66" i="1"/>
  <c r="EW66" i="1"/>
  <c r="FH66" i="1"/>
  <c r="EI116" i="1"/>
  <c r="F105" i="3" s="1"/>
  <c r="EH116" i="1"/>
  <c r="EL116" i="1" s="1"/>
  <c r="ER100" i="1"/>
  <c r="ES100" i="1"/>
  <c r="FH100" i="1"/>
  <c r="FG100" i="1"/>
  <c r="EP100" i="1"/>
  <c r="EQ100" i="1"/>
  <c r="FF100" i="1"/>
  <c r="FB100" i="1"/>
  <c r="EO100" i="1"/>
  <c r="EY100" i="1"/>
  <c r="FI100" i="1"/>
  <c r="EX100" i="1"/>
  <c r="EV100" i="1"/>
  <c r="ET100" i="1"/>
  <c r="EZ100" i="1"/>
  <c r="EU100" i="1"/>
  <c r="EM100" i="1"/>
  <c r="FF40" i="1"/>
  <c r="FD40" i="1"/>
  <c r="EZ40" i="1"/>
  <c r="EO40" i="1"/>
  <c r="EU40" i="1"/>
  <c r="EX40" i="1"/>
  <c r="EV40" i="1"/>
  <c r="EQ40" i="1"/>
  <c r="EW40" i="1"/>
  <c r="EP40" i="1"/>
  <c r="FH40" i="1"/>
  <c r="FE40" i="1"/>
  <c r="ET40" i="1"/>
  <c r="EM40" i="1"/>
  <c r="EN40" i="1"/>
  <c r="H74" i="3"/>
  <c r="Y74" i="3" s="1"/>
  <c r="EI51" i="1"/>
  <c r="F40" i="3" s="1"/>
  <c r="EH51" i="1"/>
  <c r="EL51" i="1" s="1"/>
  <c r="FD19" i="2"/>
  <c r="EH69" i="1"/>
  <c r="EI69" i="1"/>
  <c r="F58" i="3" s="1"/>
  <c r="ER127" i="1"/>
  <c r="EI25" i="1"/>
  <c r="F14" i="3" s="1"/>
  <c r="EH25" i="1"/>
  <c r="EL25" i="1" s="1"/>
  <c r="EI117" i="1"/>
  <c r="F106" i="3" s="1"/>
  <c r="EQ127" i="1"/>
  <c r="EX106" i="1"/>
  <c r="FG88" i="1"/>
  <c r="FF88" i="1"/>
  <c r="EW88" i="1"/>
  <c r="EY88" i="1"/>
  <c r="FD88" i="1"/>
  <c r="EP88" i="1"/>
  <c r="EU88" i="1"/>
  <c r="FB88" i="1"/>
  <c r="EQ88" i="1"/>
  <c r="ES88" i="1"/>
  <c r="FE88" i="1"/>
  <c r="ER88" i="1"/>
  <c r="EZ88" i="1"/>
  <c r="FA88" i="1"/>
  <c r="EX88" i="1"/>
  <c r="EN88" i="1"/>
  <c r="EM88" i="1"/>
  <c r="ET88" i="1"/>
  <c r="EO88" i="1"/>
  <c r="FC88" i="1"/>
  <c r="EZ98" i="1"/>
  <c r="EU73" i="1"/>
  <c r="EL46" i="1"/>
  <c r="EO101" i="1"/>
  <c r="ER101" i="1"/>
  <c r="EW101" i="1"/>
  <c r="FG101" i="1"/>
  <c r="EU101" i="1"/>
  <c r="FF101" i="1"/>
  <c r="EM101" i="1"/>
  <c r="FB101" i="1"/>
  <c r="FC101" i="1"/>
  <c r="EZ101" i="1"/>
  <c r="EV101" i="1"/>
  <c r="FA101" i="1"/>
  <c r="FD101" i="1"/>
  <c r="EN101" i="1"/>
  <c r="FH101" i="1"/>
  <c r="EY101" i="1"/>
  <c r="ET101" i="1"/>
  <c r="ES101" i="1"/>
  <c r="EP101" i="1"/>
  <c r="FI101" i="1"/>
  <c r="EX101" i="1"/>
  <c r="FE101" i="1"/>
  <c r="EQ101" i="1"/>
  <c r="EI132" i="1"/>
  <c r="F121" i="3" s="1"/>
  <c r="EH132" i="1"/>
  <c r="EL132" i="1" s="1"/>
  <c r="EL67" i="1"/>
  <c r="EI67" i="1"/>
  <c r="F56" i="3" s="1"/>
  <c r="EH67" i="1"/>
  <c r="EI35" i="1"/>
  <c r="F24" i="3" s="1"/>
  <c r="EL66" i="1"/>
  <c r="ET46" i="1"/>
  <c r="FG129" i="1"/>
  <c r="EL115" i="1"/>
  <c r="EH63" i="1"/>
  <c r="EL63" i="1" s="1"/>
  <c r="EI63" i="1"/>
  <c r="F52" i="3" s="1"/>
  <c r="EW44" i="1"/>
  <c r="EL40" i="1"/>
  <c r="EI41" i="1"/>
  <c r="F30" i="3" s="1"/>
  <c r="EH41" i="1"/>
  <c r="EL41" i="1" s="1"/>
  <c r="FE85" i="1"/>
  <c r="FH85" i="1"/>
  <c r="EZ85" i="1"/>
  <c r="EQ85" i="1"/>
  <c r="EW85" i="1"/>
  <c r="FB85" i="1"/>
  <c r="EY85" i="1"/>
  <c r="ER85" i="1"/>
  <c r="EU85" i="1"/>
  <c r="EN85" i="1"/>
  <c r="EO85" i="1"/>
  <c r="EM85" i="1"/>
  <c r="FC85" i="1"/>
  <c r="ET85" i="1"/>
  <c r="FF85" i="1"/>
  <c r="FA85" i="1"/>
  <c r="ES85" i="1"/>
  <c r="FD85" i="1"/>
  <c r="FG85" i="1"/>
  <c r="EP85" i="1"/>
  <c r="EO127" i="1"/>
  <c r="FA127" i="1"/>
  <c r="EP127" i="1"/>
  <c r="EV127" i="1"/>
  <c r="EM127" i="1"/>
  <c r="FB73" i="1"/>
  <c r="EO73" i="1"/>
  <c r="FG73" i="1"/>
  <c r="EZ73" i="1"/>
  <c r="EQ73" i="1"/>
  <c r="EX73" i="1"/>
  <c r="FF73" i="1"/>
  <c r="EP73" i="1"/>
  <c r="EN73" i="1"/>
  <c r="EM73" i="1"/>
  <c r="FE73" i="1"/>
  <c r="FB19" i="1"/>
  <c r="EO19" i="1"/>
  <c r="FL19" i="1" s="1"/>
  <c r="D8" i="3" s="1"/>
  <c r="ET19" i="1"/>
  <c r="FA19" i="1"/>
  <c r="ET59" i="1"/>
  <c r="H34" i="3"/>
  <c r="Y34" i="3" s="1"/>
  <c r="H62" i="3"/>
  <c r="Y62" i="3" s="1"/>
  <c r="ET44" i="1"/>
  <c r="ES19" i="1"/>
  <c r="FG44" i="1"/>
  <c r="EQ44" i="1"/>
  <c r="H8" i="3"/>
  <c r="Y8" i="3" s="1"/>
  <c r="FF127" i="1"/>
  <c r="EH117" i="1"/>
  <c r="EM117" i="1" s="1"/>
  <c r="EN124" i="1"/>
  <c r="EN127" i="1"/>
  <c r="L8" i="3"/>
  <c r="FB131" i="1"/>
  <c r="EY131" i="1"/>
  <c r="FG131" i="1"/>
  <c r="FD131" i="1"/>
  <c r="EV131" i="1"/>
  <c r="FJ131" i="1"/>
  <c r="EL88" i="1"/>
  <c r="EL60" i="1"/>
  <c r="EI60" i="1"/>
  <c r="F49" i="3" s="1"/>
  <c r="EH60" i="1"/>
  <c r="EH43" i="1"/>
  <c r="EI43" i="1"/>
  <c r="F32" i="3" s="1"/>
  <c r="FE127" i="1"/>
  <c r="EQ99" i="1"/>
  <c r="EV88" i="1"/>
  <c r="EW109" i="1"/>
  <c r="EX114" i="1"/>
  <c r="EW18" i="1"/>
  <c r="FD19" i="1"/>
  <c r="EZ28" i="1"/>
  <c r="FD71" i="1"/>
  <c r="ER71" i="1"/>
  <c r="EQ71" i="1"/>
  <c r="EV71" i="1"/>
  <c r="EP71" i="1"/>
  <c r="EO71" i="1"/>
  <c r="FA71" i="1"/>
  <c r="EW71" i="1"/>
  <c r="FC71" i="1"/>
  <c r="EN71" i="1"/>
  <c r="EU71" i="1"/>
  <c r="EM71" i="1"/>
  <c r="EZ71" i="1"/>
  <c r="ET71" i="1"/>
  <c r="FG71" i="1"/>
  <c r="ES71" i="1"/>
  <c r="FE71" i="1"/>
  <c r="FH71" i="1"/>
  <c r="EL35" i="1"/>
  <c r="EX55" i="1"/>
  <c r="ET129" i="1"/>
  <c r="EO55" i="1"/>
  <c r="EL114" i="1"/>
  <c r="EW55" i="1"/>
  <c r="EI30" i="1"/>
  <c r="F19" i="3" s="1"/>
  <c r="EL100" i="1"/>
  <c r="EX22" i="1"/>
  <c r="FD21" i="1"/>
  <c r="EZ21" i="1"/>
  <c r="ET21" i="1"/>
  <c r="FF21" i="1"/>
  <c r="EV21" i="1"/>
  <c r="EY21" i="1"/>
  <c r="EM21" i="1"/>
  <c r="ES21" i="1"/>
  <c r="EU21" i="1"/>
  <c r="FB21" i="1"/>
  <c r="FA21" i="1"/>
  <c r="EN21" i="1"/>
  <c r="EO21" i="1"/>
  <c r="FE21" i="1"/>
  <c r="EW21" i="1"/>
  <c r="EP21" i="1"/>
  <c r="EX21" i="1"/>
  <c r="FC21" i="1"/>
  <c r="EQ21" i="1"/>
  <c r="FG21" i="1"/>
  <c r="EH123" i="1"/>
  <c r="EL123" i="1"/>
  <c r="EI123" i="1"/>
  <c r="F112" i="3" s="1"/>
  <c r="ES120" i="1"/>
  <c r="FF92" i="1"/>
  <c r="ET129" i="2"/>
  <c r="ER103" i="2"/>
  <c r="FG79" i="2"/>
  <c r="EY109" i="2"/>
  <c r="FH79" i="2"/>
  <c r="EZ64" i="2"/>
  <c r="EZ90" i="2"/>
  <c r="FG109" i="2"/>
  <c r="EZ26" i="2"/>
  <c r="FC79" i="2"/>
  <c r="FB79" i="2"/>
  <c r="ES103" i="2"/>
  <c r="FF99" i="2"/>
  <c r="ES99" i="2"/>
  <c r="EQ103" i="2"/>
  <c r="EZ79" i="2"/>
  <c r="EW79" i="2"/>
  <c r="ER79" i="2"/>
  <c r="EX109" i="2"/>
  <c r="FH99" i="2"/>
  <c r="EV26" i="2"/>
  <c r="FH109" i="2"/>
  <c r="EV22" i="2"/>
  <c r="EV73" i="2"/>
  <c r="EL26" i="2"/>
  <c r="ES64" i="2"/>
  <c r="EM19" i="2"/>
  <c r="FA26" i="2"/>
  <c r="FI103" i="2"/>
  <c r="EU109" i="2"/>
  <c r="ES109" i="2"/>
  <c r="FC64" i="2"/>
  <c r="ET19" i="2"/>
  <c r="FB66" i="2"/>
  <c r="EP112" i="2"/>
  <c r="FE19" i="2"/>
  <c r="ES93" i="2"/>
  <c r="EZ19" i="2"/>
  <c r="FG99" i="2"/>
  <c r="ES79" i="2"/>
  <c r="FE116" i="2"/>
  <c r="FB116" i="2"/>
  <c r="FC116" i="2"/>
  <c r="ER99" i="2"/>
  <c r="EQ112" i="2"/>
  <c r="EL79" i="2"/>
  <c r="EN99" i="2"/>
  <c r="EP116" i="2"/>
  <c r="FA44" i="2"/>
  <c r="FF84" i="2"/>
  <c r="FD99" i="2"/>
  <c r="EN103" i="2"/>
  <c r="EU79" i="2"/>
  <c r="ES19" i="2"/>
  <c r="FF19" i="2"/>
  <c r="EO66" i="2"/>
  <c r="EO23" i="2"/>
  <c r="EP84" i="2"/>
  <c r="EV112" i="2"/>
  <c r="EO84" i="2"/>
  <c r="EL44" i="2"/>
  <c r="EZ99" i="2"/>
  <c r="EO99" i="2"/>
  <c r="FB19" i="2"/>
  <c r="ES66" i="2"/>
  <c r="EO116" i="2"/>
  <c r="FC99" i="2"/>
  <c r="FI99" i="2"/>
  <c r="FG19" i="2"/>
  <c r="EM116" i="2"/>
  <c r="EL116" i="2"/>
  <c r="EM99" i="2"/>
  <c r="FD79" i="2"/>
  <c r="EQ79" i="2"/>
  <c r="ES116" i="2"/>
  <c r="EN19" i="2"/>
  <c r="EY84" i="2"/>
  <c r="FG116" i="2"/>
  <c r="EQ19" i="2"/>
  <c r="FE66" i="2"/>
  <c r="EV79" i="2"/>
  <c r="EX19" i="2"/>
  <c r="ET84" i="2"/>
  <c r="FA19" i="2"/>
  <c r="EL19" i="2"/>
  <c r="EW99" i="2"/>
  <c r="EL84" i="2"/>
  <c r="EW116" i="2"/>
  <c r="EW19" i="2"/>
  <c r="EV99" i="2"/>
  <c r="FD84" i="2"/>
  <c r="ER66" i="2"/>
  <c r="EI87" i="2"/>
  <c r="G76" i="3" s="1"/>
  <c r="EH87" i="2"/>
  <c r="EZ112" i="2"/>
  <c r="FA112" i="2"/>
  <c r="ET112" i="2"/>
  <c r="FF112" i="2"/>
  <c r="EW112" i="2"/>
  <c r="ER112" i="2"/>
  <c r="EU112" i="2"/>
  <c r="EM112" i="2"/>
  <c r="FC112" i="2"/>
  <c r="FB112" i="2"/>
  <c r="FG112" i="2"/>
  <c r="FE112" i="2"/>
  <c r="EX112" i="2"/>
  <c r="FI112" i="2"/>
  <c r="FD112" i="2"/>
  <c r="ES112" i="2"/>
  <c r="EY112" i="2"/>
  <c r="EN85" i="2"/>
  <c r="EL77" i="2"/>
  <c r="FI96" i="2"/>
  <c r="ER96" i="2"/>
  <c r="FC96" i="2"/>
  <c r="EP96" i="2"/>
  <c r="FG96" i="2"/>
  <c r="EN96" i="2"/>
  <c r="ET96" i="2"/>
  <c r="EQ96" i="2"/>
  <c r="EY96" i="2"/>
  <c r="EM96" i="2"/>
  <c r="EO96" i="2"/>
  <c r="ES96" i="2"/>
  <c r="FB96" i="2"/>
  <c r="FD96" i="2"/>
  <c r="EZ96" i="2"/>
  <c r="EU96" i="2"/>
  <c r="FF96" i="2"/>
  <c r="EV96" i="2"/>
  <c r="FA96" i="2"/>
  <c r="FH96" i="2"/>
  <c r="EX96" i="2"/>
  <c r="FE96" i="2"/>
  <c r="EW96" i="2"/>
  <c r="ER78" i="2"/>
  <c r="EO78" i="2"/>
  <c r="EZ78" i="2"/>
  <c r="EP78" i="2"/>
  <c r="EY78" i="2"/>
  <c r="FA78" i="2"/>
  <c r="ES78" i="2"/>
  <c r="EW78" i="2"/>
  <c r="ET78" i="2"/>
  <c r="FF78" i="2"/>
  <c r="EX78" i="2"/>
  <c r="FH78" i="2"/>
  <c r="EV78" i="2"/>
  <c r="FC78" i="2"/>
  <c r="FD78" i="2"/>
  <c r="EQ78" i="2"/>
  <c r="FG78" i="2"/>
  <c r="FB78" i="2"/>
  <c r="EU78" i="2"/>
  <c r="FE78" i="2"/>
  <c r="EI128" i="2"/>
  <c r="G117" i="3" s="1"/>
  <c r="EH128" i="2"/>
  <c r="EL128" i="2" s="1"/>
  <c r="EH95" i="2"/>
  <c r="EL95" i="2" s="1"/>
  <c r="EI95" i="2"/>
  <c r="G84" i="3" s="1"/>
  <c r="FH112" i="2"/>
  <c r="EI48" i="2"/>
  <c r="G37" i="3" s="1"/>
  <c r="EH48" i="2"/>
  <c r="EL48" i="2" s="1"/>
  <c r="EP105" i="2"/>
  <c r="EH80" i="2"/>
  <c r="EI80" i="2"/>
  <c r="G69" i="3" s="1"/>
  <c r="EP30" i="2"/>
  <c r="EW30" i="2"/>
  <c r="ET30" i="2"/>
  <c r="FF30" i="2"/>
  <c r="FD30" i="2"/>
  <c r="FG30" i="2"/>
  <c r="EO30" i="2"/>
  <c r="EV30" i="2"/>
  <c r="EN30" i="2"/>
  <c r="EU30" i="2"/>
  <c r="EX30" i="2"/>
  <c r="FB30" i="2"/>
  <c r="FA30" i="2"/>
  <c r="EZ30" i="2"/>
  <c r="FE30" i="2"/>
  <c r="FC30" i="2"/>
  <c r="EY30" i="2"/>
  <c r="ES30" i="2"/>
  <c r="EM30" i="2"/>
  <c r="EQ30" i="2"/>
  <c r="EQ44" i="2"/>
  <c r="EU44" i="2"/>
  <c r="FH44" i="2"/>
  <c r="FG44" i="2"/>
  <c r="EP44" i="2"/>
  <c r="ER44" i="2"/>
  <c r="EO44" i="2"/>
  <c r="EN44" i="2"/>
  <c r="ET44" i="2"/>
  <c r="ES44" i="2"/>
  <c r="FB44" i="2"/>
  <c r="EY44" i="2"/>
  <c r="EW44" i="2"/>
  <c r="FF44" i="2"/>
  <c r="FE44" i="2"/>
  <c r="EX44" i="2"/>
  <c r="EZ44" i="2"/>
  <c r="FC44" i="2"/>
  <c r="EV44" i="2"/>
  <c r="EL96" i="2"/>
  <c r="EY93" i="2"/>
  <c r="EM93" i="2"/>
  <c r="ER93" i="2"/>
  <c r="FB93" i="2"/>
  <c r="FF93" i="2"/>
  <c r="EZ93" i="2"/>
  <c r="EQ93" i="2"/>
  <c r="EU93" i="2"/>
  <c r="FH93" i="2"/>
  <c r="FG93" i="2"/>
  <c r="EO93" i="2"/>
  <c r="ET93" i="2"/>
  <c r="EW93" i="2"/>
  <c r="FD93" i="2"/>
  <c r="FI93" i="2"/>
  <c r="EX93" i="2"/>
  <c r="FE93" i="2"/>
  <c r="EN93" i="2"/>
  <c r="FA93" i="2"/>
  <c r="FC93" i="2"/>
  <c r="EP93" i="2"/>
  <c r="EV93" i="2"/>
  <c r="EI58" i="2"/>
  <c r="G47" i="3" s="1"/>
  <c r="EH58" i="2"/>
  <c r="EL58" i="2" s="1"/>
  <c r="EL112" i="2"/>
  <c r="EW77" i="2"/>
  <c r="ER77" i="2"/>
  <c r="FH77" i="2"/>
  <c r="EX77" i="2"/>
  <c r="FG77" i="2"/>
  <c r="EV77" i="2"/>
  <c r="ES77" i="2"/>
  <c r="EZ77" i="2"/>
  <c r="FB77" i="2"/>
  <c r="EU77" i="2"/>
  <c r="EQ77" i="2"/>
  <c r="EY77" i="2"/>
  <c r="EO77" i="2"/>
  <c r="EN77" i="2"/>
  <c r="FF77" i="2"/>
  <c r="FE77" i="2"/>
  <c r="ET77" i="2"/>
  <c r="FC77" i="2"/>
  <c r="FG18" i="2"/>
  <c r="EY18" i="2"/>
  <c r="EO18" i="2"/>
  <c r="FE18" i="2"/>
  <c r="EM18" i="2"/>
  <c r="FC18" i="2"/>
  <c r="EQ18" i="2"/>
  <c r="EV18" i="2"/>
  <c r="FA18" i="2"/>
  <c r="EW18" i="2"/>
  <c r="ES18" i="2"/>
  <c r="EU18" i="2"/>
  <c r="EX18" i="2"/>
  <c r="ET18" i="2"/>
  <c r="EZ18" i="2"/>
  <c r="FD18" i="2"/>
  <c r="EP18" i="2"/>
  <c r="FB18" i="2"/>
  <c r="FF18" i="2"/>
  <c r="EN18" i="2"/>
  <c r="FA77" i="2"/>
  <c r="EH70" i="2"/>
  <c r="EL70" i="2" s="1"/>
  <c r="EI70" i="2"/>
  <c r="G59" i="3" s="1"/>
  <c r="FC90" i="2"/>
  <c r="EI131" i="2"/>
  <c r="G120" i="3" s="1"/>
  <c r="EH131" i="2"/>
  <c r="EL131" i="2" s="1"/>
  <c r="EL30" i="2"/>
  <c r="EI118" i="2"/>
  <c r="G107" i="3" s="1"/>
  <c r="EH118" i="2"/>
  <c r="EL118" i="2" s="1"/>
  <c r="EH57" i="2"/>
  <c r="EL57" i="2" s="1"/>
  <c r="EI57" i="2"/>
  <c r="G46" i="3" s="1"/>
  <c r="EO73" i="2"/>
  <c r="EX73" i="2"/>
  <c r="ET73" i="2"/>
  <c r="ES73" i="2"/>
  <c r="FB73" i="2"/>
  <c r="FF73" i="2"/>
  <c r="EP73" i="2"/>
  <c r="FE73" i="2"/>
  <c r="EW73" i="2"/>
  <c r="EQ73" i="2"/>
  <c r="FG73" i="2"/>
  <c r="ER73" i="2"/>
  <c r="EN73" i="2"/>
  <c r="FD73" i="2"/>
  <c r="FA73" i="2"/>
  <c r="FC73" i="2"/>
  <c r="FH73" i="2"/>
  <c r="EZ73" i="2"/>
  <c r="EH121" i="2"/>
  <c r="EL121" i="2" s="1"/>
  <c r="EI121" i="2"/>
  <c r="G110" i="3" s="1"/>
  <c r="EP77" i="2"/>
  <c r="FB85" i="2"/>
  <c r="ER85" i="2"/>
  <c r="ES85" i="2"/>
  <c r="EX85" i="2"/>
  <c r="FH85" i="2"/>
  <c r="FG85" i="2"/>
  <c r="ET85" i="2"/>
  <c r="EZ85" i="2"/>
  <c r="EQ85" i="2"/>
  <c r="EV85" i="2"/>
  <c r="FC85" i="2"/>
  <c r="FA85" i="2"/>
  <c r="EW85" i="2"/>
  <c r="EU85" i="2"/>
  <c r="FE85" i="2"/>
  <c r="EM85" i="2"/>
  <c r="FD85" i="2"/>
  <c r="EO85" i="2"/>
  <c r="EI86" i="2"/>
  <c r="G75" i="3" s="1"/>
  <c r="EH86" i="2"/>
  <c r="EL86" i="2" s="1"/>
  <c r="EY85" i="2"/>
  <c r="EH94" i="2"/>
  <c r="EL94" i="2" s="1"/>
  <c r="EI94" i="2"/>
  <c r="G83" i="3" s="1"/>
  <c r="EV90" i="2"/>
  <c r="EP90" i="2"/>
  <c r="FH90" i="2"/>
  <c r="FA90" i="2"/>
  <c r="EQ90" i="2"/>
  <c r="EW90" i="2"/>
  <c r="ER90" i="2"/>
  <c r="EX90" i="2"/>
  <c r="FG90" i="2"/>
  <c r="ES90" i="2"/>
  <c r="FF90" i="2"/>
  <c r="EY90" i="2"/>
  <c r="EU90" i="2"/>
  <c r="FD90" i="2"/>
  <c r="FE90" i="2"/>
  <c r="EO90" i="2"/>
  <c r="EN90" i="2"/>
  <c r="ET90" i="2"/>
  <c r="EI125" i="2"/>
  <c r="G114" i="3" s="1"/>
  <c r="EH125" i="2"/>
  <c r="EL125" i="2" s="1"/>
  <c r="EN112" i="2"/>
  <c r="EY105" i="2"/>
  <c r="FB105" i="2"/>
  <c r="EN105" i="2"/>
  <c r="FA105" i="2"/>
  <c r="EU105" i="2"/>
  <c r="EO105" i="2"/>
  <c r="ES105" i="2"/>
  <c r="FD105" i="2"/>
  <c r="EV105" i="2"/>
  <c r="ER105" i="2"/>
  <c r="FF105" i="2"/>
  <c r="FC105" i="2"/>
  <c r="EW105" i="2"/>
  <c r="EQ105" i="2"/>
  <c r="EX105" i="2"/>
  <c r="FH105" i="2"/>
  <c r="EZ105" i="2"/>
  <c r="FE105" i="2"/>
  <c r="FG105" i="2"/>
  <c r="ET105" i="2"/>
  <c r="FG54" i="2"/>
  <c r="EW54" i="2"/>
  <c r="EY54" i="2"/>
  <c r="EV54" i="2"/>
  <c r="FH54" i="2"/>
  <c r="EU54" i="2"/>
  <c r="EN54" i="2"/>
  <c r="FE54" i="2"/>
  <c r="ER54" i="2"/>
  <c r="ES54" i="2"/>
  <c r="FF54" i="2"/>
  <c r="EZ54" i="2"/>
  <c r="FB54" i="2"/>
  <c r="FA54" i="2"/>
  <c r="EM54" i="2"/>
  <c r="EX54" i="2"/>
  <c r="EO54" i="2"/>
  <c r="ET54" i="2"/>
  <c r="EQ54" i="2"/>
  <c r="FD54" i="2"/>
  <c r="EP54" i="2"/>
  <c r="FC54" i="2"/>
  <c r="EH38" i="2"/>
  <c r="EI38" i="2"/>
  <c r="G27" i="3" s="1"/>
  <c r="EI42" i="2"/>
  <c r="G31" i="3" s="1"/>
  <c r="EH42" i="2"/>
  <c r="EL42" i="2" s="1"/>
  <c r="FE129" i="2"/>
  <c r="EO129" i="2"/>
  <c r="FB129" i="2"/>
  <c r="EM129" i="2"/>
  <c r="FA129" i="2"/>
  <c r="EQ129" i="2"/>
  <c r="FC129" i="2"/>
  <c r="FG129" i="2"/>
  <c r="EU129" i="2"/>
  <c r="EY129" i="2"/>
  <c r="EP129" i="2"/>
  <c r="FH129" i="2"/>
  <c r="ER129" i="2"/>
  <c r="EL129" i="2"/>
  <c r="ES129" i="2"/>
  <c r="FF129" i="2"/>
  <c r="FD129" i="2"/>
  <c r="EW129" i="2"/>
  <c r="FI129" i="2"/>
  <c r="FJ129" i="2"/>
  <c r="EV129" i="2"/>
  <c r="EX129" i="2"/>
  <c r="FF85" i="2"/>
  <c r="EP85" i="2"/>
  <c r="EL90" i="2"/>
  <c r="FI105" i="2"/>
  <c r="EM77" i="2"/>
  <c r="EI113" i="2"/>
  <c r="G102" i="3" s="1"/>
  <c r="EH113" i="2"/>
  <c r="EL113" i="2" s="1"/>
  <c r="EU116" i="2"/>
  <c r="ER116" i="2"/>
  <c r="FE99" i="2"/>
  <c r="EQ99" i="2"/>
  <c r="FB99" i="2"/>
  <c r="EY99" i="2"/>
  <c r="FA66" i="2"/>
  <c r="EQ116" i="2"/>
  <c r="EL64" i="2"/>
  <c r="EL66" i="2"/>
  <c r="FA84" i="2"/>
  <c r="EI74" i="2"/>
  <c r="G63" i="3" s="1"/>
  <c r="EH74" i="2"/>
  <c r="FK20" i="2"/>
  <c r="FL20" i="2"/>
  <c r="E9" i="3" s="1"/>
  <c r="EM64" i="2"/>
  <c r="EH34" i="2"/>
  <c r="EL34" i="2" s="1"/>
  <c r="EI34" i="2"/>
  <c r="G23" i="3" s="1"/>
  <c r="EN78" i="2"/>
  <c r="EN79" i="2"/>
  <c r="EP103" i="2"/>
  <c r="EH50" i="2"/>
  <c r="EL50" i="2" s="1"/>
  <c r="EI50" i="2"/>
  <c r="G39" i="3" s="1"/>
  <c r="EI103" i="2"/>
  <c r="G92" i="3" s="1"/>
  <c r="EH91" i="2"/>
  <c r="EI91" i="2"/>
  <c r="G80" i="3" s="1"/>
  <c r="FF103" i="2"/>
  <c r="EH21" i="2"/>
  <c r="EI21" i="2"/>
  <c r="G10" i="3" s="1"/>
  <c r="FC84" i="2"/>
  <c r="EP66" i="2"/>
  <c r="EY66" i="2"/>
  <c r="EX66" i="2"/>
  <c r="FD66" i="2"/>
  <c r="EW66" i="2"/>
  <c r="FF66" i="2"/>
  <c r="EN66" i="2"/>
  <c r="FC66" i="2"/>
  <c r="EZ66" i="2"/>
  <c r="FG66" i="2"/>
  <c r="EQ26" i="2"/>
  <c r="FC26" i="2"/>
  <c r="EP26" i="2"/>
  <c r="FG26" i="2"/>
  <c r="EO26" i="2"/>
  <c r="EM26" i="2"/>
  <c r="EY26" i="2"/>
  <c r="FE26" i="2"/>
  <c r="EH40" i="2"/>
  <c r="EI40" i="2"/>
  <c r="G29" i="3" s="1"/>
  <c r="EI89" i="2"/>
  <c r="G78" i="3" s="1"/>
  <c r="EH89" i="2"/>
  <c r="EL89" i="2" s="1"/>
  <c r="EI130" i="2"/>
  <c r="G119" i="3" s="1"/>
  <c r="EH130" i="2"/>
  <c r="EH68" i="2"/>
  <c r="EL68" i="2" s="1"/>
  <c r="EI68" i="2"/>
  <c r="G57" i="3" s="1"/>
  <c r="FD26" i="2"/>
  <c r="EI69" i="2"/>
  <c r="G58" i="3" s="1"/>
  <c r="EH69" i="2"/>
  <c r="EL69" i="2"/>
  <c r="EI65" i="2"/>
  <c r="G54" i="3" s="1"/>
  <c r="EH65" i="2"/>
  <c r="EL65" i="2" s="1"/>
  <c r="EH81" i="2"/>
  <c r="EI81" i="2"/>
  <c r="G70" i="3" s="1"/>
  <c r="FB103" i="2"/>
  <c r="EY103" i="2"/>
  <c r="EO103" i="2"/>
  <c r="FC103" i="2"/>
  <c r="FD103" i="2"/>
  <c r="EM103" i="2"/>
  <c r="EV103" i="2"/>
  <c r="EX116" i="2"/>
  <c r="EH76" i="2"/>
  <c r="EL76" i="2" s="1"/>
  <c r="EI76" i="2"/>
  <c r="G65" i="3" s="1"/>
  <c r="EX64" i="2"/>
  <c r="FF64" i="2"/>
  <c r="FH64" i="2"/>
  <c r="EQ64" i="2"/>
  <c r="EO64" i="2"/>
  <c r="EW64" i="2"/>
  <c r="EV64" i="2"/>
  <c r="EY64" i="2"/>
  <c r="EP64" i="2"/>
  <c r="EU64" i="2"/>
  <c r="FG64" i="2"/>
  <c r="FB64" i="2"/>
  <c r="EH83" i="2"/>
  <c r="EI83" i="2"/>
  <c r="G72" i="3" s="1"/>
  <c r="EM84" i="2"/>
  <c r="FF26" i="2"/>
  <c r="FB84" i="2"/>
  <c r="FK132" i="2"/>
  <c r="FL132" i="2"/>
  <c r="E121" i="3" s="1"/>
  <c r="EI27" i="2"/>
  <c r="G16" i="3" s="1"/>
  <c r="EH27" i="2"/>
  <c r="EH61" i="2"/>
  <c r="EL61" i="2" s="1"/>
  <c r="EI61" i="2"/>
  <c r="G50" i="3" s="1"/>
  <c r="EH107" i="2"/>
  <c r="EL107" i="2" s="1"/>
  <c r="EI107" i="2"/>
  <c r="G96" i="3" s="1"/>
  <c r="FG84" i="2"/>
  <c r="EH32" i="2"/>
  <c r="EL32" i="2" s="1"/>
  <c r="EI32" i="2"/>
  <c r="G21" i="3" s="1"/>
  <c r="EH108" i="2"/>
  <c r="EL108" i="2" s="1"/>
  <c r="EI108" i="2"/>
  <c r="G97" i="3" s="1"/>
  <c r="EM66" i="2"/>
  <c r="EM90" i="2"/>
  <c r="EQ23" i="2"/>
  <c r="ET64" i="2"/>
  <c r="FC23" i="2"/>
  <c r="EM105" i="2"/>
  <c r="EI55" i="2"/>
  <c r="G44" i="3" s="1"/>
  <c r="EH55" i="2"/>
  <c r="EL55" i="2" s="1"/>
  <c r="ES23" i="2"/>
  <c r="EH43" i="2"/>
  <c r="EL43" i="2" s="1"/>
  <c r="EI43" i="2"/>
  <c r="G32" i="3" s="1"/>
  <c r="EI115" i="2"/>
  <c r="G104" i="3" s="1"/>
  <c r="EH115" i="2"/>
  <c r="EL115" i="2"/>
  <c r="FL122" i="2"/>
  <c r="E111" i="3" s="1"/>
  <c r="FK122" i="2"/>
  <c r="EY22" i="2"/>
  <c r="EM22" i="2"/>
  <c r="FD22" i="2"/>
  <c r="EW22" i="2"/>
  <c r="EN22" i="2"/>
  <c r="ET22" i="2"/>
  <c r="EZ22" i="2"/>
  <c r="EO22" i="2"/>
  <c r="FF22" i="2"/>
  <c r="EX22" i="2"/>
  <c r="EP22" i="2"/>
  <c r="EU22" i="2"/>
  <c r="FE22" i="2"/>
  <c r="FG22" i="2"/>
  <c r="FA22" i="2"/>
  <c r="EQ22" i="2"/>
  <c r="FB22" i="2"/>
  <c r="FC22" i="2"/>
  <c r="ES22" i="2"/>
  <c r="FH84" i="2"/>
  <c r="EW26" i="2"/>
  <c r="ET103" i="2"/>
  <c r="EU66" i="2"/>
  <c r="FF79" i="2"/>
  <c r="EH71" i="2"/>
  <c r="EL71" i="2" s="1"/>
  <c r="EI71" i="2"/>
  <c r="G60" i="3" s="1"/>
  <c r="FE64" i="2"/>
  <c r="FG103" i="2"/>
  <c r="EX103" i="2"/>
  <c r="EN109" i="2"/>
  <c r="FE109" i="2"/>
  <c r="EV109" i="2"/>
  <c r="ET109" i="2"/>
  <c r="EO109" i="2"/>
  <c r="FC109" i="2"/>
  <c r="EM109" i="2"/>
  <c r="EP109" i="2"/>
  <c r="FD109" i="2"/>
  <c r="FF109" i="2"/>
  <c r="EW109" i="2"/>
  <c r="EO79" i="2"/>
  <c r="EI51" i="2"/>
  <c r="G40" i="3" s="1"/>
  <c r="EH51" i="2"/>
  <c r="EL51" i="2" s="1"/>
  <c r="EU103" i="2"/>
  <c r="EH123" i="2"/>
  <c r="EL123" i="2" s="1"/>
  <c r="EI123" i="2"/>
  <c r="G112" i="3" s="1"/>
  <c r="EI37" i="2"/>
  <c r="G26" i="3" s="1"/>
  <c r="EH37" i="2"/>
  <c r="FE103" i="2"/>
  <c r="EH46" i="2"/>
  <c r="EL46" i="2" s="1"/>
  <c r="EI46" i="2"/>
  <c r="G35" i="3" s="1"/>
  <c r="EM78" i="2"/>
  <c r="EI72" i="2"/>
  <c r="G61" i="3" s="1"/>
  <c r="EH72" i="2"/>
  <c r="EV116" i="2"/>
  <c r="ER64" i="2"/>
  <c r="EX26" i="2"/>
  <c r="EU99" i="2"/>
  <c r="FG102" i="2"/>
  <c r="ET102" i="2"/>
  <c r="EY102" i="2"/>
  <c r="ER102" i="2"/>
  <c r="EX102" i="2"/>
  <c r="ES102" i="2"/>
  <c r="EZ102" i="2"/>
  <c r="FH102" i="2"/>
  <c r="FB102" i="2"/>
  <c r="FI102" i="2"/>
  <c r="EM102" i="2"/>
  <c r="EO102" i="2"/>
  <c r="EW102" i="2"/>
  <c r="FF102" i="2"/>
  <c r="FA102" i="2"/>
  <c r="EN102" i="2"/>
  <c r="EQ102" i="2"/>
  <c r="FE102" i="2"/>
  <c r="EP102" i="2"/>
  <c r="EV102" i="2"/>
  <c r="EU102" i="2"/>
  <c r="FC102" i="2"/>
  <c r="FD102" i="2"/>
  <c r="EW103" i="2"/>
  <c r="EI98" i="2"/>
  <c r="G87" i="3" s="1"/>
  <c r="EH98" i="2"/>
  <c r="EL98" i="2" s="1"/>
  <c r="EI104" i="2"/>
  <c r="G93" i="3" s="1"/>
  <c r="EH104" i="2"/>
  <c r="EL104" i="2" s="1"/>
  <c r="EQ84" i="2"/>
  <c r="EH52" i="2"/>
  <c r="EI52" i="2"/>
  <c r="G41" i="3" s="1"/>
  <c r="ET26" i="2"/>
  <c r="EP23" i="2"/>
  <c r="EN26" i="2"/>
  <c r="EN17" i="2"/>
  <c r="FD17" i="2"/>
  <c r="EQ17" i="2"/>
  <c r="FG17" i="2"/>
  <c r="EY17" i="2"/>
  <c r="FB17" i="2"/>
  <c r="EW17" i="2"/>
  <c r="EX17" i="2"/>
  <c r="FE17" i="2"/>
  <c r="FA17" i="2"/>
  <c r="EM17" i="2"/>
  <c r="ES17" i="2"/>
  <c r="EU17" i="2"/>
  <c r="EZ17" i="2"/>
  <c r="FF17" i="2"/>
  <c r="EP17" i="2"/>
  <c r="EO17" i="2"/>
  <c r="FC17" i="2"/>
  <c r="EV17" i="2"/>
  <c r="ET17" i="2"/>
  <c r="FE84" i="2"/>
  <c r="EY116" i="2"/>
  <c r="EI127" i="2"/>
  <c r="G116" i="3" s="1"/>
  <c r="EH127" i="2"/>
  <c r="EI35" i="2"/>
  <c r="G24" i="3" s="1"/>
  <c r="EH35" i="2"/>
  <c r="EX99" i="2"/>
  <c r="FJ116" i="2"/>
  <c r="EV66" i="2"/>
  <c r="EL126" i="2"/>
  <c r="EI126" i="2"/>
  <c r="G115" i="3" s="1"/>
  <c r="EH126" i="2"/>
  <c r="EV84" i="2"/>
  <c r="EI77" i="2"/>
  <c r="G66" i="3" s="1"/>
  <c r="EV41" i="2"/>
  <c r="FA41" i="2"/>
  <c r="EN41" i="2"/>
  <c r="FG41" i="2"/>
  <c r="ES41" i="2"/>
  <c r="EW41" i="2"/>
  <c r="EY41" i="2"/>
  <c r="FE41" i="2"/>
  <c r="EO41" i="2"/>
  <c r="EX41" i="2"/>
  <c r="FF41" i="2"/>
  <c r="EM41" i="2"/>
  <c r="EZ41" i="2"/>
  <c r="FH41" i="2"/>
  <c r="EQ41" i="2"/>
  <c r="EP41" i="2"/>
  <c r="FC41" i="2"/>
  <c r="EU41" i="2"/>
  <c r="ET41" i="2"/>
  <c r="FB41" i="2"/>
  <c r="FD41" i="2"/>
  <c r="EM79" i="2"/>
  <c r="EH63" i="2"/>
  <c r="EL63" i="2" s="1"/>
  <c r="EI63" i="2"/>
  <c r="G52" i="3" s="1"/>
  <c r="EH75" i="2"/>
  <c r="EL75" i="2" s="1"/>
  <c r="EI75" i="2"/>
  <c r="G64" i="3" s="1"/>
  <c r="EI33" i="2"/>
  <c r="G22" i="3" s="1"/>
  <c r="EH33" i="2"/>
  <c r="EL33" i="2" s="1"/>
  <c r="EM44" i="2"/>
  <c r="EI120" i="2"/>
  <c r="G109" i="3" s="1"/>
  <c r="EH120" i="2"/>
  <c r="EH53" i="2"/>
  <c r="EL53" i="2" s="1"/>
  <c r="EI53" i="2"/>
  <c r="G42" i="3" s="1"/>
  <c r="EI39" i="2"/>
  <c r="G28" i="3" s="1"/>
  <c r="EH39" i="2"/>
  <c r="EX24" i="2"/>
  <c r="EZ24" i="2"/>
  <c r="FF24" i="2"/>
  <c r="FG24" i="2"/>
  <c r="EY24" i="2"/>
  <c r="FE24" i="2"/>
  <c r="ES24" i="2"/>
  <c r="FD24" i="2"/>
  <c r="FC24" i="2"/>
  <c r="EO24" i="2"/>
  <c r="EW24" i="2"/>
  <c r="EN24" i="2"/>
  <c r="FB24" i="2"/>
  <c r="EV24" i="2"/>
  <c r="FA24" i="2"/>
  <c r="EQ24" i="2"/>
  <c r="EU24" i="2"/>
  <c r="ET24" i="2"/>
  <c r="EM24" i="2"/>
  <c r="EI100" i="2"/>
  <c r="G89" i="3" s="1"/>
  <c r="EH100" i="2"/>
  <c r="EL100" i="2" s="1"/>
  <c r="EL24" i="2"/>
  <c r="EH49" i="2"/>
  <c r="EL49" i="2" s="1"/>
  <c r="EI49" i="2"/>
  <c r="G38" i="3" s="1"/>
  <c r="EI60" i="2"/>
  <c r="G49" i="3" s="1"/>
  <c r="EH60" i="2"/>
  <c r="FF45" i="2"/>
  <c r="EQ45" i="2"/>
  <c r="FH45" i="2"/>
  <c r="FG45" i="2"/>
  <c r="EW45" i="2"/>
  <c r="EN45" i="2"/>
  <c r="EU45" i="2"/>
  <c r="ER45" i="2"/>
  <c r="EO45" i="2"/>
  <c r="EZ45" i="2"/>
  <c r="EM45" i="2"/>
  <c r="ES45" i="2"/>
  <c r="EV45" i="2"/>
  <c r="ET45" i="2"/>
  <c r="FC45" i="2"/>
  <c r="FE45" i="2"/>
  <c r="FD45" i="2"/>
  <c r="FB45" i="2"/>
  <c r="EX45" i="2"/>
  <c r="EP45" i="2"/>
  <c r="EY45" i="2"/>
  <c r="FA45" i="2"/>
  <c r="EN129" i="2"/>
  <c r="EI28" i="2"/>
  <c r="G17" i="3" s="1"/>
  <c r="EI119" i="2"/>
  <c r="G108" i="3" s="1"/>
  <c r="EH119" i="2"/>
  <c r="EH28" i="2"/>
  <c r="EO47" i="2"/>
  <c r="EM47" i="2"/>
  <c r="FH47" i="2"/>
  <c r="FE47" i="2"/>
  <c r="FA47" i="2"/>
  <c r="ER47" i="2"/>
  <c r="EN47" i="2"/>
  <c r="FG47" i="2"/>
  <c r="EQ47" i="2"/>
  <c r="EW47" i="2"/>
  <c r="EU47" i="2"/>
  <c r="EP47" i="2"/>
  <c r="FB47" i="2"/>
  <c r="ES47" i="2"/>
  <c r="ET47" i="2"/>
  <c r="FF47" i="2"/>
  <c r="FD47" i="2"/>
  <c r="EV47" i="2"/>
  <c r="EX47" i="2"/>
  <c r="FC47" i="2"/>
  <c r="EY47" i="2"/>
  <c r="EZ47" i="2"/>
  <c r="FD116" i="2"/>
  <c r="FH116" i="2"/>
  <c r="FA116" i="2"/>
  <c r="EZ116" i="2"/>
  <c r="EI129" i="2"/>
  <c r="G118" i="3" s="1"/>
  <c r="EI111" i="2"/>
  <c r="G100" i="3" s="1"/>
  <c r="EH111" i="2"/>
  <c r="EL111" i="2" s="1"/>
  <c r="EZ84" i="2"/>
  <c r="EX84" i="2"/>
  <c r="EW84" i="2"/>
  <c r="EV92" i="2"/>
  <c r="EU92" i="2"/>
  <c r="FF92" i="2"/>
  <c r="FC92" i="2"/>
  <c r="EY92" i="2"/>
  <c r="EQ92" i="2"/>
  <c r="EP92" i="2"/>
  <c r="EM92" i="2"/>
  <c r="ES92" i="2"/>
  <c r="FH92" i="2"/>
  <c r="FB92" i="2"/>
  <c r="EZ92" i="2"/>
  <c r="FD92" i="2"/>
  <c r="ET92" i="2"/>
  <c r="ER92" i="2"/>
  <c r="FG92" i="2"/>
  <c r="EX92" i="2"/>
  <c r="EW92" i="2"/>
  <c r="EN92" i="2"/>
  <c r="FE92" i="2"/>
  <c r="EO92" i="2"/>
  <c r="FI92" i="2"/>
  <c r="FA92" i="2"/>
  <c r="EZ25" i="2"/>
  <c r="EO25" i="2"/>
  <c r="FC25" i="2"/>
  <c r="EN25" i="2"/>
  <c r="FD25" i="2"/>
  <c r="EU25" i="2"/>
  <c r="EX25" i="2"/>
  <c r="FA25" i="2"/>
  <c r="EQ25" i="2"/>
  <c r="FE25" i="2"/>
  <c r="EW25" i="2"/>
  <c r="ET25" i="2"/>
  <c r="ES25" i="2"/>
  <c r="FB25" i="2"/>
  <c r="EY25" i="2"/>
  <c r="FG25" i="2"/>
  <c r="EV25" i="2"/>
  <c r="FF25" i="2"/>
  <c r="EP25" i="2"/>
  <c r="EM25" i="2"/>
  <c r="EI124" i="2"/>
  <c r="G113" i="3" s="1"/>
  <c r="EH124" i="2"/>
  <c r="EH97" i="2"/>
  <c r="EL97" i="2" s="1"/>
  <c r="EI97" i="2"/>
  <c r="G86" i="3" s="1"/>
  <c r="FI116" i="2"/>
  <c r="EU84" i="2"/>
  <c r="EH36" i="2"/>
  <c r="EL36" i="2" s="1"/>
  <c r="EI36" i="2"/>
  <c r="G25" i="3" s="1"/>
  <c r="EI67" i="2"/>
  <c r="G56" i="3" s="1"/>
  <c r="EH67" i="2"/>
  <c r="EL67" i="2" s="1"/>
  <c r="EH88" i="2"/>
  <c r="EI88" i="2"/>
  <c r="G77" i="3" s="1"/>
  <c r="EM23" i="2"/>
  <c r="ET23" i="2"/>
  <c r="FA23" i="2"/>
  <c r="EV23" i="2"/>
  <c r="FD23" i="2"/>
  <c r="EU23" i="2"/>
  <c r="EZ23" i="2"/>
  <c r="EY23" i="2"/>
  <c r="FB23" i="2"/>
  <c r="EN23" i="2"/>
  <c r="EX23" i="2"/>
  <c r="EW23" i="2"/>
  <c r="EH101" i="2"/>
  <c r="EL101" i="2" s="1"/>
  <c r="EI101" i="2"/>
  <c r="G90" i="3" s="1"/>
  <c r="H90" i="3" s="1"/>
  <c r="EH114" i="2"/>
  <c r="EL114" i="2" s="1"/>
  <c r="EI114" i="2"/>
  <c r="G103" i="3" s="1"/>
  <c r="EM73" i="2"/>
  <c r="EZ103" i="2"/>
  <c r="EI29" i="2"/>
  <c r="G18" i="3" s="1"/>
  <c r="EH29" i="2"/>
  <c r="EI62" i="2"/>
  <c r="G51" i="3" s="1"/>
  <c r="EH62" i="2"/>
  <c r="EL62" i="2" s="1"/>
  <c r="EM16" i="2"/>
  <c r="EO16" i="2"/>
  <c r="EP16" i="2"/>
  <c r="EV16" i="2"/>
  <c r="FG16" i="2"/>
  <c r="FD16" i="2"/>
  <c r="FA16" i="2"/>
  <c r="FB16" i="2"/>
  <c r="EX16" i="2"/>
  <c r="ES16" i="2"/>
  <c r="EZ16" i="2"/>
  <c r="FF16" i="2"/>
  <c r="EN16" i="2"/>
  <c r="EQ16" i="2"/>
  <c r="FE16" i="2"/>
  <c r="FC16" i="2"/>
  <c r="EU16" i="2"/>
  <c r="EW16" i="2"/>
  <c r="EY16" i="2"/>
  <c r="ET16" i="2"/>
  <c r="EH59" i="2"/>
  <c r="EL59" i="2" s="1"/>
  <c r="EI59" i="2"/>
  <c r="G48" i="3" s="1"/>
  <c r="EI110" i="2"/>
  <c r="G99" i="3" s="1"/>
  <c r="EH110" i="2"/>
  <c r="EW56" i="2"/>
  <c r="EM56" i="2"/>
  <c r="EP56" i="2"/>
  <c r="ES56" i="2"/>
  <c r="EN56" i="2"/>
  <c r="EZ56" i="2"/>
  <c r="EX56" i="2"/>
  <c r="EQ56" i="2"/>
  <c r="FF56" i="2"/>
  <c r="EO56" i="2"/>
  <c r="FH56" i="2"/>
  <c r="ER56" i="2"/>
  <c r="EV56" i="2"/>
  <c r="FC56" i="2"/>
  <c r="FA56" i="2"/>
  <c r="FB56" i="2"/>
  <c r="EY56" i="2"/>
  <c r="ET56" i="2"/>
  <c r="EU56" i="2"/>
  <c r="FE56" i="2"/>
  <c r="FD56" i="2"/>
  <c r="FG56" i="2"/>
  <c r="FA103" i="2"/>
  <c r="EH106" i="2"/>
  <c r="EL106" i="2" s="1"/>
  <c r="EI106" i="2"/>
  <c r="G95" i="3" s="1"/>
  <c r="ES84" i="2"/>
  <c r="FF116" i="2"/>
  <c r="FA79" i="2"/>
  <c r="FE79" i="2"/>
  <c r="ET79" i="2"/>
  <c r="EI31" i="2"/>
  <c r="G20" i="3" s="1"/>
  <c r="EH31" i="2"/>
  <c r="ET66" i="2"/>
  <c r="EH117" i="2"/>
  <c r="EL117" i="2" s="1"/>
  <c r="EI117" i="2"/>
  <c r="G106" i="3" s="1"/>
  <c r="EN116" i="2"/>
  <c r="EV19" i="2"/>
  <c r="EO19" i="2"/>
  <c r="EU19" i="2"/>
  <c r="FA64" i="2"/>
  <c r="EL23" i="2"/>
  <c r="EH82" i="2"/>
  <c r="EL82" i="2" s="1"/>
  <c r="EI82" i="2"/>
  <c r="G71" i="3" s="1"/>
  <c r="EL103" i="2"/>
  <c r="AA11" i="3" l="1"/>
  <c r="Z62" i="3"/>
  <c r="AA6" i="3"/>
  <c r="Z11" i="3"/>
  <c r="AB11" i="3" s="1"/>
  <c r="Z36" i="3"/>
  <c r="AA7" i="3"/>
  <c r="AB7" i="3" s="1"/>
  <c r="Y90" i="3"/>
  <c r="Z90" i="3"/>
  <c r="H21" i="3"/>
  <c r="H68" i="3"/>
  <c r="Z73" i="3"/>
  <c r="H103" i="3"/>
  <c r="H77" i="3"/>
  <c r="M9" i="3"/>
  <c r="H53" i="3"/>
  <c r="H67" i="3"/>
  <c r="AA88" i="3"/>
  <c r="AA8" i="3"/>
  <c r="H109" i="3"/>
  <c r="Y109" i="3" s="1"/>
  <c r="AA109" i="3" s="1"/>
  <c r="H5" i="3"/>
  <c r="H48" i="3"/>
  <c r="L5" i="3"/>
  <c r="H15" i="3"/>
  <c r="Z74" i="3"/>
  <c r="AA90" i="3"/>
  <c r="H20" i="3"/>
  <c r="H99" i="3"/>
  <c r="H60" i="3"/>
  <c r="H29" i="3"/>
  <c r="Y29" i="3" s="1"/>
  <c r="H31" i="3"/>
  <c r="H82" i="3"/>
  <c r="H94" i="3"/>
  <c r="AA73" i="3"/>
  <c r="AA34" i="3"/>
  <c r="H50" i="3"/>
  <c r="Y50" i="3" s="1"/>
  <c r="H107" i="3"/>
  <c r="H19" i="3"/>
  <c r="H85" i="3"/>
  <c r="Z79" i="3"/>
  <c r="H70" i="3"/>
  <c r="H41" i="3"/>
  <c r="H44" i="3"/>
  <c r="H32" i="3"/>
  <c r="Y32" i="3" s="1"/>
  <c r="H105" i="3"/>
  <c r="H16" i="3"/>
  <c r="M10" i="3"/>
  <c r="H91" i="3"/>
  <c r="H9" i="3"/>
  <c r="AA62" i="3"/>
  <c r="AB62" i="3" s="1"/>
  <c r="Z55" i="3"/>
  <c r="H89" i="3"/>
  <c r="H61" i="3"/>
  <c r="H10" i="3"/>
  <c r="H30" i="3"/>
  <c r="AA74" i="3"/>
  <c r="Z81" i="3"/>
  <c r="H84" i="3"/>
  <c r="H14" i="3"/>
  <c r="H101" i="3"/>
  <c r="H12" i="3"/>
  <c r="AA79" i="3"/>
  <c r="H17" i="3"/>
  <c r="H87" i="3"/>
  <c r="H35" i="3"/>
  <c r="H43" i="3"/>
  <c r="Z98" i="3"/>
  <c r="Y111" i="3"/>
  <c r="Z111" i="3" s="1"/>
  <c r="H13" i="3"/>
  <c r="Z88" i="3"/>
  <c r="AA98" i="3"/>
  <c r="H38" i="3"/>
  <c r="H113" i="3"/>
  <c r="H80" i="3"/>
  <c r="M8" i="3"/>
  <c r="M7" i="3"/>
  <c r="H45" i="3"/>
  <c r="Z6" i="3"/>
  <c r="AB6" i="3" s="1"/>
  <c r="AB33" i="3"/>
  <c r="H95" i="3"/>
  <c r="H18" i="3"/>
  <c r="Y18" i="3" s="1"/>
  <c r="H57" i="3"/>
  <c r="Y57" i="3" s="1"/>
  <c r="AA57" i="3" s="1"/>
  <c r="H110" i="3"/>
  <c r="Z34" i="3"/>
  <c r="AA36" i="3"/>
  <c r="AB36" i="3" s="1"/>
  <c r="H39" i="3"/>
  <c r="Y39" i="3" s="1"/>
  <c r="AA55" i="3"/>
  <c r="AA81" i="3"/>
  <c r="Z8" i="3"/>
  <c r="AB8" i="3" s="1"/>
  <c r="H46" i="3"/>
  <c r="Y46" i="3" s="1"/>
  <c r="FL71" i="1"/>
  <c r="D60" i="3" s="1"/>
  <c r="FA131" i="1"/>
  <c r="H76" i="3"/>
  <c r="Y76" i="3" s="1"/>
  <c r="FL92" i="1"/>
  <c r="D81" i="3" s="1"/>
  <c r="FF131" i="1"/>
  <c r="FK99" i="1"/>
  <c r="FK110" i="1"/>
  <c r="FL52" i="1"/>
  <c r="D41" i="3" s="1"/>
  <c r="M4" i="3"/>
  <c r="EZ131" i="1"/>
  <c r="H42" i="3"/>
  <c r="Y42" i="3" s="1"/>
  <c r="FK109" i="1"/>
  <c r="FH131" i="1"/>
  <c r="FK42" i="1"/>
  <c r="FK32" i="1"/>
  <c r="FL21" i="1"/>
  <c r="D10" i="3" s="1"/>
  <c r="EM131" i="1"/>
  <c r="FL101" i="1"/>
  <c r="D90" i="3" s="1"/>
  <c r="FL128" i="1"/>
  <c r="D117" i="3" s="1"/>
  <c r="H25" i="3"/>
  <c r="Y25" i="3" s="1"/>
  <c r="EN131" i="1"/>
  <c r="FK131" i="1" s="1"/>
  <c r="FL85" i="1"/>
  <c r="D74" i="3" s="1"/>
  <c r="FK106" i="1"/>
  <c r="FL84" i="1"/>
  <c r="D73" i="3" s="1"/>
  <c r="FK122" i="1"/>
  <c r="FL129" i="1"/>
  <c r="D118" i="3" s="1"/>
  <c r="FK127" i="1"/>
  <c r="H63" i="3"/>
  <c r="Y63" i="3" s="1"/>
  <c r="FK31" i="1"/>
  <c r="FK129" i="1"/>
  <c r="FK81" i="1"/>
  <c r="FK92" i="1"/>
  <c r="FL120" i="1"/>
  <c r="D109" i="3" s="1"/>
  <c r="EW131" i="1"/>
  <c r="EP131" i="1"/>
  <c r="FI131" i="1"/>
  <c r="ET131" i="1"/>
  <c r="EX131" i="1"/>
  <c r="ES131" i="1"/>
  <c r="FE131" i="1"/>
  <c r="EL131" i="1"/>
  <c r="EQ131" i="1"/>
  <c r="ER131" i="1"/>
  <c r="FL28" i="1"/>
  <c r="D17" i="3" s="1"/>
  <c r="EU131" i="1"/>
  <c r="FK124" i="1"/>
  <c r="FK128" i="1"/>
  <c r="FL110" i="1"/>
  <c r="D99" i="3" s="1"/>
  <c r="FC131" i="1"/>
  <c r="H56" i="3"/>
  <c r="Y56" i="3" s="1"/>
  <c r="FL59" i="1"/>
  <c r="D48" i="3" s="1"/>
  <c r="FK44" i="1"/>
  <c r="FK72" i="1"/>
  <c r="H65" i="3"/>
  <c r="Y65" i="3" s="1"/>
  <c r="FH43" i="1"/>
  <c r="FC43" i="1"/>
  <c r="EM43" i="1"/>
  <c r="FD43" i="1"/>
  <c r="FE43" i="1"/>
  <c r="FF43" i="1"/>
  <c r="EZ43" i="1"/>
  <c r="FG43" i="1"/>
  <c r="EY43" i="1"/>
  <c r="EW43" i="1"/>
  <c r="ES43" i="1"/>
  <c r="EO43" i="1"/>
  <c r="EP43" i="1"/>
  <c r="FA43" i="1"/>
  <c r="ET43" i="1"/>
  <c r="FB43" i="1"/>
  <c r="EN43" i="1"/>
  <c r="EQ43" i="1"/>
  <c r="EV43" i="1"/>
  <c r="EU43" i="1"/>
  <c r="EX43" i="1"/>
  <c r="EN63" i="1"/>
  <c r="ES63" i="1"/>
  <c r="EX63" i="1"/>
  <c r="EQ63" i="1"/>
  <c r="EV63" i="1"/>
  <c r="FC63" i="1"/>
  <c r="EM63" i="1"/>
  <c r="EZ63" i="1"/>
  <c r="EW63" i="1"/>
  <c r="EY63" i="1"/>
  <c r="FB63" i="1"/>
  <c r="EO63" i="1"/>
  <c r="FF63" i="1"/>
  <c r="FA63" i="1"/>
  <c r="EP63" i="1"/>
  <c r="ER63" i="1"/>
  <c r="EU63" i="1"/>
  <c r="ET63" i="1"/>
  <c r="FH63" i="1"/>
  <c r="FE63" i="1"/>
  <c r="FD63" i="1"/>
  <c r="FG63" i="1"/>
  <c r="FJ125" i="1"/>
  <c r="FB125" i="1"/>
  <c r="EZ125" i="1"/>
  <c r="EX125" i="1"/>
  <c r="FF125" i="1"/>
  <c r="EY125" i="1"/>
  <c r="EO125" i="1"/>
  <c r="FA125" i="1"/>
  <c r="EW125" i="1"/>
  <c r="FD125" i="1"/>
  <c r="ES125" i="1"/>
  <c r="FH125" i="1"/>
  <c r="EM125" i="1"/>
  <c r="ER125" i="1"/>
  <c r="EV125" i="1"/>
  <c r="FC125" i="1"/>
  <c r="ET125" i="1"/>
  <c r="EQ125" i="1"/>
  <c r="EN125" i="1"/>
  <c r="FI125" i="1"/>
  <c r="EU125" i="1"/>
  <c r="FE125" i="1"/>
  <c r="FG125" i="1"/>
  <c r="EP125" i="1"/>
  <c r="H66" i="3"/>
  <c r="Y66" i="3" s="1"/>
  <c r="FK59" i="1"/>
  <c r="FL106" i="1"/>
  <c r="D95" i="3" s="1"/>
  <c r="EX70" i="1"/>
  <c r="EQ70" i="1"/>
  <c r="FB70" i="1"/>
  <c r="FD70" i="1"/>
  <c r="EV70" i="1"/>
  <c r="EN70" i="1"/>
  <c r="EW70" i="1"/>
  <c r="ER70" i="1"/>
  <c r="FC70" i="1"/>
  <c r="EY70" i="1"/>
  <c r="ES70" i="1"/>
  <c r="FA70" i="1"/>
  <c r="EM70" i="1"/>
  <c r="EU70" i="1"/>
  <c r="FH70" i="1"/>
  <c r="FG70" i="1"/>
  <c r="EP70" i="1"/>
  <c r="ET70" i="1"/>
  <c r="EO70" i="1"/>
  <c r="FE70" i="1"/>
  <c r="EZ70" i="1"/>
  <c r="FF70" i="1"/>
  <c r="H97" i="3"/>
  <c r="Y97" i="3" s="1"/>
  <c r="ES103" i="1"/>
  <c r="EP103" i="1"/>
  <c r="EX103" i="1"/>
  <c r="ET103" i="1"/>
  <c r="FC103" i="1"/>
  <c r="EU103" i="1"/>
  <c r="FI103" i="1"/>
  <c r="EW103" i="1"/>
  <c r="EY103" i="1"/>
  <c r="EQ103" i="1"/>
  <c r="FD103" i="1"/>
  <c r="FA103" i="1"/>
  <c r="FG103" i="1"/>
  <c r="ER103" i="1"/>
  <c r="FB103" i="1"/>
  <c r="FH103" i="1"/>
  <c r="EZ103" i="1"/>
  <c r="EN103" i="1"/>
  <c r="EO103" i="1"/>
  <c r="EV103" i="1"/>
  <c r="EM103" i="1"/>
  <c r="FE103" i="1"/>
  <c r="FF103" i="1"/>
  <c r="FK47" i="1"/>
  <c r="FL47" i="1"/>
  <c r="D36" i="3" s="1"/>
  <c r="FL72" i="1"/>
  <c r="D61" i="3" s="1"/>
  <c r="FK52" i="1"/>
  <c r="H22" i="3"/>
  <c r="Y22" i="3" s="1"/>
  <c r="FG26" i="1"/>
  <c r="FC26" i="1"/>
  <c r="EN26" i="1"/>
  <c r="EY26" i="1"/>
  <c r="EW26" i="1"/>
  <c r="FE26" i="1"/>
  <c r="ES26" i="1"/>
  <c r="EV26" i="1"/>
  <c r="FB26" i="1"/>
  <c r="EP26" i="1"/>
  <c r="FA26" i="1"/>
  <c r="EO26" i="1"/>
  <c r="EM26" i="1"/>
  <c r="EU26" i="1"/>
  <c r="ET26" i="1"/>
  <c r="EX26" i="1"/>
  <c r="FF26" i="1"/>
  <c r="EZ26" i="1"/>
  <c r="EQ26" i="1"/>
  <c r="FD26" i="1"/>
  <c r="FK35" i="1"/>
  <c r="FL35" i="1"/>
  <c r="D24" i="3" s="1"/>
  <c r="FG60" i="1"/>
  <c r="EU60" i="1"/>
  <c r="EQ60" i="1"/>
  <c r="EN60" i="1"/>
  <c r="EV60" i="1"/>
  <c r="ET60" i="1"/>
  <c r="FD60" i="1"/>
  <c r="FH60" i="1"/>
  <c r="FB60" i="1"/>
  <c r="ES60" i="1"/>
  <c r="FL60" i="1" s="1"/>
  <c r="D49" i="3" s="1"/>
  <c r="EY60" i="1"/>
  <c r="FC60" i="1"/>
  <c r="ER60" i="1"/>
  <c r="EP60" i="1"/>
  <c r="FF60" i="1"/>
  <c r="FA60" i="1"/>
  <c r="EM60" i="1"/>
  <c r="FK60" i="1" s="1"/>
  <c r="EW60" i="1"/>
  <c r="EX60" i="1"/>
  <c r="EZ60" i="1"/>
  <c r="FE60" i="1"/>
  <c r="EO60" i="1"/>
  <c r="FK115" i="1"/>
  <c r="FL115" i="1"/>
  <c r="D104" i="3" s="1"/>
  <c r="H114" i="3"/>
  <c r="Y114" i="3" s="1"/>
  <c r="EL70" i="1"/>
  <c r="H102" i="3"/>
  <c r="Y102" i="3" s="1"/>
  <c r="FL18" i="1"/>
  <c r="D7" i="3" s="1"/>
  <c r="FK18" i="1"/>
  <c r="EQ29" i="1"/>
  <c r="FF29" i="1"/>
  <c r="FB29" i="1"/>
  <c r="EY29" i="1"/>
  <c r="FG29" i="1"/>
  <c r="EZ29" i="1"/>
  <c r="EM29" i="1"/>
  <c r="EX29" i="1"/>
  <c r="EP29" i="1"/>
  <c r="FE29" i="1"/>
  <c r="ES29" i="1"/>
  <c r="FA29" i="1"/>
  <c r="EW29" i="1"/>
  <c r="FC29" i="1"/>
  <c r="EN29" i="1"/>
  <c r="EV29" i="1"/>
  <c r="ET29" i="1"/>
  <c r="FD29" i="1"/>
  <c r="EO29" i="1"/>
  <c r="EU29" i="1"/>
  <c r="H100" i="3"/>
  <c r="Y100" i="3" s="1"/>
  <c r="ET33" i="1"/>
  <c r="FB33" i="1"/>
  <c r="EP33" i="1"/>
  <c r="EV33" i="1"/>
  <c r="FH33" i="1"/>
  <c r="FE33" i="1"/>
  <c r="FD33" i="1"/>
  <c r="EO33" i="1"/>
  <c r="EN33" i="1"/>
  <c r="EM33" i="1"/>
  <c r="FG33" i="1"/>
  <c r="FC33" i="1"/>
  <c r="EY33" i="1"/>
  <c r="EQ33" i="1"/>
  <c r="ES33" i="1"/>
  <c r="EW33" i="1"/>
  <c r="EZ33" i="1"/>
  <c r="FA33" i="1"/>
  <c r="EU33" i="1"/>
  <c r="EX33" i="1"/>
  <c r="FF33" i="1"/>
  <c r="FK19" i="1"/>
  <c r="H112" i="3"/>
  <c r="Y112" i="3" s="1"/>
  <c r="H49" i="3"/>
  <c r="Y49" i="3" s="1"/>
  <c r="H58" i="3"/>
  <c r="Y58" i="3" s="1"/>
  <c r="EL125" i="1"/>
  <c r="FC37" i="1"/>
  <c r="EU37" i="1"/>
  <c r="EO37" i="1"/>
  <c r="FD37" i="1"/>
  <c r="EZ37" i="1"/>
  <c r="FB37" i="1"/>
  <c r="FF37" i="1"/>
  <c r="FE37" i="1"/>
  <c r="EY37" i="1"/>
  <c r="EM37" i="1"/>
  <c r="ES37" i="1"/>
  <c r="EQ37" i="1"/>
  <c r="EP37" i="1"/>
  <c r="FA37" i="1"/>
  <c r="FG37" i="1"/>
  <c r="EV37" i="1"/>
  <c r="EX37" i="1"/>
  <c r="FH37" i="1"/>
  <c r="ET37" i="1"/>
  <c r="EW37" i="1"/>
  <c r="EN37" i="1"/>
  <c r="FL99" i="1"/>
  <c r="D88" i="3" s="1"/>
  <c r="FL109" i="1"/>
  <c r="D98" i="3" s="1"/>
  <c r="H59" i="3"/>
  <c r="Y59" i="3" s="1"/>
  <c r="EO113" i="1"/>
  <c r="FC113" i="1"/>
  <c r="FF113" i="1"/>
  <c r="FA113" i="1"/>
  <c r="EY113" i="1"/>
  <c r="FB113" i="1"/>
  <c r="EU113" i="1"/>
  <c r="EQ113" i="1"/>
  <c r="FE113" i="1"/>
  <c r="FH113" i="1"/>
  <c r="EW113" i="1"/>
  <c r="EP113" i="1"/>
  <c r="EV113" i="1"/>
  <c r="EX113" i="1"/>
  <c r="ER113" i="1"/>
  <c r="FG113" i="1"/>
  <c r="EM113" i="1"/>
  <c r="ES113" i="1"/>
  <c r="FD113" i="1"/>
  <c r="EN113" i="1"/>
  <c r="EZ113" i="1"/>
  <c r="FI113" i="1"/>
  <c r="ET113" i="1"/>
  <c r="EV105" i="1"/>
  <c r="EX105" i="1"/>
  <c r="EW105" i="1"/>
  <c r="FH105" i="1"/>
  <c r="FF105" i="1"/>
  <c r="EP105" i="1"/>
  <c r="FE105" i="1"/>
  <c r="EY105" i="1"/>
  <c r="EU105" i="1"/>
  <c r="EM105" i="1"/>
  <c r="EN105" i="1"/>
  <c r="ER105" i="1"/>
  <c r="FD105" i="1"/>
  <c r="EO105" i="1"/>
  <c r="FB105" i="1"/>
  <c r="FC105" i="1"/>
  <c r="FG105" i="1"/>
  <c r="ES105" i="1"/>
  <c r="EQ105" i="1"/>
  <c r="EZ105" i="1"/>
  <c r="FI105" i="1"/>
  <c r="FA105" i="1"/>
  <c r="ET105" i="1"/>
  <c r="FK118" i="1"/>
  <c r="FL118" i="1"/>
  <c r="D107" i="3" s="1"/>
  <c r="FB78" i="1"/>
  <c r="ER78" i="1"/>
  <c r="FA78" i="1"/>
  <c r="EM78" i="1"/>
  <c r="EP78" i="1"/>
  <c r="FG78" i="1"/>
  <c r="ET78" i="1"/>
  <c r="EN78" i="1"/>
  <c r="EU78" i="1"/>
  <c r="EQ78" i="1"/>
  <c r="FH78" i="1"/>
  <c r="FF78" i="1"/>
  <c r="EY78" i="1"/>
  <c r="FD78" i="1"/>
  <c r="ES78" i="1"/>
  <c r="EO78" i="1"/>
  <c r="EV78" i="1"/>
  <c r="FE78" i="1"/>
  <c r="EW78" i="1"/>
  <c r="EZ78" i="1"/>
  <c r="FC78" i="1"/>
  <c r="EX78" i="1"/>
  <c r="EM111" i="1"/>
  <c r="ER111" i="1"/>
  <c r="FC111" i="1"/>
  <c r="EP111" i="1"/>
  <c r="FG111" i="1"/>
  <c r="FD111" i="1"/>
  <c r="ET111" i="1"/>
  <c r="EO111" i="1"/>
  <c r="EX111" i="1"/>
  <c r="FF111" i="1"/>
  <c r="FE111" i="1"/>
  <c r="EN111" i="1"/>
  <c r="EQ111" i="1"/>
  <c r="FB111" i="1"/>
  <c r="EV111" i="1"/>
  <c r="EW111" i="1"/>
  <c r="ES111" i="1"/>
  <c r="EU111" i="1"/>
  <c r="FH111" i="1"/>
  <c r="EZ111" i="1"/>
  <c r="EY111" i="1"/>
  <c r="FI111" i="1"/>
  <c r="FA111" i="1"/>
  <c r="EL33" i="1"/>
  <c r="H120" i="3"/>
  <c r="FK57" i="1"/>
  <c r="FL57" i="1"/>
  <c r="D46" i="3" s="1"/>
  <c r="EM69" i="1"/>
  <c r="ER69" i="1"/>
  <c r="FH69" i="1"/>
  <c r="EN69" i="1"/>
  <c r="ES69" i="1"/>
  <c r="FF69" i="1"/>
  <c r="FB69" i="1"/>
  <c r="EX69" i="1"/>
  <c r="EV69" i="1"/>
  <c r="EP69" i="1"/>
  <c r="EO69" i="1"/>
  <c r="EY69" i="1"/>
  <c r="ET69" i="1"/>
  <c r="EQ69" i="1"/>
  <c r="EW69" i="1"/>
  <c r="FA69" i="1"/>
  <c r="EU69" i="1"/>
  <c r="FG69" i="1"/>
  <c r="EZ69" i="1"/>
  <c r="FD69" i="1"/>
  <c r="FC69" i="1"/>
  <c r="FE69" i="1"/>
  <c r="H26" i="3"/>
  <c r="Y26" i="3" s="1"/>
  <c r="EY119" i="1"/>
  <c r="EM119" i="1"/>
  <c r="FJ119" i="1"/>
  <c r="EV119" i="1"/>
  <c r="EX119" i="1"/>
  <c r="ER119" i="1"/>
  <c r="FI119" i="1"/>
  <c r="EU119" i="1"/>
  <c r="EQ119" i="1"/>
  <c r="EW119" i="1"/>
  <c r="FA119" i="1"/>
  <c r="EZ119" i="1"/>
  <c r="FE119" i="1"/>
  <c r="EO119" i="1"/>
  <c r="FH119" i="1"/>
  <c r="EP119" i="1"/>
  <c r="FF119" i="1"/>
  <c r="FC119" i="1"/>
  <c r="ES119" i="1"/>
  <c r="ET119" i="1"/>
  <c r="FG119" i="1"/>
  <c r="FB119" i="1"/>
  <c r="EN119" i="1"/>
  <c r="FD119" i="1"/>
  <c r="H117" i="3"/>
  <c r="FL42" i="1"/>
  <c r="D31" i="3" s="1"/>
  <c r="FB23" i="1"/>
  <c r="EY23" i="1"/>
  <c r="FF23" i="1"/>
  <c r="EO23" i="1"/>
  <c r="FL23" i="1" s="1"/>
  <c r="D12" i="3" s="1"/>
  <c r="EQ23" i="1"/>
  <c r="ET23" i="1"/>
  <c r="FC23" i="1"/>
  <c r="FA23" i="1"/>
  <c r="EM23" i="1"/>
  <c r="EW23" i="1"/>
  <c r="EN23" i="1"/>
  <c r="FE23" i="1"/>
  <c r="EZ23" i="1"/>
  <c r="FD23" i="1"/>
  <c r="EV23" i="1"/>
  <c r="EP23" i="1"/>
  <c r="ES23" i="1"/>
  <c r="EU23" i="1"/>
  <c r="EX23" i="1"/>
  <c r="FG23" i="1"/>
  <c r="FL91" i="1"/>
  <c r="D80" i="3" s="1"/>
  <c r="FK91" i="1"/>
  <c r="FK71" i="1"/>
  <c r="H51" i="3"/>
  <c r="Y51" i="3" s="1"/>
  <c r="FK17" i="1"/>
  <c r="FL17" i="1"/>
  <c r="D6" i="3" s="1"/>
  <c r="M5" i="3"/>
  <c r="EQ123" i="1"/>
  <c r="FC123" i="1"/>
  <c r="FI123" i="1"/>
  <c r="EV123" i="1"/>
  <c r="EZ123" i="1"/>
  <c r="FB123" i="1"/>
  <c r="FA123" i="1"/>
  <c r="FF123" i="1"/>
  <c r="ER123" i="1"/>
  <c r="FG123" i="1"/>
  <c r="EM123" i="1"/>
  <c r="ET123" i="1"/>
  <c r="FE123" i="1"/>
  <c r="FH123" i="1"/>
  <c r="EY123" i="1"/>
  <c r="EN123" i="1"/>
  <c r="EW123" i="1"/>
  <c r="EU123" i="1"/>
  <c r="EX123" i="1"/>
  <c r="EP123" i="1"/>
  <c r="ES123" i="1"/>
  <c r="FD123" i="1"/>
  <c r="FJ123" i="1"/>
  <c r="EO123" i="1"/>
  <c r="FL88" i="1"/>
  <c r="D77" i="3" s="1"/>
  <c r="FK88" i="1"/>
  <c r="H118" i="3"/>
  <c r="FK46" i="1"/>
  <c r="FL46" i="1"/>
  <c r="D35" i="3" s="1"/>
  <c r="EL69" i="1"/>
  <c r="EL37" i="1"/>
  <c r="H108" i="3"/>
  <c r="Y108" i="3" s="1"/>
  <c r="FH102" i="1"/>
  <c r="ER102" i="1"/>
  <c r="EV102" i="1"/>
  <c r="EZ102" i="1"/>
  <c r="EW102" i="1"/>
  <c r="EN102" i="1"/>
  <c r="FI102" i="1"/>
  <c r="FC102" i="1"/>
  <c r="EX102" i="1"/>
  <c r="ES102" i="1"/>
  <c r="EY102" i="1"/>
  <c r="FB102" i="1"/>
  <c r="EO102" i="1"/>
  <c r="FG102" i="1"/>
  <c r="FA102" i="1"/>
  <c r="FF102" i="1"/>
  <c r="EM102" i="1"/>
  <c r="FE102" i="1"/>
  <c r="ET102" i="1"/>
  <c r="EU102" i="1"/>
  <c r="EP102" i="1"/>
  <c r="FD102" i="1"/>
  <c r="EQ102" i="1"/>
  <c r="FL49" i="1"/>
  <c r="D38" i="3" s="1"/>
  <c r="FK49" i="1"/>
  <c r="EW61" i="1"/>
  <c r="FG61" i="1"/>
  <c r="FA61" i="1"/>
  <c r="FF61" i="1"/>
  <c r="EP61" i="1"/>
  <c r="FB61" i="1"/>
  <c r="EQ61" i="1"/>
  <c r="EY61" i="1"/>
  <c r="FC61" i="1"/>
  <c r="EO61" i="1"/>
  <c r="ET61" i="1"/>
  <c r="FH61" i="1"/>
  <c r="EM61" i="1"/>
  <c r="FE61" i="1"/>
  <c r="EZ61" i="1"/>
  <c r="EV61" i="1"/>
  <c r="EU61" i="1"/>
  <c r="FD61" i="1"/>
  <c r="ER61" i="1"/>
  <c r="ES61" i="1"/>
  <c r="EX61" i="1"/>
  <c r="EN61" i="1"/>
  <c r="EL78" i="1"/>
  <c r="FK120" i="1"/>
  <c r="ER62" i="1"/>
  <c r="EN62" i="1"/>
  <c r="FE62" i="1"/>
  <c r="FH62" i="1"/>
  <c r="EU62" i="1"/>
  <c r="EM62" i="1"/>
  <c r="EW62" i="1"/>
  <c r="FA62" i="1"/>
  <c r="ET62" i="1"/>
  <c r="EV62" i="1"/>
  <c r="ES62" i="1"/>
  <c r="FC62" i="1"/>
  <c r="EP62" i="1"/>
  <c r="EQ62" i="1"/>
  <c r="EY62" i="1"/>
  <c r="FD62" i="1"/>
  <c r="EO62" i="1"/>
  <c r="FB62" i="1"/>
  <c r="EZ62" i="1"/>
  <c r="EX62" i="1"/>
  <c r="FF62" i="1"/>
  <c r="FG62" i="1"/>
  <c r="EO54" i="1"/>
  <c r="ER54" i="1"/>
  <c r="EN54" i="1"/>
  <c r="FF54" i="1"/>
  <c r="EZ54" i="1"/>
  <c r="ET54" i="1"/>
  <c r="FG54" i="1"/>
  <c r="EM54" i="1"/>
  <c r="FB54" i="1"/>
  <c r="FD54" i="1"/>
  <c r="EU54" i="1"/>
  <c r="EV54" i="1"/>
  <c r="ES54" i="1"/>
  <c r="FA54" i="1"/>
  <c r="FH54" i="1"/>
  <c r="EY54" i="1"/>
  <c r="EQ54" i="1"/>
  <c r="EX54" i="1"/>
  <c r="EW54" i="1"/>
  <c r="EP54" i="1"/>
  <c r="FC54" i="1"/>
  <c r="FE54" i="1"/>
  <c r="FL66" i="1"/>
  <c r="D55" i="3" s="1"/>
  <c r="FK66" i="1"/>
  <c r="H93" i="3"/>
  <c r="Y93" i="3" s="1"/>
  <c r="FH58" i="1"/>
  <c r="EN58" i="1"/>
  <c r="FE58" i="1"/>
  <c r="FC58" i="1"/>
  <c r="EV58" i="1"/>
  <c r="FD58" i="1"/>
  <c r="EU58" i="1"/>
  <c r="ER58" i="1"/>
  <c r="EZ58" i="1"/>
  <c r="ET58" i="1"/>
  <c r="EY58" i="1"/>
  <c r="EO58" i="1"/>
  <c r="FA58" i="1"/>
  <c r="EM58" i="1"/>
  <c r="EX58" i="1"/>
  <c r="FG58" i="1"/>
  <c r="EQ58" i="1"/>
  <c r="FF58" i="1"/>
  <c r="ES58" i="1"/>
  <c r="EW58" i="1"/>
  <c r="FB58" i="1"/>
  <c r="EP58" i="1"/>
  <c r="EV74" i="1"/>
  <c r="ET74" i="1"/>
  <c r="FC74" i="1"/>
  <c r="EX74" i="1"/>
  <c r="EN74" i="1"/>
  <c r="EM74" i="1"/>
  <c r="FD74" i="1"/>
  <c r="ER74" i="1"/>
  <c r="EZ74" i="1"/>
  <c r="EP74" i="1"/>
  <c r="FA74" i="1"/>
  <c r="EO74" i="1"/>
  <c r="EW74" i="1"/>
  <c r="FB74" i="1"/>
  <c r="FF74" i="1"/>
  <c r="EQ74" i="1"/>
  <c r="EY74" i="1"/>
  <c r="EU74" i="1"/>
  <c r="FH74" i="1"/>
  <c r="FE74" i="1"/>
  <c r="ES74" i="1"/>
  <c r="FG74" i="1"/>
  <c r="FK90" i="1"/>
  <c r="FL90" i="1"/>
  <c r="D79" i="3" s="1"/>
  <c r="FB76" i="1"/>
  <c r="EN76" i="1"/>
  <c r="EQ76" i="1"/>
  <c r="ET76" i="1"/>
  <c r="EV76" i="1"/>
  <c r="EU76" i="1"/>
  <c r="FD76" i="1"/>
  <c r="FF76" i="1"/>
  <c r="FE76" i="1"/>
  <c r="ES76" i="1"/>
  <c r="ER76" i="1"/>
  <c r="EP76" i="1"/>
  <c r="FA76" i="1"/>
  <c r="EW76" i="1"/>
  <c r="FH76" i="1"/>
  <c r="EM76" i="1"/>
  <c r="FC76" i="1"/>
  <c r="FG76" i="1"/>
  <c r="EZ76" i="1"/>
  <c r="EX76" i="1"/>
  <c r="EY76" i="1"/>
  <c r="EO76" i="1"/>
  <c r="H23" i="3"/>
  <c r="Y23" i="3" s="1"/>
  <c r="H24" i="3"/>
  <c r="Y24" i="3" s="1"/>
  <c r="FL55" i="1"/>
  <c r="D44" i="3" s="1"/>
  <c r="FK55" i="1"/>
  <c r="EZ104" i="1"/>
  <c r="ET104" i="1"/>
  <c r="EN104" i="1"/>
  <c r="FH104" i="1"/>
  <c r="FB104" i="1"/>
  <c r="FF104" i="1"/>
  <c r="EX104" i="1"/>
  <c r="EV104" i="1"/>
  <c r="EO104" i="1"/>
  <c r="FA104" i="1"/>
  <c r="EW104" i="1"/>
  <c r="ES104" i="1"/>
  <c r="EU104" i="1"/>
  <c r="EQ104" i="1"/>
  <c r="EY104" i="1"/>
  <c r="FD104" i="1"/>
  <c r="FG104" i="1"/>
  <c r="FI104" i="1"/>
  <c r="EM104" i="1"/>
  <c r="ER104" i="1"/>
  <c r="FE104" i="1"/>
  <c r="EP104" i="1"/>
  <c r="FC104" i="1"/>
  <c r="H47" i="3"/>
  <c r="Y47" i="3" s="1"/>
  <c r="EL74" i="1"/>
  <c r="H54" i="3"/>
  <c r="Y54" i="3" s="1"/>
  <c r="FG83" i="1"/>
  <c r="FA83" i="1"/>
  <c r="ET83" i="1"/>
  <c r="FH83" i="1"/>
  <c r="EW83" i="1"/>
  <c r="EP83" i="1"/>
  <c r="EY83" i="1"/>
  <c r="EV83" i="1"/>
  <c r="FD83" i="1"/>
  <c r="EM83" i="1"/>
  <c r="ER83" i="1"/>
  <c r="FC83" i="1"/>
  <c r="FB83" i="1"/>
  <c r="ES83" i="1"/>
  <c r="EQ83" i="1"/>
  <c r="EU83" i="1"/>
  <c r="EO83" i="1"/>
  <c r="EN83" i="1"/>
  <c r="EZ83" i="1"/>
  <c r="FF83" i="1"/>
  <c r="EX83" i="1"/>
  <c r="FE83" i="1"/>
  <c r="H37" i="3"/>
  <c r="Y37" i="3" s="1"/>
  <c r="FK85" i="1"/>
  <c r="ET117" i="1"/>
  <c r="EP117" i="1"/>
  <c r="FE117" i="1"/>
  <c r="EO117" i="1"/>
  <c r="FI117" i="1"/>
  <c r="EN117" i="1"/>
  <c r="FB117" i="1"/>
  <c r="EV117" i="1"/>
  <c r="EQ117" i="1"/>
  <c r="EZ117" i="1"/>
  <c r="ER117" i="1"/>
  <c r="FG117" i="1"/>
  <c r="FF117" i="1"/>
  <c r="FD117" i="1"/>
  <c r="ES117" i="1"/>
  <c r="EX117" i="1"/>
  <c r="FA117" i="1"/>
  <c r="FH117" i="1"/>
  <c r="FJ117" i="1"/>
  <c r="EY117" i="1"/>
  <c r="EW117" i="1"/>
  <c r="EU117" i="1"/>
  <c r="FC117" i="1"/>
  <c r="EL117" i="1"/>
  <c r="ER67" i="1"/>
  <c r="ES67" i="1"/>
  <c r="EM67" i="1"/>
  <c r="EQ67" i="1"/>
  <c r="ET67" i="1"/>
  <c r="EW67" i="1"/>
  <c r="FH67" i="1"/>
  <c r="EV67" i="1"/>
  <c r="FF67" i="1"/>
  <c r="EU67" i="1"/>
  <c r="FE67" i="1"/>
  <c r="EN67" i="1"/>
  <c r="EP67" i="1"/>
  <c r="EO67" i="1"/>
  <c r="FG67" i="1"/>
  <c r="FD67" i="1"/>
  <c r="FA67" i="1"/>
  <c r="EY67" i="1"/>
  <c r="FB67" i="1"/>
  <c r="EZ67" i="1"/>
  <c r="FC67" i="1"/>
  <c r="EX67" i="1"/>
  <c r="EL104" i="1"/>
  <c r="EL58" i="1"/>
  <c r="FB45" i="1"/>
  <c r="ER45" i="1"/>
  <c r="FG45" i="1"/>
  <c r="FE45" i="1"/>
  <c r="FA45" i="1"/>
  <c r="ES45" i="1"/>
  <c r="EQ45" i="1"/>
  <c r="EP45" i="1"/>
  <c r="EY45" i="1"/>
  <c r="EO45" i="1"/>
  <c r="FD45" i="1"/>
  <c r="EM45" i="1"/>
  <c r="EW45" i="1"/>
  <c r="EZ45" i="1"/>
  <c r="EN45" i="1"/>
  <c r="ET45" i="1"/>
  <c r="EU45" i="1"/>
  <c r="FH45" i="1"/>
  <c r="EV45" i="1"/>
  <c r="EX45" i="1"/>
  <c r="FC45" i="1"/>
  <c r="FF45" i="1"/>
  <c r="ES94" i="1"/>
  <c r="EY94" i="1"/>
  <c r="EN94" i="1"/>
  <c r="FA94" i="1"/>
  <c r="EW94" i="1"/>
  <c r="FI94" i="1"/>
  <c r="EX94" i="1"/>
  <c r="EZ94" i="1"/>
  <c r="FD94" i="1"/>
  <c r="FE94" i="1"/>
  <c r="EP94" i="1"/>
  <c r="FF94" i="1"/>
  <c r="EQ94" i="1"/>
  <c r="FG94" i="1"/>
  <c r="FH94" i="1"/>
  <c r="EM94" i="1"/>
  <c r="FK94" i="1" s="1"/>
  <c r="ER94" i="1"/>
  <c r="EV94" i="1"/>
  <c r="FB94" i="1"/>
  <c r="FC94" i="1"/>
  <c r="ET94" i="1"/>
  <c r="EU94" i="1"/>
  <c r="EO94" i="1"/>
  <c r="EU65" i="1"/>
  <c r="ET65" i="1"/>
  <c r="EO65" i="1"/>
  <c r="FH65" i="1"/>
  <c r="EW65" i="1"/>
  <c r="FB65" i="1"/>
  <c r="EQ65" i="1"/>
  <c r="EY65" i="1"/>
  <c r="EP65" i="1"/>
  <c r="EV65" i="1"/>
  <c r="EZ65" i="1"/>
  <c r="FF65" i="1"/>
  <c r="FA65" i="1"/>
  <c r="EN65" i="1"/>
  <c r="ER65" i="1"/>
  <c r="FC65" i="1"/>
  <c r="FG65" i="1"/>
  <c r="ES65" i="1"/>
  <c r="FE65" i="1"/>
  <c r="FD65" i="1"/>
  <c r="EM65" i="1"/>
  <c r="EX65" i="1"/>
  <c r="H72" i="3"/>
  <c r="Y72" i="3" s="1"/>
  <c r="FL27" i="1"/>
  <c r="D16" i="3" s="1"/>
  <c r="FK27" i="1"/>
  <c r="EL76" i="1"/>
  <c r="EN48" i="1"/>
  <c r="FF48" i="1"/>
  <c r="EO48" i="1"/>
  <c r="EY48" i="1"/>
  <c r="EZ48" i="1"/>
  <c r="FH48" i="1"/>
  <c r="FG48" i="1"/>
  <c r="ER48" i="1"/>
  <c r="EQ48" i="1"/>
  <c r="FB48" i="1"/>
  <c r="ET48" i="1"/>
  <c r="FD48" i="1"/>
  <c r="FE48" i="1"/>
  <c r="FC48" i="1"/>
  <c r="ES48" i="1"/>
  <c r="FA48" i="1"/>
  <c r="EW48" i="1"/>
  <c r="EX48" i="1"/>
  <c r="EP48" i="1"/>
  <c r="EV48" i="1"/>
  <c r="EM48" i="1"/>
  <c r="EU48" i="1"/>
  <c r="FB34" i="1"/>
  <c r="EW34" i="1"/>
  <c r="FG34" i="1"/>
  <c r="FD34" i="1"/>
  <c r="EV34" i="1"/>
  <c r="FE34" i="1"/>
  <c r="EZ34" i="1"/>
  <c r="EY34" i="1"/>
  <c r="FA34" i="1"/>
  <c r="EM34" i="1"/>
  <c r="ES34" i="1"/>
  <c r="EU34" i="1"/>
  <c r="EN34" i="1"/>
  <c r="EX34" i="1"/>
  <c r="EP34" i="1"/>
  <c r="EQ34" i="1"/>
  <c r="ET34" i="1"/>
  <c r="EO34" i="1"/>
  <c r="FH34" i="1"/>
  <c r="FC34" i="1"/>
  <c r="FF34" i="1"/>
  <c r="FK21" i="1"/>
  <c r="H119" i="3"/>
  <c r="L9" i="3"/>
  <c r="FL127" i="1"/>
  <c r="D116" i="3" s="1"/>
  <c r="ES51" i="1"/>
  <c r="EN51" i="1"/>
  <c r="EW51" i="1"/>
  <c r="ER51" i="1"/>
  <c r="FD51" i="1"/>
  <c r="EU51" i="1"/>
  <c r="EM51" i="1"/>
  <c r="EX51" i="1"/>
  <c r="EQ51" i="1"/>
  <c r="EV51" i="1"/>
  <c r="FH51" i="1"/>
  <c r="FE51" i="1"/>
  <c r="EY51" i="1"/>
  <c r="FF51" i="1"/>
  <c r="EO51" i="1"/>
  <c r="EZ51" i="1"/>
  <c r="EP51" i="1"/>
  <c r="FC51" i="1"/>
  <c r="FB51" i="1"/>
  <c r="ET51" i="1"/>
  <c r="FA51" i="1"/>
  <c r="FG51" i="1"/>
  <c r="EY112" i="1"/>
  <c r="FG112" i="1"/>
  <c r="EV112" i="1"/>
  <c r="ET112" i="1"/>
  <c r="FB112" i="1"/>
  <c r="EZ112" i="1"/>
  <c r="EM112" i="1"/>
  <c r="FH112" i="1"/>
  <c r="FF112" i="1"/>
  <c r="EP112" i="1"/>
  <c r="FD112" i="1"/>
  <c r="EU112" i="1"/>
  <c r="EN112" i="1"/>
  <c r="FE112" i="1"/>
  <c r="FC112" i="1"/>
  <c r="ER112" i="1"/>
  <c r="ES112" i="1"/>
  <c r="EO112" i="1"/>
  <c r="FL112" i="1" s="1"/>
  <c r="D101" i="3" s="1"/>
  <c r="EW112" i="1"/>
  <c r="EX112" i="1"/>
  <c r="EQ112" i="1"/>
  <c r="FA112" i="1"/>
  <c r="FI112" i="1"/>
  <c r="FB93" i="1"/>
  <c r="EN93" i="1"/>
  <c r="FD93" i="1"/>
  <c r="EO93" i="1"/>
  <c r="FH93" i="1"/>
  <c r="EP93" i="1"/>
  <c r="FA93" i="1"/>
  <c r="EQ93" i="1"/>
  <c r="FE93" i="1"/>
  <c r="ET93" i="1"/>
  <c r="FI93" i="1"/>
  <c r="FF93" i="1"/>
  <c r="EY93" i="1"/>
  <c r="EW93" i="1"/>
  <c r="EZ93" i="1"/>
  <c r="ER93" i="1"/>
  <c r="EM93" i="1"/>
  <c r="FC93" i="1"/>
  <c r="ES93" i="1"/>
  <c r="EX93" i="1"/>
  <c r="EV93" i="1"/>
  <c r="FG93" i="1"/>
  <c r="EU93" i="1"/>
  <c r="H83" i="3"/>
  <c r="Y83" i="3" s="1"/>
  <c r="H69" i="3"/>
  <c r="Y69" i="3" s="1"/>
  <c r="FF64" i="1"/>
  <c r="EQ64" i="1"/>
  <c r="ER64" i="1"/>
  <c r="EU64" i="1"/>
  <c r="EZ64" i="1"/>
  <c r="FG64" i="1"/>
  <c r="EY64" i="1"/>
  <c r="EO64" i="1"/>
  <c r="EP64" i="1"/>
  <c r="FA64" i="1"/>
  <c r="EN64" i="1"/>
  <c r="FH64" i="1"/>
  <c r="EM64" i="1"/>
  <c r="EW64" i="1"/>
  <c r="EV64" i="1"/>
  <c r="EX64" i="1"/>
  <c r="FD64" i="1"/>
  <c r="FE64" i="1"/>
  <c r="ET64" i="1"/>
  <c r="ES64" i="1"/>
  <c r="FB64" i="1"/>
  <c r="FC64" i="1"/>
  <c r="EZ38" i="1"/>
  <c r="ES38" i="1"/>
  <c r="ET38" i="1"/>
  <c r="EQ38" i="1"/>
  <c r="FD38" i="1"/>
  <c r="EW38" i="1"/>
  <c r="FA38" i="1"/>
  <c r="EO38" i="1"/>
  <c r="FE38" i="1"/>
  <c r="FG38" i="1"/>
  <c r="EU38" i="1"/>
  <c r="FH38" i="1"/>
  <c r="EX38" i="1"/>
  <c r="EM38" i="1"/>
  <c r="EP38" i="1"/>
  <c r="FB38" i="1"/>
  <c r="EV38" i="1"/>
  <c r="FF38" i="1"/>
  <c r="EN38" i="1"/>
  <c r="FC38" i="1"/>
  <c r="EY38" i="1"/>
  <c r="FB56" i="1"/>
  <c r="EU56" i="1"/>
  <c r="EQ56" i="1"/>
  <c r="EP56" i="1"/>
  <c r="ET56" i="1"/>
  <c r="FF56" i="1"/>
  <c r="EZ56" i="1"/>
  <c r="EN56" i="1"/>
  <c r="FH56" i="1"/>
  <c r="FC56" i="1"/>
  <c r="ES56" i="1"/>
  <c r="EX56" i="1"/>
  <c r="ER56" i="1"/>
  <c r="FD56" i="1"/>
  <c r="EV56" i="1"/>
  <c r="EW56" i="1"/>
  <c r="EO56" i="1"/>
  <c r="FG56" i="1"/>
  <c r="EY56" i="1"/>
  <c r="EM56" i="1"/>
  <c r="FA56" i="1"/>
  <c r="FE56" i="1"/>
  <c r="H64" i="3"/>
  <c r="Y64" i="3" s="1"/>
  <c r="FL122" i="1"/>
  <c r="D111" i="3" s="1"/>
  <c r="EL83" i="1"/>
  <c r="EY36" i="1"/>
  <c r="EM36" i="1"/>
  <c r="FA36" i="1"/>
  <c r="FH36" i="1"/>
  <c r="EX36" i="1"/>
  <c r="EW36" i="1"/>
  <c r="FD36" i="1"/>
  <c r="EU36" i="1"/>
  <c r="FB36" i="1"/>
  <c r="FC36" i="1"/>
  <c r="ET36" i="1"/>
  <c r="EZ36" i="1"/>
  <c r="EO36" i="1"/>
  <c r="EQ36" i="1"/>
  <c r="EN36" i="1"/>
  <c r="ES36" i="1"/>
  <c r="FE36" i="1"/>
  <c r="FG36" i="1"/>
  <c r="EP36" i="1"/>
  <c r="EV36" i="1"/>
  <c r="FF36" i="1"/>
  <c r="ET130" i="1"/>
  <c r="FF130" i="1"/>
  <c r="FI130" i="1"/>
  <c r="EU130" i="1"/>
  <c r="FD130" i="1"/>
  <c r="EV130" i="1"/>
  <c r="EW130" i="1"/>
  <c r="FB130" i="1"/>
  <c r="EP130" i="1"/>
  <c r="FC130" i="1"/>
  <c r="EY130" i="1"/>
  <c r="EQ130" i="1"/>
  <c r="EN130" i="1"/>
  <c r="FG130" i="1"/>
  <c r="EO130" i="1"/>
  <c r="EX130" i="1"/>
  <c r="EZ130" i="1"/>
  <c r="FA130" i="1"/>
  <c r="FH130" i="1"/>
  <c r="EM130" i="1"/>
  <c r="FE130" i="1"/>
  <c r="FJ130" i="1"/>
  <c r="ES130" i="1"/>
  <c r="ER130" i="1"/>
  <c r="FK101" i="1"/>
  <c r="H40" i="3"/>
  <c r="Y40" i="3" s="1"/>
  <c r="FC80" i="1"/>
  <c r="EU80" i="1"/>
  <c r="EV80" i="1"/>
  <c r="ES80" i="1"/>
  <c r="FH80" i="1"/>
  <c r="EN80" i="1"/>
  <c r="FD80" i="1"/>
  <c r="FE80" i="1"/>
  <c r="FG80" i="1"/>
  <c r="EW80" i="1"/>
  <c r="EP80" i="1"/>
  <c r="EM80" i="1"/>
  <c r="FB80" i="1"/>
  <c r="ET80" i="1"/>
  <c r="EZ80" i="1"/>
  <c r="FA80" i="1"/>
  <c r="FF80" i="1"/>
  <c r="EX80" i="1"/>
  <c r="EO80" i="1"/>
  <c r="EY80" i="1"/>
  <c r="ER80" i="1"/>
  <c r="EQ80" i="1"/>
  <c r="H27" i="3"/>
  <c r="Y27" i="3" s="1"/>
  <c r="EL56" i="1"/>
  <c r="FF75" i="1"/>
  <c r="ET75" i="1"/>
  <c r="EZ75" i="1"/>
  <c r="FC75" i="1"/>
  <c r="EM75" i="1"/>
  <c r="EN75" i="1"/>
  <c r="FA75" i="1"/>
  <c r="EW75" i="1"/>
  <c r="FE75" i="1"/>
  <c r="EO75" i="1"/>
  <c r="FH75" i="1"/>
  <c r="EX75" i="1"/>
  <c r="FG75" i="1"/>
  <c r="EQ75" i="1"/>
  <c r="EV75" i="1"/>
  <c r="EP75" i="1"/>
  <c r="ES75" i="1"/>
  <c r="FD75" i="1"/>
  <c r="FB75" i="1"/>
  <c r="EU75" i="1"/>
  <c r="EY75" i="1"/>
  <c r="ER75" i="1"/>
  <c r="EL36" i="1"/>
  <c r="FK96" i="1"/>
  <c r="FL96" i="1"/>
  <c r="D85" i="3" s="1"/>
  <c r="FK98" i="1"/>
  <c r="FL98" i="1"/>
  <c r="D87" i="3" s="1"/>
  <c r="H78" i="3"/>
  <c r="Y78" i="3" s="1"/>
  <c r="EX20" i="1"/>
  <c r="FD20" i="1"/>
  <c r="EQ20" i="1"/>
  <c r="EV20" i="1"/>
  <c r="EW20" i="1"/>
  <c r="FE20" i="1"/>
  <c r="FG20" i="1"/>
  <c r="EU20" i="1"/>
  <c r="ET20" i="1"/>
  <c r="FA20" i="1"/>
  <c r="FF20" i="1"/>
  <c r="EM20" i="1"/>
  <c r="EN20" i="1"/>
  <c r="EP20" i="1"/>
  <c r="EO20" i="1"/>
  <c r="EZ20" i="1"/>
  <c r="FB20" i="1"/>
  <c r="EY20" i="1"/>
  <c r="ES20" i="1"/>
  <c r="FC20" i="1"/>
  <c r="H86" i="3"/>
  <c r="Y86" i="3" s="1"/>
  <c r="FK73" i="1"/>
  <c r="FL73" i="1"/>
  <c r="D62" i="3" s="1"/>
  <c r="H116" i="3"/>
  <c r="M6" i="3"/>
  <c r="H104" i="3"/>
  <c r="FK50" i="1"/>
  <c r="FL50" i="1"/>
  <c r="D39" i="3" s="1"/>
  <c r="FA89" i="1"/>
  <c r="EM89" i="1"/>
  <c r="EX89" i="1"/>
  <c r="ES89" i="1"/>
  <c r="EO89" i="1"/>
  <c r="FH89" i="1"/>
  <c r="EU89" i="1"/>
  <c r="FG89" i="1"/>
  <c r="EV89" i="1"/>
  <c r="ER89" i="1"/>
  <c r="EQ89" i="1"/>
  <c r="FD89" i="1"/>
  <c r="ET89" i="1"/>
  <c r="FF89" i="1"/>
  <c r="FE89" i="1"/>
  <c r="EN89" i="1"/>
  <c r="EW89" i="1"/>
  <c r="EP89" i="1"/>
  <c r="EZ89" i="1"/>
  <c r="FC89" i="1"/>
  <c r="FB89" i="1"/>
  <c r="EY89" i="1"/>
  <c r="EP24" i="1"/>
  <c r="ES24" i="1"/>
  <c r="FA24" i="1"/>
  <c r="EZ24" i="1"/>
  <c r="EQ24" i="1"/>
  <c r="FG24" i="1"/>
  <c r="FE24" i="1"/>
  <c r="EU24" i="1"/>
  <c r="EV24" i="1"/>
  <c r="EW24" i="1"/>
  <c r="FC24" i="1"/>
  <c r="EM24" i="1"/>
  <c r="EN24" i="1"/>
  <c r="FB24" i="1"/>
  <c r="FD24" i="1"/>
  <c r="EX24" i="1"/>
  <c r="ET24" i="1"/>
  <c r="FF24" i="1"/>
  <c r="EY24" i="1"/>
  <c r="EO24" i="1"/>
  <c r="FK95" i="1"/>
  <c r="FL95" i="1"/>
  <c r="D84" i="3" s="1"/>
  <c r="FK121" i="1"/>
  <c r="FL121" i="1"/>
  <c r="D110" i="3" s="1"/>
  <c r="EY53" i="1"/>
  <c r="ER53" i="1"/>
  <c r="ET53" i="1"/>
  <c r="FG53" i="1"/>
  <c r="EW53" i="1"/>
  <c r="EO53" i="1"/>
  <c r="EZ53" i="1"/>
  <c r="EN53" i="1"/>
  <c r="EV53" i="1"/>
  <c r="EP53" i="1"/>
  <c r="EX53" i="1"/>
  <c r="ES53" i="1"/>
  <c r="FE53" i="1"/>
  <c r="FC53" i="1"/>
  <c r="FF53" i="1"/>
  <c r="EU53" i="1"/>
  <c r="FB53" i="1"/>
  <c r="FA53" i="1"/>
  <c r="FH53" i="1"/>
  <c r="FD53" i="1"/>
  <c r="EM53" i="1"/>
  <c r="EQ53" i="1"/>
  <c r="EM97" i="1"/>
  <c r="EO97" i="1"/>
  <c r="EX97" i="1"/>
  <c r="EZ97" i="1"/>
  <c r="FB97" i="1"/>
  <c r="EP97" i="1"/>
  <c r="ER97" i="1"/>
  <c r="FD97" i="1"/>
  <c r="FI97" i="1"/>
  <c r="ES97" i="1"/>
  <c r="FF97" i="1"/>
  <c r="FA97" i="1"/>
  <c r="EW97" i="1"/>
  <c r="EQ97" i="1"/>
  <c r="FE97" i="1"/>
  <c r="EU97" i="1"/>
  <c r="EV97" i="1"/>
  <c r="EN97" i="1"/>
  <c r="FG97" i="1"/>
  <c r="FC97" i="1"/>
  <c r="ET97" i="1"/>
  <c r="EY97" i="1"/>
  <c r="FH97" i="1"/>
  <c r="EN86" i="1"/>
  <c r="FD86" i="1"/>
  <c r="EZ86" i="1"/>
  <c r="ER86" i="1"/>
  <c r="ES86" i="1"/>
  <c r="EV86" i="1"/>
  <c r="FB86" i="1"/>
  <c r="FE86" i="1"/>
  <c r="FH86" i="1"/>
  <c r="ET86" i="1"/>
  <c r="EW86" i="1"/>
  <c r="EP86" i="1"/>
  <c r="EX86" i="1"/>
  <c r="FG86" i="1"/>
  <c r="FC86" i="1"/>
  <c r="FF86" i="1"/>
  <c r="FA86" i="1"/>
  <c r="EO86" i="1"/>
  <c r="EQ86" i="1"/>
  <c r="EM86" i="1"/>
  <c r="EU86" i="1"/>
  <c r="EY86" i="1"/>
  <c r="FL100" i="1"/>
  <c r="D89" i="3" s="1"/>
  <c r="FK100" i="1"/>
  <c r="FJ132" i="1"/>
  <c r="EU132" i="1"/>
  <c r="EX132" i="1"/>
  <c r="FI132" i="1"/>
  <c r="FH132" i="1"/>
  <c r="EY132" i="1"/>
  <c r="EZ132" i="1"/>
  <c r="FD132" i="1"/>
  <c r="EM132" i="1"/>
  <c r="FE132" i="1"/>
  <c r="FB132" i="1"/>
  <c r="EV132" i="1"/>
  <c r="FA132" i="1"/>
  <c r="EW132" i="1"/>
  <c r="FC132" i="1"/>
  <c r="FF132" i="1"/>
  <c r="EO132" i="1"/>
  <c r="EN132" i="1"/>
  <c r="ER132" i="1"/>
  <c r="FG132" i="1"/>
  <c r="H121" i="3"/>
  <c r="L11" i="3"/>
  <c r="FL114" i="1"/>
  <c r="D103" i="3" s="1"/>
  <c r="FK114" i="1"/>
  <c r="H106" i="3"/>
  <c r="Y106" i="3" s="1"/>
  <c r="L4" i="3"/>
  <c r="H115" i="3"/>
  <c r="Y115" i="3" s="1"/>
  <c r="EL89" i="1"/>
  <c r="FL44" i="1"/>
  <c r="D33" i="3" s="1"/>
  <c r="EL24" i="1"/>
  <c r="EN87" i="1"/>
  <c r="EW87" i="1"/>
  <c r="EZ87" i="1"/>
  <c r="ES87" i="1"/>
  <c r="FA87" i="1"/>
  <c r="EU87" i="1"/>
  <c r="EY87" i="1"/>
  <c r="EQ87" i="1"/>
  <c r="FD87" i="1"/>
  <c r="ET87" i="1"/>
  <c r="FE87" i="1"/>
  <c r="EO87" i="1"/>
  <c r="EX87" i="1"/>
  <c r="FF87" i="1"/>
  <c r="EM87" i="1"/>
  <c r="FB87" i="1"/>
  <c r="EV87" i="1"/>
  <c r="FG87" i="1"/>
  <c r="ER87" i="1"/>
  <c r="EP87" i="1"/>
  <c r="FC87" i="1"/>
  <c r="FH87" i="1"/>
  <c r="H71" i="3"/>
  <c r="Y71" i="3" s="1"/>
  <c r="H28" i="3"/>
  <c r="Y28" i="3" s="1"/>
  <c r="EL20" i="1"/>
  <c r="H96" i="3"/>
  <c r="Y96" i="3" s="1"/>
  <c r="H75" i="3"/>
  <c r="Y75" i="3" s="1"/>
  <c r="FK30" i="1"/>
  <c r="FL30" i="1"/>
  <c r="D19" i="3" s="1"/>
  <c r="EN41" i="1"/>
  <c r="FF41" i="1"/>
  <c r="FG41" i="1"/>
  <c r="FB41" i="1"/>
  <c r="EO41" i="1"/>
  <c r="FH41" i="1"/>
  <c r="FD41" i="1"/>
  <c r="ET41" i="1"/>
  <c r="EZ41" i="1"/>
  <c r="EQ41" i="1"/>
  <c r="EW41" i="1"/>
  <c r="EM41" i="1"/>
  <c r="EP41" i="1"/>
  <c r="EV41" i="1"/>
  <c r="EY41" i="1"/>
  <c r="FA41" i="1"/>
  <c r="EX41" i="1"/>
  <c r="EU41" i="1"/>
  <c r="ES41" i="1"/>
  <c r="FE41" i="1"/>
  <c r="FC41" i="1"/>
  <c r="FL40" i="1"/>
  <c r="D29" i="3" s="1"/>
  <c r="FK40" i="1"/>
  <c r="EU126" i="1"/>
  <c r="FH126" i="1"/>
  <c r="FG126" i="1"/>
  <c r="ER126" i="1"/>
  <c r="EY126" i="1"/>
  <c r="EV126" i="1"/>
  <c r="FJ126" i="1"/>
  <c r="EM126" i="1"/>
  <c r="EZ126" i="1"/>
  <c r="FF126" i="1"/>
  <c r="FE126" i="1"/>
  <c r="ES126" i="1"/>
  <c r="EQ126" i="1"/>
  <c r="ET126" i="1"/>
  <c r="FA126" i="1"/>
  <c r="FD126" i="1"/>
  <c r="EX126" i="1"/>
  <c r="FB126" i="1"/>
  <c r="EP126" i="1"/>
  <c r="EN126" i="1"/>
  <c r="FI126" i="1"/>
  <c r="EO126" i="1"/>
  <c r="EW126" i="1"/>
  <c r="FC126" i="1"/>
  <c r="EL43" i="1"/>
  <c r="H52" i="3"/>
  <c r="Y52" i="3" s="1"/>
  <c r="FG25" i="1"/>
  <c r="FB25" i="1"/>
  <c r="EX25" i="1"/>
  <c r="FC25" i="1"/>
  <c r="EU25" i="1"/>
  <c r="ET25" i="1"/>
  <c r="EO25" i="1"/>
  <c r="EP25" i="1"/>
  <c r="EZ25" i="1"/>
  <c r="EQ25" i="1"/>
  <c r="FE25" i="1"/>
  <c r="EV25" i="1"/>
  <c r="FF25" i="1"/>
  <c r="FA25" i="1"/>
  <c r="FD25" i="1"/>
  <c r="ES25" i="1"/>
  <c r="EM25" i="1"/>
  <c r="EN25" i="1"/>
  <c r="EY25" i="1"/>
  <c r="EW25" i="1"/>
  <c r="FD116" i="1"/>
  <c r="ET116" i="1"/>
  <c r="EO116" i="1"/>
  <c r="EP116" i="1"/>
  <c r="EQ116" i="1"/>
  <c r="EZ116" i="1"/>
  <c r="FG116" i="1"/>
  <c r="FJ116" i="1"/>
  <c r="EN116" i="1"/>
  <c r="FB116" i="1"/>
  <c r="FA116" i="1"/>
  <c r="EV116" i="1"/>
  <c r="FC116" i="1"/>
  <c r="EU116" i="1"/>
  <c r="EW116" i="1"/>
  <c r="EY116" i="1"/>
  <c r="EX116" i="1"/>
  <c r="ES116" i="1"/>
  <c r="EM116" i="1"/>
  <c r="FI116" i="1"/>
  <c r="ER116" i="1"/>
  <c r="FF116" i="1"/>
  <c r="FH116" i="1"/>
  <c r="FE116" i="1"/>
  <c r="FC79" i="1"/>
  <c r="EW79" i="1"/>
  <c r="EM79" i="1"/>
  <c r="FF79" i="1"/>
  <c r="EV79" i="1"/>
  <c r="ES79" i="1"/>
  <c r="FB79" i="1"/>
  <c r="EU79" i="1"/>
  <c r="EQ79" i="1"/>
  <c r="FD79" i="1"/>
  <c r="EO79" i="1"/>
  <c r="EN79" i="1"/>
  <c r="EX79" i="1"/>
  <c r="ER79" i="1"/>
  <c r="FE79" i="1"/>
  <c r="EZ79" i="1"/>
  <c r="EY79" i="1"/>
  <c r="FA79" i="1"/>
  <c r="EP79" i="1"/>
  <c r="FH79" i="1"/>
  <c r="ET79" i="1"/>
  <c r="FG79" i="1"/>
  <c r="EL126" i="1"/>
  <c r="FK22" i="1"/>
  <c r="FL22" i="1"/>
  <c r="D11" i="3" s="1"/>
  <c r="FL31" i="1"/>
  <c r="D20" i="3" s="1"/>
  <c r="FK84" i="1"/>
  <c r="FC82" i="1"/>
  <c r="FB82" i="1"/>
  <c r="FA82" i="1"/>
  <c r="EM82" i="1"/>
  <c r="EN82" i="1"/>
  <c r="ES82" i="1"/>
  <c r="FD82" i="1"/>
  <c r="EU82" i="1"/>
  <c r="EV82" i="1"/>
  <c r="EW82" i="1"/>
  <c r="EZ82" i="1"/>
  <c r="FF82" i="1"/>
  <c r="FE82" i="1"/>
  <c r="EO82" i="1"/>
  <c r="ET82" i="1"/>
  <c r="ER82" i="1"/>
  <c r="EY82" i="1"/>
  <c r="EP82" i="1"/>
  <c r="FG82" i="1"/>
  <c r="FH82" i="1"/>
  <c r="EQ82" i="1"/>
  <c r="EX82" i="1"/>
  <c r="ES39" i="1"/>
  <c r="FD39" i="1"/>
  <c r="EN39" i="1"/>
  <c r="FB39" i="1"/>
  <c r="EW39" i="1"/>
  <c r="FE39" i="1"/>
  <c r="FH39" i="1"/>
  <c r="EV39" i="1"/>
  <c r="EZ39" i="1"/>
  <c r="EP39" i="1"/>
  <c r="FG39" i="1"/>
  <c r="EQ39" i="1"/>
  <c r="EM39" i="1"/>
  <c r="EY39" i="1"/>
  <c r="EO39" i="1"/>
  <c r="FC39" i="1"/>
  <c r="ET39" i="1"/>
  <c r="FA39" i="1"/>
  <c r="EU39" i="1"/>
  <c r="EX39" i="1"/>
  <c r="FF39" i="1"/>
  <c r="EU107" i="1"/>
  <c r="EP107" i="1"/>
  <c r="EV107" i="1"/>
  <c r="ES107" i="1"/>
  <c r="EN107" i="1"/>
  <c r="FB107" i="1"/>
  <c r="FD107" i="1"/>
  <c r="FI107" i="1"/>
  <c r="FC107" i="1"/>
  <c r="ET107" i="1"/>
  <c r="EM107" i="1"/>
  <c r="EO107" i="1"/>
  <c r="FL107" i="1" s="1"/>
  <c r="D96" i="3" s="1"/>
  <c r="FA107" i="1"/>
  <c r="EW107" i="1"/>
  <c r="FH107" i="1"/>
  <c r="EZ107" i="1"/>
  <c r="EQ107" i="1"/>
  <c r="FF107" i="1"/>
  <c r="FG107" i="1"/>
  <c r="EX107" i="1"/>
  <c r="ER107" i="1"/>
  <c r="EY107" i="1"/>
  <c r="FE107" i="1"/>
  <c r="EL86" i="1"/>
  <c r="FL81" i="1"/>
  <c r="D70" i="3" s="1"/>
  <c r="EV77" i="1"/>
  <c r="EM77" i="1"/>
  <c r="ET77" i="1"/>
  <c r="ER77" i="1"/>
  <c r="EX77" i="1"/>
  <c r="EO77" i="1"/>
  <c r="FF77" i="1"/>
  <c r="FC77" i="1"/>
  <c r="EP77" i="1"/>
  <c r="ES77" i="1"/>
  <c r="FB77" i="1"/>
  <c r="EY77" i="1"/>
  <c r="FA77" i="1"/>
  <c r="EW77" i="1"/>
  <c r="FE77" i="1"/>
  <c r="FG77" i="1"/>
  <c r="EN77" i="1"/>
  <c r="FH77" i="1"/>
  <c r="EQ77" i="1"/>
  <c r="FD77" i="1"/>
  <c r="EZ77" i="1"/>
  <c r="EU77" i="1"/>
  <c r="EO68" i="1"/>
  <c r="EU68" i="1"/>
  <c r="FA68" i="1"/>
  <c r="EW68" i="1"/>
  <c r="EN68" i="1"/>
  <c r="FB68" i="1"/>
  <c r="EM68" i="1"/>
  <c r="EZ68" i="1"/>
  <c r="FC68" i="1"/>
  <c r="EQ68" i="1"/>
  <c r="FH68" i="1"/>
  <c r="ET68" i="1"/>
  <c r="EP68" i="1"/>
  <c r="EY68" i="1"/>
  <c r="FE68" i="1"/>
  <c r="EX68" i="1"/>
  <c r="EV68" i="1"/>
  <c r="ES68" i="1"/>
  <c r="ER68" i="1"/>
  <c r="FF68" i="1"/>
  <c r="FG68" i="1"/>
  <c r="FD68" i="1"/>
  <c r="ET16" i="1"/>
  <c r="EP16" i="1"/>
  <c r="EW16" i="1"/>
  <c r="FB16" i="1"/>
  <c r="EN16" i="1"/>
  <c r="FE16" i="1"/>
  <c r="ES16" i="1"/>
  <c r="FC16" i="1"/>
  <c r="EV16" i="1"/>
  <c r="FD16" i="1"/>
  <c r="EO16" i="1"/>
  <c r="EZ16" i="1"/>
  <c r="EX16" i="1"/>
  <c r="EY16" i="1"/>
  <c r="FA16" i="1"/>
  <c r="FF16" i="1"/>
  <c r="EM16" i="1"/>
  <c r="EQ16" i="1"/>
  <c r="FG16" i="1"/>
  <c r="EU16" i="1"/>
  <c r="EM108" i="1"/>
  <c r="EW108" i="1"/>
  <c r="FG108" i="1"/>
  <c r="FC108" i="1"/>
  <c r="EY108" i="1"/>
  <c r="EO108" i="1"/>
  <c r="EQ108" i="1"/>
  <c r="EV108" i="1"/>
  <c r="FI108" i="1"/>
  <c r="ER108" i="1"/>
  <c r="EN108" i="1"/>
  <c r="FE108" i="1"/>
  <c r="FB108" i="1"/>
  <c r="ES108" i="1"/>
  <c r="ET108" i="1"/>
  <c r="FA108" i="1"/>
  <c r="EX108" i="1"/>
  <c r="FD108" i="1"/>
  <c r="EZ108" i="1"/>
  <c r="EP108" i="1"/>
  <c r="FH108" i="1"/>
  <c r="FF108" i="1"/>
  <c r="EU108" i="1"/>
  <c r="H92" i="3"/>
  <c r="Y92" i="3" s="1"/>
  <c r="FK45" i="2"/>
  <c r="FL79" i="2"/>
  <c r="E68" i="3" s="1"/>
  <c r="FK116" i="2"/>
  <c r="FL44" i="2"/>
  <c r="E33" i="3" s="1"/>
  <c r="FK56" i="2"/>
  <c r="FL19" i="2"/>
  <c r="E8" i="3" s="1"/>
  <c r="FK47" i="2"/>
  <c r="FL93" i="2"/>
  <c r="E82" i="3" s="1"/>
  <c r="FL26" i="2"/>
  <c r="E15" i="3" s="1"/>
  <c r="FL109" i="2"/>
  <c r="E98" i="3" s="1"/>
  <c r="FL18" i="2"/>
  <c r="E7" i="3" s="1"/>
  <c r="FL56" i="2"/>
  <c r="E45" i="3" s="1"/>
  <c r="FL17" i="2"/>
  <c r="E6" i="3" s="1"/>
  <c r="FL78" i="2"/>
  <c r="E67" i="3" s="1"/>
  <c r="FK54" i="2"/>
  <c r="FK73" i="2"/>
  <c r="FK25" i="2"/>
  <c r="FK26" i="2"/>
  <c r="FL102" i="2"/>
  <c r="E91" i="3" s="1"/>
  <c r="FK79" i="2"/>
  <c r="FL54" i="2"/>
  <c r="E43" i="3" s="1"/>
  <c r="FK92" i="2"/>
  <c r="FK102" i="2"/>
  <c r="FK18" i="2"/>
  <c r="FK93" i="2"/>
  <c r="FK41" i="2"/>
  <c r="FK78" i="2"/>
  <c r="FK85" i="2"/>
  <c r="FL41" i="2"/>
  <c r="E30" i="3" s="1"/>
  <c r="FL22" i="2"/>
  <c r="E11" i="3" s="1"/>
  <c r="FK99" i="2"/>
  <c r="FL85" i="2"/>
  <c r="E74" i="3" s="1"/>
  <c r="FK84" i="2"/>
  <c r="FL105" i="2"/>
  <c r="E94" i="3" s="1"/>
  <c r="FK16" i="2"/>
  <c r="FL84" i="2"/>
  <c r="E73" i="3" s="1"/>
  <c r="FB97" i="2"/>
  <c r="FF97" i="2"/>
  <c r="FG97" i="2"/>
  <c r="FC97" i="2"/>
  <c r="EX97" i="2"/>
  <c r="EW97" i="2"/>
  <c r="EN97" i="2"/>
  <c r="EM97" i="2"/>
  <c r="ER97" i="2"/>
  <c r="ES97" i="2"/>
  <c r="FD97" i="2"/>
  <c r="FH97" i="2"/>
  <c r="EQ97" i="2"/>
  <c r="EZ97" i="2"/>
  <c r="FI97" i="2"/>
  <c r="FE97" i="2"/>
  <c r="EO97" i="2"/>
  <c r="EP97" i="2"/>
  <c r="ET97" i="2"/>
  <c r="EU97" i="2"/>
  <c r="FA97" i="2"/>
  <c r="EV97" i="2"/>
  <c r="EY97" i="2"/>
  <c r="ER53" i="2"/>
  <c r="EP53" i="2"/>
  <c r="FH53" i="2"/>
  <c r="EY53" i="2"/>
  <c r="FF53" i="2"/>
  <c r="EV53" i="2"/>
  <c r="EX53" i="2"/>
  <c r="EU53" i="2"/>
  <c r="FA53" i="2"/>
  <c r="EN53" i="2"/>
  <c r="ET53" i="2"/>
  <c r="EQ53" i="2"/>
  <c r="FD53" i="2"/>
  <c r="EZ53" i="2"/>
  <c r="FG53" i="2"/>
  <c r="FC53" i="2"/>
  <c r="EO53" i="2"/>
  <c r="EM53" i="2"/>
  <c r="ES53" i="2"/>
  <c r="FE53" i="2"/>
  <c r="FB53" i="2"/>
  <c r="EW53" i="2"/>
  <c r="FK109" i="2"/>
  <c r="EP52" i="2"/>
  <c r="ET52" i="2"/>
  <c r="FG52" i="2"/>
  <c r="EQ52" i="2"/>
  <c r="ER52" i="2"/>
  <c r="EM52" i="2"/>
  <c r="FB52" i="2"/>
  <c r="FD52" i="2"/>
  <c r="FF52" i="2"/>
  <c r="EN52" i="2"/>
  <c r="FA52" i="2"/>
  <c r="EY52" i="2"/>
  <c r="EU52" i="2"/>
  <c r="ES52" i="2"/>
  <c r="EZ52" i="2"/>
  <c r="FE52" i="2"/>
  <c r="FH52" i="2"/>
  <c r="EV52" i="2"/>
  <c r="EX52" i="2"/>
  <c r="EO52" i="2"/>
  <c r="FC52" i="2"/>
  <c r="EW52" i="2"/>
  <c r="EX34" i="2"/>
  <c r="EW34" i="2"/>
  <c r="EQ34" i="2"/>
  <c r="FG34" i="2"/>
  <c r="FD34" i="2"/>
  <c r="EY34" i="2"/>
  <c r="FB34" i="2"/>
  <c r="EV34" i="2"/>
  <c r="EU34" i="2"/>
  <c r="FH34" i="2"/>
  <c r="ET34" i="2"/>
  <c r="FE34" i="2"/>
  <c r="FC34" i="2"/>
  <c r="EN34" i="2"/>
  <c r="EP34" i="2"/>
  <c r="EO34" i="2"/>
  <c r="FA34" i="2"/>
  <c r="ES34" i="2"/>
  <c r="EM34" i="2"/>
  <c r="EZ34" i="2"/>
  <c r="FF34" i="2"/>
  <c r="FK77" i="2"/>
  <c r="FL77" i="2"/>
  <c r="E66" i="3" s="1"/>
  <c r="FH60" i="2"/>
  <c r="ES60" i="2"/>
  <c r="EY60" i="2"/>
  <c r="FE60" i="2"/>
  <c r="EO60" i="2"/>
  <c r="EM60" i="2"/>
  <c r="ER60" i="2"/>
  <c r="ET60" i="2"/>
  <c r="FF60" i="2"/>
  <c r="EQ60" i="2"/>
  <c r="EP60" i="2"/>
  <c r="EZ60" i="2"/>
  <c r="FA60" i="2"/>
  <c r="FG60" i="2"/>
  <c r="FB60" i="2"/>
  <c r="EN60" i="2"/>
  <c r="EV60" i="2"/>
  <c r="EX60" i="2"/>
  <c r="EU60" i="2"/>
  <c r="FC60" i="2"/>
  <c r="EW60" i="2"/>
  <c r="FD60" i="2"/>
  <c r="EY59" i="2"/>
  <c r="FA59" i="2"/>
  <c r="FC59" i="2"/>
  <c r="EU59" i="2"/>
  <c r="EN59" i="2"/>
  <c r="FG59" i="2"/>
  <c r="EX59" i="2"/>
  <c r="EM59" i="2"/>
  <c r="EZ59" i="2"/>
  <c r="EO59" i="2"/>
  <c r="FH59" i="2"/>
  <c r="FF59" i="2"/>
  <c r="ET59" i="2"/>
  <c r="FB59" i="2"/>
  <c r="ES59" i="2"/>
  <c r="ER59" i="2"/>
  <c r="FE59" i="2"/>
  <c r="EV59" i="2"/>
  <c r="EQ59" i="2"/>
  <c r="EP59" i="2"/>
  <c r="FD59" i="2"/>
  <c r="EW59" i="2"/>
  <c r="EX28" i="2"/>
  <c r="EQ28" i="2"/>
  <c r="FB28" i="2"/>
  <c r="FC28" i="2"/>
  <c r="FF28" i="2"/>
  <c r="FA28" i="2"/>
  <c r="EW28" i="2"/>
  <c r="ES28" i="2"/>
  <c r="FE28" i="2"/>
  <c r="EP28" i="2"/>
  <c r="EY28" i="2"/>
  <c r="EU28" i="2"/>
  <c r="EL28" i="2"/>
  <c r="ET28" i="2"/>
  <c r="EO28" i="2"/>
  <c r="EV28" i="2"/>
  <c r="FD28" i="2"/>
  <c r="EZ28" i="2"/>
  <c r="EM28" i="2"/>
  <c r="FG28" i="2"/>
  <c r="EX107" i="2"/>
  <c r="EM107" i="2"/>
  <c r="FH107" i="2"/>
  <c r="FE107" i="2"/>
  <c r="FF107" i="2"/>
  <c r="FC107" i="2"/>
  <c r="FG107" i="2"/>
  <c r="ET107" i="2"/>
  <c r="ER107" i="2"/>
  <c r="EU107" i="2"/>
  <c r="FA107" i="2"/>
  <c r="EY107" i="2"/>
  <c r="EZ107" i="2"/>
  <c r="FD107" i="2"/>
  <c r="FB107" i="2"/>
  <c r="EQ107" i="2"/>
  <c r="ES107" i="2"/>
  <c r="FI107" i="2"/>
  <c r="EP107" i="2"/>
  <c r="EV107" i="2"/>
  <c r="EO107" i="2"/>
  <c r="EN107" i="2"/>
  <c r="EW107" i="2"/>
  <c r="FD21" i="2"/>
  <c r="FG21" i="2"/>
  <c r="EX21" i="2"/>
  <c r="EW21" i="2"/>
  <c r="EQ21" i="2"/>
  <c r="EM21" i="2"/>
  <c r="EN21" i="2"/>
  <c r="EP21" i="2"/>
  <c r="FE21" i="2"/>
  <c r="FA21" i="2"/>
  <c r="ES21" i="2"/>
  <c r="EZ21" i="2"/>
  <c r="EU21" i="2"/>
  <c r="FB21" i="2"/>
  <c r="FF21" i="2"/>
  <c r="FC21" i="2"/>
  <c r="EV21" i="2"/>
  <c r="ET21" i="2"/>
  <c r="EY21" i="2"/>
  <c r="EO21" i="2"/>
  <c r="FB121" i="2"/>
  <c r="FD121" i="2"/>
  <c r="EN121" i="2"/>
  <c r="FI121" i="2"/>
  <c r="FA121" i="2"/>
  <c r="EW121" i="2"/>
  <c r="EV121" i="2"/>
  <c r="EQ121" i="2"/>
  <c r="ET121" i="2"/>
  <c r="EM121" i="2"/>
  <c r="ER121" i="2"/>
  <c r="ES121" i="2"/>
  <c r="FF121" i="2"/>
  <c r="FG121" i="2"/>
  <c r="FJ121" i="2"/>
  <c r="FE121" i="2"/>
  <c r="FH121" i="2"/>
  <c r="EU121" i="2"/>
  <c r="EP121" i="2"/>
  <c r="FC121" i="2"/>
  <c r="EX121" i="2"/>
  <c r="EY121" i="2"/>
  <c r="EZ121" i="2"/>
  <c r="EO121" i="2"/>
  <c r="ES58" i="2"/>
  <c r="EO58" i="2"/>
  <c r="EY58" i="2"/>
  <c r="FD58" i="2"/>
  <c r="EQ58" i="2"/>
  <c r="EN58" i="2"/>
  <c r="ET58" i="2"/>
  <c r="FE58" i="2"/>
  <c r="EP58" i="2"/>
  <c r="EX58" i="2"/>
  <c r="EU58" i="2"/>
  <c r="FB58" i="2"/>
  <c r="FA58" i="2"/>
  <c r="FG58" i="2"/>
  <c r="ER58" i="2"/>
  <c r="FH58" i="2"/>
  <c r="EM58" i="2"/>
  <c r="EW58" i="2"/>
  <c r="EV58" i="2"/>
  <c r="EZ58" i="2"/>
  <c r="FF58" i="2"/>
  <c r="FC58" i="2"/>
  <c r="FK23" i="2"/>
  <c r="FL23" i="2"/>
  <c r="E12" i="3" s="1"/>
  <c r="FH124" i="2"/>
  <c r="ER124" i="2"/>
  <c r="FG124" i="2"/>
  <c r="FB124" i="2"/>
  <c r="FA124" i="2"/>
  <c r="EV124" i="2"/>
  <c r="ET124" i="2"/>
  <c r="EP124" i="2"/>
  <c r="FE124" i="2"/>
  <c r="EZ124" i="2"/>
  <c r="EM124" i="2"/>
  <c r="EQ124" i="2"/>
  <c r="FJ124" i="2"/>
  <c r="FD124" i="2"/>
  <c r="ES124" i="2"/>
  <c r="EY124" i="2"/>
  <c r="EN124" i="2"/>
  <c r="EO124" i="2"/>
  <c r="FI124" i="2"/>
  <c r="FC124" i="2"/>
  <c r="EX124" i="2"/>
  <c r="FF124" i="2"/>
  <c r="EW124" i="2"/>
  <c r="EU124" i="2"/>
  <c r="FC119" i="2"/>
  <c r="FA119" i="2"/>
  <c r="EY119" i="2"/>
  <c r="FB119" i="2"/>
  <c r="EM119" i="2"/>
  <c r="EN119" i="2"/>
  <c r="EQ119" i="2"/>
  <c r="FF119" i="2"/>
  <c r="EX119" i="2"/>
  <c r="EZ119" i="2"/>
  <c r="FE119" i="2"/>
  <c r="EW119" i="2"/>
  <c r="ET119" i="2"/>
  <c r="FJ119" i="2"/>
  <c r="ER119" i="2"/>
  <c r="FI119" i="2"/>
  <c r="EU119" i="2"/>
  <c r="FH119" i="2"/>
  <c r="FD119" i="2"/>
  <c r="ES119" i="2"/>
  <c r="EO119" i="2"/>
  <c r="EP119" i="2"/>
  <c r="FG119" i="2"/>
  <c r="EV119" i="2"/>
  <c r="FC49" i="2"/>
  <c r="EZ49" i="2"/>
  <c r="FG49" i="2"/>
  <c r="FA49" i="2"/>
  <c r="FF49" i="2"/>
  <c r="FE49" i="2"/>
  <c r="FB49" i="2"/>
  <c r="EX49" i="2"/>
  <c r="EP49" i="2"/>
  <c r="EQ49" i="2"/>
  <c r="EY49" i="2"/>
  <c r="EW49" i="2"/>
  <c r="EO49" i="2"/>
  <c r="FD49" i="2"/>
  <c r="EV49" i="2"/>
  <c r="ES49" i="2"/>
  <c r="EN49" i="2"/>
  <c r="ER49" i="2"/>
  <c r="ET49" i="2"/>
  <c r="EU49" i="2"/>
  <c r="FH49" i="2"/>
  <c r="EM49" i="2"/>
  <c r="ES120" i="2"/>
  <c r="EU120" i="2"/>
  <c r="EM120" i="2"/>
  <c r="FI120" i="2"/>
  <c r="FB120" i="2"/>
  <c r="FJ120" i="2"/>
  <c r="FH120" i="2"/>
  <c r="FC120" i="2"/>
  <c r="EW120" i="2"/>
  <c r="FD120" i="2"/>
  <c r="EY120" i="2"/>
  <c r="FG120" i="2"/>
  <c r="EP120" i="2"/>
  <c r="EX120" i="2"/>
  <c r="FE120" i="2"/>
  <c r="EV120" i="2"/>
  <c r="FA120" i="2"/>
  <c r="ET120" i="2"/>
  <c r="ER120" i="2"/>
  <c r="EZ120" i="2"/>
  <c r="EQ120" i="2"/>
  <c r="EN120" i="2"/>
  <c r="FF120" i="2"/>
  <c r="EO120" i="2"/>
  <c r="FC127" i="2"/>
  <c r="EM127" i="2"/>
  <c r="EO127" i="2"/>
  <c r="EZ127" i="2"/>
  <c r="FB127" i="2"/>
  <c r="EU127" i="2"/>
  <c r="EN127" i="2"/>
  <c r="FH127" i="2"/>
  <c r="FE127" i="2"/>
  <c r="FA127" i="2"/>
  <c r="FD127" i="2"/>
  <c r="EV127" i="2"/>
  <c r="FG127" i="2"/>
  <c r="FJ127" i="2"/>
  <c r="EP127" i="2"/>
  <c r="FI127" i="2"/>
  <c r="FF127" i="2"/>
  <c r="EQ127" i="2"/>
  <c r="ET127" i="2"/>
  <c r="EX127" i="2"/>
  <c r="ER127" i="2"/>
  <c r="EY127" i="2"/>
  <c r="ES127" i="2"/>
  <c r="EW127" i="2"/>
  <c r="EN104" i="2"/>
  <c r="EY104" i="2"/>
  <c r="EX104" i="2"/>
  <c r="FC104" i="2"/>
  <c r="FG104" i="2"/>
  <c r="FH104" i="2"/>
  <c r="EQ104" i="2"/>
  <c r="FE104" i="2"/>
  <c r="EU104" i="2"/>
  <c r="EW104" i="2"/>
  <c r="ER104" i="2"/>
  <c r="EO104" i="2"/>
  <c r="FI104" i="2"/>
  <c r="FA104" i="2"/>
  <c r="FD104" i="2"/>
  <c r="FB104" i="2"/>
  <c r="ET104" i="2"/>
  <c r="FF104" i="2"/>
  <c r="EP104" i="2"/>
  <c r="EZ104" i="2"/>
  <c r="EV104" i="2"/>
  <c r="EM104" i="2"/>
  <c r="ES104" i="2"/>
  <c r="EL21" i="2"/>
  <c r="FL73" i="2"/>
  <c r="E62" i="3" s="1"/>
  <c r="EY110" i="2"/>
  <c r="FA110" i="2"/>
  <c r="EV110" i="2"/>
  <c r="EP110" i="2"/>
  <c r="FE110" i="2"/>
  <c r="FF110" i="2"/>
  <c r="EU110" i="2"/>
  <c r="ET110" i="2"/>
  <c r="EN110" i="2"/>
  <c r="FC110" i="2"/>
  <c r="ER110" i="2"/>
  <c r="ES110" i="2"/>
  <c r="FI110" i="2"/>
  <c r="EZ110" i="2"/>
  <c r="FD110" i="2"/>
  <c r="EQ110" i="2"/>
  <c r="FG110" i="2"/>
  <c r="EM110" i="2"/>
  <c r="EW110" i="2"/>
  <c r="FH110" i="2"/>
  <c r="FB110" i="2"/>
  <c r="EX110" i="2"/>
  <c r="EO110" i="2"/>
  <c r="EL124" i="2"/>
  <c r="EL119" i="2"/>
  <c r="EL120" i="2"/>
  <c r="EL127" i="2"/>
  <c r="EV72" i="2"/>
  <c r="FG72" i="2"/>
  <c r="EQ72" i="2"/>
  <c r="FB72" i="2"/>
  <c r="EM72" i="2"/>
  <c r="EO72" i="2"/>
  <c r="ET72" i="2"/>
  <c r="FH72" i="2"/>
  <c r="FE72" i="2"/>
  <c r="FA72" i="2"/>
  <c r="EY72" i="2"/>
  <c r="EX72" i="2"/>
  <c r="FC72" i="2"/>
  <c r="EN72" i="2"/>
  <c r="EW72" i="2"/>
  <c r="FD72" i="2"/>
  <c r="FF72" i="2"/>
  <c r="ES72" i="2"/>
  <c r="EU72" i="2"/>
  <c r="ER72" i="2"/>
  <c r="EP72" i="2"/>
  <c r="EZ72" i="2"/>
  <c r="FK22" i="2"/>
  <c r="EZ61" i="2"/>
  <c r="EO61" i="2"/>
  <c r="FD61" i="2"/>
  <c r="EX61" i="2"/>
  <c r="FE61" i="2"/>
  <c r="ES61" i="2"/>
  <c r="EV61" i="2"/>
  <c r="ET61" i="2"/>
  <c r="EM61" i="2"/>
  <c r="FC61" i="2"/>
  <c r="EP61" i="2"/>
  <c r="EQ61" i="2"/>
  <c r="ER61" i="2"/>
  <c r="FH61" i="2"/>
  <c r="FG61" i="2"/>
  <c r="EY61" i="2"/>
  <c r="FA61" i="2"/>
  <c r="EW61" i="2"/>
  <c r="EU61" i="2"/>
  <c r="FF61" i="2"/>
  <c r="FB61" i="2"/>
  <c r="EN61" i="2"/>
  <c r="FJ130" i="2"/>
  <c r="EU130" i="2"/>
  <c r="FH130" i="2"/>
  <c r="ER130" i="2"/>
  <c r="EY130" i="2"/>
  <c r="FC130" i="2"/>
  <c r="EW130" i="2"/>
  <c r="EM130" i="2"/>
  <c r="FG130" i="2"/>
  <c r="ES130" i="2"/>
  <c r="FI130" i="2"/>
  <c r="FB130" i="2"/>
  <c r="EO130" i="2"/>
  <c r="EP130" i="2"/>
  <c r="EZ130" i="2"/>
  <c r="EQ130" i="2"/>
  <c r="FD130" i="2"/>
  <c r="ET130" i="2"/>
  <c r="FE130" i="2"/>
  <c r="FA130" i="2"/>
  <c r="EN130" i="2"/>
  <c r="EV130" i="2"/>
  <c r="FF130" i="2"/>
  <c r="EX130" i="2"/>
  <c r="FF80" i="2"/>
  <c r="EZ80" i="2"/>
  <c r="FB80" i="2"/>
  <c r="EW80" i="2"/>
  <c r="FH80" i="2"/>
  <c r="FG80" i="2"/>
  <c r="EV80" i="2"/>
  <c r="EQ80" i="2"/>
  <c r="EM80" i="2"/>
  <c r="EY80" i="2"/>
  <c r="EU80" i="2"/>
  <c r="ET80" i="2"/>
  <c r="EX80" i="2"/>
  <c r="FC80" i="2"/>
  <c r="ES80" i="2"/>
  <c r="FD80" i="2"/>
  <c r="EP80" i="2"/>
  <c r="FE80" i="2"/>
  <c r="FA80" i="2"/>
  <c r="EO80" i="2"/>
  <c r="EN80" i="2"/>
  <c r="ER80" i="2"/>
  <c r="FB123" i="2"/>
  <c r="EU123" i="2"/>
  <c r="FG123" i="2"/>
  <c r="EN123" i="2"/>
  <c r="FI123" i="2"/>
  <c r="FA123" i="2"/>
  <c r="FJ123" i="2"/>
  <c r="EY123" i="2"/>
  <c r="ER123" i="2"/>
  <c r="EV123" i="2"/>
  <c r="FE123" i="2"/>
  <c r="ET123" i="2"/>
  <c r="EX123" i="2"/>
  <c r="EW123" i="2"/>
  <c r="ES123" i="2"/>
  <c r="FC123" i="2"/>
  <c r="EP123" i="2"/>
  <c r="EM123" i="2"/>
  <c r="FF123" i="2"/>
  <c r="EZ123" i="2"/>
  <c r="EO123" i="2"/>
  <c r="EQ123" i="2"/>
  <c r="FD123" i="2"/>
  <c r="FH123" i="2"/>
  <c r="EQ106" i="2"/>
  <c r="EO106" i="2"/>
  <c r="EU106" i="2"/>
  <c r="FH106" i="2"/>
  <c r="EP106" i="2"/>
  <c r="FB106" i="2"/>
  <c r="EZ106" i="2"/>
  <c r="FA106" i="2"/>
  <c r="FC106" i="2"/>
  <c r="FF106" i="2"/>
  <c r="EW106" i="2"/>
  <c r="FD106" i="2"/>
  <c r="EX106" i="2"/>
  <c r="FG106" i="2"/>
  <c r="ET106" i="2"/>
  <c r="EM106" i="2"/>
  <c r="FE106" i="2"/>
  <c r="FI106" i="2"/>
  <c r="EV106" i="2"/>
  <c r="EN106" i="2"/>
  <c r="ES106" i="2"/>
  <c r="ER106" i="2"/>
  <c r="EY106" i="2"/>
  <c r="FC100" i="2"/>
  <c r="ET100" i="2"/>
  <c r="EQ100" i="2"/>
  <c r="ER100" i="2"/>
  <c r="FG100" i="2"/>
  <c r="EW100" i="2"/>
  <c r="FA100" i="2"/>
  <c r="EV100" i="2"/>
  <c r="EN100" i="2"/>
  <c r="EM100" i="2"/>
  <c r="EX100" i="2"/>
  <c r="EO100" i="2"/>
  <c r="FD100" i="2"/>
  <c r="EU100" i="2"/>
  <c r="FB100" i="2"/>
  <c r="EZ100" i="2"/>
  <c r="EY100" i="2"/>
  <c r="ES100" i="2"/>
  <c r="FH100" i="2"/>
  <c r="FE100" i="2"/>
  <c r="FF100" i="2"/>
  <c r="EP100" i="2"/>
  <c r="FI100" i="2"/>
  <c r="EX27" i="2"/>
  <c r="EO27" i="2"/>
  <c r="EP27" i="2"/>
  <c r="FC27" i="2"/>
  <c r="ET27" i="2"/>
  <c r="EZ27" i="2"/>
  <c r="FB27" i="2"/>
  <c r="EQ27" i="2"/>
  <c r="FD27" i="2"/>
  <c r="FG27" i="2"/>
  <c r="EY27" i="2"/>
  <c r="EW27" i="2"/>
  <c r="EN27" i="2"/>
  <c r="FA27" i="2"/>
  <c r="EU27" i="2"/>
  <c r="EV27" i="2"/>
  <c r="FF27" i="2"/>
  <c r="EM27" i="2"/>
  <c r="ES27" i="2"/>
  <c r="FE27" i="2"/>
  <c r="FE91" i="2"/>
  <c r="ER91" i="2"/>
  <c r="EM91" i="2"/>
  <c r="FC91" i="2"/>
  <c r="EO91" i="2"/>
  <c r="EU91" i="2"/>
  <c r="EP91" i="2"/>
  <c r="FB91" i="2"/>
  <c r="EY91" i="2"/>
  <c r="FH91" i="2"/>
  <c r="ET91" i="2"/>
  <c r="EX91" i="2"/>
  <c r="EN91" i="2"/>
  <c r="FF91" i="2"/>
  <c r="EW91" i="2"/>
  <c r="EZ91" i="2"/>
  <c r="ES91" i="2"/>
  <c r="FA91" i="2"/>
  <c r="FG91" i="2"/>
  <c r="EV91" i="2"/>
  <c r="EQ91" i="2"/>
  <c r="FD91" i="2"/>
  <c r="EZ74" i="2"/>
  <c r="EN74" i="2"/>
  <c r="FF74" i="2"/>
  <c r="FB74" i="2"/>
  <c r="EW74" i="2"/>
  <c r="EQ74" i="2"/>
  <c r="ES74" i="2"/>
  <c r="EM74" i="2"/>
  <c r="ET74" i="2"/>
  <c r="FH74" i="2"/>
  <c r="FC74" i="2"/>
  <c r="FG74" i="2"/>
  <c r="EX74" i="2"/>
  <c r="ER74" i="2"/>
  <c r="EU74" i="2"/>
  <c r="EO74" i="2"/>
  <c r="EV74" i="2"/>
  <c r="EY74" i="2"/>
  <c r="FD74" i="2"/>
  <c r="EP74" i="2"/>
  <c r="FE74" i="2"/>
  <c r="FA74" i="2"/>
  <c r="FL99" i="2"/>
  <c r="E88" i="3" s="1"/>
  <c r="EZ94" i="2"/>
  <c r="ET94" i="2"/>
  <c r="FB94" i="2"/>
  <c r="EN94" i="2"/>
  <c r="FD94" i="2"/>
  <c r="EW94" i="2"/>
  <c r="ER94" i="2"/>
  <c r="FI94" i="2"/>
  <c r="EX94" i="2"/>
  <c r="EM94" i="2"/>
  <c r="EV94" i="2"/>
  <c r="ES94" i="2"/>
  <c r="FF94" i="2"/>
  <c r="EU94" i="2"/>
  <c r="FH94" i="2"/>
  <c r="FC94" i="2"/>
  <c r="EP94" i="2"/>
  <c r="FG94" i="2"/>
  <c r="EQ94" i="2"/>
  <c r="EY94" i="2"/>
  <c r="FE94" i="2"/>
  <c r="EO94" i="2"/>
  <c r="FA94" i="2"/>
  <c r="EL80" i="2"/>
  <c r="EZ87" i="2"/>
  <c r="ER87" i="2"/>
  <c r="EP87" i="2"/>
  <c r="FB87" i="2"/>
  <c r="EY87" i="2"/>
  <c r="FH87" i="2"/>
  <c r="EV87" i="2"/>
  <c r="EN87" i="2"/>
  <c r="FA87" i="2"/>
  <c r="EW87" i="2"/>
  <c r="FG87" i="2"/>
  <c r="FC87" i="2"/>
  <c r="EO87" i="2"/>
  <c r="EQ87" i="2"/>
  <c r="FE87" i="2"/>
  <c r="ET87" i="2"/>
  <c r="EX87" i="2"/>
  <c r="FD87" i="2"/>
  <c r="EU87" i="2"/>
  <c r="EM87" i="2"/>
  <c r="ES87" i="2"/>
  <c r="FF87" i="2"/>
  <c r="EY114" i="2"/>
  <c r="FB114" i="2"/>
  <c r="EQ114" i="2"/>
  <c r="EZ114" i="2"/>
  <c r="FH114" i="2"/>
  <c r="EN114" i="2"/>
  <c r="EV114" i="2"/>
  <c r="FF114" i="2"/>
  <c r="ER114" i="2"/>
  <c r="FE114" i="2"/>
  <c r="EW114" i="2"/>
  <c r="FC114" i="2"/>
  <c r="EX114" i="2"/>
  <c r="EU114" i="2"/>
  <c r="FD114" i="2"/>
  <c r="FI114" i="2"/>
  <c r="FG114" i="2"/>
  <c r="EO114" i="2"/>
  <c r="EP114" i="2"/>
  <c r="EM114" i="2"/>
  <c r="FA114" i="2"/>
  <c r="ES114" i="2"/>
  <c r="ET114" i="2"/>
  <c r="EQ88" i="2"/>
  <c r="FA88" i="2"/>
  <c r="FH88" i="2"/>
  <c r="EO88" i="2"/>
  <c r="EN88" i="2"/>
  <c r="EP88" i="2"/>
  <c r="ER88" i="2"/>
  <c r="EW88" i="2"/>
  <c r="FC88" i="2"/>
  <c r="EY88" i="2"/>
  <c r="EV88" i="2"/>
  <c r="FG88" i="2"/>
  <c r="EZ88" i="2"/>
  <c r="EU88" i="2"/>
  <c r="FB88" i="2"/>
  <c r="EM88" i="2"/>
  <c r="ES88" i="2"/>
  <c r="ET88" i="2"/>
  <c r="EX88" i="2"/>
  <c r="FD88" i="2"/>
  <c r="FE88" i="2"/>
  <c r="FF88" i="2"/>
  <c r="FH62" i="2"/>
  <c r="EP62" i="2"/>
  <c r="EW62" i="2"/>
  <c r="EV62" i="2"/>
  <c r="ER62" i="2"/>
  <c r="EZ62" i="2"/>
  <c r="FE62" i="2"/>
  <c r="EQ62" i="2"/>
  <c r="FD62" i="2"/>
  <c r="EX62" i="2"/>
  <c r="EM62" i="2"/>
  <c r="FF62" i="2"/>
  <c r="FG62" i="2"/>
  <c r="EY62" i="2"/>
  <c r="EU62" i="2"/>
  <c r="FA62" i="2"/>
  <c r="ET62" i="2"/>
  <c r="ES62" i="2"/>
  <c r="FC62" i="2"/>
  <c r="EO62" i="2"/>
  <c r="FB62" i="2"/>
  <c r="EN62" i="2"/>
  <c r="EL88" i="2"/>
  <c r="EP33" i="2"/>
  <c r="EO33" i="2"/>
  <c r="FH33" i="2"/>
  <c r="EQ33" i="2"/>
  <c r="ES33" i="2"/>
  <c r="FA33" i="2"/>
  <c r="FF33" i="2"/>
  <c r="EW33" i="2"/>
  <c r="EY33" i="2"/>
  <c r="ET33" i="2"/>
  <c r="FE33" i="2"/>
  <c r="EU33" i="2"/>
  <c r="FG33" i="2"/>
  <c r="FD33" i="2"/>
  <c r="FC33" i="2"/>
  <c r="EN33" i="2"/>
  <c r="EV33" i="2"/>
  <c r="EX33" i="2"/>
  <c r="EZ33" i="2"/>
  <c r="EM33" i="2"/>
  <c r="FB33" i="2"/>
  <c r="EN98" i="2"/>
  <c r="FD98" i="2"/>
  <c r="ET98" i="2"/>
  <c r="EY98" i="2"/>
  <c r="EP98" i="2"/>
  <c r="FI98" i="2"/>
  <c r="EU98" i="2"/>
  <c r="ES98" i="2"/>
  <c r="FG98" i="2"/>
  <c r="FE98" i="2"/>
  <c r="FH98" i="2"/>
  <c r="FC98" i="2"/>
  <c r="FA98" i="2"/>
  <c r="EO98" i="2"/>
  <c r="EV98" i="2"/>
  <c r="EZ98" i="2"/>
  <c r="EQ98" i="2"/>
  <c r="FF98" i="2"/>
  <c r="EW98" i="2"/>
  <c r="ER98" i="2"/>
  <c r="EX98" i="2"/>
  <c r="FB98" i="2"/>
  <c r="EM98" i="2"/>
  <c r="EL72" i="2"/>
  <c r="EL130" i="2"/>
  <c r="EL91" i="2"/>
  <c r="EL74" i="2"/>
  <c r="FD113" i="2"/>
  <c r="EO113" i="2"/>
  <c r="EQ113" i="2"/>
  <c r="FH113" i="2"/>
  <c r="FE113" i="2"/>
  <c r="EV113" i="2"/>
  <c r="FG113" i="2"/>
  <c r="EN113" i="2"/>
  <c r="ER113" i="2"/>
  <c r="FI113" i="2"/>
  <c r="EY113" i="2"/>
  <c r="ET113" i="2"/>
  <c r="EX113" i="2"/>
  <c r="EW113" i="2"/>
  <c r="FF113" i="2"/>
  <c r="FB113" i="2"/>
  <c r="FA113" i="2"/>
  <c r="EU113" i="2"/>
  <c r="EP113" i="2"/>
  <c r="EM113" i="2"/>
  <c r="FC113" i="2"/>
  <c r="ES113" i="2"/>
  <c r="EZ113" i="2"/>
  <c r="FJ117" i="2"/>
  <c r="FH117" i="2"/>
  <c r="FF117" i="2"/>
  <c r="FG117" i="2"/>
  <c r="EQ117" i="2"/>
  <c r="EO117" i="2"/>
  <c r="FE117" i="2"/>
  <c r="EP117" i="2"/>
  <c r="ET117" i="2"/>
  <c r="EN117" i="2"/>
  <c r="FD117" i="2"/>
  <c r="ER117" i="2"/>
  <c r="FI117" i="2"/>
  <c r="EY117" i="2"/>
  <c r="EX117" i="2"/>
  <c r="EZ117" i="2"/>
  <c r="EU117" i="2"/>
  <c r="FA117" i="2"/>
  <c r="FB117" i="2"/>
  <c r="EW117" i="2"/>
  <c r="FC117" i="2"/>
  <c r="EM117" i="2"/>
  <c r="ES117" i="2"/>
  <c r="EV117" i="2"/>
  <c r="EV101" i="2"/>
  <c r="FB101" i="2"/>
  <c r="EY101" i="2"/>
  <c r="EN101" i="2"/>
  <c r="EP101" i="2"/>
  <c r="FE101" i="2"/>
  <c r="FI101" i="2"/>
  <c r="ES101" i="2"/>
  <c r="FF101" i="2"/>
  <c r="ER101" i="2"/>
  <c r="EQ101" i="2"/>
  <c r="FD101" i="2"/>
  <c r="FA101" i="2"/>
  <c r="EO101" i="2"/>
  <c r="FH101" i="2"/>
  <c r="EW101" i="2"/>
  <c r="EM101" i="2"/>
  <c r="FG101" i="2"/>
  <c r="ET101" i="2"/>
  <c r="EU101" i="2"/>
  <c r="EZ101" i="2"/>
  <c r="EX101" i="2"/>
  <c r="FC101" i="2"/>
  <c r="FL45" i="2"/>
  <c r="E34" i="3" s="1"/>
  <c r="FJ126" i="2"/>
  <c r="FG126" i="2"/>
  <c r="EW126" i="2"/>
  <c r="EV126" i="2"/>
  <c r="EM126" i="2"/>
  <c r="FH126" i="2"/>
  <c r="FI126" i="2"/>
  <c r="ET126" i="2"/>
  <c r="ER126" i="2"/>
  <c r="ES126" i="2"/>
  <c r="FC126" i="2"/>
  <c r="EQ126" i="2"/>
  <c r="EU126" i="2"/>
  <c r="EY126" i="2"/>
  <c r="EX126" i="2"/>
  <c r="EN126" i="2"/>
  <c r="EO126" i="2"/>
  <c r="FA126" i="2"/>
  <c r="FB126" i="2"/>
  <c r="EZ126" i="2"/>
  <c r="FE126" i="2"/>
  <c r="FD126" i="2"/>
  <c r="FF126" i="2"/>
  <c r="EP126" i="2"/>
  <c r="EY51" i="2"/>
  <c r="FC51" i="2"/>
  <c r="EQ51" i="2"/>
  <c r="EM51" i="2"/>
  <c r="EX51" i="2"/>
  <c r="FG51" i="2"/>
  <c r="EW51" i="2"/>
  <c r="FA51" i="2"/>
  <c r="FB51" i="2"/>
  <c r="ER51" i="2"/>
  <c r="EO51" i="2"/>
  <c r="ET51" i="2"/>
  <c r="FE51" i="2"/>
  <c r="FF51" i="2"/>
  <c r="EV51" i="2"/>
  <c r="ES51" i="2"/>
  <c r="EU51" i="2"/>
  <c r="FH51" i="2"/>
  <c r="EN51" i="2"/>
  <c r="EP51" i="2"/>
  <c r="FD51" i="2"/>
  <c r="EZ51" i="2"/>
  <c r="EL27" i="2"/>
  <c r="EN28" i="2"/>
  <c r="FK129" i="2"/>
  <c r="FL129" i="2"/>
  <c r="E118" i="3" s="1"/>
  <c r="ES42" i="2"/>
  <c r="FA42" i="2"/>
  <c r="EZ42" i="2"/>
  <c r="EM42" i="2"/>
  <c r="FC42" i="2"/>
  <c r="EY42" i="2"/>
  <c r="FF42" i="2"/>
  <c r="FE42" i="2"/>
  <c r="FH42" i="2"/>
  <c r="EW42" i="2"/>
  <c r="FD42" i="2"/>
  <c r="FB42" i="2"/>
  <c r="FG42" i="2"/>
  <c r="EU42" i="2"/>
  <c r="EV42" i="2"/>
  <c r="EQ42" i="2"/>
  <c r="EP42" i="2"/>
  <c r="ET42" i="2"/>
  <c r="EX42" i="2"/>
  <c r="EO42" i="2"/>
  <c r="EN42" i="2"/>
  <c r="FK44" i="2"/>
  <c r="FB57" i="2"/>
  <c r="FF57" i="2"/>
  <c r="FE57" i="2"/>
  <c r="EY57" i="2"/>
  <c r="FH57" i="2"/>
  <c r="FC57" i="2"/>
  <c r="EQ57" i="2"/>
  <c r="EN57" i="2"/>
  <c r="FD57" i="2"/>
  <c r="FA57" i="2"/>
  <c r="ER57" i="2"/>
  <c r="EM57" i="2"/>
  <c r="EP57" i="2"/>
  <c r="EV57" i="2"/>
  <c r="FG57" i="2"/>
  <c r="EO57" i="2"/>
  <c r="EW57" i="2"/>
  <c r="EU57" i="2"/>
  <c r="ET57" i="2"/>
  <c r="EX57" i="2"/>
  <c r="EZ57" i="2"/>
  <c r="ES57" i="2"/>
  <c r="FE70" i="2"/>
  <c r="EW70" i="2"/>
  <c r="EP70" i="2"/>
  <c r="FF70" i="2"/>
  <c r="FC70" i="2"/>
  <c r="EV70" i="2"/>
  <c r="EM70" i="2"/>
  <c r="FD70" i="2"/>
  <c r="EY70" i="2"/>
  <c r="FB70" i="2"/>
  <c r="FG70" i="2"/>
  <c r="ER70" i="2"/>
  <c r="FA70" i="2"/>
  <c r="EZ70" i="2"/>
  <c r="EU70" i="2"/>
  <c r="EO70" i="2"/>
  <c r="ES70" i="2"/>
  <c r="EQ70" i="2"/>
  <c r="EN70" i="2"/>
  <c r="EX70" i="2"/>
  <c r="ET70" i="2"/>
  <c r="FH70" i="2"/>
  <c r="FH48" i="2"/>
  <c r="EP48" i="2"/>
  <c r="EM48" i="2"/>
  <c r="EV48" i="2"/>
  <c r="FF48" i="2"/>
  <c r="ET48" i="2"/>
  <c r="EY48" i="2"/>
  <c r="ER48" i="2"/>
  <c r="FD48" i="2"/>
  <c r="EU48" i="2"/>
  <c r="EZ48" i="2"/>
  <c r="FE48" i="2"/>
  <c r="EX48" i="2"/>
  <c r="EO48" i="2"/>
  <c r="ES48" i="2"/>
  <c r="FA48" i="2"/>
  <c r="EQ48" i="2"/>
  <c r="EN48" i="2"/>
  <c r="EW48" i="2"/>
  <c r="FG48" i="2"/>
  <c r="FB48" i="2"/>
  <c r="FC48" i="2"/>
  <c r="EL87" i="2"/>
  <c r="FK24" i="2"/>
  <c r="FL24" i="2"/>
  <c r="E13" i="3" s="1"/>
  <c r="FG67" i="2"/>
  <c r="EM67" i="2"/>
  <c r="FC67" i="2"/>
  <c r="EX67" i="2"/>
  <c r="EQ67" i="2"/>
  <c r="FD67" i="2"/>
  <c r="EY67" i="2"/>
  <c r="EZ67" i="2"/>
  <c r="EO67" i="2"/>
  <c r="ET67" i="2"/>
  <c r="EP67" i="2"/>
  <c r="FF67" i="2"/>
  <c r="ES67" i="2"/>
  <c r="EV67" i="2"/>
  <c r="FB67" i="2"/>
  <c r="ER67" i="2"/>
  <c r="EN67" i="2"/>
  <c r="EW67" i="2"/>
  <c r="FE67" i="2"/>
  <c r="FH67" i="2"/>
  <c r="EU67" i="2"/>
  <c r="FA67" i="2"/>
  <c r="ES81" i="2"/>
  <c r="EW81" i="2"/>
  <c r="FB81" i="2"/>
  <c r="EQ81" i="2"/>
  <c r="ET81" i="2"/>
  <c r="EV81" i="2"/>
  <c r="EZ81" i="2"/>
  <c r="EO81" i="2"/>
  <c r="EN81" i="2"/>
  <c r="FG81" i="2"/>
  <c r="EY81" i="2"/>
  <c r="FF81" i="2"/>
  <c r="FC81" i="2"/>
  <c r="FH81" i="2"/>
  <c r="EX81" i="2"/>
  <c r="FE81" i="2"/>
  <c r="FA81" i="2"/>
  <c r="EM81" i="2"/>
  <c r="ER81" i="2"/>
  <c r="EU81" i="2"/>
  <c r="EP81" i="2"/>
  <c r="FD81" i="2"/>
  <c r="EO89" i="2"/>
  <c r="EQ89" i="2"/>
  <c r="FB89" i="2"/>
  <c r="ES89" i="2"/>
  <c r="FG89" i="2"/>
  <c r="FH89" i="2"/>
  <c r="FA89" i="2"/>
  <c r="FE89" i="2"/>
  <c r="EN89" i="2"/>
  <c r="ER89" i="2"/>
  <c r="EX89" i="2"/>
  <c r="EY89" i="2"/>
  <c r="FD89" i="2"/>
  <c r="EP89" i="2"/>
  <c r="FF89" i="2"/>
  <c r="EV89" i="2"/>
  <c r="EW89" i="2"/>
  <c r="EM89" i="2"/>
  <c r="EU89" i="2"/>
  <c r="FC89" i="2"/>
  <c r="ET89" i="2"/>
  <c r="EZ89" i="2"/>
  <c r="FK19" i="2"/>
  <c r="FK17" i="2"/>
  <c r="FD111" i="2"/>
  <c r="FG111" i="2"/>
  <c r="FE111" i="2"/>
  <c r="EO111" i="2"/>
  <c r="EQ111" i="2"/>
  <c r="EZ111" i="2"/>
  <c r="FA111" i="2"/>
  <c r="EY111" i="2"/>
  <c r="EN111" i="2"/>
  <c r="FC111" i="2"/>
  <c r="EP111" i="2"/>
  <c r="FF111" i="2"/>
  <c r="FH111" i="2"/>
  <c r="ET111" i="2"/>
  <c r="FI111" i="2"/>
  <c r="EV111" i="2"/>
  <c r="ER111" i="2"/>
  <c r="EW111" i="2"/>
  <c r="ES111" i="2"/>
  <c r="EM111" i="2"/>
  <c r="FB111" i="2"/>
  <c r="EU111" i="2"/>
  <c r="EX111" i="2"/>
  <c r="EX68" i="2"/>
  <c r="EU68" i="2"/>
  <c r="EO68" i="2"/>
  <c r="EY68" i="2"/>
  <c r="FF68" i="2"/>
  <c r="EP68" i="2"/>
  <c r="FC68" i="2"/>
  <c r="FG68" i="2"/>
  <c r="FE68" i="2"/>
  <c r="FA68" i="2"/>
  <c r="EZ68" i="2"/>
  <c r="ES68" i="2"/>
  <c r="ET68" i="2"/>
  <c r="EW68" i="2"/>
  <c r="EQ68" i="2"/>
  <c r="EN68" i="2"/>
  <c r="EV68" i="2"/>
  <c r="EM68" i="2"/>
  <c r="FH68" i="2"/>
  <c r="FB68" i="2"/>
  <c r="ER68" i="2"/>
  <c r="FD68" i="2"/>
  <c r="EP29" i="2"/>
  <c r="EX29" i="2"/>
  <c r="ES29" i="2"/>
  <c r="EY29" i="2"/>
  <c r="FF29" i="2"/>
  <c r="FG29" i="2"/>
  <c r="FE29" i="2"/>
  <c r="FA29" i="2"/>
  <c r="EQ29" i="2"/>
  <c r="FD29" i="2"/>
  <c r="FB29" i="2"/>
  <c r="EZ29" i="2"/>
  <c r="EM29" i="2"/>
  <c r="EV29" i="2"/>
  <c r="ET29" i="2"/>
  <c r="EO29" i="2"/>
  <c r="FC29" i="2"/>
  <c r="EU29" i="2"/>
  <c r="EN29" i="2"/>
  <c r="EW29" i="2"/>
  <c r="EY46" i="2"/>
  <c r="ET46" i="2"/>
  <c r="EW46" i="2"/>
  <c r="EV46" i="2"/>
  <c r="EZ46" i="2"/>
  <c r="EQ46" i="2"/>
  <c r="EN46" i="2"/>
  <c r="FD46" i="2"/>
  <c r="FF46" i="2"/>
  <c r="EO46" i="2"/>
  <c r="FB46" i="2"/>
  <c r="ES46" i="2"/>
  <c r="FE46" i="2"/>
  <c r="EM46" i="2"/>
  <c r="EP46" i="2"/>
  <c r="FC46" i="2"/>
  <c r="EX46" i="2"/>
  <c r="FA46" i="2"/>
  <c r="EU46" i="2"/>
  <c r="FG46" i="2"/>
  <c r="FH46" i="2"/>
  <c r="ER46" i="2"/>
  <c r="FE115" i="2"/>
  <c r="FH115" i="2"/>
  <c r="EQ115" i="2"/>
  <c r="FG115" i="2"/>
  <c r="FD115" i="2"/>
  <c r="EN115" i="2"/>
  <c r="EO115" i="2"/>
  <c r="ER115" i="2"/>
  <c r="EW115" i="2"/>
  <c r="EP115" i="2"/>
  <c r="EY115" i="2"/>
  <c r="EZ115" i="2"/>
  <c r="EV115" i="2"/>
  <c r="EU115" i="2"/>
  <c r="FA115" i="2"/>
  <c r="ES115" i="2"/>
  <c r="EM115" i="2"/>
  <c r="FB115" i="2"/>
  <c r="FF115" i="2"/>
  <c r="FI115" i="2"/>
  <c r="ET115" i="2"/>
  <c r="EX115" i="2"/>
  <c r="FC115" i="2"/>
  <c r="EL81" i="2"/>
  <c r="EW86" i="2"/>
  <c r="FA86" i="2"/>
  <c r="EP86" i="2"/>
  <c r="EU86" i="2"/>
  <c r="FD86" i="2"/>
  <c r="FE86" i="2"/>
  <c r="EN86" i="2"/>
  <c r="EV86" i="2"/>
  <c r="ET86" i="2"/>
  <c r="EO86" i="2"/>
  <c r="EQ86" i="2"/>
  <c r="EZ86" i="2"/>
  <c r="EM86" i="2"/>
  <c r="EY86" i="2"/>
  <c r="ER86" i="2"/>
  <c r="FH86" i="2"/>
  <c r="FB86" i="2"/>
  <c r="FF86" i="2"/>
  <c r="ES86" i="2"/>
  <c r="EX86" i="2"/>
  <c r="FG86" i="2"/>
  <c r="FC86" i="2"/>
  <c r="FL47" i="2"/>
  <c r="E36" i="3" s="1"/>
  <c r="FL96" i="2"/>
  <c r="E85" i="3" s="1"/>
  <c r="FK96" i="2"/>
  <c r="EY108" i="2"/>
  <c r="EZ108" i="2"/>
  <c r="FC108" i="2"/>
  <c r="EV108" i="2"/>
  <c r="ER108" i="2"/>
  <c r="EX108" i="2"/>
  <c r="EW108" i="2"/>
  <c r="EU108" i="2"/>
  <c r="EO108" i="2"/>
  <c r="EN108" i="2"/>
  <c r="FH108" i="2"/>
  <c r="FI108" i="2"/>
  <c r="FF108" i="2"/>
  <c r="FE108" i="2"/>
  <c r="FB108" i="2"/>
  <c r="ET108" i="2"/>
  <c r="FG108" i="2"/>
  <c r="EP108" i="2"/>
  <c r="EQ108" i="2"/>
  <c r="EM108" i="2"/>
  <c r="ES108" i="2"/>
  <c r="FD108" i="2"/>
  <c r="FA108" i="2"/>
  <c r="FL90" i="2"/>
  <c r="E79" i="3" s="1"/>
  <c r="FK90" i="2"/>
  <c r="FL116" i="2"/>
  <c r="E105" i="3" s="1"/>
  <c r="FL92" i="2"/>
  <c r="E81" i="3" s="1"/>
  <c r="FA31" i="2"/>
  <c r="EX31" i="2"/>
  <c r="EY31" i="2"/>
  <c r="FF31" i="2"/>
  <c r="FG31" i="2"/>
  <c r="EP31" i="2"/>
  <c r="EM31" i="2"/>
  <c r="FE31" i="2"/>
  <c r="FD31" i="2"/>
  <c r="EZ31" i="2"/>
  <c r="ES31" i="2"/>
  <c r="ET31" i="2"/>
  <c r="EO31" i="2"/>
  <c r="EN31" i="2"/>
  <c r="EV31" i="2"/>
  <c r="EQ31" i="2"/>
  <c r="FC31" i="2"/>
  <c r="EU31" i="2"/>
  <c r="EW31" i="2"/>
  <c r="FB31" i="2"/>
  <c r="EL29" i="2"/>
  <c r="EW36" i="2"/>
  <c r="EX36" i="2"/>
  <c r="FF36" i="2"/>
  <c r="EU36" i="2"/>
  <c r="FE36" i="2"/>
  <c r="FC36" i="2"/>
  <c r="FB36" i="2"/>
  <c r="FD36" i="2"/>
  <c r="FG36" i="2"/>
  <c r="EZ36" i="2"/>
  <c r="ET36" i="2"/>
  <c r="EO36" i="2"/>
  <c r="EQ36" i="2"/>
  <c r="EP36" i="2"/>
  <c r="ES36" i="2"/>
  <c r="EV36" i="2"/>
  <c r="FH36" i="2"/>
  <c r="EN36" i="2"/>
  <c r="EY36" i="2"/>
  <c r="FA36" i="2"/>
  <c r="EM36" i="2"/>
  <c r="EV75" i="2"/>
  <c r="FD75" i="2"/>
  <c r="FG75" i="2"/>
  <c r="EO75" i="2"/>
  <c r="FE75" i="2"/>
  <c r="EP75" i="2"/>
  <c r="FB75" i="2"/>
  <c r="EX75" i="2"/>
  <c r="FH75" i="2"/>
  <c r="EY75" i="2"/>
  <c r="EQ75" i="2"/>
  <c r="EZ75" i="2"/>
  <c r="ER75" i="2"/>
  <c r="EN75" i="2"/>
  <c r="ES75" i="2"/>
  <c r="EU75" i="2"/>
  <c r="EM75" i="2"/>
  <c r="ET75" i="2"/>
  <c r="EW75" i="2"/>
  <c r="FF75" i="2"/>
  <c r="FC75" i="2"/>
  <c r="FA75" i="2"/>
  <c r="EX71" i="2"/>
  <c r="FC71" i="2"/>
  <c r="FF71" i="2"/>
  <c r="EU71" i="2"/>
  <c r="EN71" i="2"/>
  <c r="EM71" i="2"/>
  <c r="FE71" i="2"/>
  <c r="EP71" i="2"/>
  <c r="EV71" i="2"/>
  <c r="EO71" i="2"/>
  <c r="FG71" i="2"/>
  <c r="ES71" i="2"/>
  <c r="ET71" i="2"/>
  <c r="FD71" i="2"/>
  <c r="EQ71" i="2"/>
  <c r="FA71" i="2"/>
  <c r="FB71" i="2"/>
  <c r="FH71" i="2"/>
  <c r="EY71" i="2"/>
  <c r="ER71" i="2"/>
  <c r="EZ71" i="2"/>
  <c r="EW71" i="2"/>
  <c r="EX65" i="2"/>
  <c r="EM65" i="2"/>
  <c r="FE65" i="2"/>
  <c r="FF65" i="2"/>
  <c r="FD65" i="2"/>
  <c r="FG65" i="2"/>
  <c r="EZ65" i="2"/>
  <c r="ET65" i="2"/>
  <c r="EN65" i="2"/>
  <c r="EP65" i="2"/>
  <c r="EO65" i="2"/>
  <c r="EU65" i="2"/>
  <c r="EW65" i="2"/>
  <c r="FH65" i="2"/>
  <c r="EY65" i="2"/>
  <c r="FA65" i="2"/>
  <c r="ES65" i="2"/>
  <c r="EV65" i="2"/>
  <c r="FB65" i="2"/>
  <c r="EQ65" i="2"/>
  <c r="FC65" i="2"/>
  <c r="ER65" i="2"/>
  <c r="EX40" i="2"/>
  <c r="EW40" i="2"/>
  <c r="EZ40" i="2"/>
  <c r="ET40" i="2"/>
  <c r="EP40" i="2"/>
  <c r="FE40" i="2"/>
  <c r="EM40" i="2"/>
  <c r="FD40" i="2"/>
  <c r="ES40" i="2"/>
  <c r="FB40" i="2"/>
  <c r="EU40" i="2"/>
  <c r="FF40" i="2"/>
  <c r="EN40" i="2"/>
  <c r="FH40" i="2"/>
  <c r="FA40" i="2"/>
  <c r="FC40" i="2"/>
  <c r="FG40" i="2"/>
  <c r="EY40" i="2"/>
  <c r="EV40" i="2"/>
  <c r="EO40" i="2"/>
  <c r="EQ40" i="2"/>
  <c r="EP50" i="2"/>
  <c r="EQ50" i="2"/>
  <c r="FC50" i="2"/>
  <c r="EM50" i="2"/>
  <c r="FF50" i="2"/>
  <c r="FB50" i="2"/>
  <c r="EU50" i="2"/>
  <c r="EZ50" i="2"/>
  <c r="EY50" i="2"/>
  <c r="EV50" i="2"/>
  <c r="ES50" i="2"/>
  <c r="FG50" i="2"/>
  <c r="EO50" i="2"/>
  <c r="EW50" i="2"/>
  <c r="FA50" i="2"/>
  <c r="FH50" i="2"/>
  <c r="FE50" i="2"/>
  <c r="ER50" i="2"/>
  <c r="FD50" i="2"/>
  <c r="EN50" i="2"/>
  <c r="ET50" i="2"/>
  <c r="EX50" i="2"/>
  <c r="FL66" i="2"/>
  <c r="E55" i="3" s="1"/>
  <c r="FK66" i="2"/>
  <c r="EZ38" i="2"/>
  <c r="ES38" i="2"/>
  <c r="EY38" i="2"/>
  <c r="EP38" i="2"/>
  <c r="FC38" i="2"/>
  <c r="EX38" i="2"/>
  <c r="EW38" i="2"/>
  <c r="FF38" i="2"/>
  <c r="EO38" i="2"/>
  <c r="FD38" i="2"/>
  <c r="EM38" i="2"/>
  <c r="ET38" i="2"/>
  <c r="FE38" i="2"/>
  <c r="FG38" i="2"/>
  <c r="EQ38" i="2"/>
  <c r="FH38" i="2"/>
  <c r="FB38" i="2"/>
  <c r="FA38" i="2"/>
  <c r="EV38" i="2"/>
  <c r="EU38" i="2"/>
  <c r="EN38" i="2"/>
  <c r="FL103" i="2"/>
  <c r="E92" i="3" s="1"/>
  <c r="FK103" i="2"/>
  <c r="EL31" i="2"/>
  <c r="EL110" i="2"/>
  <c r="EP39" i="2"/>
  <c r="EU39" i="2"/>
  <c r="EO39" i="2"/>
  <c r="EQ39" i="2"/>
  <c r="FE39" i="2"/>
  <c r="FA39" i="2"/>
  <c r="EY39" i="2"/>
  <c r="FG39" i="2"/>
  <c r="ES39" i="2"/>
  <c r="FH39" i="2"/>
  <c r="FF39" i="2"/>
  <c r="EN39" i="2"/>
  <c r="EX39" i="2"/>
  <c r="FC39" i="2"/>
  <c r="EV39" i="2"/>
  <c r="EM39" i="2"/>
  <c r="FB39" i="2"/>
  <c r="FD39" i="2"/>
  <c r="ET39" i="2"/>
  <c r="EZ39" i="2"/>
  <c r="EW39" i="2"/>
  <c r="ET37" i="2"/>
  <c r="FE37" i="2"/>
  <c r="EQ37" i="2"/>
  <c r="EW37" i="2"/>
  <c r="FH37" i="2"/>
  <c r="EP37" i="2"/>
  <c r="FG37" i="2"/>
  <c r="FF37" i="2"/>
  <c r="FA37" i="2"/>
  <c r="EU37" i="2"/>
  <c r="ES37" i="2"/>
  <c r="FD37" i="2"/>
  <c r="EZ37" i="2"/>
  <c r="EX37" i="2"/>
  <c r="EM37" i="2"/>
  <c r="EY37" i="2"/>
  <c r="EO37" i="2"/>
  <c r="EN37" i="2"/>
  <c r="FC37" i="2"/>
  <c r="FB37" i="2"/>
  <c r="EV37" i="2"/>
  <c r="FB32" i="2"/>
  <c r="FG32" i="2"/>
  <c r="ES32" i="2"/>
  <c r="EX32" i="2"/>
  <c r="EM32" i="2"/>
  <c r="EY32" i="2"/>
  <c r="FA32" i="2"/>
  <c r="FH32" i="2"/>
  <c r="FD32" i="2"/>
  <c r="EW32" i="2"/>
  <c r="EP32" i="2"/>
  <c r="FF32" i="2"/>
  <c r="EN32" i="2"/>
  <c r="FE32" i="2"/>
  <c r="EV32" i="2"/>
  <c r="FC32" i="2"/>
  <c r="EU32" i="2"/>
  <c r="ET32" i="2"/>
  <c r="EQ32" i="2"/>
  <c r="EZ32" i="2"/>
  <c r="EO32" i="2"/>
  <c r="EL40" i="2"/>
  <c r="FL64" i="2"/>
  <c r="E53" i="3" s="1"/>
  <c r="FK64" i="2"/>
  <c r="EL38" i="2"/>
  <c r="ET118" i="2"/>
  <c r="EN118" i="2"/>
  <c r="FJ118" i="2"/>
  <c r="ES118" i="2"/>
  <c r="EZ118" i="2"/>
  <c r="EO118" i="2"/>
  <c r="FA118" i="2"/>
  <c r="FC118" i="2"/>
  <c r="EP118" i="2"/>
  <c r="FG118" i="2"/>
  <c r="EU118" i="2"/>
  <c r="FH118" i="2"/>
  <c r="ER118" i="2"/>
  <c r="EW118" i="2"/>
  <c r="EX118" i="2"/>
  <c r="EV118" i="2"/>
  <c r="FD118" i="2"/>
  <c r="EY118" i="2"/>
  <c r="FE118" i="2"/>
  <c r="FB118" i="2"/>
  <c r="FI118" i="2"/>
  <c r="EQ118" i="2"/>
  <c r="FF118" i="2"/>
  <c r="EM118" i="2"/>
  <c r="EQ95" i="2"/>
  <c r="ES95" i="2"/>
  <c r="FG95" i="2"/>
  <c r="EX95" i="2"/>
  <c r="FA95" i="2"/>
  <c r="EN95" i="2"/>
  <c r="EZ95" i="2"/>
  <c r="EP95" i="2"/>
  <c r="FD95" i="2"/>
  <c r="FF95" i="2"/>
  <c r="FH95" i="2"/>
  <c r="ER95" i="2"/>
  <c r="FC95" i="2"/>
  <c r="EW95" i="2"/>
  <c r="FB95" i="2"/>
  <c r="ET95" i="2"/>
  <c r="FI95" i="2"/>
  <c r="EO95" i="2"/>
  <c r="EY95" i="2"/>
  <c r="FE95" i="2"/>
  <c r="EV95" i="2"/>
  <c r="EM95" i="2"/>
  <c r="EU95" i="2"/>
  <c r="FG35" i="2"/>
  <c r="FF35" i="2"/>
  <c r="EQ35" i="2"/>
  <c r="EY35" i="2"/>
  <c r="EP35" i="2"/>
  <c r="ET35" i="2"/>
  <c r="EM35" i="2"/>
  <c r="EX35" i="2"/>
  <c r="EU35" i="2"/>
  <c r="FH35" i="2"/>
  <c r="FD35" i="2"/>
  <c r="EV35" i="2"/>
  <c r="FC35" i="2"/>
  <c r="EN35" i="2"/>
  <c r="EO35" i="2"/>
  <c r="FA35" i="2"/>
  <c r="FB35" i="2"/>
  <c r="EZ35" i="2"/>
  <c r="FE35" i="2"/>
  <c r="EW35" i="2"/>
  <c r="ES35" i="2"/>
  <c r="FH43" i="2"/>
  <c r="EP43" i="2"/>
  <c r="FA43" i="2"/>
  <c r="FC43" i="2"/>
  <c r="ES43" i="2"/>
  <c r="EV43" i="2"/>
  <c r="EX43" i="2"/>
  <c r="EO43" i="2"/>
  <c r="EM43" i="2"/>
  <c r="EW43" i="2"/>
  <c r="FG43" i="2"/>
  <c r="EY43" i="2"/>
  <c r="FF43" i="2"/>
  <c r="FB43" i="2"/>
  <c r="ET43" i="2"/>
  <c r="EN43" i="2"/>
  <c r="EQ43" i="2"/>
  <c r="FD43" i="2"/>
  <c r="EU43" i="2"/>
  <c r="EZ43" i="2"/>
  <c r="FE43" i="2"/>
  <c r="FE63" i="2"/>
  <c r="FH63" i="2"/>
  <c r="FD63" i="2"/>
  <c r="EQ63" i="2"/>
  <c r="EO63" i="2"/>
  <c r="EP63" i="2"/>
  <c r="EN63" i="2"/>
  <c r="ER63" i="2"/>
  <c r="ET63" i="2"/>
  <c r="FF63" i="2"/>
  <c r="FG63" i="2"/>
  <c r="EY63" i="2"/>
  <c r="EV63" i="2"/>
  <c r="EX63" i="2"/>
  <c r="EM63" i="2"/>
  <c r="FA63" i="2"/>
  <c r="EU63" i="2"/>
  <c r="FB63" i="2"/>
  <c r="EZ63" i="2"/>
  <c r="ES63" i="2"/>
  <c r="EW63" i="2"/>
  <c r="FC63" i="2"/>
  <c r="EL37" i="2"/>
  <c r="FD83" i="2"/>
  <c r="FH83" i="2"/>
  <c r="EM83" i="2"/>
  <c r="FF83" i="2"/>
  <c r="EZ83" i="2"/>
  <c r="EQ83" i="2"/>
  <c r="ER83" i="2"/>
  <c r="EP83" i="2"/>
  <c r="ES83" i="2"/>
  <c r="FE83" i="2"/>
  <c r="EU83" i="2"/>
  <c r="EN83" i="2"/>
  <c r="EV83" i="2"/>
  <c r="EO83" i="2"/>
  <c r="FC83" i="2"/>
  <c r="FA83" i="2"/>
  <c r="FG83" i="2"/>
  <c r="EY83" i="2"/>
  <c r="ET83" i="2"/>
  <c r="EX83" i="2"/>
  <c r="EW83" i="2"/>
  <c r="FB83" i="2"/>
  <c r="FF76" i="2"/>
  <c r="FA76" i="2"/>
  <c r="FC76" i="2"/>
  <c r="ET76" i="2"/>
  <c r="FG76" i="2"/>
  <c r="EM76" i="2"/>
  <c r="EX76" i="2"/>
  <c r="ER76" i="2"/>
  <c r="EY76" i="2"/>
  <c r="EW76" i="2"/>
  <c r="EN76" i="2"/>
  <c r="FE76" i="2"/>
  <c r="EZ76" i="2"/>
  <c r="EO76" i="2"/>
  <c r="EV76" i="2"/>
  <c r="FD76" i="2"/>
  <c r="ES76" i="2"/>
  <c r="EU76" i="2"/>
  <c r="FH76" i="2"/>
  <c r="EQ76" i="2"/>
  <c r="FB76" i="2"/>
  <c r="EP76" i="2"/>
  <c r="FC69" i="2"/>
  <c r="EW69" i="2"/>
  <c r="EV69" i="2"/>
  <c r="EO69" i="2"/>
  <c r="FG69" i="2"/>
  <c r="FF69" i="2"/>
  <c r="FD69" i="2"/>
  <c r="EX69" i="2"/>
  <c r="EP69" i="2"/>
  <c r="FH69" i="2"/>
  <c r="EQ69" i="2"/>
  <c r="EN69" i="2"/>
  <c r="FE69" i="2"/>
  <c r="FA69" i="2"/>
  <c r="ET69" i="2"/>
  <c r="EU69" i="2"/>
  <c r="FB69" i="2"/>
  <c r="ES69" i="2"/>
  <c r="ER69" i="2"/>
  <c r="EZ69" i="2"/>
  <c r="EM69" i="2"/>
  <c r="EY69" i="2"/>
  <c r="ES125" i="2"/>
  <c r="EU125" i="2"/>
  <c r="FC125" i="2"/>
  <c r="EM125" i="2"/>
  <c r="FI125" i="2"/>
  <c r="FD125" i="2"/>
  <c r="FE125" i="2"/>
  <c r="EP125" i="2"/>
  <c r="FF125" i="2"/>
  <c r="FG125" i="2"/>
  <c r="EZ125" i="2"/>
  <c r="ER125" i="2"/>
  <c r="EV125" i="2"/>
  <c r="FA125" i="2"/>
  <c r="FH125" i="2"/>
  <c r="FJ125" i="2"/>
  <c r="EY125" i="2"/>
  <c r="EN125" i="2"/>
  <c r="FB125" i="2"/>
  <c r="EW125" i="2"/>
  <c r="EO125" i="2"/>
  <c r="EX125" i="2"/>
  <c r="EQ125" i="2"/>
  <c r="ET125" i="2"/>
  <c r="FK30" i="2"/>
  <c r="FL30" i="2"/>
  <c r="E19" i="3" s="1"/>
  <c r="EU128" i="2"/>
  <c r="ET128" i="2"/>
  <c r="EM128" i="2"/>
  <c r="FB128" i="2"/>
  <c r="FF128" i="2"/>
  <c r="FA128" i="2"/>
  <c r="ES128" i="2"/>
  <c r="EW128" i="2"/>
  <c r="FD128" i="2"/>
  <c r="FJ128" i="2"/>
  <c r="FG128" i="2"/>
  <c r="EX128" i="2"/>
  <c r="FH128" i="2"/>
  <c r="EV128" i="2"/>
  <c r="FC128" i="2"/>
  <c r="EY128" i="2"/>
  <c r="FI128" i="2"/>
  <c r="EZ128" i="2"/>
  <c r="ER128" i="2"/>
  <c r="EP128" i="2"/>
  <c r="EN128" i="2"/>
  <c r="EO128" i="2"/>
  <c r="FE128" i="2"/>
  <c r="EQ128" i="2"/>
  <c r="FL16" i="2"/>
  <c r="E5" i="3" s="1"/>
  <c r="FK105" i="2"/>
  <c r="FL25" i="2"/>
  <c r="E14" i="3" s="1"/>
  <c r="EL39" i="2"/>
  <c r="FG82" i="2"/>
  <c r="FC82" i="2"/>
  <c r="FA82" i="2"/>
  <c r="FH82" i="2"/>
  <c r="EW82" i="2"/>
  <c r="FD82" i="2"/>
  <c r="FE82" i="2"/>
  <c r="EM82" i="2"/>
  <c r="EZ82" i="2"/>
  <c r="FF82" i="2"/>
  <c r="EP82" i="2"/>
  <c r="EV82" i="2"/>
  <c r="EY82" i="2"/>
  <c r="EQ82" i="2"/>
  <c r="EX82" i="2"/>
  <c r="EN82" i="2"/>
  <c r="ET82" i="2"/>
  <c r="EO82" i="2"/>
  <c r="ES82" i="2"/>
  <c r="FB82" i="2"/>
  <c r="ER82" i="2"/>
  <c r="EU82" i="2"/>
  <c r="EL60" i="2"/>
  <c r="EL35" i="2"/>
  <c r="EL52" i="2"/>
  <c r="EO55" i="2"/>
  <c r="ER55" i="2"/>
  <c r="FD55" i="2"/>
  <c r="FB55" i="2"/>
  <c r="EP55" i="2"/>
  <c r="EX55" i="2"/>
  <c r="FH55" i="2"/>
  <c r="FG55" i="2"/>
  <c r="EQ55" i="2"/>
  <c r="EM55" i="2"/>
  <c r="EN55" i="2"/>
  <c r="FF55" i="2"/>
  <c r="EU55" i="2"/>
  <c r="FC55" i="2"/>
  <c r="ES55" i="2"/>
  <c r="EW55" i="2"/>
  <c r="EZ55" i="2"/>
  <c r="FA55" i="2"/>
  <c r="ET55" i="2"/>
  <c r="EY55" i="2"/>
  <c r="EV55" i="2"/>
  <c r="FE55" i="2"/>
  <c r="EL83" i="2"/>
  <c r="EM131" i="2"/>
  <c r="EY131" i="2"/>
  <c r="FA131" i="2"/>
  <c r="EP131" i="2"/>
  <c r="EU131" i="2"/>
  <c r="FB131" i="2"/>
  <c r="EN131" i="2"/>
  <c r="EO131" i="2"/>
  <c r="ER131" i="2"/>
  <c r="EZ131" i="2"/>
  <c r="ET131" i="2"/>
  <c r="FI131" i="2"/>
  <c r="FJ131" i="2"/>
  <c r="EQ131" i="2"/>
  <c r="ES131" i="2"/>
  <c r="FH131" i="2"/>
  <c r="EW131" i="2"/>
  <c r="FD131" i="2"/>
  <c r="FE131" i="2"/>
  <c r="FC131" i="2"/>
  <c r="EV131" i="2"/>
  <c r="EX131" i="2"/>
  <c r="FF131" i="2"/>
  <c r="FG131" i="2"/>
  <c r="FL112" i="2"/>
  <c r="E101" i="3" s="1"/>
  <c r="FK112" i="2"/>
  <c r="Z29" i="3" l="1"/>
  <c r="AB79" i="3"/>
  <c r="AA18" i="3"/>
  <c r="AA29" i="3"/>
  <c r="AB29" i="3"/>
  <c r="Z65" i="3"/>
  <c r="Z108" i="3"/>
  <c r="Z27" i="3"/>
  <c r="AA93" i="3"/>
  <c r="Z100" i="3"/>
  <c r="AA111" i="3"/>
  <c r="AB74" i="3"/>
  <c r="Z18" i="3"/>
  <c r="AB18" i="3" s="1"/>
  <c r="AA39" i="3"/>
  <c r="Z66" i="3"/>
  <c r="Z39" i="3"/>
  <c r="Z109" i="3"/>
  <c r="AB109" i="3" s="1"/>
  <c r="AB34" i="3"/>
  <c r="AB88" i="3"/>
  <c r="Z50" i="3"/>
  <c r="N9" i="3"/>
  <c r="Y119" i="3"/>
  <c r="Z119" i="3" s="1"/>
  <c r="Y95" i="3"/>
  <c r="Z95" i="3"/>
  <c r="Y113" i="3"/>
  <c r="Z113" i="3"/>
  <c r="Z83" i="3"/>
  <c r="Z76" i="3"/>
  <c r="Z22" i="3"/>
  <c r="Y70" i="3"/>
  <c r="AA70" i="3" s="1"/>
  <c r="Z70" i="3"/>
  <c r="Y103" i="3"/>
  <c r="Z103" i="3" s="1"/>
  <c r="Z28" i="3"/>
  <c r="Y43" i="3"/>
  <c r="Z43" i="3" s="1"/>
  <c r="Z78" i="3"/>
  <c r="Y105" i="3"/>
  <c r="AA105" i="3" s="1"/>
  <c r="AA64" i="3"/>
  <c r="Y60" i="3"/>
  <c r="AA60" i="3" s="1"/>
  <c r="Z60" i="3"/>
  <c r="AA71" i="3"/>
  <c r="Z37" i="3"/>
  <c r="Y38" i="3"/>
  <c r="AA38" i="3" s="1"/>
  <c r="Z38" i="3"/>
  <c r="Y9" i="3"/>
  <c r="Z9" i="3" s="1"/>
  <c r="AA25" i="3"/>
  <c r="AA40" i="3"/>
  <c r="AA114" i="3"/>
  <c r="AA22" i="3"/>
  <c r="N8" i="3"/>
  <c r="Y118" i="3"/>
  <c r="AA118" i="3" s="1"/>
  <c r="Y101" i="3"/>
  <c r="Z101" i="3" s="1"/>
  <c r="AA101" i="3"/>
  <c r="Y30" i="3"/>
  <c r="Z30" i="3" s="1"/>
  <c r="AA30" i="3"/>
  <c r="Z46" i="3"/>
  <c r="AA49" i="3"/>
  <c r="AA78" i="3"/>
  <c r="AB73" i="3"/>
  <c r="Z92" i="3"/>
  <c r="Y35" i="3"/>
  <c r="AA35" i="3" s="1"/>
  <c r="Z35" i="3"/>
  <c r="AB35" i="3" s="1"/>
  <c r="Z97" i="3"/>
  <c r="Z32" i="3"/>
  <c r="AB32" i="3" s="1"/>
  <c r="AA56" i="3"/>
  <c r="AA96" i="3"/>
  <c r="Y110" i="3"/>
  <c r="AA110" i="3" s="1"/>
  <c r="Y14" i="3"/>
  <c r="Z14" i="3" s="1"/>
  <c r="AA14" i="3"/>
  <c r="Y10" i="3"/>
  <c r="AA10" i="3" s="1"/>
  <c r="Z10" i="3"/>
  <c r="Z59" i="3"/>
  <c r="Y85" i="3"/>
  <c r="Z85" i="3" s="1"/>
  <c r="Y94" i="3"/>
  <c r="Z94" i="3" s="1"/>
  <c r="AA94" i="3"/>
  <c r="AA32" i="3"/>
  <c r="AA92" i="3"/>
  <c r="Y45" i="3"/>
  <c r="Z45" i="3" s="1"/>
  <c r="Y13" i="3"/>
  <c r="Z13" i="3" s="1"/>
  <c r="Y87" i="3"/>
  <c r="AA87" i="3" s="1"/>
  <c r="Z49" i="3"/>
  <c r="AA54" i="3"/>
  <c r="AA102" i="3"/>
  <c r="Z42" i="3"/>
  <c r="Z102" i="3"/>
  <c r="Y99" i="3"/>
  <c r="AA99" i="3" s="1"/>
  <c r="Z99" i="3"/>
  <c r="AB99" i="3" s="1"/>
  <c r="AA115" i="3"/>
  <c r="Y67" i="3"/>
  <c r="Z67" i="3" s="1"/>
  <c r="AA67" i="3"/>
  <c r="Y104" i="3"/>
  <c r="Z104" i="3" s="1"/>
  <c r="AA76" i="3"/>
  <c r="Y91" i="3"/>
  <c r="Z91" i="3" s="1"/>
  <c r="Z63" i="3"/>
  <c r="Y68" i="3"/>
  <c r="Z68" i="3" s="1"/>
  <c r="Z58" i="3"/>
  <c r="Y84" i="3"/>
  <c r="AA84" i="3" s="1"/>
  <c r="Y61" i="3"/>
  <c r="AA61" i="3" s="1"/>
  <c r="Z61" i="3"/>
  <c r="AB61" i="3" s="1"/>
  <c r="Z115" i="3"/>
  <c r="Y44" i="3"/>
  <c r="AA44" i="3" s="1"/>
  <c r="Z44" i="3"/>
  <c r="AB44" i="3" s="1"/>
  <c r="Z93" i="3"/>
  <c r="AB93" i="3" s="1"/>
  <c r="Y82" i="3"/>
  <c r="Z82" i="3" s="1"/>
  <c r="AA82" i="3"/>
  <c r="Y20" i="3"/>
  <c r="AA20" i="3" s="1"/>
  <c r="Y48" i="3"/>
  <c r="AA48" i="3" s="1"/>
  <c r="Z48" i="3"/>
  <c r="AB48" i="3" s="1"/>
  <c r="Y53" i="3"/>
  <c r="Z53" i="3" s="1"/>
  <c r="Z40" i="3"/>
  <c r="N6" i="3"/>
  <c r="Y116" i="3"/>
  <c r="AA116" i="3" s="1"/>
  <c r="Z96" i="3"/>
  <c r="AA72" i="3"/>
  <c r="Z52" i="3"/>
  <c r="Y17" i="3"/>
  <c r="Z17" i="3" s="1"/>
  <c r="AA59" i="3"/>
  <c r="Z106" i="3"/>
  <c r="Z56" i="3"/>
  <c r="Z57" i="3"/>
  <c r="AB57" i="3" s="1"/>
  <c r="N7" i="3"/>
  <c r="Y117" i="3"/>
  <c r="AA117" i="3" s="1"/>
  <c r="AA97" i="3"/>
  <c r="Z112" i="3"/>
  <c r="AA75" i="3"/>
  <c r="AA24" i="3"/>
  <c r="AA37" i="3"/>
  <c r="Y41" i="3"/>
  <c r="AA41" i="3" s="1"/>
  <c r="Y19" i="3"/>
  <c r="Z19" i="3" s="1"/>
  <c r="AA69" i="3"/>
  <c r="Z75" i="3"/>
  <c r="Z26" i="3"/>
  <c r="Y21" i="3"/>
  <c r="AA21" i="3" s="1"/>
  <c r="Z21" i="3"/>
  <c r="AB21" i="3" s="1"/>
  <c r="AA28" i="3"/>
  <c r="AA51" i="3"/>
  <c r="Z72" i="3"/>
  <c r="AA63" i="3"/>
  <c r="Z25" i="3"/>
  <c r="AA47" i="3"/>
  <c r="Z86" i="3"/>
  <c r="Z23" i="3"/>
  <c r="AA112" i="3"/>
  <c r="N10" i="3"/>
  <c r="Y120" i="3"/>
  <c r="AA120" i="3" s="1"/>
  <c r="AA26" i="3"/>
  <c r="Z64" i="3"/>
  <c r="AA108" i="3"/>
  <c r="AB108" i="3" s="1"/>
  <c r="Y89" i="3"/>
  <c r="AA89" i="3" s="1"/>
  <c r="Z71" i="3"/>
  <c r="Y31" i="3"/>
  <c r="AA31" i="3" s="1"/>
  <c r="Z31" i="3"/>
  <c r="AB31" i="3" s="1"/>
  <c r="AA66" i="3"/>
  <c r="N11" i="3"/>
  <c r="Y121" i="3"/>
  <c r="Z121" i="3" s="1"/>
  <c r="AA42" i="3"/>
  <c r="Y80" i="3"/>
  <c r="AA80" i="3" s="1"/>
  <c r="AB111" i="3"/>
  <c r="Z54" i="3"/>
  <c r="AB54" i="3" s="1"/>
  <c r="AB81" i="3"/>
  <c r="AA86" i="3"/>
  <c r="Z69" i="3"/>
  <c r="Y107" i="3"/>
  <c r="AA107" i="3" s="1"/>
  <c r="AA23" i="3"/>
  <c r="Y15" i="3"/>
  <c r="Z15" i="3" s="1"/>
  <c r="Y5" i="3"/>
  <c r="Z5" i="3" s="1"/>
  <c r="AA5" i="3"/>
  <c r="AA106" i="3"/>
  <c r="AA58" i="3"/>
  <c r="AA100" i="3"/>
  <c r="AB100" i="3" s="1"/>
  <c r="AA65" i="3"/>
  <c r="AB65" i="3" s="1"/>
  <c r="AB55" i="3"/>
  <c r="Y16" i="3"/>
  <c r="AA16" i="3" s="1"/>
  <c r="Z16" i="3"/>
  <c r="AB16" i="3" s="1"/>
  <c r="AA83" i="3"/>
  <c r="AA27" i="3"/>
  <c r="AB27" i="3" s="1"/>
  <c r="Z47" i="3"/>
  <c r="Z24" i="3"/>
  <c r="Y77" i="3"/>
  <c r="AA77" i="3" s="1"/>
  <c r="AB90" i="3"/>
  <c r="AA95" i="3"/>
  <c r="AA113" i="3"/>
  <c r="AB98" i="3"/>
  <c r="Y12" i="3"/>
  <c r="Z12" i="3" s="1"/>
  <c r="Z51" i="3"/>
  <c r="AA52" i="3"/>
  <c r="AA50" i="3"/>
  <c r="AB50" i="3" s="1"/>
  <c r="Z114" i="3"/>
  <c r="AA46" i="3"/>
  <c r="FK108" i="1"/>
  <c r="FK80" i="1"/>
  <c r="N4" i="3"/>
  <c r="FK48" i="1"/>
  <c r="FL94" i="1"/>
  <c r="D83" i="3" s="1"/>
  <c r="FK45" i="1"/>
  <c r="FL131" i="1"/>
  <c r="D120" i="3" s="1"/>
  <c r="FL75" i="1"/>
  <c r="D64" i="3" s="1"/>
  <c r="FK51" i="1"/>
  <c r="FK82" i="1"/>
  <c r="FK41" i="1"/>
  <c r="FK65" i="1"/>
  <c r="FL67" i="1"/>
  <c r="D56" i="3" s="1"/>
  <c r="FK26" i="1"/>
  <c r="FK63" i="1"/>
  <c r="FL132" i="1"/>
  <c r="D121" i="3" s="1"/>
  <c r="FL39" i="1"/>
  <c r="D28" i="3" s="1"/>
  <c r="FK93" i="1"/>
  <c r="FK34" i="1"/>
  <c r="FL102" i="1"/>
  <c r="D91" i="3" s="1"/>
  <c r="FK123" i="1"/>
  <c r="FK77" i="1"/>
  <c r="FK130" i="1"/>
  <c r="FL64" i="1"/>
  <c r="D53" i="3" s="1"/>
  <c r="FK62" i="1"/>
  <c r="FL113" i="1"/>
  <c r="D102" i="3" s="1"/>
  <c r="FK16" i="1"/>
  <c r="FL68" i="1"/>
  <c r="D57" i="3" s="1"/>
  <c r="FK29" i="1"/>
  <c r="FL79" i="1"/>
  <c r="D68" i="3" s="1"/>
  <c r="FL116" i="1"/>
  <c r="D105" i="3" s="1"/>
  <c r="FL34" i="1"/>
  <c r="D23" i="3" s="1"/>
  <c r="FK102" i="1"/>
  <c r="FL97" i="1"/>
  <c r="D86" i="3" s="1"/>
  <c r="FK79" i="1"/>
  <c r="FL38" i="1"/>
  <c r="D27" i="3" s="1"/>
  <c r="FL54" i="1"/>
  <c r="D43" i="3" s="1"/>
  <c r="FK61" i="1"/>
  <c r="FK23" i="1"/>
  <c r="FK105" i="1"/>
  <c r="FL53" i="1"/>
  <c r="D42" i="3" s="1"/>
  <c r="FK113" i="1"/>
  <c r="FK112" i="1"/>
  <c r="FL65" i="1"/>
  <c r="D54" i="3" s="1"/>
  <c r="FL119" i="1"/>
  <c r="D108" i="3" s="1"/>
  <c r="FL123" i="1"/>
  <c r="D112" i="3" s="1"/>
  <c r="FK25" i="1"/>
  <c r="FK87" i="1"/>
  <c r="FK38" i="1"/>
  <c r="FL103" i="1"/>
  <c r="D92" i="3" s="1"/>
  <c r="FK39" i="1"/>
  <c r="N5" i="3"/>
  <c r="FL45" i="1"/>
  <c r="D34" i="3" s="1"/>
  <c r="FK111" i="1"/>
  <c r="FL87" i="1"/>
  <c r="D76" i="3" s="1"/>
  <c r="FL93" i="1"/>
  <c r="D82" i="3" s="1"/>
  <c r="FL104" i="1"/>
  <c r="D93" i="3" s="1"/>
  <c r="FK104" i="1"/>
  <c r="FK54" i="1"/>
  <c r="FL77" i="1"/>
  <c r="D66" i="3" s="1"/>
  <c r="FL36" i="1"/>
  <c r="D25" i="3" s="1"/>
  <c r="FK36" i="1"/>
  <c r="FL105" i="1"/>
  <c r="D94" i="3" s="1"/>
  <c r="FL130" i="1"/>
  <c r="D119" i="3" s="1"/>
  <c r="FK103" i="1"/>
  <c r="FL16" i="1"/>
  <c r="D5" i="3" s="1"/>
  <c r="FK126" i="1"/>
  <c r="FL126" i="1"/>
  <c r="D115" i="3" s="1"/>
  <c r="FK107" i="1"/>
  <c r="FL24" i="1"/>
  <c r="D13" i="3" s="1"/>
  <c r="FK24" i="1"/>
  <c r="FK78" i="1"/>
  <c r="FL78" i="1"/>
  <c r="D67" i="3" s="1"/>
  <c r="FL37" i="1"/>
  <c r="D26" i="3" s="1"/>
  <c r="FK37" i="1"/>
  <c r="FK125" i="1"/>
  <c r="FL125" i="1"/>
  <c r="D114" i="3" s="1"/>
  <c r="FK89" i="1"/>
  <c r="FL89" i="1"/>
  <c r="D78" i="3" s="1"/>
  <c r="FL69" i="1"/>
  <c r="D58" i="3" s="1"/>
  <c r="FK69" i="1"/>
  <c r="FK53" i="1"/>
  <c r="FL43" i="1"/>
  <c r="D32" i="3" s="1"/>
  <c r="FK43" i="1"/>
  <c r="FL117" i="1"/>
  <c r="D106" i="3" s="1"/>
  <c r="FK117" i="1"/>
  <c r="FK76" i="1"/>
  <c r="FL76" i="1"/>
  <c r="D65" i="3" s="1"/>
  <c r="FL62" i="1"/>
  <c r="D51" i="3" s="1"/>
  <c r="FK68" i="1"/>
  <c r="FK67" i="1"/>
  <c r="FL48" i="1"/>
  <c r="D37" i="3" s="1"/>
  <c r="FL61" i="1"/>
  <c r="D50" i="3" s="1"/>
  <c r="FL63" i="1"/>
  <c r="D52" i="3" s="1"/>
  <c r="FL86" i="1"/>
  <c r="D75" i="3" s="1"/>
  <c r="FK86" i="1"/>
  <c r="FL56" i="1"/>
  <c r="D45" i="3" s="1"/>
  <c r="FK56" i="1"/>
  <c r="FL29" i="1"/>
  <c r="D18" i="3" s="1"/>
  <c r="FK83" i="1"/>
  <c r="FL83" i="1"/>
  <c r="D72" i="3" s="1"/>
  <c r="FK70" i="1"/>
  <c r="FL70" i="1"/>
  <c r="D59" i="3" s="1"/>
  <c r="FK116" i="1"/>
  <c r="FL20" i="1"/>
  <c r="D9" i="3" s="1"/>
  <c r="FK20" i="1"/>
  <c r="FK74" i="1"/>
  <c r="FL74" i="1"/>
  <c r="D63" i="3" s="1"/>
  <c r="FK119" i="1"/>
  <c r="FL108" i="1"/>
  <c r="D97" i="3" s="1"/>
  <c r="FK132" i="1"/>
  <c r="FL82" i="1"/>
  <c r="D71" i="3" s="1"/>
  <c r="FL51" i="1"/>
  <c r="D40" i="3" s="1"/>
  <c r="FK64" i="1"/>
  <c r="FL111" i="1"/>
  <c r="D100" i="3" s="1"/>
  <c r="FL26" i="1"/>
  <c r="D15" i="3" s="1"/>
  <c r="FL25" i="1"/>
  <c r="D14" i="3" s="1"/>
  <c r="FK75" i="1"/>
  <c r="FL80" i="1"/>
  <c r="D69" i="3" s="1"/>
  <c r="FK97" i="1"/>
  <c r="FL41" i="1"/>
  <c r="D30" i="3" s="1"/>
  <c r="FK58" i="1"/>
  <c r="FL58" i="1"/>
  <c r="D47" i="3" s="1"/>
  <c r="FL33" i="1"/>
  <c r="D22" i="3" s="1"/>
  <c r="FK33" i="1"/>
  <c r="FK36" i="2"/>
  <c r="FK70" i="2"/>
  <c r="FL117" i="2"/>
  <c r="E106" i="3" s="1"/>
  <c r="FL94" i="2"/>
  <c r="E83" i="3" s="1"/>
  <c r="FL42" i="2"/>
  <c r="E31" i="3" s="1"/>
  <c r="FL61" i="2"/>
  <c r="E50" i="3" s="1"/>
  <c r="FK43" i="2"/>
  <c r="FK114" i="2"/>
  <c r="FL58" i="2"/>
  <c r="E47" i="3" s="1"/>
  <c r="FK125" i="2"/>
  <c r="FK75" i="2"/>
  <c r="FL36" i="2"/>
  <c r="E25" i="3" s="1"/>
  <c r="FL89" i="2"/>
  <c r="E78" i="3" s="1"/>
  <c r="FK48" i="2"/>
  <c r="FK57" i="2"/>
  <c r="FK126" i="2"/>
  <c r="FL123" i="2"/>
  <c r="E112" i="3" s="1"/>
  <c r="FK61" i="2"/>
  <c r="FL104" i="2"/>
  <c r="E93" i="3" s="1"/>
  <c r="FL107" i="2"/>
  <c r="E96" i="3" s="1"/>
  <c r="FK101" i="2"/>
  <c r="FK86" i="2"/>
  <c r="FK32" i="2"/>
  <c r="FK67" i="2"/>
  <c r="FL57" i="2"/>
  <c r="E46" i="3" s="1"/>
  <c r="FK98" i="2"/>
  <c r="FK94" i="2"/>
  <c r="FL65" i="2"/>
  <c r="E54" i="3" s="1"/>
  <c r="FK108" i="2"/>
  <c r="FL69" i="2"/>
  <c r="E58" i="3" s="1"/>
  <c r="FL71" i="2"/>
  <c r="E60" i="3" s="1"/>
  <c r="FK46" i="2"/>
  <c r="FK33" i="2"/>
  <c r="FK106" i="2"/>
  <c r="FK49" i="2"/>
  <c r="FK59" i="2"/>
  <c r="FK53" i="2"/>
  <c r="FL32" i="2"/>
  <c r="E21" i="3" s="1"/>
  <c r="FL113" i="2"/>
  <c r="E102" i="3" s="1"/>
  <c r="FK107" i="2"/>
  <c r="FK50" i="2"/>
  <c r="FL101" i="2"/>
  <c r="E90" i="3" s="1"/>
  <c r="FK62" i="2"/>
  <c r="FL115" i="2"/>
  <c r="E104" i="3" s="1"/>
  <c r="FL67" i="2"/>
  <c r="E56" i="3" s="1"/>
  <c r="FK69" i="2"/>
  <c r="FK63" i="2"/>
  <c r="FK89" i="2"/>
  <c r="FK51" i="2"/>
  <c r="FL126" i="2"/>
  <c r="E115" i="3" s="1"/>
  <c r="FL34" i="2"/>
  <c r="E23" i="3" s="1"/>
  <c r="FL114" i="2"/>
  <c r="E103" i="3" s="1"/>
  <c r="FK128" i="2"/>
  <c r="FL63" i="2"/>
  <c r="E52" i="3" s="1"/>
  <c r="FK95" i="2"/>
  <c r="FK115" i="2"/>
  <c r="FK68" i="2"/>
  <c r="FL55" i="2"/>
  <c r="E44" i="3" s="1"/>
  <c r="FL49" i="2"/>
  <c r="E38" i="3" s="1"/>
  <c r="FK131" i="2"/>
  <c r="FL50" i="2"/>
  <c r="E39" i="3" s="1"/>
  <c r="FK71" i="2"/>
  <c r="FL86" i="2"/>
  <c r="E75" i="3" s="1"/>
  <c r="FL108" i="2"/>
  <c r="E97" i="3" s="1"/>
  <c r="FK111" i="2"/>
  <c r="FK42" i="2"/>
  <c r="FK117" i="2"/>
  <c r="FK121" i="2"/>
  <c r="FK34" i="2"/>
  <c r="FK97" i="2"/>
  <c r="FK76" i="2"/>
  <c r="FL100" i="2"/>
  <c r="E89" i="3" s="1"/>
  <c r="FL106" i="2"/>
  <c r="E95" i="3" s="1"/>
  <c r="FL82" i="2"/>
  <c r="E71" i="3" s="1"/>
  <c r="FL118" i="2"/>
  <c r="E107" i="3" s="1"/>
  <c r="FL70" i="2"/>
  <c r="E59" i="3" s="1"/>
  <c r="FL98" i="2"/>
  <c r="E87" i="3" s="1"/>
  <c r="FL121" i="2"/>
  <c r="E110" i="3" s="1"/>
  <c r="FK29" i="2"/>
  <c r="FL29" i="2"/>
  <c r="E18" i="3" s="1"/>
  <c r="FL33" i="2"/>
  <c r="E22" i="3" s="1"/>
  <c r="FK127" i="2"/>
  <c r="FL127" i="2"/>
  <c r="E116" i="3" s="1"/>
  <c r="FK83" i="2"/>
  <c r="FL83" i="2"/>
  <c r="E72" i="3" s="1"/>
  <c r="FK52" i="2"/>
  <c r="FL52" i="2"/>
  <c r="E41" i="3" s="1"/>
  <c r="FK110" i="2"/>
  <c r="FL110" i="2"/>
  <c r="E99" i="3" s="1"/>
  <c r="FL51" i="2"/>
  <c r="E40" i="3" s="1"/>
  <c r="FK104" i="2"/>
  <c r="FL120" i="2"/>
  <c r="E109" i="3" s="1"/>
  <c r="FK120" i="2"/>
  <c r="FL59" i="2"/>
  <c r="E48" i="3" s="1"/>
  <c r="FL68" i="2"/>
  <c r="E57" i="3" s="1"/>
  <c r="FK40" i="2"/>
  <c r="FL40" i="2"/>
  <c r="E29" i="3" s="1"/>
  <c r="FK35" i="2"/>
  <c r="FL35" i="2"/>
  <c r="E24" i="3" s="1"/>
  <c r="FK31" i="2"/>
  <c r="FL31" i="2"/>
  <c r="E20" i="3" s="1"/>
  <c r="FK74" i="2"/>
  <c r="FL74" i="2"/>
  <c r="E63" i="3" s="1"/>
  <c r="FL88" i="2"/>
  <c r="E77" i="3" s="1"/>
  <c r="FK88" i="2"/>
  <c r="FK80" i="2"/>
  <c r="FL80" i="2"/>
  <c r="E69" i="3" s="1"/>
  <c r="FK119" i="2"/>
  <c r="FL119" i="2"/>
  <c r="E108" i="3" s="1"/>
  <c r="FK124" i="2"/>
  <c r="FL124" i="2"/>
  <c r="E113" i="3" s="1"/>
  <c r="FL128" i="2"/>
  <c r="E117" i="3" s="1"/>
  <c r="FL43" i="2"/>
  <c r="E32" i="3" s="1"/>
  <c r="FK91" i="2"/>
  <c r="FL91" i="2"/>
  <c r="E80" i="3" s="1"/>
  <c r="FK130" i="2"/>
  <c r="FL130" i="2"/>
  <c r="E119" i="3" s="1"/>
  <c r="FL131" i="2"/>
  <c r="E120" i="3" s="1"/>
  <c r="FK39" i="2"/>
  <c r="FL39" i="2"/>
  <c r="E28" i="3" s="1"/>
  <c r="FK72" i="2"/>
  <c r="FL72" i="2"/>
  <c r="E61" i="3" s="1"/>
  <c r="FL125" i="2"/>
  <c r="E114" i="3" s="1"/>
  <c r="FL95" i="2"/>
  <c r="E84" i="3" s="1"/>
  <c r="FK118" i="2"/>
  <c r="FL60" i="2"/>
  <c r="E49" i="3" s="1"/>
  <c r="FK60" i="2"/>
  <c r="FK37" i="2"/>
  <c r="FL37" i="2"/>
  <c r="E26" i="3" s="1"/>
  <c r="FL111" i="2"/>
  <c r="E100" i="3" s="1"/>
  <c r="FL46" i="2"/>
  <c r="E35" i="3" s="1"/>
  <c r="FL62" i="2"/>
  <c r="E51" i="3" s="1"/>
  <c r="FK28" i="2"/>
  <c r="FL28" i="2"/>
  <c r="E17" i="3" s="1"/>
  <c r="FK81" i="2"/>
  <c r="FL81" i="2"/>
  <c r="E70" i="3" s="1"/>
  <c r="FK100" i="2"/>
  <c r="FL97" i="2"/>
  <c r="E86" i="3" s="1"/>
  <c r="FL75" i="2"/>
  <c r="E64" i="3" s="1"/>
  <c r="FK27" i="2"/>
  <c r="FL27" i="2"/>
  <c r="E16" i="3" s="1"/>
  <c r="FK113" i="2"/>
  <c r="FK55" i="2"/>
  <c r="FK58" i="2"/>
  <c r="FL48" i="2"/>
  <c r="E37" i="3" s="1"/>
  <c r="FK21" i="2"/>
  <c r="FL21" i="2"/>
  <c r="E10" i="3" s="1"/>
  <c r="FK38" i="2"/>
  <c r="FL38" i="2"/>
  <c r="E27" i="3" s="1"/>
  <c r="FK82" i="2"/>
  <c r="FL53" i="2"/>
  <c r="E42" i="3" s="1"/>
  <c r="FK123" i="2"/>
  <c r="FL76" i="2"/>
  <c r="E65" i="3" s="1"/>
  <c r="FK65" i="2"/>
  <c r="FK87" i="2"/>
  <c r="FL87" i="2"/>
  <c r="E76" i="3" s="1"/>
  <c r="AB39" i="3" l="1"/>
  <c r="AB56" i="3"/>
  <c r="AB64" i="3"/>
  <c r="Z120" i="3"/>
  <c r="AA9" i="3"/>
  <c r="AB92" i="3"/>
  <c r="AB106" i="3"/>
  <c r="AB47" i="3"/>
  <c r="AB75" i="3"/>
  <c r="AA103" i="3"/>
  <c r="AB103" i="3" s="1"/>
  <c r="AB114" i="3"/>
  <c r="Z80" i="3"/>
  <c r="AB80" i="3" s="1"/>
  <c r="Z116" i="3"/>
  <c r="Z110" i="3"/>
  <c r="AB110" i="3" s="1"/>
  <c r="AA119" i="3"/>
  <c r="AB119" i="3" s="1"/>
  <c r="AA68" i="3"/>
  <c r="AB68" i="3" s="1"/>
  <c r="Z87" i="3"/>
  <c r="AB87" i="3" s="1"/>
  <c r="Z77" i="3"/>
  <c r="AB77" i="3" s="1"/>
  <c r="Z20" i="3"/>
  <c r="AB20" i="3" s="1"/>
  <c r="AA45" i="3"/>
  <c r="AB45" i="3" s="1"/>
  <c r="AA17" i="3"/>
  <c r="AB17" i="3" s="1"/>
  <c r="AA104" i="3"/>
  <c r="AB104" i="3" s="1"/>
  <c r="Z105" i="3"/>
  <c r="AB105" i="3" s="1"/>
  <c r="AB94" i="3"/>
  <c r="AB115" i="3"/>
  <c r="AB9" i="3"/>
  <c r="AB59" i="3"/>
  <c r="AB22" i="3"/>
  <c r="AB23" i="3"/>
  <c r="AB37" i="3"/>
  <c r="AB14" i="3"/>
  <c r="AB66" i="3"/>
  <c r="AB51" i="3"/>
  <c r="AB63" i="3"/>
  <c r="AB40" i="3"/>
  <c r="AA15" i="3"/>
  <c r="AB15" i="3" s="1"/>
  <c r="AA91" i="3"/>
  <c r="AA13" i="3"/>
  <c r="AB13" i="3" s="1"/>
  <c r="Z118" i="3"/>
  <c r="Z89" i="3"/>
  <c r="AB89" i="3" s="1"/>
  <c r="AB102" i="3"/>
  <c r="AA85" i="3"/>
  <c r="AB85" i="3" s="1"/>
  <c r="AA43" i="3"/>
  <c r="AB43" i="3" s="1"/>
  <c r="AB69" i="3"/>
  <c r="Z117" i="3"/>
  <c r="AB117" i="3" s="1"/>
  <c r="AA53" i="3"/>
  <c r="AB53" i="3" s="1"/>
  <c r="AB58" i="3"/>
  <c r="AB42" i="3"/>
  <c r="AB28" i="3"/>
  <c r="AB10" i="3"/>
  <c r="AB26" i="3"/>
  <c r="AB49" i="3"/>
  <c r="AB46" i="3"/>
  <c r="AB120" i="3"/>
  <c r="AB38" i="3"/>
  <c r="AB70" i="3"/>
  <c r="AB91" i="3"/>
  <c r="AB30" i="3"/>
  <c r="AA12" i="3"/>
  <c r="AB12" i="3" s="1"/>
  <c r="AA19" i="3"/>
  <c r="AB19" i="3" s="1"/>
  <c r="AB82" i="3"/>
  <c r="AB101" i="3"/>
  <c r="AA121" i="3"/>
  <c r="AB121" i="3" s="1"/>
  <c r="Z41" i="3"/>
  <c r="AB41" i="3" s="1"/>
  <c r="AB60" i="3"/>
  <c r="AB76" i="3"/>
  <c r="AB52" i="3"/>
  <c r="AB118" i="3"/>
  <c r="AB83" i="3"/>
  <c r="AB86" i="3"/>
  <c r="AB113" i="3"/>
  <c r="AB67" i="3"/>
  <c r="AB25" i="3"/>
  <c r="AB116" i="3"/>
  <c r="AB97" i="3"/>
  <c r="AB95" i="3"/>
  <c r="AB5" i="3"/>
  <c r="AB112" i="3"/>
  <c r="AB78" i="3"/>
  <c r="AB96" i="3"/>
  <c r="AB24" i="3"/>
  <c r="Z107" i="3"/>
  <c r="AB107" i="3" s="1"/>
  <c r="AB71" i="3"/>
  <c r="AB72" i="3"/>
  <c r="Z84" i="3"/>
  <c r="AB84" i="3" s="1"/>
  <c r="A3" i="11" l="1"/>
  <c r="FB4" i="8"/>
  <c r="FA4" i="8"/>
  <c r="EZ4" i="8"/>
  <c r="EY4" i="8"/>
  <c r="EX4" i="8"/>
  <c r="EW4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M5" i="8"/>
  <c r="DW5" i="8"/>
  <c r="DG5" i="8"/>
  <c r="CQ5" i="8"/>
  <c r="CA5" i="8"/>
  <c r="BK5" i="8"/>
  <c r="AU5" i="8"/>
  <c r="AE5" i="8"/>
  <c r="O5" i="8"/>
  <c r="EJ5" i="8"/>
  <c r="CN5" i="8"/>
  <c r="AR5" i="8"/>
  <c r="EI5" i="8"/>
  <c r="DC5" i="8"/>
  <c r="BG5" i="8"/>
  <c r="K5" i="8"/>
  <c r="DB5" i="8"/>
  <c r="BF5" i="8"/>
  <c r="EG5" i="8"/>
  <c r="BE5" i="8"/>
  <c r="I5" i="8"/>
  <c r="CZ5" i="8"/>
  <c r="X5" i="8"/>
  <c r="CY5" i="8"/>
  <c r="W5" i="8"/>
  <c r="BR5" i="8"/>
  <c r="DM5" i="8"/>
  <c r="BP5" i="8"/>
  <c r="CD5" i="8"/>
  <c r="AG5" i="8"/>
  <c r="FB5" i="8"/>
  <c r="EL5" i="8"/>
  <c r="DV5" i="8"/>
  <c r="DF5" i="8"/>
  <c r="CP5" i="8"/>
  <c r="BZ5" i="8"/>
  <c r="BJ5" i="8"/>
  <c r="AT5" i="8"/>
  <c r="AD5" i="8"/>
  <c r="DD5" i="8"/>
  <c r="BH5" i="8"/>
  <c r="AB5" i="8"/>
  <c r="DS5" i="8"/>
  <c r="BW5" i="8"/>
  <c r="AQ5" i="8"/>
  <c r="EH5" i="8"/>
  <c r="CL5" i="8"/>
  <c r="J5" i="8"/>
  <c r="DA5" i="8"/>
  <c r="AO5" i="8"/>
  <c r="BT5" i="8"/>
  <c r="AN5" i="8"/>
  <c r="CI5" i="8"/>
  <c r="CX5" i="8"/>
  <c r="EC5" i="8"/>
  <c r="T5" i="8"/>
  <c r="DZ5" i="8"/>
  <c r="CR5" i="8"/>
  <c r="FA5" i="8"/>
  <c r="EK5" i="8"/>
  <c r="DU5" i="8"/>
  <c r="DE5" i="8"/>
  <c r="CO5" i="8"/>
  <c r="BY5" i="8"/>
  <c r="BI5" i="8"/>
  <c r="AS5" i="8"/>
  <c r="AC5" i="8"/>
  <c r="M5" i="8"/>
  <c r="DT5" i="8"/>
  <c r="BX5" i="8"/>
  <c r="L5" i="8"/>
  <c r="CM5" i="8"/>
  <c r="AA5" i="8"/>
  <c r="DR5" i="8"/>
  <c r="BV5" i="8"/>
  <c r="Z5" i="8"/>
  <c r="DQ5" i="8"/>
  <c r="BU5" i="8"/>
  <c r="CJ5" i="8"/>
  <c r="H5" i="8"/>
  <c r="EE5" i="8"/>
  <c r="G5" i="8"/>
  <c r="V5" i="8"/>
  <c r="ES5" i="8"/>
  <c r="E5" i="8"/>
  <c r="AI5" i="8"/>
  <c r="R5" i="8"/>
  <c r="AW5" i="8"/>
  <c r="EZ5" i="8"/>
  <c r="AP5" i="8"/>
  <c r="CK5" i="8"/>
  <c r="DP5" i="8"/>
  <c r="BD5" i="8"/>
  <c r="BC5" i="8"/>
  <c r="DN5" i="8"/>
  <c r="F5" i="8"/>
  <c r="U5" i="8"/>
  <c r="AJ5" i="8"/>
  <c r="BN5" i="8"/>
  <c r="AV5" i="8"/>
  <c r="EY5" i="8"/>
  <c r="AM5" i="8"/>
  <c r="BB5" i="8"/>
  <c r="CW5" i="8"/>
  <c r="AZ5" i="8"/>
  <c r="AX5" i="8"/>
  <c r="Q5" i="8"/>
  <c r="P5" i="8"/>
  <c r="EX5" i="8"/>
  <c r="EF5" i="8"/>
  <c r="BS5" i="8"/>
  <c r="CH5" i="8"/>
  <c r="BQ5" i="8"/>
  <c r="D5" i="8"/>
  <c r="AH5" i="8"/>
  <c r="AF5" i="8"/>
  <c r="EW5" i="8"/>
  <c r="DO5" i="8"/>
  <c r="AL5" i="8"/>
  <c r="CG5" i="8"/>
  <c r="CE5" i="8"/>
  <c r="CC5" i="8"/>
  <c r="EV5" i="8"/>
  <c r="ED5" i="8"/>
  <c r="BA5" i="8"/>
  <c r="BO5" i="8"/>
  <c r="DI5" i="8"/>
  <c r="EU5" i="8"/>
  <c r="AK5" i="8"/>
  <c r="AY5" i="8"/>
  <c r="BM5" i="8"/>
  <c r="ET5" i="8"/>
  <c r="CT5" i="8"/>
  <c r="ER5" i="8"/>
  <c r="EB5" i="8"/>
  <c r="DL5" i="8"/>
  <c r="CV5" i="8"/>
  <c r="CF5" i="8"/>
  <c r="S5" i="8"/>
  <c r="B5" i="8"/>
  <c r="CB5" i="8"/>
  <c r="EQ5" i="8"/>
  <c r="EA5" i="8"/>
  <c r="DK5" i="8"/>
  <c r="CU5" i="8"/>
  <c r="C5" i="8"/>
  <c r="CS5" i="8"/>
  <c r="EP5" i="8"/>
  <c r="DJ5" i="8"/>
  <c r="DH5" i="8"/>
  <c r="EO5" i="8"/>
  <c r="DY5" i="8"/>
  <c r="EN5" i="8"/>
  <c r="DX5" i="8"/>
  <c r="BL5" i="8"/>
  <c r="A59" i="3" l="1"/>
  <c r="A5" i="3"/>
  <c r="B6" i="3"/>
  <c r="A7" i="3"/>
  <c r="A8" i="3"/>
  <c r="A9" i="3"/>
  <c r="A10" i="3"/>
  <c r="A11" i="3"/>
  <c r="A12" i="3"/>
  <c r="A13" i="3"/>
  <c r="A15" i="3"/>
  <c r="B16" i="3"/>
  <c r="A17" i="3"/>
  <c r="A18" i="3"/>
  <c r="A19" i="3"/>
  <c r="A20" i="3"/>
  <c r="A21" i="3"/>
  <c r="A22" i="3"/>
  <c r="A23" i="3"/>
  <c r="A24" i="3"/>
  <c r="A25" i="3"/>
  <c r="A26" i="3"/>
  <c r="B27" i="3"/>
  <c r="A28" i="3"/>
  <c r="A29" i="3"/>
  <c r="A30" i="3"/>
  <c r="A31" i="3"/>
  <c r="A32" i="3"/>
  <c r="A33" i="3"/>
  <c r="B34" i="3"/>
  <c r="A35" i="3"/>
  <c r="A36" i="3"/>
  <c r="A37" i="3"/>
  <c r="A38" i="3"/>
  <c r="A39" i="3"/>
  <c r="A40" i="3"/>
  <c r="A41" i="3"/>
  <c r="B42" i="3"/>
  <c r="A43" i="3"/>
  <c r="A44" i="3"/>
  <c r="A45" i="3"/>
  <c r="A46" i="3"/>
  <c r="B47" i="3"/>
  <c r="B48" i="3"/>
  <c r="A49" i="3"/>
  <c r="A50" i="3"/>
  <c r="B51" i="3"/>
  <c r="A52" i="3"/>
  <c r="A53" i="3"/>
  <c r="A54" i="3"/>
  <c r="B55" i="3"/>
  <c r="A56" i="3"/>
  <c r="A57" i="3"/>
  <c r="B58" i="3"/>
  <c r="A61" i="3"/>
  <c r="A62" i="3"/>
  <c r="A63" i="3"/>
  <c r="B64" i="3"/>
  <c r="A65" i="3"/>
  <c r="A66" i="3"/>
  <c r="B67" i="3"/>
  <c r="A68" i="3"/>
  <c r="A69" i="3"/>
  <c r="B70" i="3"/>
  <c r="A71" i="3"/>
  <c r="A72" i="3"/>
  <c r="A73" i="3"/>
  <c r="B74" i="3"/>
  <c r="A75" i="3"/>
  <c r="B76" i="3"/>
  <c r="A77" i="3"/>
  <c r="A78" i="3"/>
  <c r="A79" i="3"/>
  <c r="B80" i="3"/>
  <c r="A81" i="3"/>
  <c r="A82" i="3"/>
  <c r="B83" i="3"/>
  <c r="A84" i="3"/>
  <c r="A85" i="3"/>
  <c r="A86" i="3"/>
  <c r="A87" i="3"/>
  <c r="A88" i="3"/>
  <c r="A89" i="3"/>
  <c r="B90" i="3"/>
  <c r="B91" i="3"/>
  <c r="A92" i="3"/>
  <c r="A93" i="3"/>
  <c r="A94" i="3"/>
  <c r="B95" i="3"/>
  <c r="A96" i="3"/>
  <c r="A97" i="3"/>
  <c r="B98" i="3"/>
  <c r="A99" i="3"/>
  <c r="B100" i="3"/>
  <c r="A101" i="3"/>
  <c r="B102" i="3"/>
  <c r="A103" i="3"/>
  <c r="B104" i="3"/>
  <c r="A105" i="3"/>
  <c r="A106" i="3"/>
  <c r="A107" i="3"/>
  <c r="A108" i="3"/>
  <c r="A109" i="3"/>
  <c r="A110" i="3"/>
  <c r="B111" i="3"/>
  <c r="B112" i="3"/>
  <c r="A113" i="3"/>
  <c r="B114" i="3"/>
  <c r="A115" i="3"/>
  <c r="A116" i="3"/>
  <c r="A117" i="3"/>
  <c r="A118" i="3"/>
  <c r="A119" i="3"/>
  <c r="B120" i="3"/>
  <c r="A123" i="3"/>
  <c r="A124" i="3"/>
  <c r="A125" i="3"/>
  <c r="A126" i="3"/>
  <c r="A127" i="3"/>
  <c r="A128" i="3"/>
  <c r="A129" i="3"/>
  <c r="A130" i="3"/>
  <c r="A133" i="3"/>
  <c r="A134" i="3"/>
  <c r="A135" i="3"/>
  <c r="A137" i="3"/>
  <c r="A139" i="3"/>
  <c r="A141" i="3"/>
  <c r="B4" i="3"/>
  <c r="A14" i="3"/>
  <c r="A98" i="3" l="1"/>
  <c r="A16" i="3"/>
  <c r="B18" i="3"/>
  <c r="A27" i="3"/>
  <c r="B11" i="3"/>
  <c r="A132" i="3"/>
  <c r="A131" i="3"/>
  <c r="A102" i="3"/>
  <c r="B99" i="3"/>
  <c r="B116" i="3"/>
  <c r="A114" i="3"/>
  <c r="A100" i="3"/>
  <c r="B79" i="3"/>
  <c r="A83" i="3"/>
  <c r="B68" i="3"/>
  <c r="A51" i="3"/>
  <c r="B26" i="3"/>
  <c r="A67" i="3"/>
  <c r="B115" i="3"/>
  <c r="B50" i="3"/>
  <c r="A55" i="3"/>
  <c r="B106" i="3"/>
  <c r="A104" i="3"/>
  <c r="A34" i="3"/>
  <c r="B32" i="3"/>
  <c r="A136" i="3"/>
  <c r="B24" i="3"/>
  <c r="B8" i="3"/>
  <c r="B96" i="3"/>
  <c r="B23" i="3"/>
  <c r="B88" i="3"/>
  <c r="A120" i="3"/>
  <c r="B63" i="3"/>
  <c r="B40" i="3"/>
  <c r="A111" i="3"/>
  <c r="B19" i="3"/>
  <c r="B39" i="3"/>
  <c r="A95" i="3"/>
  <c r="B35" i="3"/>
  <c r="A122" i="3"/>
  <c r="B7" i="3"/>
  <c r="B92" i="3"/>
  <c r="B36" i="3"/>
  <c r="B66" i="3"/>
  <c r="B52" i="3"/>
  <c r="A80" i="3"/>
  <c r="B72" i="3"/>
  <c r="B82" i="3"/>
  <c r="A70" i="3"/>
  <c r="B118" i="3"/>
  <c r="B22" i="3"/>
  <c r="B103" i="3"/>
  <c r="A47" i="3"/>
  <c r="A64" i="3"/>
  <c r="B38" i="3"/>
  <c r="B86" i="3"/>
  <c r="B15" i="3"/>
  <c r="B107" i="3"/>
  <c r="B12" i="3"/>
  <c r="A58" i="3"/>
  <c r="B54" i="3"/>
  <c r="B56" i="3"/>
  <c r="A6" i="3"/>
  <c r="B119" i="3"/>
  <c r="A90" i="3"/>
  <c r="A91" i="3"/>
  <c r="A76" i="3"/>
  <c r="B59" i="3"/>
  <c r="B71" i="3"/>
  <c r="B44" i="3"/>
  <c r="B31" i="3"/>
  <c r="A74" i="3"/>
  <c r="B10" i="3"/>
  <c r="A140" i="3"/>
  <c r="A112" i="3"/>
  <c r="B84" i="3"/>
  <c r="A138" i="3"/>
  <c r="A42" i="3"/>
  <c r="B43" i="3"/>
  <c r="B28" i="3"/>
  <c r="B108" i="3"/>
  <c r="B75" i="3"/>
  <c r="B87" i="3"/>
  <c r="B60" i="3"/>
  <c r="A48" i="3"/>
  <c r="B20" i="3"/>
  <c r="B110" i="3"/>
  <c r="B94" i="3"/>
  <c r="B78" i="3"/>
  <c r="B62" i="3"/>
  <c r="B46" i="3"/>
  <c r="B30" i="3"/>
  <c r="B14" i="3"/>
  <c r="B117" i="3"/>
  <c r="B109" i="3"/>
  <c r="B101" i="3"/>
  <c r="B93" i="3"/>
  <c r="B85" i="3"/>
  <c r="B77" i="3"/>
  <c r="B69" i="3"/>
  <c r="B61" i="3"/>
  <c r="B53" i="3"/>
  <c r="B45" i="3"/>
  <c r="B37" i="3"/>
  <c r="B29" i="3"/>
  <c r="B21" i="3"/>
  <c r="B13" i="3"/>
  <c r="B5" i="3"/>
  <c r="B113" i="3"/>
  <c r="B105" i="3"/>
  <c r="B97" i="3"/>
  <c r="B89" i="3"/>
  <c r="B81" i="3"/>
  <c r="B73" i="3"/>
  <c r="B65" i="3"/>
  <c r="B57" i="3"/>
  <c r="B49" i="3"/>
  <c r="B41" i="3"/>
  <c r="B33" i="3"/>
  <c r="B25" i="3"/>
  <c r="B17" i="3"/>
  <c r="B9" i="3"/>
  <c r="A4" i="3"/>
</calcChain>
</file>

<file path=xl/sharedStrings.xml><?xml version="1.0" encoding="utf-8"?>
<sst xmlns="http://schemas.openxmlformats.org/spreadsheetml/2006/main" count="1857" uniqueCount="876">
  <si>
    <t>US</t>
  </si>
  <si>
    <t>UK</t>
  </si>
  <si>
    <t>Japan</t>
  </si>
  <si>
    <t>Canada</t>
  </si>
  <si>
    <t>MSH@USECON</t>
  </si>
  <si>
    <t>MMH@USECON</t>
  </si>
  <si>
    <t>.excel_last</t>
  </si>
  <si>
    <t>101</t>
  </si>
  <si>
    <t>.GEO</t>
  </si>
  <si>
    <t>.GRPDESC</t>
  </si>
  <si>
    <t>.GRP</t>
  </si>
  <si>
    <t>.MAG</t>
  </si>
  <si>
    <t>.DATA_TYPE</t>
  </si>
  <si>
    <t>.FRQ</t>
  </si>
  <si>
    <t>.DTLM</t>
  </si>
  <si>
    <t>.AGG</t>
  </si>
  <si>
    <t>.LSOURCE</t>
  </si>
  <si>
    <t>.TN</t>
  </si>
  <si>
    <t>.T1</t>
  </si>
  <si>
    <t>.DESC</t>
  </si>
  <si>
    <t>111</t>
  </si>
  <si>
    <t>Real Gross Domestic Product</t>
  </si>
  <si>
    <t>N02</t>
  </si>
  <si>
    <t>9</t>
  </si>
  <si>
    <t>US$</t>
  </si>
  <si>
    <t>Quarterly</t>
  </si>
  <si>
    <t>Average</t>
  </si>
  <si>
    <t>Bureau of Economic Analysis</t>
  </si>
  <si>
    <t>Q1-1947</t>
  </si>
  <si>
    <t>Real Imports of Goods (SAAR, Bil.Chn.2017$)</t>
  </si>
  <si>
    <t>102</t>
  </si>
  <si>
    <t>103</t>
  </si>
  <si>
    <t>104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</si>
  <si>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</si>
  <si>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</si>
  <si>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</si>
  <si>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</si>
  <si>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</si>
  <si>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</si>
  <si>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</si>
  <si>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</si>
  <si>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</si>
  <si>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</si>
  <si>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</si>
  <si>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</si>
  <si>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</si>
  <si>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</si>
  <si>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</si>
  <si>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</si>
  <si>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</si>
  <si>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</si>
  <si>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</si>
  <si>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</si>
  <si>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</si>
  <si>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</si>
  <si>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</si>
  <si>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</si>
  <si>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</si>
  <si>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</si>
  <si>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</si>
  <si>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</si>
  <si>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</si>
  <si>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</si>
  <si>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</si>
  <si>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</si>
  <si>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192</t>
  </si>
  <si>
    <t>193</t>
  </si>
  <si>
    <t>194</t>
  </si>
  <si>
    <t>201</t>
  </si>
  <si>
    <t>202</t>
  </si>
  <si>
    <t>203</t>
  </si>
  <si>
    <t>204</t>
  </si>
  <si>
    <t>211</t>
  </si>
  <si>
    <t>212</t>
  </si>
  <si>
    <t>213</t>
  </si>
  <si>
    <t>214</t>
  </si>
  <si>
    <t>221</t>
  </si>
  <si>
    <t>222</t>
  </si>
  <si>
    <t>223</t>
  </si>
  <si>
    <t>224</t>
  </si>
  <si>
    <t>231</t>
  </si>
  <si>
    <t>232</t>
  </si>
  <si>
    <t>BQKOQ@UK</t>
  </si>
  <si>
    <t>IKBFQ@UK</t>
  </si>
  <si>
    <t>Real Imports of Services (SAAR, Bil.Chn.2017$)</t>
  </si>
  <si>
    <t>U.K.: National Accounts Detail, ONS, Quarterly</t>
  </si>
  <si>
    <t>P69</t>
  </si>
  <si>
    <t>6</t>
  </si>
  <si>
    <t>LocCur</t>
  </si>
  <si>
    <t>Sum</t>
  </si>
  <si>
    <t>Office for National Statistics</t>
  </si>
  <si>
    <t>Q1-1955</t>
  </si>
  <si>
    <t>158</t>
  </si>
  <si>
    <t>Japan: National Accounts: Detailed Components, CAO</t>
  </si>
  <si>
    <t>N13</t>
  </si>
  <si>
    <t>Cabinet Office of Japan</t>
  </si>
  <si>
    <t>Q1-1980</t>
  </si>
  <si>
    <t>V6E05749@CANADA</t>
  </si>
  <si>
    <t>V6E05750@CANADA</t>
  </si>
  <si>
    <t>156</t>
  </si>
  <si>
    <t>Canada: Gross Domestic Product, StatCan, Quarterly</t>
  </si>
  <si>
    <t>N10</t>
  </si>
  <si>
    <t>Statistics Canada</t>
  </si>
  <si>
    <t>Q1-1961</t>
  </si>
  <si>
    <t>New Zealand</t>
  </si>
  <si>
    <t>NZSNMGC@ANZ</t>
  </si>
  <si>
    <t>NZSNMSC@ANZ</t>
  </si>
  <si>
    <t>196</t>
  </si>
  <si>
    <t>New Zealand: Gross Domestic Product, SNZ, Quarterly</t>
  </si>
  <si>
    <t>K16</t>
  </si>
  <si>
    <t>Stats NZ</t>
  </si>
  <si>
    <t>Q2-1987</t>
  </si>
  <si>
    <t>New Zealand: GDP: Imports of Services (SA, Mil.Chained.Q2:09-Q1:10.NZ$)</t>
  </si>
  <si>
    <t>S193GMGR@IFS</t>
  </si>
  <si>
    <t>Australia</t>
  </si>
  <si>
    <t>S193GMSR@IFS</t>
  </si>
  <si>
    <t>Asia, Quarterly</t>
  </si>
  <si>
    <t>A10</t>
  </si>
  <si>
    <t>International Monetary Fund</t>
  </si>
  <si>
    <t>Q3-1971</t>
  </si>
  <si>
    <t>Australia: Real Imports of Services(SA, Mil.Chn.2018.A$)</t>
  </si>
  <si>
    <t>New Zealand: GDP: Imports of Goods (SA, Mil.Chained.Q2:09-Q1:10.NZ$)</t>
  </si>
  <si>
    <t>Australia: Real Imports of Goods(SA, Mil.Chn.2018.A$)</t>
  </si>
  <si>
    <t>Thailand</t>
  </si>
  <si>
    <t>S578GMGR@IFS</t>
  </si>
  <si>
    <t>S578GMSR@IFS</t>
  </si>
  <si>
    <t>578</t>
  </si>
  <si>
    <t>Q1-2003</t>
  </si>
  <si>
    <t>Chile</t>
  </si>
  <si>
    <t>S228GMGR@IFS</t>
  </si>
  <si>
    <t>S228GMSR@IFS</t>
  </si>
  <si>
    <t>228</t>
  </si>
  <si>
    <t>Latin America, Quarterly</t>
  </si>
  <si>
    <t>L10</t>
  </si>
  <si>
    <t>Q1-1996</t>
  </si>
  <si>
    <t>sa(C273GMGR@IFS)</t>
  </si>
  <si>
    <t>Mexico</t>
  </si>
  <si>
    <t>C273GMSR@IFS</t>
  </si>
  <si>
    <t>273</t>
  </si>
  <si>
    <t>North America, Quarterly</t>
  </si>
  <si>
    <t>Q1-1993</t>
  </si>
  <si>
    <t>Bulgaria</t>
  </si>
  <si>
    <t>Czech Republic</t>
  </si>
  <si>
    <t>S935NMGC@EMERGECW</t>
  </si>
  <si>
    <t>S935NMSC@EMERGECW</t>
  </si>
  <si>
    <t>918</t>
  </si>
  <si>
    <t>Bulgaria: National Accounts, NSI, Quarterly</t>
  </si>
  <si>
    <t>B28</t>
  </si>
  <si>
    <t>3</t>
  </si>
  <si>
    <t>National Statistical Institute</t>
  </si>
  <si>
    <t>Q1-1995</t>
  </si>
  <si>
    <t>935</t>
  </si>
  <si>
    <t>Czech Republic: National Accounts, CSO, Quarterly</t>
  </si>
  <si>
    <t>C20</t>
  </si>
  <si>
    <t>Czech Statistical Office</t>
  </si>
  <si>
    <t>Hungary</t>
  </si>
  <si>
    <t>944</t>
  </si>
  <si>
    <t>Hungary: GDP Percent Changes, CSO, Quarterly</t>
  </si>
  <si>
    <t>H61</t>
  </si>
  <si>
    <t>Central Statistical Office</t>
  </si>
  <si>
    <t>S968NMGC@EMERGECW</t>
  </si>
  <si>
    <t>Romania</t>
  </si>
  <si>
    <t>S968NMSC@EMERGECW</t>
  </si>
  <si>
    <t>Sweden</t>
  </si>
  <si>
    <t>J144IMMU@EUDATA</t>
  </si>
  <si>
    <t>J144IMSU@EUDATA</t>
  </si>
  <si>
    <t>968</t>
  </si>
  <si>
    <t>Romania: National Accounts, INSSE, Quarterly</t>
  </si>
  <si>
    <t>U20</t>
  </si>
  <si>
    <t>Instit. National de Statistica si Studii Economice</t>
  </si>
  <si>
    <t>EU: Harmonized National Accounts, Eurostat, Quarterly</t>
  </si>
  <si>
    <t>E30</t>
  </si>
  <si>
    <t>?</t>
  </si>
  <si>
    <t>Statistical Office of the European Communities</t>
  </si>
  <si>
    <t>RESISDC2@JAPAN*1000</t>
  </si>
  <si>
    <t>12 &lt;- 9</t>
  </si>
  <si>
    <t>Japan: Real GDP:Imports Of Svcs[Incl Dir Pur Abrd By Res HHs](SAAR,Tril.Chn.2015)</t>
  </si>
  <si>
    <t>S918NMSC@EMERGECW/1000</t>
  </si>
  <si>
    <t>S944NMSC@EMERGECW*1000</t>
  </si>
  <si>
    <t>RESIC2@JAPAN*1000</t>
  </si>
  <si>
    <t>Japan: Real GDP: Imports Of Goods (SAAR, Tril.Chn.2015.Yen)</t>
  </si>
  <si>
    <t>S918NMGC@EMERGECW/1000</t>
  </si>
  <si>
    <t>S944NMGC@EMERGECW*1000</t>
  </si>
  <si>
    <t>Global excl. EA</t>
  </si>
  <si>
    <t>Date</t>
  </si>
  <si>
    <t>Goods</t>
  </si>
  <si>
    <t>Services</t>
  </si>
  <si>
    <t>233</t>
  </si>
  <si>
    <t>Country name</t>
  </si>
  <si>
    <t>United States</t>
  </si>
  <si>
    <t>United Kingdom</t>
  </si>
  <si>
    <t>Denmark</t>
  </si>
  <si>
    <t>Switzerland</t>
  </si>
  <si>
    <t>Poland</t>
  </si>
  <si>
    <t>Croatia</t>
  </si>
  <si>
    <t>China</t>
  </si>
  <si>
    <t>India</t>
  </si>
  <si>
    <t>Korea</t>
  </si>
  <si>
    <t>Brazil</t>
  </si>
  <si>
    <t>Russia</t>
  </si>
  <si>
    <t>Turkey</t>
  </si>
  <si>
    <t>Norway</t>
  </si>
  <si>
    <t>Australia + NZ</t>
  </si>
  <si>
    <t>Indonesia</t>
  </si>
  <si>
    <t>Taiwan</t>
  </si>
  <si>
    <t>Malaysia</t>
  </si>
  <si>
    <t>Philippines</t>
  </si>
  <si>
    <t>Vietnam</t>
  </si>
  <si>
    <t>Singapore</t>
  </si>
  <si>
    <t>Hong Kong</t>
  </si>
  <si>
    <t>Argentina</t>
  </si>
  <si>
    <t>Colombia</t>
  </si>
  <si>
    <t>Venezuela</t>
  </si>
  <si>
    <t>Peru</t>
  </si>
  <si>
    <t>Ecuador</t>
  </si>
  <si>
    <t>Kazakhstan</t>
  </si>
  <si>
    <t>Ukraine</t>
  </si>
  <si>
    <t>Saudi Arabia</t>
  </si>
  <si>
    <t>Iran</t>
  </si>
  <si>
    <t>Egypt</t>
  </si>
  <si>
    <t>UAE</t>
  </si>
  <si>
    <t>Qatar</t>
  </si>
  <si>
    <t>Israel</t>
  </si>
  <si>
    <t>Kuwait</t>
  </si>
  <si>
    <t>Oman</t>
  </si>
  <si>
    <t>Nigeria</t>
  </si>
  <si>
    <t>South Africa</t>
  </si>
  <si>
    <t>Algeria</t>
  </si>
  <si>
    <t>Morocco</t>
  </si>
  <si>
    <t>Iceland</t>
  </si>
  <si>
    <t>Pakistan</t>
  </si>
  <si>
    <t>Bangladesh</t>
  </si>
  <si>
    <t>Myanmar</t>
  </si>
  <si>
    <t>Sri Lanka</t>
  </si>
  <si>
    <t>Afghanistan</t>
  </si>
  <si>
    <t>Cambodia</t>
  </si>
  <si>
    <t>Lao PDR</t>
  </si>
  <si>
    <t>Brunei Darussalam</t>
  </si>
  <si>
    <t>Papua New Guinea</t>
  </si>
  <si>
    <t>Bhutan</t>
  </si>
  <si>
    <t>Maldives</t>
  </si>
  <si>
    <t>Solomon Islands</t>
  </si>
  <si>
    <t>Kiribati</t>
  </si>
  <si>
    <t>Palau</t>
  </si>
  <si>
    <t>Tonga</t>
  </si>
  <si>
    <t>Dominican Republic</t>
  </si>
  <si>
    <t>Guatemala</t>
  </si>
  <si>
    <t>Panama</t>
  </si>
  <si>
    <t>Bolivia</t>
  </si>
  <si>
    <t>Costa Rica</t>
  </si>
  <si>
    <t>Uruguay</t>
  </si>
  <si>
    <t>Paraguay</t>
  </si>
  <si>
    <t>El Salvador</t>
  </si>
  <si>
    <t>Trinidad &amp; Tobago</t>
  </si>
  <si>
    <t>Honduras</t>
  </si>
  <si>
    <t>Nicaragua</t>
  </si>
  <si>
    <t>Jamaica</t>
  </si>
  <si>
    <t>Haiti</t>
  </si>
  <si>
    <t>The Bahamas</t>
  </si>
  <si>
    <t>Suriname</t>
  </si>
  <si>
    <t>Guyana</t>
  </si>
  <si>
    <t>Barbados</t>
  </si>
  <si>
    <t>Belize</t>
  </si>
  <si>
    <t>Antigua &amp; Barbuda</t>
  </si>
  <si>
    <t>St Lucia</t>
  </si>
  <si>
    <t>Dominica</t>
  </si>
  <si>
    <t>Grenada</t>
  </si>
  <si>
    <t>St Kitts &amp; Nevis</t>
  </si>
  <si>
    <t>St Vincent &amp; the Grenadines</t>
  </si>
  <si>
    <t>Uzbekistan</t>
  </si>
  <si>
    <t>Belarus</t>
  </si>
  <si>
    <t>Azerbaijan</t>
  </si>
  <si>
    <t>Serbia</t>
  </si>
  <si>
    <t>Turkmenistan</t>
  </si>
  <si>
    <t>Bosnia &amp; Herzegovina</t>
  </si>
  <si>
    <t>Georgia</t>
  </si>
  <si>
    <t>Mongolia</t>
  </si>
  <si>
    <t>Albania</t>
  </si>
  <si>
    <t>North Macedonia</t>
  </si>
  <si>
    <t>Armenia</t>
  </si>
  <si>
    <t>Tajikistan</t>
  </si>
  <si>
    <t>Kyrgyz Republic</t>
  </si>
  <si>
    <t>Moldova</t>
  </si>
  <si>
    <t>Kosovo</t>
  </si>
  <si>
    <t>Montenegro</t>
  </si>
  <si>
    <t>Jordan</t>
  </si>
  <si>
    <t>Lebanon</t>
  </si>
  <si>
    <t>Yemen</t>
  </si>
  <si>
    <t>Bahrain</t>
  </si>
  <si>
    <t>Angola</t>
  </si>
  <si>
    <t>Sudan</t>
  </si>
  <si>
    <t>Ethiopia</t>
  </si>
  <si>
    <t>Kenya</t>
  </si>
  <si>
    <t>Tanzania</t>
  </si>
  <si>
    <t>Tunisia</t>
  </si>
  <si>
    <t>Ghana</t>
  </si>
  <si>
    <t>Cote d'Ivoire</t>
  </si>
  <si>
    <t>Uganda</t>
  </si>
  <si>
    <t>Cameroon</t>
  </si>
  <si>
    <t>Democratic Republic of Congo</t>
  </si>
  <si>
    <t>Zambia</t>
  </si>
  <si>
    <t>Senegal</t>
  </si>
  <si>
    <t>Mali</t>
  </si>
  <si>
    <t>Botswana</t>
  </si>
  <si>
    <t>Madagascar</t>
  </si>
  <si>
    <t>Gabon</t>
  </si>
  <si>
    <t>Equatorial Guinea</t>
  </si>
  <si>
    <t>Mozambique</t>
  </si>
  <si>
    <t>Burkina Faso</t>
  </si>
  <si>
    <t>Chad</t>
  </si>
  <si>
    <t>Republic of Congo</t>
  </si>
  <si>
    <t>Namibia</t>
  </si>
  <si>
    <t>Mauritius</t>
  </si>
  <si>
    <t>Guinea</t>
  </si>
  <si>
    <t>Benin</t>
  </si>
  <si>
    <t>Rwanda</t>
  </si>
  <si>
    <t>Malawi</t>
  </si>
  <si>
    <t>Niger</t>
  </si>
  <si>
    <t>Mauritania</t>
  </si>
  <si>
    <t>Togo</t>
  </si>
  <si>
    <t>Swaziland</t>
  </si>
  <si>
    <t>Sierra Leone</t>
  </si>
  <si>
    <t>Eritrea</t>
  </si>
  <si>
    <t>Burundi</t>
  </si>
  <si>
    <t>Lesotho</t>
  </si>
  <si>
    <t>Liberia</t>
  </si>
  <si>
    <t>Cabo Verde</t>
  </si>
  <si>
    <t>Central African Republic</t>
  </si>
  <si>
    <t>Djibouti</t>
  </si>
  <si>
    <t>Gambia</t>
  </si>
  <si>
    <t>Guinea-Bissau</t>
  </si>
  <si>
    <t>Seychelles</t>
  </si>
  <si>
    <t>Comoros</t>
  </si>
  <si>
    <t>Sao Tome &amp; Principe</t>
  </si>
  <si>
    <t>WEO code</t>
  </si>
  <si>
    <t>001</t>
  </si>
  <si>
    <t>128</t>
  </si>
  <si>
    <t>146</t>
  </si>
  <si>
    <t>964</t>
  </si>
  <si>
    <t>960</t>
  </si>
  <si>
    <t>924</t>
  </si>
  <si>
    <t>534</t>
  </si>
  <si>
    <t>542</t>
  </si>
  <si>
    <t>922</t>
  </si>
  <si>
    <t>186</t>
  </si>
  <si>
    <t>536</t>
  </si>
  <si>
    <t>528</t>
  </si>
  <si>
    <t>548</t>
  </si>
  <si>
    <t>566</t>
  </si>
  <si>
    <t>582</t>
  </si>
  <si>
    <t>576</t>
  </si>
  <si>
    <t>532</t>
  </si>
  <si>
    <t>299</t>
  </si>
  <si>
    <t>293</t>
  </si>
  <si>
    <t>248</t>
  </si>
  <si>
    <t>916</t>
  </si>
  <si>
    <t>926</t>
  </si>
  <si>
    <t>456</t>
  </si>
  <si>
    <t>429</t>
  </si>
  <si>
    <t>469</t>
  </si>
  <si>
    <t>466</t>
  </si>
  <si>
    <t>453</t>
  </si>
  <si>
    <t>436</t>
  </si>
  <si>
    <t>443</t>
  </si>
  <si>
    <t>449</t>
  </si>
  <si>
    <t>694</t>
  </si>
  <si>
    <t>199</t>
  </si>
  <si>
    <t>612</t>
  </si>
  <si>
    <t>686</t>
  </si>
  <si>
    <t>176</t>
  </si>
  <si>
    <t>564</t>
  </si>
  <si>
    <t>513</t>
  </si>
  <si>
    <t>518</t>
  </si>
  <si>
    <t>524</t>
  </si>
  <si>
    <t>512</t>
  </si>
  <si>
    <t>522</t>
  </si>
  <si>
    <t>544</t>
  </si>
  <si>
    <t>516</t>
  </si>
  <si>
    <t>853</t>
  </si>
  <si>
    <t>514</t>
  </si>
  <si>
    <t>556</t>
  </si>
  <si>
    <t>813</t>
  </si>
  <si>
    <t>826</t>
  </si>
  <si>
    <t>565</t>
  </si>
  <si>
    <t>866</t>
  </si>
  <si>
    <t>243</t>
  </si>
  <si>
    <t>258</t>
  </si>
  <si>
    <t>283</t>
  </si>
  <si>
    <t>218</t>
  </si>
  <si>
    <t>238</t>
  </si>
  <si>
    <t>298</t>
  </si>
  <si>
    <t>288</t>
  </si>
  <si>
    <t>253</t>
  </si>
  <si>
    <t>369</t>
  </si>
  <si>
    <t>268</t>
  </si>
  <si>
    <t>278</t>
  </si>
  <si>
    <t>343</t>
  </si>
  <si>
    <t>263</t>
  </si>
  <si>
    <t>313</t>
  </si>
  <si>
    <t>366</t>
  </si>
  <si>
    <t>336</t>
  </si>
  <si>
    <t>316</t>
  </si>
  <si>
    <t>339</t>
  </si>
  <si>
    <t>311</t>
  </si>
  <si>
    <t>362</t>
  </si>
  <si>
    <t>321</t>
  </si>
  <si>
    <t>328</t>
  </si>
  <si>
    <t>361</t>
  </si>
  <si>
    <t>364</t>
  </si>
  <si>
    <t>927</t>
  </si>
  <si>
    <t>913</t>
  </si>
  <si>
    <t>912</t>
  </si>
  <si>
    <t>942</t>
  </si>
  <si>
    <t>925</t>
  </si>
  <si>
    <t>963</t>
  </si>
  <si>
    <t>915</t>
  </si>
  <si>
    <t>948</t>
  </si>
  <si>
    <t>914</t>
  </si>
  <si>
    <t>962</t>
  </si>
  <si>
    <t>911</t>
  </si>
  <si>
    <t>923</t>
  </si>
  <si>
    <t>917</t>
  </si>
  <si>
    <t>921</t>
  </si>
  <si>
    <t>967</t>
  </si>
  <si>
    <t>943</t>
  </si>
  <si>
    <t>439</t>
  </si>
  <si>
    <t>446</t>
  </si>
  <si>
    <t>474</t>
  </si>
  <si>
    <t>419</t>
  </si>
  <si>
    <t>614</t>
  </si>
  <si>
    <t>732</t>
  </si>
  <si>
    <t>644</t>
  </si>
  <si>
    <t>664</t>
  </si>
  <si>
    <t>738</t>
  </si>
  <si>
    <t>744</t>
  </si>
  <si>
    <t>652</t>
  </si>
  <si>
    <t>662</t>
  </si>
  <si>
    <t>746</t>
  </si>
  <si>
    <t>622</t>
  </si>
  <si>
    <t>636</t>
  </si>
  <si>
    <t>754</t>
  </si>
  <si>
    <t>722</t>
  </si>
  <si>
    <t>678</t>
  </si>
  <si>
    <t>616</t>
  </si>
  <si>
    <t>674</t>
  </si>
  <si>
    <t>646</t>
  </si>
  <si>
    <t>642</t>
  </si>
  <si>
    <t>688</t>
  </si>
  <si>
    <t>748</t>
  </si>
  <si>
    <t>628</t>
  </si>
  <si>
    <t>634</t>
  </si>
  <si>
    <t>728</t>
  </si>
  <si>
    <t>684</t>
  </si>
  <si>
    <t>656</t>
  </si>
  <si>
    <t>638</t>
  </si>
  <si>
    <t>714</t>
  </si>
  <si>
    <t>676</t>
  </si>
  <si>
    <t>692</t>
  </si>
  <si>
    <t>682</t>
  </si>
  <si>
    <t>742</t>
  </si>
  <si>
    <t>734</t>
  </si>
  <si>
    <t>724</t>
  </si>
  <si>
    <t>643</t>
  </si>
  <si>
    <t>618</t>
  </si>
  <si>
    <t>666</t>
  </si>
  <si>
    <t>668</t>
  </si>
  <si>
    <t>624</t>
  </si>
  <si>
    <t>626</t>
  </si>
  <si>
    <t>611</t>
  </si>
  <si>
    <t>648</t>
  </si>
  <si>
    <t>654</t>
  </si>
  <si>
    <t>718</t>
  </si>
  <si>
    <t>632</t>
  </si>
  <si>
    <t>716</t>
  </si>
  <si>
    <t>Projections code</t>
  </si>
  <si>
    <t>JP</t>
  </si>
  <si>
    <t>SE</t>
  </si>
  <si>
    <t>DK</t>
  </si>
  <si>
    <t>CA</t>
  </si>
  <si>
    <t>CH</t>
  </si>
  <si>
    <t>PL</t>
  </si>
  <si>
    <t>RO</t>
  </si>
  <si>
    <t>CZ</t>
  </si>
  <si>
    <t>HU</t>
  </si>
  <si>
    <t>BG</t>
  </si>
  <si>
    <t>HR</t>
  </si>
  <si>
    <t>CN</t>
  </si>
  <si>
    <t>IN</t>
  </si>
  <si>
    <t>KR</t>
  </si>
  <si>
    <t>BR</t>
  </si>
  <si>
    <t>MX</t>
  </si>
  <si>
    <t>RU</t>
  </si>
  <si>
    <t>TK</t>
  </si>
  <si>
    <t>NO</t>
  </si>
  <si>
    <t>NZ</t>
  </si>
  <si>
    <t>AU</t>
  </si>
  <si>
    <t>AN</t>
  </si>
  <si>
    <t>ID</t>
  </si>
  <si>
    <t>TH</t>
  </si>
  <si>
    <t>TW</t>
  </si>
  <si>
    <t>MY</t>
  </si>
  <si>
    <t>PH</t>
  </si>
  <si>
    <t>VN</t>
  </si>
  <si>
    <t>SG</t>
  </si>
  <si>
    <t>HK</t>
  </si>
  <si>
    <t>AR</t>
  </si>
  <si>
    <t>CO</t>
  </si>
  <si>
    <t>VE</t>
  </si>
  <si>
    <t>CL</t>
  </si>
  <si>
    <t>PE</t>
  </si>
  <si>
    <t>EC</t>
  </si>
  <si>
    <t>KZ</t>
  </si>
  <si>
    <t>UA</t>
  </si>
  <si>
    <t>SA</t>
  </si>
  <si>
    <t>IR</t>
  </si>
  <si>
    <t>EG</t>
  </si>
  <si>
    <t>UE</t>
  </si>
  <si>
    <t>QA</t>
  </si>
  <si>
    <t>IL</t>
  </si>
  <si>
    <t>KW</t>
  </si>
  <si>
    <t>OM</t>
  </si>
  <si>
    <t>NG</t>
  </si>
  <si>
    <t>ZA</t>
  </si>
  <si>
    <t>DZ</t>
  </si>
  <si>
    <t>MA</t>
  </si>
  <si>
    <t>IS</t>
  </si>
  <si>
    <t>PK</t>
  </si>
  <si>
    <t>BD</t>
  </si>
  <si>
    <t>MM</t>
  </si>
  <si>
    <t>LK</t>
  </si>
  <si>
    <t>AH</t>
  </si>
  <si>
    <t>KH</t>
  </si>
  <si>
    <t>LO</t>
  </si>
  <si>
    <t>BN</t>
  </si>
  <si>
    <t>PG</t>
  </si>
  <si>
    <t>BT</t>
  </si>
  <si>
    <t>MV</t>
  </si>
  <si>
    <t>SB</t>
  </si>
  <si>
    <t>KI</t>
  </si>
  <si>
    <t>PW</t>
  </si>
  <si>
    <t>TO</t>
  </si>
  <si>
    <t>DO</t>
  </si>
  <si>
    <t>GT</t>
  </si>
  <si>
    <t>PA</t>
  </si>
  <si>
    <t>BO</t>
  </si>
  <si>
    <t>CR</t>
  </si>
  <si>
    <t>UY</t>
  </si>
  <si>
    <t>PY</t>
  </si>
  <si>
    <t>SV</t>
  </si>
  <si>
    <t>TT</t>
  </si>
  <si>
    <t>HN</t>
  </si>
  <si>
    <t>NI</t>
  </si>
  <si>
    <t>JM</t>
  </si>
  <si>
    <t>HT</t>
  </si>
  <si>
    <t>BS</t>
  </si>
  <si>
    <t>SR</t>
  </si>
  <si>
    <t>GY</t>
  </si>
  <si>
    <t>BB</t>
  </si>
  <si>
    <t>BZ</t>
  </si>
  <si>
    <t>AG</t>
  </si>
  <si>
    <t>LC</t>
  </si>
  <si>
    <t>DM</t>
  </si>
  <si>
    <t>GD</t>
  </si>
  <si>
    <t>KN</t>
  </si>
  <si>
    <t>VC</t>
  </si>
  <si>
    <t>UZ</t>
  </si>
  <si>
    <t>BY</t>
  </si>
  <si>
    <t>AZ</t>
  </si>
  <si>
    <t>RS</t>
  </si>
  <si>
    <t>TM</t>
  </si>
  <si>
    <t>BA</t>
  </si>
  <si>
    <t>GE</t>
  </si>
  <si>
    <t>MN</t>
  </si>
  <si>
    <t>AL</t>
  </si>
  <si>
    <t>MK</t>
  </si>
  <si>
    <t>AM</t>
  </si>
  <si>
    <t>TJ</t>
  </si>
  <si>
    <t>KG</t>
  </si>
  <si>
    <t>MD</t>
  </si>
  <si>
    <t>XK</t>
  </si>
  <si>
    <t>MB</t>
  </si>
  <si>
    <t>JO</t>
  </si>
  <si>
    <t>LB</t>
  </si>
  <si>
    <t>YE</t>
  </si>
  <si>
    <t>BH</t>
  </si>
  <si>
    <t>AO</t>
  </si>
  <si>
    <t>SD</t>
  </si>
  <si>
    <t>ET</t>
  </si>
  <si>
    <t>KE</t>
  </si>
  <si>
    <t>TZ</t>
  </si>
  <si>
    <t>TN</t>
  </si>
  <si>
    <t>GH</t>
  </si>
  <si>
    <t>CI</t>
  </si>
  <si>
    <t>UG</t>
  </si>
  <si>
    <t>CM</t>
  </si>
  <si>
    <t>CD</t>
  </si>
  <si>
    <t>ZM</t>
  </si>
  <si>
    <t>SN</t>
  </si>
  <si>
    <t>ML</t>
  </si>
  <si>
    <t>BW</t>
  </si>
  <si>
    <t>MG</t>
  </si>
  <si>
    <t>GA</t>
  </si>
  <si>
    <t>GQ</t>
  </si>
  <si>
    <t>MZ</t>
  </si>
  <si>
    <t>BF</t>
  </si>
  <si>
    <t>TD</t>
  </si>
  <si>
    <t>CG</t>
  </si>
  <si>
    <t>NA</t>
  </si>
  <si>
    <t>MU</t>
  </si>
  <si>
    <t>GN</t>
  </si>
  <si>
    <t>BJ</t>
  </si>
  <si>
    <t>RN</t>
  </si>
  <si>
    <t>MW</t>
  </si>
  <si>
    <t>NE</t>
  </si>
  <si>
    <t>MR</t>
  </si>
  <si>
    <t>TG</t>
  </si>
  <si>
    <t>SZ</t>
  </si>
  <si>
    <t>SL</t>
  </si>
  <si>
    <t>ER</t>
  </si>
  <si>
    <t>BI</t>
  </si>
  <si>
    <t>LS</t>
  </si>
  <si>
    <t>LR</t>
  </si>
  <si>
    <t>CV</t>
  </si>
  <si>
    <t>CF</t>
  </si>
  <si>
    <t>DJ</t>
  </si>
  <si>
    <t>GM</t>
  </si>
  <si>
    <t>GW</t>
  </si>
  <si>
    <t>SC</t>
  </si>
  <si>
    <t>KM</t>
  </si>
  <si>
    <t>ST</t>
  </si>
  <si>
    <t>COVERAGE</t>
  </si>
  <si>
    <t>DKSNMGC@NORDIC</t>
  </si>
  <si>
    <t>Denmark: National Accounts, DSt, Quarterly</t>
  </si>
  <si>
    <t>D20</t>
  </si>
  <si>
    <t>Danmarks Statistik</t>
  </si>
  <si>
    <t>Q1-1991</t>
  </si>
  <si>
    <t>DKSNMSC@NORDIC</t>
  </si>
  <si>
    <t>NOSNMGC@NORDIC</t>
  </si>
  <si>
    <t>Norway: National Accounts, SSb, Quarterly</t>
  </si>
  <si>
    <t>O20</t>
  </si>
  <si>
    <t>Statistiska Sentralbyra</t>
  </si>
  <si>
    <t>Q1-1978</t>
  </si>
  <si>
    <t>NOSNMSC@NORDIC</t>
  </si>
  <si>
    <t>CHSNMGC@ALPMED</t>
  </si>
  <si>
    <t>CHSNMSC@ALPMED</t>
  </si>
  <si>
    <t>Switzerland: Real GDP, SECO, Quarterly</t>
  </si>
  <si>
    <t>C22</t>
  </si>
  <si>
    <t>State Secretariat for Economic Affairs</t>
  </si>
  <si>
    <t>Switzerland: GDP: Imports of Services [Incl. Tourism] (SA, Mil.Chn.2015.Francs)</t>
  </si>
  <si>
    <t>Switzerland: GDP: Imports of Goods (SA, Mil.Chn.2015.Francs)</t>
  </si>
  <si>
    <t>0.014077021694+E132:X1325186</t>
  </si>
  <si>
    <t>q-o-q</t>
  </si>
  <si>
    <t>SERVICES</t>
  </si>
  <si>
    <t>GOODS</t>
  </si>
  <si>
    <t>Goods weight</t>
  </si>
  <si>
    <t>Imports of goods</t>
  </si>
  <si>
    <t>Weight of goods in total trade</t>
  </si>
  <si>
    <t>Services weight</t>
  </si>
  <si>
    <t>Weight of services in total trade</t>
  </si>
  <si>
    <t>Imports of services</t>
  </si>
  <si>
    <t>Contribution of goods in total imports</t>
  </si>
  <si>
    <t>Imports of goods q-o-q percentage changes</t>
  </si>
  <si>
    <t>COUNTRY WEIGHTS</t>
  </si>
  <si>
    <t>RESCALED COUNTRY WEIGHTS</t>
  </si>
  <si>
    <t>Coverage in World excl. EA trade</t>
  </si>
  <si>
    <t>COUNTRY/SECTOR WEIGHTS</t>
  </si>
  <si>
    <t>RESCALED COUNTRY/SECTOR WEIGHTS</t>
  </si>
  <si>
    <t>Imports of services q-o-q percentage changes</t>
  </si>
  <si>
    <t>Contribution of services in total imports</t>
  </si>
  <si>
    <t>Contributions</t>
  </si>
  <si>
    <t>Total trade growth</t>
  </si>
  <si>
    <t>Q4</t>
  </si>
  <si>
    <t>Q1</t>
  </si>
  <si>
    <t>Q2</t>
  </si>
  <si>
    <t>Q3</t>
  </si>
  <si>
    <t>Canada: GDP: Imports: Goods (SAAR, Mil.Chn.2017.C$)</t>
  </si>
  <si>
    <t>Romania: GDP: Imports of Goods (SWDA, Mil.Chn.2020.New Lei)</t>
  </si>
  <si>
    <t>234</t>
  </si>
  <si>
    <t>Canada: GDP: Imports: Services (SAAR, Mil.Chn.2017.C$)</t>
  </si>
  <si>
    <t>Romania: GDP: Imports of Services (SWDA, Mil.Chn.2020.New Lei)</t>
  </si>
  <si>
    <t>Q2-1980</t>
  </si>
  <si>
    <t>Check</t>
  </si>
  <si>
    <t>Should be 1</t>
  </si>
  <si>
    <t>Aug-28-2025 14:31</t>
  </si>
  <si>
    <t>Q2-2025</t>
  </si>
  <si>
    <t>Sep-12-2025 08:03</t>
  </si>
  <si>
    <t>UK: Imports: Goods (SA, Mil.Chn.2022.Pounds)</t>
  </si>
  <si>
    <t>Sep-08-2025 01:54</t>
  </si>
  <si>
    <t>Aug-29-2025 14:31</t>
  </si>
  <si>
    <t>Jun-19-2025 00:47</t>
  </si>
  <si>
    <t>Q1-2025</t>
  </si>
  <si>
    <t>Jun-23-2025 20:00</t>
  </si>
  <si>
    <t>Aug-20-2025 16:04</t>
  </si>
  <si>
    <t>Thailand: Real Imports of Goods (SA, Mil.Chn.2002.Baht)</t>
  </si>
  <si>
    <t>Chile: Real Imports of Goods(SA, Mil.Chn.2018.Pesos)</t>
  </si>
  <si>
    <t>Jul-14-2025 19:00</t>
  </si>
  <si>
    <t>Mexico: Real Imports of Goods (NSA,Mil.2018 New Pesos)  - Seasonal Adjustment, All</t>
  </si>
  <si>
    <t>Sep-05-2025 10:04</t>
  </si>
  <si>
    <t>Bulgaria: GDP: Imports of Goods (SWDA, Thous.Chn.2020.Leva)</t>
  </si>
  <si>
    <t>Aug-29-2025 09:06</t>
  </si>
  <si>
    <t>Czechia: GDP: Imports of Goods (SWDA, Mil.Chn.2020.CZK)</t>
  </si>
  <si>
    <t>Sep-02-2025 08:31</t>
  </si>
  <si>
    <t>Hungary: GDP: Imports of Goods (SA, Tril.Chn.2021.Forints)</t>
  </si>
  <si>
    <t>Sep-05-2025 08:10</t>
  </si>
  <si>
    <t>Sep-01-2025 23:48</t>
  </si>
  <si>
    <t>Sweden: Imports of Goods (SWDA, Mil.Ch.20.EUR-ECU)</t>
  </si>
  <si>
    <t>Aug-20-2025 08:25</t>
  </si>
  <si>
    <t>Denmark: GDP: Imports of Goods (SA, Mil.Chn.2020.DKK)</t>
  </si>
  <si>
    <t>Aug-21-2025 08:03</t>
  </si>
  <si>
    <t>Norway: GDP: Imports of Goods (SA, Mil.Chn.2022.Kroner)</t>
  </si>
  <si>
    <t>Aug-28-2025 09:10</t>
  </si>
  <si>
    <t>241</t>
  </si>
  <si>
    <t>242</t>
  </si>
  <si>
    <t>244</t>
  </si>
  <si>
    <t>251</t>
  </si>
  <si>
    <t>252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</si>
  <si>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</si>
  <si>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</si>
  <si>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</si>
  <si>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</si>
  <si>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</si>
  <si>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</si>
  <si>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</si>
  <si>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</si>
  <si>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</si>
  <si>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</si>
  <si>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</si>
  <si>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</si>
  <si>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</si>
  <si>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</si>
  <si>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</si>
  <si>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</si>
  <si>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</si>
  <si>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</si>
  <si>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</si>
  <si>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</si>
  <si>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</si>
  <si>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</si>
  <si>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</si>
  <si>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</si>
  <si>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</si>
  <si>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</si>
  <si>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</si>
  <si>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</si>
  <si>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</si>
  <si>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</si>
  <si>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</si>
  <si>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</si>
  <si>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</si>
  <si>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</si>
  <si>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</si>
  <si>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</si>
  <si>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</si>
  <si>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</si>
  <si>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</si>
  <si>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Aug-14-2025 08:01</t>
  </si>
  <si>
    <t>UK: Imports: Services (SA, Mil.Chn.2022.Pounds)</t>
  </si>
  <si>
    <t>Thailand: Real Imports of Services (SA, Mil.Chn.2002.Baht)</t>
  </si>
  <si>
    <t>Chile: Real Imports of Services(SA, Mil.Chn.2018.Pesos)</t>
  </si>
  <si>
    <t>Mexico: Real Imports of Services (NSA,Mil.2018 New Pesos)</t>
  </si>
  <si>
    <t>Bulgaria: GDP: Imports of Services (SWDA, Thous.Chn.2020.Leva)</t>
  </si>
  <si>
    <t>Czechia: GDP: Imports of Services (SWDA, Mil.Chn.2020.CZK)</t>
  </si>
  <si>
    <t>Hungary: GDP: Imports of Services (SA, Tril.Chn.2021.Forints)</t>
  </si>
  <si>
    <t>Sweden: Imports of Services (SWDA, Mil.Ch.20.EUR-ECU)</t>
  </si>
  <si>
    <t>Denmark: GDP: Imports of Services (SA, Mil.Chn.2020.DKK)</t>
  </si>
  <si>
    <t>Norway: GDP: Imports of Services (SA, Mil.Chn.2022.Kroner)</t>
  </si>
  <si>
    <t>961 !Q</t>
  </si>
  <si>
    <t>961</t>
  </si>
  <si>
    <t>971</t>
  </si>
  <si>
    <t>972</t>
  </si>
  <si>
    <t>973</t>
  </si>
  <si>
    <t>974</t>
  </si>
  <si>
    <t>981</t>
  </si>
  <si>
    <t>982</t>
  </si>
  <si>
    <t>983</t>
  </si>
  <si>
    <t>984</t>
  </si>
  <si>
    <t>991</t>
  </si>
  <si>
    <t>992</t>
  </si>
  <si>
    <t>993</t>
  </si>
  <si>
    <t>994</t>
  </si>
  <si>
    <t>J964IMMT@EUNA</t>
  </si>
  <si>
    <t>Main National Accounts Aggregates, Eurostat, Quarterly</t>
  </si>
  <si>
    <t>P47</t>
  </si>
  <si>
    <t>Poland: Imports of Goods (SWDA, Mil.Ch.2020.PLN)</t>
  </si>
  <si>
    <t>J964IMST@EUNA</t>
  </si>
  <si>
    <t>Poland: Imports of Services (SWDA, Mil.Ch.2020.PLN)</t>
  </si>
  <si>
    <t>S532NMGC@EMERGEPR</t>
  </si>
  <si>
    <t>Hong Kong: National Accounts, HKCSD, Quarterly</t>
  </si>
  <si>
    <t>D55</t>
  </si>
  <si>
    <t>Aug-15-2025 10:35</t>
  </si>
  <si>
    <t>Census and Statistics Department</t>
  </si>
  <si>
    <t>Q1-1990</t>
  </si>
  <si>
    <t>Hong Kong: GDP: Imports of Goods, fob (SA, Mil.Chn.2023.HK$)</t>
  </si>
  <si>
    <t>S532NMSC@EMERGEPR</t>
  </si>
  <si>
    <t>Hong Kong: GDP: Imports of Services (SA, Mil.Chn.2023.HK$)</t>
  </si>
  <si>
    <t>S542NMGC@EMERGEPR</t>
  </si>
  <si>
    <t>Korea: GDP by Expenditure, BOK, Quarterly</t>
  </si>
  <si>
    <t>G61</t>
  </si>
  <si>
    <t>Sep-03-2025 01:05</t>
  </si>
  <si>
    <t>Bank of Korea</t>
  </si>
  <si>
    <t>Q1-1960</t>
  </si>
  <si>
    <t>South Korea: GDP: Imports of Goods F.O.B. Basis (SA, Bil.Ch.2020.Won)</t>
  </si>
  <si>
    <t>S542NMSC@EMERGEPR</t>
  </si>
  <si>
    <t>South Korea: GDP: Imports of Services (SA, Bil.Ch.2020.Won)</t>
  </si>
  <si>
    <t>S576NMGC@EMERGEPR</t>
  </si>
  <si>
    <t>Singapore: National Accounts, DoS, Quarterly</t>
  </si>
  <si>
    <t>J61</t>
  </si>
  <si>
    <t>Aug-12-2025 02:07</t>
  </si>
  <si>
    <t>Department of Statistics</t>
  </si>
  <si>
    <t>Q1-1986</t>
  </si>
  <si>
    <t>Singapore: GDP: Imports of Goods (SA, Mil.Chn.2015.S$)</t>
  </si>
  <si>
    <t>S576NMSC@EMERGEPR</t>
  </si>
  <si>
    <t>Singapore: GDP: Imports of Services (SA, Mil.Chn.2015.S$)</t>
  </si>
  <si>
    <t>Taiwan: National Accounts, DGBASY, Quarterly</t>
  </si>
  <si>
    <t>T19</t>
  </si>
  <si>
    <t>Aug-15-2025 10:53</t>
  </si>
  <si>
    <t>Directorate-General of Budget Accounting &amp; Stats</t>
  </si>
  <si>
    <t>H536NMGC@EMERGEPR</t>
  </si>
  <si>
    <t>H536NMSC@EMERGEPR</t>
  </si>
  <si>
    <t>Indonesia: National Accounts, BPS/Haver, Quarterly</t>
  </si>
  <si>
    <t>F62</t>
  </si>
  <si>
    <t>Aug-05-2025 06:27</t>
  </si>
  <si>
    <t>Badan Pusat Statistik/Haver Analytics</t>
  </si>
  <si>
    <t>Q1-2000</t>
  </si>
  <si>
    <t>Indonesia: GDP: Imports of Services (SA, Bil.2010.Rupiahs)</t>
  </si>
  <si>
    <t>Indonesia: GDP: Imports of Goods (SA, Bil.2010.Rupiahs)</t>
  </si>
  <si>
    <t>H548NMGC@EMERGEPR</t>
  </si>
  <si>
    <t>SA(N528NMMC@EMERGEPR)</t>
  </si>
  <si>
    <t>Taiwan: GDP: Imports: Merchandise,Freight and Insurance (NSA, Mil.Chn.2021.NT$)  - Seasonal Adjustment, All</t>
  </si>
  <si>
    <t>Malaysia: National Accounts, MDS/Haver, Quarterly</t>
  </si>
  <si>
    <t>Aug-15-2025 06:14</t>
  </si>
  <si>
    <t>Department of Statistics, Malaysia/Haver Analytics</t>
  </si>
  <si>
    <t>Q1-2015</t>
  </si>
  <si>
    <t>Malaysia: GDP: Imports of Goods (SA, Mil.2015.Ringgit)</t>
  </si>
  <si>
    <t>H548NMSC@EMERGEPR</t>
  </si>
  <si>
    <t>SA(N528NMOC@EMERGEPR)</t>
  </si>
  <si>
    <t>Taiwan: GDP: Imports: Others (NSA, Mil.Chn.2021.NT$)  - Seasonal Adjustment, All</t>
  </si>
  <si>
    <t>Aug-15-2025 06:13</t>
  </si>
  <si>
    <t>Malaysia: GDP: Imports of Services (SA, Mil.2015.Ringgit)</t>
  </si>
  <si>
    <t>S566NMGC@EMERGEPR</t>
  </si>
  <si>
    <t>Philippines: National Accounts, PSA, Quarterly</t>
  </si>
  <si>
    <t>I50</t>
  </si>
  <si>
    <t>Aug-07-2025 04:07</t>
  </si>
  <si>
    <t>Philippine Statistics Authority</t>
  </si>
  <si>
    <t>Q1-2021</t>
  </si>
  <si>
    <t>Philippines: GDP: Imports of Goods (SA, Mil.2018.Pesos)</t>
  </si>
  <si>
    <t>S566NMSC@EMERGEPR</t>
  </si>
  <si>
    <t>Philippines: GDP: Imports of Services (SA, Mil.2018.Pesos)</t>
  </si>
  <si>
    <t xml:space="preserve"> </t>
  </si>
  <si>
    <t>2012-19</t>
  </si>
  <si>
    <t>2021-23</t>
  </si>
  <si>
    <t>UNCTAD nowcast</t>
  </si>
  <si>
    <t>WL</t>
  </si>
  <si>
    <t>EXT.AGGX.S25.</t>
  </si>
  <si>
    <t>Disc.</t>
  </si>
  <si>
    <t>Rescaled</t>
  </si>
  <si>
    <t>Raw</t>
  </si>
  <si>
    <t>Rescaled (to match WL MVOL)</t>
  </si>
  <si>
    <t>RAW</t>
  </si>
  <si>
    <t>RESCALED</t>
  </si>
  <si>
    <t>Quarter-on-quarter</t>
  </si>
  <si>
    <t>Volume, quarter-on-quarter growth</t>
  </si>
  <si>
    <t>To Harvard (target series)</t>
  </si>
  <si>
    <t>$S$3</t>
  </si>
  <si>
    <t>A1:A129</t>
  </si>
  <si>
    <t>CFWDate</t>
  </si>
  <si>
    <t>Q</t>
  </si>
  <si>
    <t>start_period='1996',end_period='2027'</t>
  </si>
  <si>
    <t>$T$3</t>
  </si>
  <si>
    <t>diss'devo_all'EXT.AGGX.S25.Q.WL.MVOL_GR</t>
  </si>
  <si>
    <t>$R$3</t>
  </si>
  <si>
    <t>$Z$3</t>
  </si>
  <si>
    <t>$AA$3</t>
  </si>
  <si>
    <t>$AB$3</t>
  </si>
  <si>
    <t>$W$3</t>
  </si>
  <si>
    <t>$X$3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</si>
</sst>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mm\ yy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Times New Roman"/>
      <family val="1"/>
    </font>
    <font>
      <sz val="8"/>
      <color indexed="1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i/>
      <sz val="8"/>
      <color rgb="FFFF0000"/>
      <name val="Arial"/>
      <family val="2"/>
    </font>
    <font>
      <b/>
      <i/>
      <sz val="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3899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indexed="18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4" fillId="0" borderId="0"/>
  </cellStyleXfs>
  <cellXfs count="77">
    <xf numFmtId="0" fontId="0" fillId="0" borderId="0" xfId="0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vertical="top" wrapText="1"/>
    </xf>
    <xf numFmtId="165" fontId="0" fillId="0" borderId="0" xfId="0" applyNumberFormat="1"/>
    <xf numFmtId="0" fontId="4" fillId="3" borderId="0" xfId="1" applyFill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6" fontId="0" fillId="12" borderId="0" xfId="0" applyNumberFormat="1" applyFill="1"/>
    <xf numFmtId="2" fontId="6" fillId="13" borderId="0" xfId="0" applyNumberFormat="1" applyFont="1" applyFill="1"/>
    <xf numFmtId="2" fontId="0" fillId="8" borderId="0" xfId="0" applyNumberFormat="1" applyFill="1"/>
    <xf numFmtId="0" fontId="0" fillId="6" borderId="0" xfId="0" applyFill="1"/>
    <xf numFmtId="0" fontId="7" fillId="0" borderId="0" xfId="0" applyFont="1"/>
    <xf numFmtId="2" fontId="7" fillId="0" borderId="0" xfId="0" applyNumberFormat="1" applyFont="1"/>
    <xf numFmtId="19" fontId="0" fillId="0" borderId="0" xfId="0" applyNumberFormat="1"/>
    <xf numFmtId="0" fontId="1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/>
    <xf numFmtId="0" fontId="2" fillId="14" borderId="0" xfId="0" applyFont="1" applyFill="1" applyAlignment="1">
      <alignment vertical="top" wrapText="1"/>
    </xf>
    <xf numFmtId="164" fontId="0" fillId="14" borderId="0" xfId="0" applyNumberFormat="1" applyFill="1"/>
    <xf numFmtId="0" fontId="0" fillId="6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0" fontId="0" fillId="15" borderId="0" xfId="0" applyFill="1"/>
    <xf numFmtId="2" fontId="0" fillId="15" borderId="0" xfId="0" applyNumberFormat="1" applyFill="1"/>
    <xf numFmtId="0" fontId="2" fillId="15" borderId="0" xfId="0" applyFont="1" applyFill="1" applyAlignment="1">
      <alignment vertical="top" wrapText="1"/>
    </xf>
    <xf numFmtId="0" fontId="1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0" fillId="16" borderId="0" xfId="0" applyFill="1"/>
    <xf numFmtId="14" fontId="12" fillId="0" borderId="0" xfId="0" applyNumberFormat="1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 wrapText="1"/>
    </xf>
    <xf numFmtId="14" fontId="12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4" borderId="0" xfId="0" applyNumberFormat="1" applyFont="1" applyFill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5" borderId="0" xfId="0" applyFill="1" applyAlignment="1">
      <alignment horizontal="center"/>
    </xf>
    <xf numFmtId="22" fontId="0" fillId="0" borderId="0" xfId="0" applyNumberFormat="1"/>
    <xf numFmtId="2" fontId="6" fillId="16" borderId="0" xfId="0" applyNumberFormat="1" applyFont="1" applyFill="1"/>
    <xf numFmtId="49" fontId="6" fillId="16" borderId="0" xfId="0" applyNumberFormat="1" applyFont="1" applyFill="1"/>
    <xf numFmtId="0" fontId="7" fillId="16" borderId="0" xfId="0" applyFont="1" applyFill="1"/>
    <xf numFmtId="2" fontId="7" fillId="16" borderId="0" xfId="0" applyNumberFormat="1" applyFont="1" applyFill="1"/>
    <xf numFmtId="2" fontId="8" fillId="16" borderId="0" xfId="0" applyNumberFormat="1" applyFont="1" applyFill="1"/>
    <xf numFmtId="2" fontId="0" fillId="16" borderId="0" xfId="0" applyNumberFormat="1" applyFill="1"/>
    <xf numFmtId="2" fontId="0" fillId="0" borderId="0" xfId="0" applyNumberFormat="1" applyAlignment="1">
      <alignment horizontal="center"/>
    </xf>
    <xf numFmtId="0" fontId="11" fillId="0" borderId="0" xfId="0" applyFont="1"/>
    <xf numFmtId="0" fontId="10" fillId="0" borderId="0" xfId="0" applyFont="1"/>
    <xf numFmtId="0" fontId="15" fillId="18" borderId="0" xfId="3" applyFont="1" applyFill="1" applyAlignment="1">
      <alignment horizontal="left"/>
    </xf>
    <xf numFmtId="0" fontId="16" fillId="11" borderId="0" xfId="0" applyFont="1" applyFill="1" applyAlignment="1">
      <alignment horizontal="left"/>
    </xf>
    <xf numFmtId="166" fontId="15" fillId="18" borderId="1" xfId="3" applyNumberFormat="1" applyFont="1" applyFill="1" applyBorder="1" applyAlignment="1">
      <alignment horizontal="left"/>
    </xf>
    <xf numFmtId="2" fontId="17" fillId="0" borderId="0" xfId="0" applyNumberFormat="1" applyFont="1" applyAlignment="1">
      <alignment horizontal="center"/>
    </xf>
    <xf numFmtId="0" fontId="18" fillId="17" borderId="0" xfId="0" applyFont="1" applyFill="1" applyAlignment="1">
      <alignment horizontal="center" vertical="center"/>
    </xf>
    <xf numFmtId="0" fontId="17" fillId="17" borderId="0" xfId="0" applyFont="1" applyFill="1"/>
    <xf numFmtId="166" fontId="19" fillId="19" borderId="1" xfId="3" applyNumberFormat="1" applyFont="1" applyFill="1" applyBorder="1" applyAlignment="1">
      <alignment horizontal="left"/>
    </xf>
    <xf numFmtId="2" fontId="20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3" fillId="17" borderId="0" xfId="0" applyFont="1" applyFill="1" applyAlignment="1">
      <alignment horizontal="center" vertical="center"/>
    </xf>
    <xf numFmtId="0" fontId="2" fillId="0" borderId="0" xfId="0" applyFont="1"/>
    <xf numFmtId="0" fontId="2" fillId="16" borderId="0" xfId="0" applyFont="1" applyFill="1"/>
    <xf numFmtId="0" fontId="21" fillId="20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4">
    <cellStyle name="Hyperlink" xfId="1" builtinId="8"/>
    <cellStyle name="Normal" xfId="0" builtinId="0"/>
    <cellStyle name="Normal 2" xfId="2" xr:uid="{D6B66201-EF5E-45BC-B80B-9D3FC10FC3F2}"/>
    <cellStyle name="Normal_Chartbook for GC presentation_Jun2011_BMPE" xfId="3" xr:uid="{414B46BF-014D-414C-9C94-BB77F88F7C8D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B400"/>
      <color rgb="FF003899"/>
      <color rgb="FF65B800"/>
      <color rgb="FFFF4B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7053411557697E-2"/>
          <c:y val="8.1257899854156518E-2"/>
          <c:w val="0.89914346315217053"/>
          <c:h val="0.747232012639766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'Global excl. EA'!$L$3</c:f>
              <c:strCache>
                <c:ptCount val="1"/>
                <c:pt idx="0">
                  <c:v>Goods</c:v>
                </c:pt>
              </c:strCache>
            </c:strRef>
          </c:tx>
          <c:spPr>
            <a:solidFill>
              <a:srgbClr val="003299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dkUpDiag">
                <a:fgClr>
                  <a:srgbClr val="003299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AD-9E46-AB5A-DE0BD1BFFC38}"/>
              </c:ext>
            </c:extLst>
          </c:dPt>
          <c:cat>
            <c:multiLvlStrRef>
              <c:f>'Global excl. EA'!$J$6:$K$12</c:f>
              <c:multiLvlStrCache>
                <c:ptCount val="7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'Global excl. EA'!$L$6:$L$12</c:f>
              <c:numCache>
                <c:formatCode>0.00</c:formatCode>
                <c:ptCount val="7"/>
                <c:pt idx="0">
                  <c:v>1.0933231966415695</c:v>
                </c:pt>
                <c:pt idx="1">
                  <c:v>1.1657392379651581</c:v>
                </c:pt>
                <c:pt idx="2">
                  <c:v>1.1321190648158357</c:v>
                </c:pt>
                <c:pt idx="3">
                  <c:v>0.34487496434666542</c:v>
                </c:pt>
                <c:pt idx="4">
                  <c:v>3.4240533470286754</c:v>
                </c:pt>
                <c:pt idx="5">
                  <c:v>-0.68978581712166553</c:v>
                </c:pt>
                <c:pt idx="6">
                  <c:v>0.27200000000000002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5-427B-B5AE-B11411BCCCD5}"/>
            </c:ext>
          </c:extLst>
        </c:ser>
        <c:ser>
          <c:idx val="1"/>
          <c:order val="1"/>
          <c:tx>
            <c:strRef>
              <c:f>'Global excl. EA'!$M$3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FFB4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dkUpDiag">
                <a:fgClr>
                  <a:srgbClr val="FFB4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D-9E46-AB5A-DE0BD1BFFC38}"/>
              </c:ext>
            </c:extLst>
          </c:dPt>
          <c:cat>
            <c:multiLvlStrRef>
              <c:f>'Global excl. EA'!$J$6:$K$12</c:f>
              <c:multiLvlStrCache>
                <c:ptCount val="7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'Global excl. EA'!$M$6:$M$12</c:f>
              <c:numCache>
                <c:formatCode>0.00</c:formatCode>
                <c:ptCount val="7"/>
                <c:pt idx="0">
                  <c:v>-5.3436631005332712E-2</c:v>
                </c:pt>
                <c:pt idx="1">
                  <c:v>0.30278687304618163</c:v>
                </c:pt>
                <c:pt idx="2">
                  <c:v>0.28768115866544863</c:v>
                </c:pt>
                <c:pt idx="3">
                  <c:v>0.41252089453637414</c:v>
                </c:pt>
                <c:pt idx="4">
                  <c:v>-4.9200206697354996E-2</c:v>
                </c:pt>
                <c:pt idx="5">
                  <c:v>0.17851715264267312</c:v>
                </c:pt>
                <c:pt idx="6">
                  <c:v>0.88200000000000012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5-427B-B5AE-B11411BC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928071216"/>
        <c:axId val="1928061648"/>
      </c:barChart>
      <c:lineChart>
        <c:grouping val="standard"/>
        <c:varyColors val="0"/>
        <c:ser>
          <c:idx val="2"/>
          <c:order val="2"/>
          <c:tx>
            <c:strRef>
              <c:f>'Global excl. EA'!$N$3</c:f>
              <c:strCache>
                <c:ptCount val="1"/>
                <c:pt idx="0">
                  <c:v>Total trade growth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10"/>
            <c:spPr>
              <a:solidFill>
                <a:srgbClr val="65B800"/>
              </a:solidFill>
              <a:ln w="12700" cap="rnd" cmpd="sng" algn="ctr">
                <a:solidFill>
                  <a:schemeClr val="bg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multiLvlStrRef>
              <c:f>'Global excl. EA'!$J$4:$K$12</c:f>
              <c:multiLvlStrCache>
                <c:ptCount val="9"/>
                <c:lvl>
                  <c:pt idx="0">
                    <c:v>2012-19</c:v>
                  </c:pt>
                  <c:pt idx="1">
                    <c:v>2021-23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 </c:v>
                  </c:pt>
                  <c:pt idx="1">
                    <c:v> </c:v>
                  </c:pt>
                  <c:pt idx="2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'Global excl. EA'!$N$6:$N$12</c:f>
              <c:numCache>
                <c:formatCode>0.00</c:formatCode>
                <c:ptCount val="7"/>
                <c:pt idx="0">
                  <c:v>1.0398865656362368</c:v>
                </c:pt>
                <c:pt idx="1">
                  <c:v>1.4685261110113397</c:v>
                </c:pt>
                <c:pt idx="2">
                  <c:v>1.4198002234812843</c:v>
                </c:pt>
                <c:pt idx="3">
                  <c:v>0.75739585888303962</c:v>
                </c:pt>
                <c:pt idx="4">
                  <c:v>3.3748531403313202</c:v>
                </c:pt>
                <c:pt idx="5">
                  <c:v>-0.51126866447899244</c:v>
                </c:pt>
                <c:pt idx="6">
                  <c:v>1.1540000000000001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5-427B-B5AE-B11411BCCCD5}"/>
            </c:ext>
          </c:extLst>
        </c:ser>
        <c:ser>
          <c:idx val="3"/>
          <c:order val="3"/>
          <c:tx>
            <c:strRef>
              <c:f>'Global excl. EA'!$O$3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4B00"/>
              </a:solidFill>
              <a:ln w="9525">
                <a:noFill/>
              </a:ln>
              <a:effectLst/>
            </c:spPr>
          </c:marker>
          <c:cat>
            <c:multiLvlStrRef>
              <c:f>'Global excl. EA'!$J$4:$K$12</c:f>
              <c:multiLvlStrCache>
                <c:ptCount val="9"/>
                <c:lvl>
                  <c:pt idx="0">
                    <c:v>2012-19</c:v>
                  </c:pt>
                  <c:pt idx="1">
                    <c:v>2021-23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 </c:v>
                  </c:pt>
                  <c:pt idx="1">
                    <c:v> </c:v>
                  </c:pt>
                  <c:pt idx="2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'Global excl. EA'!$O$4:$O$8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5-427B-B5AE-B11411BC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071216"/>
        <c:axId val="1928061648"/>
      </c:lineChart>
      <c:catAx>
        <c:axId val="1928071216"/>
        <c:scaling>
          <c:orientation val="minMax"/>
        </c:scaling>
        <c:delete val="0"/>
        <c:axPos val="b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777777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8061648"/>
        <c:crossesAt val="0"/>
        <c:auto val="1"/>
        <c:lblAlgn val="ctr"/>
        <c:lblOffset val="100"/>
        <c:tickLblSkip val="1"/>
        <c:noMultiLvlLbl val="0"/>
      </c:catAx>
      <c:valAx>
        <c:axId val="1928061648"/>
        <c:scaling>
          <c:orientation val="minMax"/>
        </c:scaling>
        <c:delete val="0"/>
        <c:axPos val="l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" sourceLinked="0"/>
        <c:majorTickMark val="in"/>
        <c:minorTickMark val="none"/>
        <c:tickLblPos val="nextTo"/>
        <c:spPr>
          <a:noFill/>
          <a:ln>
            <a:solidFill>
              <a:srgbClr val="77777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8071216"/>
        <c:crosses val="autoZero"/>
        <c:crossBetween val="between"/>
        <c:majorUnit val="1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6.7576817345423104E-2"/>
          <c:y val="0"/>
          <c:w val="0.6653573724699049"/>
          <c:h val="8.787311618862421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35353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 b="0" i="0">
          <a:solidFill>
            <a:srgbClr val="535353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7053411557697E-2"/>
          <c:y val="8.1257899854156518E-2"/>
          <c:w val="0.89914346315217053"/>
          <c:h val="0.747232012639766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'Global excl. EA'!$Q$3</c:f>
              <c:strCache>
                <c:ptCount val="1"/>
                <c:pt idx="0">
                  <c:v>Goods</c:v>
                </c:pt>
              </c:strCache>
            </c:strRef>
          </c:tx>
          <c:spPr>
            <a:solidFill>
              <a:srgbClr val="003899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dkUpDiag">
                <a:fgClr>
                  <a:srgbClr val="003899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B6-4878-8C9D-A4522D3A5F7B}"/>
              </c:ext>
            </c:extLst>
          </c:dPt>
          <c:cat>
            <c:multiLvlStrRef>
              <c:f>'Global excl. EA'!$J$6:$K$12</c:f>
              <c:multiLvlStrCache>
                <c:ptCount val="7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'Global excl. EA'!$Q$6:$Q$12</c:f>
              <c:numCache>
                <c:formatCode>0.00</c:formatCode>
                <c:ptCount val="7"/>
                <c:pt idx="0">
                  <c:v>0.68976960442788249</c:v>
                </c:pt>
                <c:pt idx="1">
                  <c:v>1.5583961809720202</c:v>
                </c:pt>
                <c:pt idx="2">
                  <c:v>1.2792024243677556</c:v>
                </c:pt>
                <c:pt idx="3">
                  <c:v>0.20388024531537666</c:v>
                </c:pt>
                <c:pt idx="4">
                  <c:v>1.6889669818567841</c:v>
                </c:pt>
                <c:pt idx="5">
                  <c:v>-0.84885665708404301</c:v>
                </c:pt>
                <c:pt idx="6">
                  <c:v>0.27200000000000002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5-427B-B5AE-B11411BCCCD5}"/>
            </c:ext>
          </c:extLst>
        </c:ser>
        <c:ser>
          <c:idx val="1"/>
          <c:order val="1"/>
          <c:tx>
            <c:strRef>
              <c:f>'Global excl. EA'!$R$3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rgbClr val="FFB40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pattFill prst="dkUpDiag">
                <a:fgClr>
                  <a:srgbClr val="FFB4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B6-4878-8C9D-A4522D3A5F7B}"/>
              </c:ext>
            </c:extLst>
          </c:dPt>
          <c:cat>
            <c:multiLvlStrRef>
              <c:f>'Global excl. EA'!$J$6:$K$12</c:f>
              <c:multiLvlStrCache>
                <c:ptCount val="7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'Global excl. EA'!$R$6:$R$12</c:f>
              <c:numCache>
                <c:formatCode>0.00</c:formatCode>
                <c:ptCount val="7"/>
                <c:pt idx="0">
                  <c:v>-3.3712779481610833E-2</c:v>
                </c:pt>
                <c:pt idx="1">
                  <c:v>0.40477483405918646</c:v>
                </c:pt>
                <c:pt idx="2">
                  <c:v>0.32505630109641392</c:v>
                </c:pt>
                <c:pt idx="3">
                  <c:v>0.24387059041854103</c:v>
                </c:pt>
                <c:pt idx="4">
                  <c:v>-2.4268758745967543E-2</c:v>
                </c:pt>
                <c:pt idx="5">
                  <c:v>0.21968482050957172</c:v>
                </c:pt>
                <c:pt idx="6">
                  <c:v>0.88200000000000012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5-427B-B5AE-B11411BC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928071216"/>
        <c:axId val="1928061648"/>
      </c:barChart>
      <c:lineChart>
        <c:grouping val="standard"/>
        <c:varyColors val="0"/>
        <c:ser>
          <c:idx val="2"/>
          <c:order val="2"/>
          <c:tx>
            <c:strRef>
              <c:f>'Global excl. EA'!$S$3</c:f>
              <c:strCache>
                <c:ptCount val="1"/>
                <c:pt idx="0">
                  <c:v>Total trade growth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65B800"/>
              </a:solidFill>
              <a:ln w="12700" cap="rnd" cmpd="sng" algn="ctr">
                <a:solidFill>
                  <a:schemeClr val="bg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multiLvlStrRef>
              <c:f>'Global excl. EA'!$J$4:$K$12</c:f>
              <c:multiLvlStrCache>
                <c:ptCount val="9"/>
                <c:lvl>
                  <c:pt idx="0">
                    <c:v>2012-19</c:v>
                  </c:pt>
                  <c:pt idx="1">
                    <c:v>2021-23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 </c:v>
                  </c:pt>
                  <c:pt idx="1">
                    <c:v> </c:v>
                  </c:pt>
                  <c:pt idx="2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'Global excl. EA'!$S$6:$S$12</c:f>
              <c:numCache>
                <c:formatCode>0.00</c:formatCode>
                <c:ptCount val="7"/>
                <c:pt idx="0">
                  <c:v>0.65605682494627171</c:v>
                </c:pt>
                <c:pt idx="1">
                  <c:v>1.9631710150312065</c:v>
                </c:pt>
                <c:pt idx="2">
                  <c:v>1.6042587254641694</c:v>
                </c:pt>
                <c:pt idx="3">
                  <c:v>0.44775083573391772</c:v>
                </c:pt>
                <c:pt idx="4">
                  <c:v>1.6646982231108165</c:v>
                </c:pt>
                <c:pt idx="5">
                  <c:v>-0.6291718365744714</c:v>
                </c:pt>
                <c:pt idx="6">
                  <c:v>1.1540000000000001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5-427B-B5AE-B11411BCCCD5}"/>
            </c:ext>
          </c:extLst>
        </c:ser>
        <c:ser>
          <c:idx val="3"/>
          <c:order val="3"/>
          <c:tx>
            <c:strRef>
              <c:f>'Global excl. EA'!$O$3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4B00"/>
              </a:solidFill>
              <a:ln w="9525">
                <a:noFill/>
              </a:ln>
              <a:effectLst/>
            </c:spPr>
          </c:marker>
          <c:cat>
            <c:multiLvlStrRef>
              <c:f>'Global excl. EA'!$J$4:$K$12</c:f>
              <c:multiLvlStrCache>
                <c:ptCount val="9"/>
                <c:lvl>
                  <c:pt idx="0">
                    <c:v>2012-19</c:v>
                  </c:pt>
                  <c:pt idx="1">
                    <c:v>2021-23</c:v>
                  </c:pt>
                  <c:pt idx="2">
                    <c:v>Q1</c:v>
                  </c:pt>
                  <c:pt idx="3">
                    <c:v>Q2</c:v>
                  </c:pt>
                  <c:pt idx="4">
                    <c:v>Q3</c:v>
                  </c:pt>
                  <c:pt idx="5">
                    <c:v>Q4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 </c:v>
                  </c:pt>
                  <c:pt idx="1">
                    <c:v> </c:v>
                  </c:pt>
                  <c:pt idx="2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'Global excl. EA'!$O$4:$O$8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5-427B-B5AE-B11411BC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071216"/>
        <c:axId val="1928061648"/>
      </c:lineChart>
      <c:catAx>
        <c:axId val="1928071216"/>
        <c:scaling>
          <c:orientation val="minMax"/>
        </c:scaling>
        <c:delete val="0"/>
        <c:axPos val="b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777777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8061648"/>
        <c:crossesAt val="0"/>
        <c:auto val="1"/>
        <c:lblAlgn val="ctr"/>
        <c:lblOffset val="100"/>
        <c:tickLblSkip val="1"/>
        <c:noMultiLvlLbl val="0"/>
      </c:catAx>
      <c:valAx>
        <c:axId val="1928061648"/>
        <c:scaling>
          <c:orientation val="minMax"/>
        </c:scaling>
        <c:delete val="0"/>
        <c:axPos val="l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" sourceLinked="0"/>
        <c:majorTickMark val="in"/>
        <c:minorTickMark val="none"/>
        <c:tickLblPos val="nextTo"/>
        <c:spPr>
          <a:noFill/>
          <a:ln>
            <a:solidFill>
              <a:srgbClr val="777777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28071216"/>
        <c:crosses val="autoZero"/>
        <c:crossBetween val="between"/>
        <c:majorUnit val="1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6.7576817345423104E-2"/>
          <c:y val="0"/>
          <c:w val="0.6653573724699049"/>
          <c:h val="8.787311618862421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35353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 b="0" i="0">
          <a:solidFill>
            <a:srgbClr val="535353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59411</xdr:colOff>
      <xdr:row>18</xdr:row>
      <xdr:rowOff>82566</xdr:rowOff>
    </xdr:from>
    <xdr:to>
      <xdr:col>13</xdr:col>
      <xdr:colOff>296121</xdr:colOff>
      <xdr:row>36</xdr:row>
      <xdr:rowOff>59066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700F62-0E9D-441C-919F-4DA78DB0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143625</xdr:colOff>
      <xdr:row>18</xdr:row>
      <xdr:rowOff>101582</xdr:rowOff>
    </xdr:from>
    <xdr:to>
      <xdr:col>20</xdr:col>
      <xdr:colOff>79473</xdr:colOff>
      <xdr:row>36</xdr:row>
      <xdr:rowOff>78082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93857C-2603-60AA-A464-B50EC5B6A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Program%20Files/Microsoft%20Office/root/Office16/Library/populator.xlam" TargetMode="External"/><Relationship Id="rId1" Type="http://schemas.microsoft.com/office/2006/relationships/xlExternalLinkPath/xlLibrary" Target="populato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mecb01/data/ECB%20business%20areas/DGI/Databases%20and%20Programme%20files/EXT/1.%20Global/4.%20Trade/2.%20Models/Augmented%20DFM%20-%20global%20trade%20-%20automatic/dataset/Global%20Imports%20excl%20EA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opulator"/>
    </sheetNames>
    <definedNames>
      <definedName name="FAMEData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try_code"/>
      <sheetName val="Charts"/>
      <sheetName val="FAME Persistence2"/>
      <sheetName val="Calculations_Imports"/>
      <sheetName val="level"/>
      <sheetName val="--&gt;"/>
      <sheetName val="UPLOAD"/>
      <sheetName val="forecastDB_Imports"/>
      <sheetName val="weights_Imports_WO"/>
      <sheetName val="weights_Imports_WL"/>
      <sheetName val="weights_Imports_WL_IN"/>
      <sheetName val="IMPORTS_HAVER"/>
      <sheetName val="IMPORTS_SDW"/>
    </sheetNames>
    <sheetDataSet>
      <sheetData sheetId="0">
        <row r="10">
          <cell r="B10">
            <v>1994</v>
          </cell>
        </row>
        <row r="11">
          <cell r="B11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">
          <cell r="D9">
            <v>986.5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548NMGC@EMERGEPR" TargetMode="External"/><Relationship Id="rId3" Type="http://schemas.openxmlformats.org/officeDocument/2006/relationships/hyperlink" Target="mailto:S532NMGC@EMERGEPR" TargetMode="External"/><Relationship Id="rId7" Type="http://schemas.openxmlformats.org/officeDocument/2006/relationships/hyperlink" Target="mailto:H536NMGC@EMERGEPR" TargetMode="External"/><Relationship Id="rId2" Type="http://schemas.openxmlformats.org/officeDocument/2006/relationships/hyperlink" Target="mailto:J964IMMT@EUNA" TargetMode="External"/><Relationship Id="rId1" Type="http://schemas.openxmlformats.org/officeDocument/2006/relationships/hyperlink" Target="mailto:BQKOQ@UK" TargetMode="External"/><Relationship Id="rId6" Type="http://schemas.openxmlformats.org/officeDocument/2006/relationships/hyperlink" Target="mailto:N528NMMC@EMERGEPR" TargetMode="External"/><Relationship Id="rId5" Type="http://schemas.openxmlformats.org/officeDocument/2006/relationships/hyperlink" Target="mailto:S576NMGC@EMERGEPR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S542NMGC@EMERGEPR" TargetMode="External"/><Relationship Id="rId9" Type="http://schemas.openxmlformats.org/officeDocument/2006/relationships/hyperlink" Target="mailto:S566NMGC@EMERGEP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566NMSC@EMERGEPR" TargetMode="External"/><Relationship Id="rId3" Type="http://schemas.openxmlformats.org/officeDocument/2006/relationships/hyperlink" Target="mailto:S542NMSC@EMERGEPR" TargetMode="External"/><Relationship Id="rId7" Type="http://schemas.openxmlformats.org/officeDocument/2006/relationships/hyperlink" Target="mailto:H548NMSC@EMERGEPR" TargetMode="External"/><Relationship Id="rId2" Type="http://schemas.openxmlformats.org/officeDocument/2006/relationships/hyperlink" Target="mailto:S532NMSC@EMERGEPR" TargetMode="External"/><Relationship Id="rId1" Type="http://schemas.openxmlformats.org/officeDocument/2006/relationships/hyperlink" Target="mailto:J964IMST@EUNA" TargetMode="External"/><Relationship Id="rId6" Type="http://schemas.openxmlformats.org/officeDocument/2006/relationships/hyperlink" Target="mailto:H536NMSC@EMERGEPR" TargetMode="External"/><Relationship Id="rId5" Type="http://schemas.openxmlformats.org/officeDocument/2006/relationships/hyperlink" Target="mailto:N528NMOC@EMERGEPR" TargetMode="External"/><Relationship Id="rId4" Type="http://schemas.openxmlformats.org/officeDocument/2006/relationships/hyperlink" Target="mailto:S576NMSC@EMERGEPR" TargetMode="External"/><Relationship Id="rId9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6C36-52DF-4D7E-9FDE-349A3CF71DBB}">
  <dimension ref="A1:P166"/>
  <sheetViews>
    <sheetView workbookViewId="0"/>
  </sheetViews>
  <sheetFormatPr baseColWidth="10" defaultColWidth="8.83203125" defaultRowHeight="15" x14ac:dyDescent="0.2"/>
  <sheetData>
    <row r="1" spans="1:16" x14ac:dyDescent="0.2">
      <c r="A1">
        <v>8</v>
      </c>
      <c r="B1" t="s">
        <v>862</v>
      </c>
    </row>
    <row r="2" spans="1:16" x14ac:dyDescent="0.2">
      <c r="A2" s="1" t="s">
        <v>183</v>
      </c>
      <c r="B2" t="s">
        <v>863</v>
      </c>
      <c r="C2" t="s">
        <v>864</v>
      </c>
      <c r="D2" t="s">
        <v>865</v>
      </c>
      <c r="E2" s="49">
        <v>45917.316678240742</v>
      </c>
      <c r="F2" t="b">
        <v>1</v>
      </c>
      <c r="G2" s="1" t="s">
        <v>865</v>
      </c>
      <c r="H2">
        <v>1996</v>
      </c>
      <c r="I2">
        <v>2027</v>
      </c>
      <c r="J2">
        <v>0</v>
      </c>
      <c r="K2" s="1" t="s">
        <v>866</v>
      </c>
      <c r="L2" t="b">
        <v>0</v>
      </c>
      <c r="M2" t="b">
        <v>1</v>
      </c>
      <c r="N2" t="b">
        <v>0</v>
      </c>
      <c r="O2">
        <v>-4142</v>
      </c>
      <c r="P2" t="s">
        <v>867</v>
      </c>
    </row>
    <row r="3" spans="1:16" x14ac:dyDescent="0.2">
      <c r="A3" s="1" t="s">
        <v>183</v>
      </c>
      <c r="B3" t="s">
        <v>868</v>
      </c>
      <c r="C3" t="s">
        <v>864</v>
      </c>
      <c r="D3" t="s">
        <v>869</v>
      </c>
      <c r="E3" s="49">
        <v>45917.316678240742</v>
      </c>
      <c r="F3" t="b">
        <v>1</v>
      </c>
      <c r="G3" s="1" t="s">
        <v>869</v>
      </c>
      <c r="H3">
        <v>1996</v>
      </c>
      <c r="I3">
        <v>2027</v>
      </c>
      <c r="J3">
        <v>0</v>
      </c>
      <c r="K3" s="1" t="s">
        <v>866</v>
      </c>
      <c r="L3" t="b">
        <v>0</v>
      </c>
      <c r="M3" t="b">
        <v>1</v>
      </c>
      <c r="N3" t="b">
        <v>0</v>
      </c>
      <c r="O3">
        <v>-4142</v>
      </c>
      <c r="P3" t="s">
        <v>867</v>
      </c>
    </row>
    <row r="4" spans="1:16" x14ac:dyDescent="0.2">
      <c r="A4" s="1" t="s">
        <v>183</v>
      </c>
      <c r="B4" t="s">
        <v>870</v>
      </c>
      <c r="E4" s="22">
        <v>0</v>
      </c>
      <c r="F4" t="b">
        <v>0</v>
      </c>
      <c r="L4" t="b">
        <v>0</v>
      </c>
      <c r="M4" t="b">
        <v>0</v>
      </c>
      <c r="N4" t="b">
        <v>0</v>
      </c>
      <c r="O4">
        <v>15</v>
      </c>
    </row>
    <row r="5" spans="1:16" x14ac:dyDescent="0.2">
      <c r="A5" s="1" t="s">
        <v>183</v>
      </c>
      <c r="B5" t="s">
        <v>871</v>
      </c>
      <c r="E5" s="22">
        <v>0</v>
      </c>
      <c r="F5" t="b">
        <v>0</v>
      </c>
      <c r="L5" t="b">
        <v>0</v>
      </c>
      <c r="M5" t="b">
        <v>0</v>
      </c>
      <c r="N5" t="b">
        <v>0</v>
      </c>
      <c r="O5">
        <v>-4142</v>
      </c>
    </row>
    <row r="6" spans="1:16" x14ac:dyDescent="0.2">
      <c r="A6" s="1" t="s">
        <v>183</v>
      </c>
      <c r="B6" t="s">
        <v>872</v>
      </c>
      <c r="E6" s="22">
        <v>0</v>
      </c>
      <c r="F6" t="b">
        <v>0</v>
      </c>
      <c r="G6" s="1"/>
      <c r="K6" s="1"/>
      <c r="L6" t="b">
        <v>0</v>
      </c>
      <c r="M6" t="b">
        <v>0</v>
      </c>
      <c r="N6" t="b">
        <v>0</v>
      </c>
      <c r="O6">
        <v>-4142</v>
      </c>
    </row>
    <row r="7" spans="1:16" x14ac:dyDescent="0.2">
      <c r="A7" s="1" t="s">
        <v>183</v>
      </c>
      <c r="B7" t="s">
        <v>873</v>
      </c>
      <c r="E7" s="22">
        <v>0</v>
      </c>
      <c r="F7" t="b">
        <v>0</v>
      </c>
      <c r="L7" t="b">
        <v>0</v>
      </c>
      <c r="M7" t="b">
        <v>0</v>
      </c>
      <c r="N7" t="b">
        <v>0</v>
      </c>
      <c r="O7">
        <v>-4142</v>
      </c>
    </row>
    <row r="8" spans="1:16" x14ac:dyDescent="0.2">
      <c r="A8" s="1" t="s">
        <v>183</v>
      </c>
      <c r="B8" t="s">
        <v>874</v>
      </c>
      <c r="E8" s="22">
        <v>0</v>
      </c>
      <c r="F8" t="b">
        <v>0</v>
      </c>
      <c r="L8" t="b">
        <v>0</v>
      </c>
      <c r="M8" t="b">
        <v>0</v>
      </c>
      <c r="N8" t="b">
        <v>0</v>
      </c>
      <c r="O8">
        <v>-4142</v>
      </c>
    </row>
    <row r="9" spans="1:16" x14ac:dyDescent="0.2">
      <c r="A9" s="1" t="s">
        <v>183</v>
      </c>
      <c r="B9" t="s">
        <v>875</v>
      </c>
      <c r="E9" s="22">
        <v>0</v>
      </c>
      <c r="F9" t="b">
        <v>0</v>
      </c>
      <c r="L9" t="b">
        <v>0</v>
      </c>
      <c r="M9" t="b">
        <v>0</v>
      </c>
      <c r="N9" t="b">
        <v>0</v>
      </c>
      <c r="O9">
        <v>-4142</v>
      </c>
    </row>
    <row r="10" spans="1:16" x14ac:dyDescent="0.2">
      <c r="A10" s="1"/>
      <c r="E10" s="22"/>
    </row>
    <row r="11" spans="1:16" x14ac:dyDescent="0.2">
      <c r="A11" s="1"/>
      <c r="E11" s="22"/>
    </row>
    <row r="12" spans="1:16" x14ac:dyDescent="0.2">
      <c r="A12" s="1"/>
      <c r="E12" s="22"/>
    </row>
    <row r="13" spans="1:16" x14ac:dyDescent="0.2">
      <c r="A13" s="1"/>
      <c r="E13" s="22"/>
    </row>
    <row r="14" spans="1:16" x14ac:dyDescent="0.2">
      <c r="A14" s="1"/>
      <c r="E14" s="22"/>
    </row>
    <row r="15" spans="1:16" x14ac:dyDescent="0.2">
      <c r="A15" s="1"/>
      <c r="E15" s="22"/>
    </row>
    <row r="16" spans="1:16" x14ac:dyDescent="0.2">
      <c r="A16" s="1"/>
      <c r="E16" s="22"/>
    </row>
    <row r="17" spans="1:5" x14ac:dyDescent="0.2">
      <c r="A17" s="1"/>
      <c r="E17" s="22"/>
    </row>
    <row r="18" spans="1:5" x14ac:dyDescent="0.2">
      <c r="A18" s="1"/>
      <c r="E18" s="22"/>
    </row>
    <row r="19" spans="1:5" x14ac:dyDescent="0.2">
      <c r="A19" s="1"/>
      <c r="E19" s="22"/>
    </row>
    <row r="20" spans="1:5" x14ac:dyDescent="0.2">
      <c r="A20" s="1"/>
      <c r="E20" s="22"/>
    </row>
    <row r="21" spans="1:5" x14ac:dyDescent="0.2">
      <c r="A21" s="1"/>
      <c r="E21" s="22"/>
    </row>
    <row r="22" spans="1:5" x14ac:dyDescent="0.2">
      <c r="A22" s="1"/>
      <c r="E22" s="22"/>
    </row>
    <row r="23" spans="1:5" x14ac:dyDescent="0.2">
      <c r="A23" s="1"/>
      <c r="E23" s="22"/>
    </row>
    <row r="24" spans="1:5" x14ac:dyDescent="0.2">
      <c r="A24" s="1"/>
      <c r="E24" s="22"/>
    </row>
    <row r="25" spans="1:5" x14ac:dyDescent="0.2">
      <c r="A25" s="1"/>
      <c r="E25" s="22"/>
    </row>
    <row r="26" spans="1:5" x14ac:dyDescent="0.2">
      <c r="A26" s="1"/>
      <c r="E26" s="22"/>
    </row>
    <row r="27" spans="1:5" x14ac:dyDescent="0.2">
      <c r="A27" s="1"/>
      <c r="E27" s="22"/>
    </row>
    <row r="28" spans="1:5" x14ac:dyDescent="0.2">
      <c r="A28" s="1"/>
      <c r="E28" s="22"/>
    </row>
    <row r="29" spans="1:5" x14ac:dyDescent="0.2">
      <c r="A29" s="1"/>
      <c r="E29" s="22"/>
    </row>
    <row r="30" spans="1:5" x14ac:dyDescent="0.2">
      <c r="A30" s="1"/>
      <c r="E30" s="22"/>
    </row>
    <row r="31" spans="1:5" x14ac:dyDescent="0.2">
      <c r="A31" s="1"/>
      <c r="E31" s="22"/>
    </row>
    <row r="32" spans="1:5" x14ac:dyDescent="0.2">
      <c r="A32" s="1"/>
      <c r="E32" s="22"/>
    </row>
    <row r="33" spans="1:5" x14ac:dyDescent="0.2">
      <c r="A33" s="1"/>
      <c r="E33" s="22"/>
    </row>
    <row r="34" spans="1:5" x14ac:dyDescent="0.2">
      <c r="A34" s="1"/>
      <c r="E34" s="22"/>
    </row>
    <row r="35" spans="1:5" x14ac:dyDescent="0.2">
      <c r="A35" s="1"/>
      <c r="E35" s="22"/>
    </row>
    <row r="36" spans="1:5" x14ac:dyDescent="0.2">
      <c r="A36" s="1"/>
      <c r="E36" s="22"/>
    </row>
    <row r="37" spans="1:5" x14ac:dyDescent="0.2">
      <c r="A37" s="1"/>
      <c r="E37" s="22"/>
    </row>
    <row r="38" spans="1:5" x14ac:dyDescent="0.2">
      <c r="A38" s="1"/>
      <c r="E38" s="22"/>
    </row>
    <row r="39" spans="1:5" x14ac:dyDescent="0.2">
      <c r="A39" s="1"/>
      <c r="E39" s="22"/>
    </row>
    <row r="40" spans="1:5" x14ac:dyDescent="0.2">
      <c r="A40" s="1"/>
      <c r="E40" s="22"/>
    </row>
    <row r="41" spans="1:5" x14ac:dyDescent="0.2">
      <c r="A41" s="1"/>
      <c r="E41" s="22"/>
    </row>
    <row r="42" spans="1:5" x14ac:dyDescent="0.2">
      <c r="A42" s="1"/>
      <c r="E42" s="22"/>
    </row>
    <row r="43" spans="1:5" x14ac:dyDescent="0.2">
      <c r="A43" s="1"/>
      <c r="E43" s="22"/>
    </row>
    <row r="44" spans="1:5" x14ac:dyDescent="0.2">
      <c r="A44" s="1"/>
      <c r="E44" s="22"/>
    </row>
    <row r="45" spans="1:5" x14ac:dyDescent="0.2">
      <c r="A45" s="1"/>
      <c r="E45" s="22"/>
    </row>
    <row r="46" spans="1:5" x14ac:dyDescent="0.2">
      <c r="A46" s="1"/>
      <c r="E46" s="22"/>
    </row>
    <row r="47" spans="1:5" x14ac:dyDescent="0.2">
      <c r="A47" s="1"/>
      <c r="E47" s="22"/>
    </row>
    <row r="48" spans="1:5" x14ac:dyDescent="0.2">
      <c r="A48" s="1"/>
      <c r="E48" s="22"/>
    </row>
    <row r="49" spans="1:5" x14ac:dyDescent="0.2">
      <c r="A49" s="1"/>
      <c r="E49" s="22"/>
    </row>
    <row r="50" spans="1:5" x14ac:dyDescent="0.2">
      <c r="A50" s="1"/>
      <c r="E50" s="22"/>
    </row>
    <row r="51" spans="1:5" x14ac:dyDescent="0.2">
      <c r="A51" s="1"/>
      <c r="E51" s="22"/>
    </row>
    <row r="52" spans="1:5" x14ac:dyDescent="0.2">
      <c r="A52" s="1"/>
      <c r="E52" s="22"/>
    </row>
    <row r="53" spans="1:5" x14ac:dyDescent="0.2">
      <c r="A53" s="1"/>
      <c r="E53" s="22"/>
    </row>
    <row r="54" spans="1:5" x14ac:dyDescent="0.2">
      <c r="A54" s="1"/>
      <c r="E54" s="22"/>
    </row>
    <row r="55" spans="1:5" x14ac:dyDescent="0.2">
      <c r="A55" s="1"/>
      <c r="E55" s="22"/>
    </row>
    <row r="56" spans="1:5" x14ac:dyDescent="0.2">
      <c r="A56" s="1"/>
      <c r="E56" s="22"/>
    </row>
    <row r="57" spans="1:5" x14ac:dyDescent="0.2">
      <c r="A57" s="1"/>
      <c r="E57" s="22"/>
    </row>
    <row r="58" spans="1:5" x14ac:dyDescent="0.2">
      <c r="A58" s="1"/>
      <c r="E58" s="22"/>
    </row>
    <row r="59" spans="1:5" x14ac:dyDescent="0.2">
      <c r="A59" s="1"/>
      <c r="E59" s="22"/>
    </row>
    <row r="60" spans="1:5" x14ac:dyDescent="0.2">
      <c r="A60" s="1"/>
      <c r="E60" s="22"/>
    </row>
    <row r="61" spans="1:5" x14ac:dyDescent="0.2">
      <c r="A61" s="1"/>
      <c r="E61" s="22"/>
    </row>
    <row r="62" spans="1:5" x14ac:dyDescent="0.2">
      <c r="A62" s="1"/>
      <c r="E62" s="22"/>
    </row>
    <row r="63" spans="1:5" x14ac:dyDescent="0.2">
      <c r="A63" s="1"/>
      <c r="E63" s="22"/>
    </row>
    <row r="64" spans="1:5" x14ac:dyDescent="0.2">
      <c r="A64" s="1"/>
      <c r="E64" s="22"/>
    </row>
    <row r="65" spans="1:5" x14ac:dyDescent="0.2">
      <c r="A65" s="1"/>
      <c r="E65" s="22"/>
    </row>
    <row r="66" spans="1:5" x14ac:dyDescent="0.2">
      <c r="A66" s="1"/>
      <c r="E66" s="22"/>
    </row>
    <row r="67" spans="1:5" x14ac:dyDescent="0.2">
      <c r="A67" s="1"/>
      <c r="E67" s="22"/>
    </row>
    <row r="68" spans="1:5" x14ac:dyDescent="0.2">
      <c r="A68" s="1"/>
      <c r="E68" s="22"/>
    </row>
    <row r="69" spans="1:5" x14ac:dyDescent="0.2">
      <c r="A69" s="1"/>
      <c r="E69" s="22"/>
    </row>
    <row r="70" spans="1:5" x14ac:dyDescent="0.2">
      <c r="A70" s="1"/>
      <c r="E70" s="22"/>
    </row>
    <row r="71" spans="1:5" x14ac:dyDescent="0.2">
      <c r="A71" s="1"/>
      <c r="E71" s="22"/>
    </row>
    <row r="72" spans="1:5" x14ac:dyDescent="0.2">
      <c r="A72" s="1"/>
      <c r="E72" s="22"/>
    </row>
    <row r="73" spans="1:5" x14ac:dyDescent="0.2">
      <c r="A73" s="1"/>
      <c r="E73" s="22"/>
    </row>
    <row r="74" spans="1:5" x14ac:dyDescent="0.2">
      <c r="A74" s="1"/>
      <c r="E74" s="22"/>
    </row>
    <row r="75" spans="1:5" x14ac:dyDescent="0.2">
      <c r="A75" s="1"/>
      <c r="E75" s="22"/>
    </row>
    <row r="76" spans="1:5" x14ac:dyDescent="0.2">
      <c r="A76" s="1"/>
      <c r="E76" s="22"/>
    </row>
    <row r="77" spans="1:5" x14ac:dyDescent="0.2">
      <c r="A77" s="1"/>
      <c r="E77" s="22"/>
    </row>
    <row r="78" spans="1:5" x14ac:dyDescent="0.2">
      <c r="A78" s="1"/>
      <c r="E78" s="22"/>
    </row>
    <row r="79" spans="1:5" x14ac:dyDescent="0.2">
      <c r="A79" s="1"/>
      <c r="E79" s="22"/>
    </row>
    <row r="80" spans="1:5" x14ac:dyDescent="0.2">
      <c r="A80" s="1"/>
      <c r="E80" s="22"/>
    </row>
    <row r="81" spans="1:5" x14ac:dyDescent="0.2">
      <c r="A81" s="1"/>
      <c r="E81" s="22"/>
    </row>
    <row r="82" spans="1:5" x14ac:dyDescent="0.2">
      <c r="A82" s="1"/>
      <c r="E82" s="22"/>
    </row>
    <row r="83" spans="1:5" x14ac:dyDescent="0.2">
      <c r="A83" s="1"/>
      <c r="E83" s="22"/>
    </row>
    <row r="84" spans="1:5" x14ac:dyDescent="0.2">
      <c r="A84" s="1"/>
      <c r="E84" s="22"/>
    </row>
    <row r="85" spans="1:5" x14ac:dyDescent="0.2">
      <c r="A85" s="1"/>
      <c r="E85" s="22"/>
    </row>
    <row r="86" spans="1:5" x14ac:dyDescent="0.2">
      <c r="A86" s="1"/>
      <c r="E86" s="22"/>
    </row>
    <row r="87" spans="1:5" x14ac:dyDescent="0.2">
      <c r="A87" s="1"/>
      <c r="E87" s="22"/>
    </row>
    <row r="88" spans="1:5" x14ac:dyDescent="0.2">
      <c r="A88" s="1"/>
      <c r="E88" s="22"/>
    </row>
    <row r="89" spans="1:5" x14ac:dyDescent="0.2">
      <c r="A89" s="1"/>
      <c r="E89" s="22"/>
    </row>
    <row r="90" spans="1:5" x14ac:dyDescent="0.2">
      <c r="A90" s="1"/>
      <c r="E90" s="22"/>
    </row>
    <row r="91" spans="1:5" x14ac:dyDescent="0.2">
      <c r="A91" s="1"/>
      <c r="E91" s="22"/>
    </row>
    <row r="92" spans="1:5" x14ac:dyDescent="0.2">
      <c r="A92" s="1"/>
      <c r="E92" s="22"/>
    </row>
    <row r="93" spans="1:5" x14ac:dyDescent="0.2">
      <c r="A93" s="1"/>
      <c r="E93" s="22"/>
    </row>
    <row r="94" spans="1:5" x14ac:dyDescent="0.2">
      <c r="A94" s="1"/>
      <c r="E94" s="22"/>
    </row>
    <row r="95" spans="1:5" x14ac:dyDescent="0.2">
      <c r="A95" s="1"/>
      <c r="E95" s="22"/>
    </row>
    <row r="96" spans="1:5" x14ac:dyDescent="0.2">
      <c r="A96" s="1"/>
      <c r="E96" s="22"/>
    </row>
    <row r="97" spans="1:5" x14ac:dyDescent="0.2">
      <c r="A97" s="1"/>
      <c r="E97" s="22"/>
    </row>
    <row r="98" spans="1:5" x14ac:dyDescent="0.2">
      <c r="A98" s="1"/>
      <c r="E98" s="22"/>
    </row>
    <row r="99" spans="1:5" x14ac:dyDescent="0.2">
      <c r="A99" s="1"/>
      <c r="E99" s="22"/>
    </row>
    <row r="100" spans="1:5" x14ac:dyDescent="0.2">
      <c r="A100" s="1"/>
      <c r="E100" s="22"/>
    </row>
    <row r="101" spans="1:5" x14ac:dyDescent="0.2">
      <c r="A101" s="1"/>
      <c r="E101" s="22"/>
    </row>
    <row r="102" spans="1:5" x14ac:dyDescent="0.2">
      <c r="A102" s="1"/>
      <c r="E102" s="22"/>
    </row>
    <row r="103" spans="1:5" x14ac:dyDescent="0.2">
      <c r="A103" s="1"/>
      <c r="E103" s="22"/>
    </row>
    <row r="104" spans="1:5" x14ac:dyDescent="0.2">
      <c r="A104" s="1"/>
      <c r="E104" s="22"/>
    </row>
    <row r="105" spans="1:5" x14ac:dyDescent="0.2">
      <c r="A105" s="1"/>
      <c r="E105" s="22"/>
    </row>
    <row r="106" spans="1:5" x14ac:dyDescent="0.2">
      <c r="A106" s="1"/>
      <c r="E106" s="22"/>
    </row>
    <row r="107" spans="1:5" x14ac:dyDescent="0.2">
      <c r="A107" s="1"/>
      <c r="E107" s="22"/>
    </row>
    <row r="108" spans="1:5" x14ac:dyDescent="0.2">
      <c r="A108" s="1"/>
      <c r="E108" s="22"/>
    </row>
    <row r="109" spans="1:5" x14ac:dyDescent="0.2">
      <c r="A109" s="1"/>
      <c r="E109" s="22"/>
    </row>
    <row r="110" spans="1:5" x14ac:dyDescent="0.2">
      <c r="A110" s="1"/>
      <c r="E110" s="22"/>
    </row>
    <row r="111" spans="1:5" x14ac:dyDescent="0.2">
      <c r="A111" s="1"/>
      <c r="E111" s="22"/>
    </row>
    <row r="112" spans="1:5" x14ac:dyDescent="0.2">
      <c r="A112" s="1"/>
      <c r="E112" s="22"/>
    </row>
    <row r="113" spans="1:5" x14ac:dyDescent="0.2">
      <c r="A113" s="1"/>
      <c r="E113" s="22"/>
    </row>
    <row r="114" spans="1:5" x14ac:dyDescent="0.2">
      <c r="A114" s="1"/>
      <c r="E114" s="22"/>
    </row>
    <row r="115" spans="1:5" x14ac:dyDescent="0.2">
      <c r="A115" s="1"/>
      <c r="E115" s="22"/>
    </row>
    <row r="116" spans="1:5" x14ac:dyDescent="0.2">
      <c r="A116" s="1"/>
      <c r="E116" s="22"/>
    </row>
    <row r="117" spans="1:5" x14ac:dyDescent="0.2">
      <c r="A117" s="1"/>
      <c r="E117" s="22"/>
    </row>
    <row r="118" spans="1:5" x14ac:dyDescent="0.2">
      <c r="A118" s="1"/>
      <c r="E118" s="22"/>
    </row>
    <row r="119" spans="1:5" x14ac:dyDescent="0.2">
      <c r="A119" s="1"/>
      <c r="E119" s="22"/>
    </row>
    <row r="120" spans="1:5" x14ac:dyDescent="0.2">
      <c r="A120" s="1"/>
      <c r="E120" s="22"/>
    </row>
    <row r="121" spans="1:5" x14ac:dyDescent="0.2">
      <c r="A121" s="1"/>
      <c r="E121" s="22"/>
    </row>
    <row r="122" spans="1:5" x14ac:dyDescent="0.2">
      <c r="A122" s="1"/>
      <c r="E122" s="22"/>
    </row>
    <row r="123" spans="1:5" x14ac:dyDescent="0.2">
      <c r="A123" s="1"/>
      <c r="E123" s="22"/>
    </row>
    <row r="124" spans="1:5" x14ac:dyDescent="0.2">
      <c r="A124" s="1"/>
      <c r="E124" s="22"/>
    </row>
    <row r="125" spans="1:5" x14ac:dyDescent="0.2">
      <c r="A125" s="1"/>
      <c r="E125" s="22"/>
    </row>
    <row r="126" spans="1:5" x14ac:dyDescent="0.2">
      <c r="A126" s="1"/>
      <c r="E126" s="22"/>
    </row>
    <row r="127" spans="1:5" x14ac:dyDescent="0.2">
      <c r="A127" s="1"/>
      <c r="E127" s="22"/>
    </row>
    <row r="128" spans="1:5" x14ac:dyDescent="0.2">
      <c r="A128" s="1"/>
      <c r="E128" s="22"/>
    </row>
    <row r="129" spans="1:5" x14ac:dyDescent="0.2">
      <c r="A129" s="1"/>
      <c r="E129" s="22"/>
    </row>
    <row r="130" spans="1:5" x14ac:dyDescent="0.2">
      <c r="A130" s="1"/>
      <c r="E130" s="22"/>
    </row>
    <row r="131" spans="1:5" x14ac:dyDescent="0.2">
      <c r="A131" s="1"/>
      <c r="E131" s="22"/>
    </row>
    <row r="132" spans="1:5" x14ac:dyDescent="0.2">
      <c r="A132" s="1"/>
      <c r="E132" s="22"/>
    </row>
    <row r="133" spans="1:5" x14ac:dyDescent="0.2">
      <c r="A133" s="1"/>
      <c r="E133" s="22"/>
    </row>
    <row r="134" spans="1:5" x14ac:dyDescent="0.2">
      <c r="A134" s="1"/>
      <c r="E134" s="22"/>
    </row>
    <row r="135" spans="1:5" x14ac:dyDescent="0.2">
      <c r="A135" s="1"/>
      <c r="E135" s="22"/>
    </row>
    <row r="136" spans="1:5" x14ac:dyDescent="0.2">
      <c r="A136" s="1"/>
      <c r="E136" s="22"/>
    </row>
    <row r="137" spans="1:5" x14ac:dyDescent="0.2">
      <c r="A137" s="1"/>
      <c r="E137" s="22"/>
    </row>
    <row r="138" spans="1:5" x14ac:dyDescent="0.2">
      <c r="A138" s="1"/>
      <c r="E138" s="22"/>
    </row>
    <row r="139" spans="1:5" x14ac:dyDescent="0.2">
      <c r="A139" s="1"/>
      <c r="E139" s="22"/>
    </row>
    <row r="140" spans="1:5" x14ac:dyDescent="0.2">
      <c r="A140" s="1"/>
      <c r="E140" s="22"/>
    </row>
    <row r="141" spans="1:5" x14ac:dyDescent="0.2">
      <c r="A141" s="1"/>
      <c r="E141" s="22"/>
    </row>
    <row r="142" spans="1:5" x14ac:dyDescent="0.2">
      <c r="A142" s="1"/>
      <c r="E142" s="22"/>
    </row>
    <row r="143" spans="1:5" x14ac:dyDescent="0.2">
      <c r="A143" s="1"/>
      <c r="E143" s="22"/>
    </row>
    <row r="144" spans="1:5" x14ac:dyDescent="0.2">
      <c r="A144" s="1"/>
      <c r="E144" s="22"/>
    </row>
    <row r="145" spans="1:11" x14ac:dyDescent="0.2">
      <c r="A145" s="1"/>
      <c r="E145" s="22"/>
    </row>
    <row r="146" spans="1:11" x14ac:dyDescent="0.2">
      <c r="A146" s="1"/>
      <c r="E146" s="22"/>
    </row>
    <row r="147" spans="1:11" x14ac:dyDescent="0.2">
      <c r="A147" s="1"/>
      <c r="E147" s="22"/>
    </row>
    <row r="148" spans="1:11" x14ac:dyDescent="0.2">
      <c r="A148" s="1"/>
      <c r="E148" s="22"/>
    </row>
    <row r="149" spans="1:11" x14ac:dyDescent="0.2">
      <c r="A149" s="1"/>
      <c r="E149" s="22"/>
    </row>
    <row r="150" spans="1:11" x14ac:dyDescent="0.2">
      <c r="A150" s="1"/>
      <c r="E150" s="22"/>
    </row>
    <row r="151" spans="1:11" x14ac:dyDescent="0.2">
      <c r="A151" s="1"/>
      <c r="E151" s="22"/>
    </row>
    <row r="152" spans="1:11" x14ac:dyDescent="0.2">
      <c r="A152" s="1"/>
      <c r="E152" s="22"/>
    </row>
    <row r="153" spans="1:11" x14ac:dyDescent="0.2">
      <c r="A153" s="1"/>
      <c r="E153" s="22"/>
    </row>
    <row r="154" spans="1:11" x14ac:dyDescent="0.2">
      <c r="A154" s="1"/>
      <c r="E154" s="22"/>
    </row>
    <row r="155" spans="1:11" x14ac:dyDescent="0.2">
      <c r="A155" s="1"/>
      <c r="E155" s="22"/>
    </row>
    <row r="156" spans="1:11" x14ac:dyDescent="0.2">
      <c r="A156" s="1"/>
      <c r="E156" s="22"/>
    </row>
    <row r="157" spans="1:11" x14ac:dyDescent="0.2">
      <c r="A157" s="1"/>
      <c r="E157" s="22"/>
    </row>
    <row r="158" spans="1:11" x14ac:dyDescent="0.2">
      <c r="A158" s="1"/>
      <c r="E158" s="22"/>
    </row>
    <row r="159" spans="1:11" x14ac:dyDescent="0.2">
      <c r="A159" s="1"/>
      <c r="E159" s="22"/>
    </row>
    <row r="160" spans="1:11" x14ac:dyDescent="0.2">
      <c r="A160" s="1"/>
      <c r="E160" s="22"/>
      <c r="G160" s="1"/>
      <c r="H160" s="1"/>
      <c r="I160" s="1"/>
      <c r="K160" s="1"/>
    </row>
    <row r="161" spans="1:11" x14ac:dyDescent="0.2">
      <c r="A161" s="1"/>
      <c r="E161" s="22"/>
      <c r="G161" s="1"/>
      <c r="H161" s="1"/>
      <c r="I161" s="1"/>
      <c r="K161" s="1"/>
    </row>
    <row r="162" spans="1:11" x14ac:dyDescent="0.2">
      <c r="A162" s="1"/>
      <c r="E162" s="22"/>
      <c r="G162" s="1"/>
      <c r="H162" s="1"/>
      <c r="I162" s="1"/>
      <c r="K162" s="1"/>
    </row>
    <row r="163" spans="1:11" x14ac:dyDescent="0.2">
      <c r="A163" s="1"/>
      <c r="E163" s="22"/>
    </row>
    <row r="164" spans="1:11" x14ac:dyDescent="0.2">
      <c r="A164" s="1"/>
      <c r="E164" s="22"/>
    </row>
    <row r="165" spans="1:11" x14ac:dyDescent="0.2">
      <c r="A165" s="1"/>
      <c r="E165" s="22"/>
    </row>
    <row r="166" spans="1:11" x14ac:dyDescent="0.2">
      <c r="A166" s="1"/>
      <c r="E166" s="22"/>
    </row>
  </sheetData>
  <pageMargins left="0.7" right="0.7" top="0.75" bottom="0.75" header="0.3" footer="0.3"/>
  <headerFooter>
    <oddHeader>&amp;R&amp;"Arial"&amp;10&amp;K000000 ECB-RESTRICTED&amp;1#_x000D_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267B-2A27-4E60-8753-F7C4EBF13283}">
  <dimension ref="A1:C130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10.5" bestFit="1" customWidth="1"/>
    <col min="2" max="3" width="9" bestFit="1" customWidth="1"/>
  </cols>
  <sheetData>
    <row r="1" spans="1:3" x14ac:dyDescent="0.2">
      <c r="B1" s="58" t="s">
        <v>861</v>
      </c>
    </row>
    <row r="2" spans="1:3" x14ac:dyDescent="0.2">
      <c r="B2" t="s">
        <v>185</v>
      </c>
      <c r="C2" t="s">
        <v>186</v>
      </c>
    </row>
    <row r="3" spans="1:3" x14ac:dyDescent="0.2">
      <c r="A3" s="11">
        <v>35155</v>
      </c>
    </row>
    <row r="4" spans="1:3" x14ac:dyDescent="0.2">
      <c r="A4" s="11">
        <v>35246</v>
      </c>
      <c r="B4" s="56">
        <v>1.6081053342590788</v>
      </c>
      <c r="C4" s="56">
        <v>1.8093443634917439</v>
      </c>
    </row>
    <row r="5" spans="1:3" x14ac:dyDescent="0.2">
      <c r="A5" s="11">
        <v>35338</v>
      </c>
      <c r="B5" s="56">
        <v>2.4193289426479598</v>
      </c>
      <c r="C5" s="56">
        <v>0.89975947372308629</v>
      </c>
    </row>
    <row r="6" spans="1:3" x14ac:dyDescent="0.2">
      <c r="A6" s="11">
        <v>35430</v>
      </c>
      <c r="B6" s="56">
        <v>2.4686680865262067</v>
      </c>
      <c r="C6" s="56">
        <v>3.0128387761652866</v>
      </c>
    </row>
    <row r="7" spans="1:3" x14ac:dyDescent="0.2">
      <c r="A7" s="11">
        <v>35520</v>
      </c>
      <c r="B7" s="56">
        <v>2.9679548962922246</v>
      </c>
      <c r="C7" s="56">
        <v>1.1282457584403811</v>
      </c>
    </row>
    <row r="8" spans="1:3" x14ac:dyDescent="0.2">
      <c r="A8" s="11">
        <v>35611</v>
      </c>
      <c r="B8" s="56">
        <v>2.7480156590479008</v>
      </c>
      <c r="C8" s="56">
        <v>1.2305380584133443</v>
      </c>
    </row>
    <row r="9" spans="1:3" x14ac:dyDescent="0.2">
      <c r="A9" s="11">
        <v>35703</v>
      </c>
      <c r="B9" s="56">
        <v>2.160195185893472</v>
      </c>
      <c r="C9" s="56">
        <v>3.0144695845462066</v>
      </c>
    </row>
    <row r="10" spans="1:3" x14ac:dyDescent="0.2">
      <c r="A10" s="11">
        <v>35795</v>
      </c>
      <c r="B10" s="56">
        <v>1.5449403679723219</v>
      </c>
      <c r="C10" s="56">
        <v>-0.17022097186987323</v>
      </c>
    </row>
    <row r="11" spans="1:3" x14ac:dyDescent="0.2">
      <c r="A11" s="11">
        <v>35885</v>
      </c>
      <c r="B11" s="56">
        <v>0.44784121103139224</v>
      </c>
      <c r="C11" s="56">
        <v>0.76748998356904508</v>
      </c>
    </row>
    <row r="12" spans="1:3" x14ac:dyDescent="0.2">
      <c r="A12" s="11">
        <v>35976</v>
      </c>
      <c r="B12" s="56">
        <v>-0.1631532294391061</v>
      </c>
      <c r="C12" s="56">
        <v>-0.85809250509707158</v>
      </c>
    </row>
    <row r="13" spans="1:3" x14ac:dyDescent="0.2">
      <c r="A13" s="11">
        <v>36068</v>
      </c>
      <c r="B13" s="56">
        <v>2.0499638917260716</v>
      </c>
      <c r="C13" s="56">
        <v>-9.1442536209930889</v>
      </c>
    </row>
    <row r="14" spans="1:3" x14ac:dyDescent="0.2">
      <c r="A14" s="11">
        <v>36160</v>
      </c>
      <c r="B14" s="56">
        <v>-0.65285868940176051</v>
      </c>
      <c r="C14" s="56">
        <v>-0.19993014269798948</v>
      </c>
    </row>
    <row r="15" spans="1:3" x14ac:dyDescent="0.2">
      <c r="A15" s="11">
        <v>36250</v>
      </c>
      <c r="B15" s="56">
        <v>1.6872478930839665</v>
      </c>
      <c r="C15" s="56">
        <v>1.4767443288104649</v>
      </c>
    </row>
    <row r="16" spans="1:3" x14ac:dyDescent="0.2">
      <c r="A16" s="11">
        <v>36341</v>
      </c>
      <c r="B16" s="56">
        <v>2.7611312578687013</v>
      </c>
      <c r="C16" s="56">
        <v>1.4313736933762127</v>
      </c>
    </row>
    <row r="17" spans="1:3" x14ac:dyDescent="0.2">
      <c r="A17" s="11">
        <v>36433</v>
      </c>
      <c r="B17" s="56">
        <v>3.3593850126351588</v>
      </c>
      <c r="C17" s="56">
        <v>1.5675194565145063</v>
      </c>
    </row>
    <row r="18" spans="1:3" x14ac:dyDescent="0.2">
      <c r="A18" s="11">
        <v>36525</v>
      </c>
      <c r="B18" s="56">
        <v>3.5823916020908024</v>
      </c>
      <c r="C18" s="56">
        <v>2.2766116105549363</v>
      </c>
    </row>
    <row r="19" spans="1:3" x14ac:dyDescent="0.2">
      <c r="A19" s="11">
        <v>36616</v>
      </c>
      <c r="B19" s="56">
        <v>4.503480271944853</v>
      </c>
      <c r="C19" s="56">
        <v>2.372089303098027</v>
      </c>
    </row>
    <row r="20" spans="1:3" x14ac:dyDescent="0.2">
      <c r="A20" s="11">
        <v>36707</v>
      </c>
      <c r="B20" s="56">
        <v>2.9896026733712397</v>
      </c>
      <c r="C20" s="56">
        <v>2.9572821452877234</v>
      </c>
    </row>
    <row r="21" spans="1:3" x14ac:dyDescent="0.2">
      <c r="A21" s="11">
        <v>36799</v>
      </c>
      <c r="B21" s="56">
        <v>3.6798215300919201</v>
      </c>
      <c r="C21" s="56">
        <v>2.0526400712432431</v>
      </c>
    </row>
    <row r="22" spans="1:3" x14ac:dyDescent="0.2">
      <c r="A22" s="11">
        <v>36891</v>
      </c>
      <c r="B22" s="56">
        <v>1.2468655940825912</v>
      </c>
      <c r="C22" s="56">
        <v>1.1160081175326431</v>
      </c>
    </row>
    <row r="23" spans="1:3" x14ac:dyDescent="0.2">
      <c r="A23" s="11">
        <v>36981</v>
      </c>
      <c r="B23" s="56">
        <v>-1.4135184319318059</v>
      </c>
      <c r="C23" s="56">
        <v>0.61490152326755698</v>
      </c>
    </row>
    <row r="24" spans="1:3" x14ac:dyDescent="0.2">
      <c r="A24" s="11">
        <v>37072</v>
      </c>
      <c r="B24" s="56">
        <v>-2.4644439338991191</v>
      </c>
      <c r="C24" s="56">
        <v>0.70145877568878223</v>
      </c>
    </row>
    <row r="25" spans="1:3" x14ac:dyDescent="0.2">
      <c r="A25" s="11">
        <v>37164</v>
      </c>
      <c r="B25" s="56">
        <v>-2.0653147923469173</v>
      </c>
      <c r="C25" s="56">
        <v>-1.7077923483642883</v>
      </c>
    </row>
    <row r="26" spans="1:3" x14ac:dyDescent="0.2">
      <c r="A26" s="11">
        <v>37256</v>
      </c>
      <c r="B26" s="56">
        <v>-0.43474735720678298</v>
      </c>
      <c r="C26" s="56">
        <v>-1.8277605126769696</v>
      </c>
    </row>
    <row r="27" spans="1:3" x14ac:dyDescent="0.2">
      <c r="A27" s="11">
        <v>37346</v>
      </c>
      <c r="B27" s="56">
        <v>2.1628039700984845</v>
      </c>
      <c r="C27" s="56">
        <v>5.5032264368109249</v>
      </c>
    </row>
    <row r="28" spans="1:3" x14ac:dyDescent="0.2">
      <c r="A28" s="11">
        <v>37437</v>
      </c>
      <c r="B28" s="56">
        <v>4.0804216088139196</v>
      </c>
      <c r="C28" s="56">
        <v>1.1156946024284946</v>
      </c>
    </row>
    <row r="29" spans="1:3" x14ac:dyDescent="0.2">
      <c r="A29" s="11">
        <v>37529</v>
      </c>
      <c r="B29" s="56">
        <v>2.3116708213012691</v>
      </c>
      <c r="C29" s="56">
        <v>-0.16007388796385297</v>
      </c>
    </row>
    <row r="30" spans="1:3" x14ac:dyDescent="0.2">
      <c r="A30" s="11">
        <v>37621</v>
      </c>
      <c r="B30" s="56">
        <v>0.96902670758659704</v>
      </c>
      <c r="C30" s="56">
        <v>2.9890627229257327</v>
      </c>
    </row>
    <row r="31" spans="1:3" x14ac:dyDescent="0.2">
      <c r="A31" s="11">
        <v>37711</v>
      </c>
      <c r="B31" s="56">
        <v>2.0633125305598945</v>
      </c>
      <c r="C31" s="56">
        <v>-1.5074577021509252</v>
      </c>
    </row>
    <row r="32" spans="1:3" x14ac:dyDescent="0.2">
      <c r="A32" s="11">
        <v>37802</v>
      </c>
      <c r="B32" s="56">
        <v>-3.4211742548791264</v>
      </c>
      <c r="C32" s="56">
        <v>15.040727832237209</v>
      </c>
    </row>
    <row r="33" spans="1:3" x14ac:dyDescent="0.2">
      <c r="A33" s="11">
        <v>37894</v>
      </c>
      <c r="B33" s="56">
        <v>1.6762530152679112</v>
      </c>
      <c r="C33" s="56">
        <v>7.6881392780604578</v>
      </c>
    </row>
    <row r="34" spans="1:3" x14ac:dyDescent="0.2">
      <c r="A34" s="11">
        <v>37986</v>
      </c>
      <c r="B34" s="56">
        <v>4.7847616940933699</v>
      </c>
      <c r="C34" s="56">
        <v>2.8488712934130684</v>
      </c>
    </row>
    <row r="35" spans="1:3" x14ac:dyDescent="0.2">
      <c r="A35" s="11">
        <v>38077</v>
      </c>
      <c r="B35" s="56">
        <v>3.6390106118847165</v>
      </c>
      <c r="C35" s="56">
        <v>2.5792611014133189</v>
      </c>
    </row>
    <row r="36" spans="1:3" x14ac:dyDescent="0.2">
      <c r="A36" s="11">
        <v>38168</v>
      </c>
      <c r="B36" s="56">
        <v>3.3027761160447144</v>
      </c>
      <c r="C36" s="56">
        <v>2.2767196003002752</v>
      </c>
    </row>
    <row r="37" spans="1:3" x14ac:dyDescent="0.2">
      <c r="A37" s="11">
        <v>38260</v>
      </c>
      <c r="B37" s="56">
        <v>1.9855455739685457</v>
      </c>
      <c r="C37" s="56">
        <v>2.0875324089549907</v>
      </c>
    </row>
    <row r="38" spans="1:3" x14ac:dyDescent="0.2">
      <c r="A38" s="11">
        <v>38352</v>
      </c>
      <c r="B38" s="56">
        <v>2.5378730131520313</v>
      </c>
      <c r="C38" s="56">
        <v>2.6115209061997828</v>
      </c>
    </row>
    <row r="39" spans="1:3" x14ac:dyDescent="0.2">
      <c r="A39" s="11">
        <v>38442</v>
      </c>
      <c r="B39" s="56">
        <v>1.6157198231395793</v>
      </c>
      <c r="C39" s="56">
        <v>-8.6554179940532328E-2</v>
      </c>
    </row>
    <row r="40" spans="1:3" x14ac:dyDescent="0.2">
      <c r="A40" s="11">
        <v>38533</v>
      </c>
      <c r="B40" s="56">
        <v>3.532075292039345</v>
      </c>
      <c r="C40" s="56">
        <v>1.8915849532242182</v>
      </c>
    </row>
    <row r="41" spans="1:3" x14ac:dyDescent="0.2">
      <c r="A41" s="11">
        <v>38625</v>
      </c>
      <c r="B41" s="56">
        <v>1.8211963313337323</v>
      </c>
      <c r="C41" s="56">
        <v>2.1784533104391661</v>
      </c>
    </row>
    <row r="42" spans="1:3" x14ac:dyDescent="0.2">
      <c r="A42" s="11">
        <v>38717</v>
      </c>
      <c r="B42" s="56">
        <v>2.9175605378347842</v>
      </c>
      <c r="C42" s="56">
        <v>2.1658278990135011</v>
      </c>
    </row>
    <row r="43" spans="1:3" x14ac:dyDescent="0.2">
      <c r="A43" s="11">
        <v>38807</v>
      </c>
      <c r="B43" s="56">
        <v>3.5065432598654387</v>
      </c>
      <c r="C43" s="56">
        <v>3.0755504357145522</v>
      </c>
    </row>
    <row r="44" spans="1:3" x14ac:dyDescent="0.2">
      <c r="A44" s="11">
        <v>38898</v>
      </c>
      <c r="B44" s="56">
        <v>2.1185281857264009</v>
      </c>
      <c r="C44" s="56">
        <v>1.4981353454132302</v>
      </c>
    </row>
    <row r="45" spans="1:3" x14ac:dyDescent="0.2">
      <c r="A45" s="11">
        <v>38990</v>
      </c>
      <c r="B45" s="56">
        <v>0.26253440586301152</v>
      </c>
      <c r="C45" s="56">
        <v>3.2021099093399932</v>
      </c>
    </row>
    <row r="46" spans="1:3" x14ac:dyDescent="0.2">
      <c r="A46" s="11">
        <v>39082</v>
      </c>
      <c r="B46" s="56">
        <v>1.1039126239494885</v>
      </c>
      <c r="C46" s="56">
        <v>4.1184054817834914</v>
      </c>
    </row>
    <row r="47" spans="1:3" x14ac:dyDescent="0.2">
      <c r="A47" s="11">
        <v>39172</v>
      </c>
      <c r="B47" s="56">
        <v>3.3466814468901243</v>
      </c>
      <c r="C47" s="56">
        <v>2.4628945621591187</v>
      </c>
    </row>
    <row r="48" spans="1:3" x14ac:dyDescent="0.2">
      <c r="A48" s="11">
        <v>39263</v>
      </c>
      <c r="B48" s="56">
        <v>1.5792707220523083</v>
      </c>
      <c r="C48" s="56">
        <v>2.2589046056086417</v>
      </c>
    </row>
    <row r="49" spans="1:3" x14ac:dyDescent="0.2">
      <c r="A49" s="11">
        <v>39355</v>
      </c>
      <c r="B49" s="56">
        <v>1.643687945533713</v>
      </c>
      <c r="C49" s="56">
        <v>2.0818082621485279</v>
      </c>
    </row>
    <row r="50" spans="1:3" x14ac:dyDescent="0.2">
      <c r="A50" s="11">
        <v>39447</v>
      </c>
      <c r="B50" s="56">
        <v>2.0505067189136179</v>
      </c>
      <c r="C50" s="56">
        <v>1.4503271448523942</v>
      </c>
    </row>
    <row r="51" spans="1:3" x14ac:dyDescent="0.2">
      <c r="A51" s="11">
        <v>39538</v>
      </c>
      <c r="B51" s="56">
        <v>2.58679736287122</v>
      </c>
      <c r="C51" s="56">
        <v>3.4480266175411929</v>
      </c>
    </row>
    <row r="52" spans="1:3" x14ac:dyDescent="0.2">
      <c r="A52" s="11">
        <v>39629</v>
      </c>
      <c r="B52" s="56">
        <v>0.22868142223658025</v>
      </c>
      <c r="C52" s="56">
        <v>1.7736930858776692</v>
      </c>
    </row>
    <row r="53" spans="1:3" x14ac:dyDescent="0.2">
      <c r="A53" s="11">
        <v>39721</v>
      </c>
      <c r="B53" s="56">
        <v>-0.30291241819226944</v>
      </c>
      <c r="C53" s="56">
        <v>0.15275510577043908</v>
      </c>
    </row>
    <row r="54" spans="1:3" x14ac:dyDescent="0.2">
      <c r="A54" s="11">
        <v>39813</v>
      </c>
      <c r="B54" s="56">
        <v>-6.7824707769118664</v>
      </c>
      <c r="C54" s="56">
        <v>-0.53809415385349957</v>
      </c>
    </row>
    <row r="55" spans="1:3" x14ac:dyDescent="0.2">
      <c r="A55" s="11">
        <v>39903</v>
      </c>
      <c r="B55" s="56">
        <v>-10.5569646759075</v>
      </c>
      <c r="C55" s="56">
        <v>-4.6571596392588939</v>
      </c>
    </row>
    <row r="56" spans="1:3" x14ac:dyDescent="0.2">
      <c r="A56" s="11">
        <v>39994</v>
      </c>
      <c r="B56" s="56">
        <v>-0.38142821850876185</v>
      </c>
      <c r="C56" s="56">
        <v>0.38789486168043341</v>
      </c>
    </row>
    <row r="57" spans="1:3" x14ac:dyDescent="0.2">
      <c r="A57" s="11">
        <v>40086</v>
      </c>
      <c r="B57" s="56">
        <v>5.4879469776301804</v>
      </c>
      <c r="C57" s="56">
        <v>1.3627568579868783</v>
      </c>
    </row>
    <row r="58" spans="1:3" x14ac:dyDescent="0.2">
      <c r="A58" s="11">
        <v>40178</v>
      </c>
      <c r="B58" s="56">
        <v>5.2382218221780485</v>
      </c>
      <c r="C58" s="56">
        <v>2.0458755248175047</v>
      </c>
    </row>
    <row r="59" spans="1:3" x14ac:dyDescent="0.2">
      <c r="A59" s="11">
        <v>40268</v>
      </c>
      <c r="B59" s="56">
        <v>3.7450781003205806</v>
      </c>
      <c r="C59" s="56">
        <v>1.6500543886781007</v>
      </c>
    </row>
    <row r="60" spans="1:3" x14ac:dyDescent="0.2">
      <c r="A60" s="11">
        <v>40359</v>
      </c>
      <c r="B60" s="56">
        <v>4.9679113923163341</v>
      </c>
      <c r="C60" s="56">
        <v>2.1465528757332195</v>
      </c>
    </row>
    <row r="61" spans="1:3" x14ac:dyDescent="0.2">
      <c r="A61" s="11">
        <v>40451</v>
      </c>
      <c r="B61" s="56">
        <v>2.902508846453963</v>
      </c>
      <c r="C61" s="56">
        <v>1.556785285248425</v>
      </c>
    </row>
    <row r="62" spans="1:3" x14ac:dyDescent="0.2">
      <c r="A62" s="11">
        <v>40543</v>
      </c>
      <c r="B62" s="56">
        <v>2.0728046982944806</v>
      </c>
      <c r="C62" s="56">
        <v>1.4724644969122465</v>
      </c>
    </row>
    <row r="63" spans="1:3" x14ac:dyDescent="0.2">
      <c r="A63" s="11">
        <v>40633</v>
      </c>
      <c r="B63" s="56">
        <v>2.4276161375283944</v>
      </c>
      <c r="C63" s="56">
        <v>-9.4549056858414138E-2</v>
      </c>
    </row>
    <row r="64" spans="1:3" x14ac:dyDescent="0.2">
      <c r="A64" s="11">
        <v>40724</v>
      </c>
      <c r="B64" s="56">
        <v>1.6050196663972889</v>
      </c>
      <c r="C64" s="56">
        <v>2.7750299882102354</v>
      </c>
    </row>
    <row r="65" spans="1:3" x14ac:dyDescent="0.2">
      <c r="A65" s="11">
        <v>40816</v>
      </c>
      <c r="B65" s="56">
        <v>0.97798209758949795</v>
      </c>
      <c r="C65" s="56">
        <v>1.5281235757901717</v>
      </c>
    </row>
    <row r="66" spans="1:3" x14ac:dyDescent="0.2">
      <c r="A66" s="11">
        <v>40908</v>
      </c>
      <c r="B66" s="56">
        <v>1.0213558590392906</v>
      </c>
      <c r="C66" s="56">
        <v>1.5575753675938884</v>
      </c>
    </row>
    <row r="67" spans="1:3" x14ac:dyDescent="0.2">
      <c r="A67" s="11">
        <v>40999</v>
      </c>
      <c r="B67" s="56">
        <v>1.2443531594409547</v>
      </c>
      <c r="C67" s="56">
        <v>1.761720945631569</v>
      </c>
    </row>
    <row r="68" spans="1:3" x14ac:dyDescent="0.2">
      <c r="A68" s="11">
        <v>41090</v>
      </c>
      <c r="B68" s="56">
        <v>0.87262009229879312</v>
      </c>
      <c r="C68" s="56">
        <v>0.64071412378712689</v>
      </c>
    </row>
    <row r="69" spans="1:3" x14ac:dyDescent="0.2">
      <c r="A69" s="11">
        <v>41182</v>
      </c>
      <c r="B69" s="56">
        <v>1.0498855648645782</v>
      </c>
      <c r="C69" s="56">
        <v>-1.9830542630335863</v>
      </c>
    </row>
    <row r="70" spans="1:3" x14ac:dyDescent="0.2">
      <c r="A70" s="11">
        <v>41274</v>
      </c>
      <c r="B70" s="56">
        <v>-1.3991364019624315</v>
      </c>
      <c r="C70" s="56">
        <v>8.7717108130403787</v>
      </c>
    </row>
    <row r="71" spans="1:3" x14ac:dyDescent="0.2">
      <c r="A71" s="11">
        <v>41364</v>
      </c>
      <c r="B71" s="56">
        <v>1.2190168434643174</v>
      </c>
      <c r="C71" s="56">
        <v>3.5384460420562903E-2</v>
      </c>
    </row>
    <row r="72" spans="1:3" x14ac:dyDescent="0.2">
      <c r="A72" s="11">
        <v>41455</v>
      </c>
      <c r="B72" s="56">
        <v>1.8378367403755405</v>
      </c>
      <c r="C72" s="56">
        <v>0.72880467982172492</v>
      </c>
    </row>
    <row r="73" spans="1:3" x14ac:dyDescent="0.2">
      <c r="A73" s="11">
        <v>41547</v>
      </c>
      <c r="B73" s="56">
        <v>0.72400767568633939</v>
      </c>
      <c r="C73" s="56">
        <v>0.57968095992779645</v>
      </c>
    </row>
    <row r="74" spans="1:3" x14ac:dyDescent="0.2">
      <c r="A74" s="11">
        <v>41639</v>
      </c>
      <c r="B74" s="56">
        <v>0.43984090289500322</v>
      </c>
      <c r="C74" s="56">
        <v>0.67229997115950357</v>
      </c>
    </row>
    <row r="75" spans="1:3" x14ac:dyDescent="0.2">
      <c r="A75" s="11">
        <v>41729</v>
      </c>
      <c r="B75" s="56">
        <v>0.81218751433089531</v>
      </c>
      <c r="C75" s="56">
        <v>2.4795465981375653</v>
      </c>
    </row>
    <row r="76" spans="1:3" x14ac:dyDescent="0.2">
      <c r="A76" s="11">
        <v>41820</v>
      </c>
      <c r="B76" s="56">
        <v>1.067270899774486</v>
      </c>
      <c r="C76" s="56">
        <v>1.4214003471532195</v>
      </c>
    </row>
    <row r="77" spans="1:3" x14ac:dyDescent="0.2">
      <c r="A77" s="11">
        <v>41912</v>
      </c>
      <c r="B77" s="56">
        <v>0.82080890064422973</v>
      </c>
      <c r="C77" s="56">
        <v>1.3911239846175494</v>
      </c>
    </row>
    <row r="78" spans="1:3" x14ac:dyDescent="0.2">
      <c r="A78" s="11">
        <v>42004</v>
      </c>
      <c r="B78" s="56">
        <v>0.63812199509507272</v>
      </c>
      <c r="C78" s="56">
        <v>0.67869275065046908</v>
      </c>
    </row>
    <row r="79" spans="1:3" x14ac:dyDescent="0.2">
      <c r="A79" s="11">
        <v>42094</v>
      </c>
      <c r="B79" s="56">
        <v>-1.0688354189191978</v>
      </c>
      <c r="C79" s="56">
        <v>0.15772013885557054</v>
      </c>
    </row>
    <row r="80" spans="1:3" x14ac:dyDescent="0.2">
      <c r="A80" s="11">
        <v>42185</v>
      </c>
      <c r="B80" s="56">
        <v>-1.0610440926231717</v>
      </c>
      <c r="C80" s="56">
        <v>1.7281250437407218</v>
      </c>
    </row>
    <row r="81" spans="1:3" x14ac:dyDescent="0.2">
      <c r="A81" s="11">
        <v>42277</v>
      </c>
      <c r="B81" s="56">
        <v>1.2074447219724795</v>
      </c>
      <c r="C81" s="56">
        <v>6.9580657357460704E-2</v>
      </c>
    </row>
    <row r="82" spans="1:3" x14ac:dyDescent="0.2">
      <c r="A82" s="11">
        <v>42369</v>
      </c>
      <c r="B82" s="56">
        <v>2.8506018778727448E-2</v>
      </c>
      <c r="C82" s="56">
        <v>0.13884439411042745</v>
      </c>
    </row>
    <row r="83" spans="1:3" x14ac:dyDescent="0.2">
      <c r="A83" s="11">
        <v>42460</v>
      </c>
      <c r="B83" s="56">
        <v>-0.6349894432634815</v>
      </c>
      <c r="C83" s="56">
        <v>-0.29906292146909702</v>
      </c>
    </row>
    <row r="84" spans="1:3" x14ac:dyDescent="0.2">
      <c r="A84" s="11">
        <v>42551</v>
      </c>
      <c r="B84" s="56">
        <v>0.95546238162692032</v>
      </c>
      <c r="C84" s="56">
        <v>1.840600715189163</v>
      </c>
    </row>
    <row r="85" spans="1:3" x14ac:dyDescent="0.2">
      <c r="A85" s="11">
        <v>42643</v>
      </c>
      <c r="B85" s="56">
        <v>0.70264513165634634</v>
      </c>
      <c r="C85" s="56">
        <v>0.76314068681359248</v>
      </c>
    </row>
    <row r="86" spans="1:3" x14ac:dyDescent="0.2">
      <c r="A86" s="11">
        <v>42735</v>
      </c>
      <c r="B86" s="56">
        <v>2.2467747458281218</v>
      </c>
      <c r="C86" s="56">
        <v>0.65469934839657151</v>
      </c>
    </row>
    <row r="87" spans="1:3" x14ac:dyDescent="0.2">
      <c r="A87" s="11">
        <v>42825</v>
      </c>
      <c r="B87" s="56">
        <v>1.5121026408271483</v>
      </c>
      <c r="C87" s="56">
        <v>2.2325934312358284</v>
      </c>
    </row>
    <row r="88" spans="1:3" x14ac:dyDescent="0.2">
      <c r="A88" s="11">
        <v>42916</v>
      </c>
      <c r="B88" s="56">
        <v>1.7628646543545761</v>
      </c>
      <c r="C88" s="56">
        <v>2.1362384675624506</v>
      </c>
    </row>
    <row r="89" spans="1:3" x14ac:dyDescent="0.2">
      <c r="A89" s="11">
        <v>43008</v>
      </c>
      <c r="B89" s="56">
        <v>0.53332842260799984</v>
      </c>
      <c r="C89" s="56">
        <v>0.86611138346620586</v>
      </c>
    </row>
    <row r="90" spans="1:3" x14ac:dyDescent="0.2">
      <c r="A90" s="11">
        <v>43100</v>
      </c>
      <c r="B90" s="56">
        <v>2.4172130144278881</v>
      </c>
      <c r="C90" s="56">
        <v>0.6957968080543635</v>
      </c>
    </row>
    <row r="91" spans="1:3" x14ac:dyDescent="0.2">
      <c r="A91" s="11">
        <v>43190</v>
      </c>
      <c r="B91" s="56">
        <v>2.1209825400525109</v>
      </c>
      <c r="C91" s="56">
        <v>1.0011893844830413</v>
      </c>
    </row>
    <row r="92" spans="1:3" x14ac:dyDescent="0.2">
      <c r="A92" s="11">
        <v>43281</v>
      </c>
      <c r="B92" s="56">
        <v>0.75518716752940773</v>
      </c>
      <c r="C92" s="56">
        <v>0.88650546269114205</v>
      </c>
    </row>
    <row r="93" spans="1:3" x14ac:dyDescent="0.2">
      <c r="A93" s="11">
        <v>43373</v>
      </c>
      <c r="B93" s="56">
        <v>0.7592279712650214</v>
      </c>
      <c r="C93" s="56">
        <v>3.0545256524891186E-2</v>
      </c>
    </row>
    <row r="94" spans="1:3" x14ac:dyDescent="0.2">
      <c r="A94" s="11">
        <v>43465</v>
      </c>
      <c r="B94" s="56">
        <v>0.15736894768638132</v>
      </c>
      <c r="C94" s="56">
        <v>-2.6199453674840849</v>
      </c>
    </row>
    <row r="95" spans="1:3" x14ac:dyDescent="0.2">
      <c r="A95" s="11">
        <v>43555</v>
      </c>
      <c r="B95" s="56">
        <v>-1.047482743841498</v>
      </c>
      <c r="C95" s="56">
        <v>0.79869328426457686</v>
      </c>
    </row>
    <row r="96" spans="1:3" x14ac:dyDescent="0.2">
      <c r="A96" s="11">
        <v>43646</v>
      </c>
      <c r="B96" s="56">
        <v>-2.9796896462440281</v>
      </c>
      <c r="C96" s="56">
        <v>14.292654406265429</v>
      </c>
    </row>
    <row r="97" spans="1:3" x14ac:dyDescent="0.2">
      <c r="A97" s="11">
        <v>43738</v>
      </c>
      <c r="B97" s="56">
        <v>0.22743181768932055</v>
      </c>
      <c r="C97" s="56">
        <v>0.55354266413471376</v>
      </c>
    </row>
    <row r="98" spans="1:3" x14ac:dyDescent="0.2">
      <c r="A98" s="11">
        <v>43830</v>
      </c>
      <c r="B98" s="56">
        <v>-1.4909855432100469</v>
      </c>
      <c r="C98" s="56">
        <v>-0.76698505893171243</v>
      </c>
    </row>
    <row r="99" spans="1:3" x14ac:dyDescent="0.2">
      <c r="A99" s="11">
        <v>43921</v>
      </c>
      <c r="B99" s="56">
        <v>-3.046503681715703</v>
      </c>
      <c r="C99" s="56">
        <v>-5.0100404024498761</v>
      </c>
    </row>
    <row r="100" spans="1:3" x14ac:dyDescent="0.2">
      <c r="A100" s="11">
        <v>44012</v>
      </c>
      <c r="B100" s="56">
        <v>-10.694214182480108</v>
      </c>
      <c r="C100" s="56">
        <v>-21.380900252573898</v>
      </c>
    </row>
    <row r="101" spans="1:3" x14ac:dyDescent="0.2">
      <c r="A101" s="11">
        <v>44104</v>
      </c>
      <c r="B101" s="56">
        <v>12.124166394216846</v>
      </c>
      <c r="C101" s="56">
        <v>3.5496072418834244</v>
      </c>
    </row>
    <row r="102" spans="1:3" x14ac:dyDescent="0.2">
      <c r="A102" s="11">
        <v>44196</v>
      </c>
      <c r="B102" s="56">
        <v>6.5028022681176081</v>
      </c>
      <c r="C102" s="56">
        <v>4.9025848521195039</v>
      </c>
    </row>
    <row r="103" spans="1:3" x14ac:dyDescent="0.2">
      <c r="A103" s="11">
        <v>44286</v>
      </c>
      <c r="B103" s="56">
        <v>3.9521496856538607</v>
      </c>
      <c r="C103" s="56">
        <v>2.3924381525624518</v>
      </c>
    </row>
    <row r="104" spans="1:3" x14ac:dyDescent="0.2">
      <c r="A104" s="11">
        <v>44377</v>
      </c>
      <c r="B104" s="56">
        <v>1.0815837122624916</v>
      </c>
      <c r="C104" s="56">
        <v>2.4622073099888508</v>
      </c>
    </row>
    <row r="105" spans="1:3" x14ac:dyDescent="0.2">
      <c r="A105" s="11">
        <v>44469</v>
      </c>
      <c r="B105" s="56">
        <v>-0.32597209922977133</v>
      </c>
      <c r="C105" s="56">
        <v>10.560030687645689</v>
      </c>
    </row>
    <row r="106" spans="1:3" x14ac:dyDescent="0.2">
      <c r="A106" s="11">
        <v>44561</v>
      </c>
      <c r="B106" s="56">
        <v>3.2086154641427935</v>
      </c>
      <c r="C106" s="56">
        <v>3.844443297477742</v>
      </c>
    </row>
    <row r="107" spans="1:3" x14ac:dyDescent="0.2">
      <c r="A107" s="11">
        <v>44651</v>
      </c>
      <c r="B107" s="56">
        <v>1.2454322793249917</v>
      </c>
      <c r="C107" s="56">
        <v>1.3387471425360209</v>
      </c>
    </row>
    <row r="108" spans="1:3" x14ac:dyDescent="0.2">
      <c r="A108" s="11">
        <v>44742</v>
      </c>
      <c r="B108" s="56">
        <v>0.651221112179872</v>
      </c>
      <c r="C108" s="56">
        <v>2.2486221089744975</v>
      </c>
    </row>
    <row r="109" spans="1:3" x14ac:dyDescent="0.2">
      <c r="A109" s="11">
        <v>44834</v>
      </c>
      <c r="B109" s="56">
        <v>-0.35198280619897188</v>
      </c>
      <c r="C109" s="56">
        <v>3.9484704987563468</v>
      </c>
    </row>
    <row r="110" spans="1:3" x14ac:dyDescent="0.2">
      <c r="A110" s="11">
        <v>44926</v>
      </c>
      <c r="B110" s="56">
        <v>-1.5487938173729294</v>
      </c>
      <c r="C110" s="56">
        <v>0.51261927454875067</v>
      </c>
    </row>
    <row r="111" spans="1:3" x14ac:dyDescent="0.2">
      <c r="A111" s="11">
        <v>45016</v>
      </c>
      <c r="B111" s="56">
        <v>-0.34187212234527281</v>
      </c>
      <c r="C111" s="56">
        <v>2.6953458052957804</v>
      </c>
    </row>
    <row r="112" spans="1:3" x14ac:dyDescent="0.2">
      <c r="A112" s="11">
        <v>45107</v>
      </c>
      <c r="B112" s="56">
        <v>2.6072951599535035</v>
      </c>
      <c r="C112" s="56">
        <v>-4.1703873835514234</v>
      </c>
    </row>
    <row r="113" spans="1:3" x14ac:dyDescent="0.2">
      <c r="A113" s="11">
        <v>45199</v>
      </c>
      <c r="B113" s="56">
        <v>-0.68506823296519459</v>
      </c>
      <c r="C113" s="56">
        <v>5.3723500368594834</v>
      </c>
    </row>
    <row r="114" spans="1:3" x14ac:dyDescent="0.2">
      <c r="A114" s="11">
        <v>45291</v>
      </c>
      <c r="B114" s="56">
        <v>0.46132479731508302</v>
      </c>
      <c r="C114" s="56">
        <v>1.4883128645851369</v>
      </c>
    </row>
    <row r="115" spans="1:3" x14ac:dyDescent="0.2">
      <c r="A115" s="11">
        <v>45382</v>
      </c>
      <c r="B115" s="56">
        <v>0.89059281903514875</v>
      </c>
      <c r="C115" s="56">
        <v>-0.14950641724739999</v>
      </c>
    </row>
    <row r="116" spans="1:3" x14ac:dyDescent="0.2">
      <c r="A116" s="11">
        <v>45473</v>
      </c>
      <c r="B116" s="56">
        <v>2.0066032349427134</v>
      </c>
      <c r="C116" s="56">
        <v>1.8121590997978181</v>
      </c>
    </row>
    <row r="117" spans="1:3" x14ac:dyDescent="0.2">
      <c r="A117" s="11">
        <v>45565</v>
      </c>
      <c r="B117" s="56">
        <v>1.6475245814101411</v>
      </c>
      <c r="C117" s="56">
        <v>1.4539941085786203</v>
      </c>
    </row>
    <row r="118" spans="1:3" x14ac:dyDescent="0.2">
      <c r="A118" s="11">
        <v>45657</v>
      </c>
      <c r="B118" s="56">
        <v>0.26267666985600813</v>
      </c>
      <c r="C118" s="56">
        <v>1.0895069737224001</v>
      </c>
    </row>
    <row r="119" spans="1:3" x14ac:dyDescent="0.2">
      <c r="A119" s="11">
        <v>45747</v>
      </c>
      <c r="B119" s="56">
        <v>2.1797763422594771</v>
      </c>
      <c r="C119" s="56">
        <v>-0.10778210531082716</v>
      </c>
    </row>
    <row r="120" spans="1:3" x14ac:dyDescent="0.2">
      <c r="A120" s="11">
        <v>45838</v>
      </c>
      <c r="B120" s="56">
        <v>-1.0943905852829454</v>
      </c>
      <c r="C120" s="56">
        <v>0.97917628353377084</v>
      </c>
    </row>
    <row r="121" spans="1:3" x14ac:dyDescent="0.2">
      <c r="B121" s="56"/>
      <c r="C121" s="56"/>
    </row>
    <row r="122" spans="1:3" x14ac:dyDescent="0.2">
      <c r="B122" s="56"/>
      <c r="C122" s="56"/>
    </row>
    <row r="123" spans="1:3" x14ac:dyDescent="0.2">
      <c r="B123" s="56"/>
      <c r="C123" s="56"/>
    </row>
    <row r="124" spans="1:3" x14ac:dyDescent="0.2">
      <c r="B124" s="56"/>
      <c r="C124" s="56"/>
    </row>
    <row r="125" spans="1:3" x14ac:dyDescent="0.2">
      <c r="B125" s="56"/>
      <c r="C125" s="56"/>
    </row>
    <row r="126" spans="1:3" x14ac:dyDescent="0.2">
      <c r="B126" s="56"/>
      <c r="C126" s="56"/>
    </row>
    <row r="127" spans="1:3" x14ac:dyDescent="0.2">
      <c r="B127" s="56"/>
      <c r="C127" s="56"/>
    </row>
    <row r="128" spans="1:3" x14ac:dyDescent="0.2">
      <c r="B128" s="56"/>
      <c r="C128" s="56"/>
    </row>
    <row r="129" spans="2:3" x14ac:dyDescent="0.2">
      <c r="B129" s="56"/>
      <c r="C129" s="56"/>
    </row>
    <row r="130" spans="2:3" x14ac:dyDescent="0.2">
      <c r="B130" s="56"/>
      <c r="C130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804D-232B-4A72-9566-F75FD18B0E58}">
  <sheetPr>
    <tabColor theme="8" tint="0.79998168889431442"/>
  </sheetPr>
  <dimension ref="A1:AD210"/>
  <sheetViews>
    <sheetView zoomScale="55" zoomScaleNormal="55" workbookViewId="0">
      <pane ySplit="3" topLeftCell="A80" activePane="bottomLeft" state="frozen"/>
      <selection pane="bottomLeft" activeCell="F110" sqref="F110:F114"/>
    </sheetView>
  </sheetViews>
  <sheetFormatPr baseColWidth="10" defaultColWidth="8.83203125" defaultRowHeight="15" x14ac:dyDescent="0.2"/>
  <cols>
    <col min="3" max="3" width="11.83203125" bestFit="1" customWidth="1"/>
    <col min="10" max="10" width="16.5" bestFit="1" customWidth="1"/>
    <col min="11" max="11" width="14.33203125" bestFit="1" customWidth="1"/>
    <col min="23" max="23" width="9.83203125" bestFit="1" customWidth="1"/>
  </cols>
  <sheetData>
    <row r="1" spans="1:30" x14ac:dyDescent="0.2">
      <c r="D1" s="73" t="s">
        <v>651</v>
      </c>
      <c r="E1" s="73"/>
      <c r="F1" s="73" t="s">
        <v>669</v>
      </c>
      <c r="G1" s="73"/>
      <c r="H1" s="73"/>
      <c r="V1" s="60" t="s">
        <v>853</v>
      </c>
      <c r="X1" s="63" t="s">
        <v>852</v>
      </c>
      <c r="Y1" s="63" t="s">
        <v>854</v>
      </c>
      <c r="Z1" s="63" t="s">
        <v>185</v>
      </c>
      <c r="AA1" s="63" t="s">
        <v>186</v>
      </c>
      <c r="AB1" s="68" t="s">
        <v>681</v>
      </c>
      <c r="AC1" s="63" t="s">
        <v>185</v>
      </c>
      <c r="AD1" s="63" t="s">
        <v>186</v>
      </c>
    </row>
    <row r="2" spans="1:30" x14ac:dyDescent="0.2">
      <c r="C2" s="5" t="s">
        <v>184</v>
      </c>
      <c r="D2" s="14" t="s">
        <v>185</v>
      </c>
      <c r="E2" s="15" t="s">
        <v>186</v>
      </c>
      <c r="F2" s="14" t="s">
        <v>185</v>
      </c>
      <c r="G2" s="15" t="s">
        <v>186</v>
      </c>
      <c r="H2" s="37" t="s">
        <v>670</v>
      </c>
      <c r="L2" s="69" t="s">
        <v>856</v>
      </c>
      <c r="Q2" s="69" t="s">
        <v>857</v>
      </c>
      <c r="V2" s="60">
        <v>1996</v>
      </c>
      <c r="X2" s="64" t="str">
        <f>CONCATENATE("diss'devo_all'",'Global excl. EA'!$V$1,"Q.",X1,".MVOL_GR")</f>
        <v>diss'devo_all'EXT.AGGX.S25.Q.WL.MVOL_GR</v>
      </c>
      <c r="Z2" s="71" t="s">
        <v>855</v>
      </c>
      <c r="AA2" s="71"/>
      <c r="AC2" s="71" t="s">
        <v>855</v>
      </c>
      <c r="AD2" s="71"/>
    </row>
    <row r="3" spans="1:30" x14ac:dyDescent="0.2">
      <c r="C3" s="5"/>
      <c r="D3" s="14"/>
      <c r="E3" s="15"/>
      <c r="F3" s="14"/>
      <c r="G3" s="15"/>
      <c r="H3" s="37"/>
      <c r="L3" t="s">
        <v>185</v>
      </c>
      <c r="M3" t="s">
        <v>186</v>
      </c>
      <c r="N3" t="s">
        <v>670</v>
      </c>
      <c r="Q3" t="s">
        <v>185</v>
      </c>
      <c r="R3" t="s">
        <v>186</v>
      </c>
      <c r="S3" t="s">
        <v>670</v>
      </c>
      <c r="V3" s="60">
        <v>2027</v>
      </c>
      <c r="W3" s="61" t="str">
        <f>_xll.TIMESERIES_QUERY("CFWDate","start_period='"&amp;'Global excl. EA'!$V$2&amp;"',end_period='"&amp;'Global excl. EA'!$V$3&amp;"'","Q","Down","Heading","Normal")</f>
        <v>Refresh</v>
      </c>
      <c r="X3" s="59" t="str">
        <f>_xll.TIMESERIES_QUERY(""&amp;X2&amp;"","start_period='"&amp;'Global excl. EA'!$V$2&amp;"',end_period='"&amp;'Global excl. EA'!$V$3&amp;"'","Q","Down","Heading","Normal")</f>
        <v>Refresh</v>
      </c>
      <c r="Z3" s="72" t="s">
        <v>669</v>
      </c>
      <c r="AA3" s="72"/>
      <c r="AC3" s="72" t="s">
        <v>860</v>
      </c>
      <c r="AD3" s="72"/>
    </row>
    <row r="4" spans="1:30" x14ac:dyDescent="0.2">
      <c r="A4" s="57">
        <f>IF(MONTH(C4)=3,YEAR(C4),"")</f>
        <v>1996</v>
      </c>
      <c r="B4" s="57" t="str">
        <f>CONCATENATE("Q",IF(MONTH(C4)=3,"1",IF(MONTH(C4)=6,"2",IF(MONTH(C4)=9,"3",IF(MONTH(C4)=12,"4",NA())))))</f>
        <v>Q1</v>
      </c>
      <c r="C4" s="39">
        <f>Goods!B15</f>
        <v>35155</v>
      </c>
      <c r="J4" t="s">
        <v>848</v>
      </c>
      <c r="K4" t="s">
        <v>849</v>
      </c>
      <c r="L4" s="45">
        <f>AVERAGE(F68:F99)</f>
        <v>0.50681205403994001</v>
      </c>
      <c r="M4" s="45">
        <f t="shared" ref="M4:N4" si="0">AVERAGE(G68:G99)</f>
        <v>0.19265400252058409</v>
      </c>
      <c r="N4" s="45">
        <f t="shared" si="0"/>
        <v>0.69946605656052419</v>
      </c>
      <c r="O4" s="12"/>
      <c r="P4" s="12"/>
      <c r="Q4" s="45">
        <f>AVERAGE(Z68:Z99)</f>
        <v>0.40763873693142849</v>
      </c>
      <c r="R4" s="45">
        <f t="shared" ref="R4" si="1">AVERAGE(AA68:AA99)</f>
        <v>0.27575836228292716</v>
      </c>
      <c r="S4" s="45">
        <f>AVERAGE(X68:X99)</f>
        <v>0.68339709921435554</v>
      </c>
      <c r="T4" s="12"/>
      <c r="U4" s="12"/>
      <c r="W4" s="65">
        <v>35155</v>
      </c>
      <c r="X4" s="62">
        <v>2.2239072516378355</v>
      </c>
      <c r="Y4" s="66" t="str">
        <f t="shared" ref="Y4:Y35" si="2">IF(ISNUMBER(H4),X4-H4,"")</f>
        <v/>
      </c>
      <c r="Z4" s="66" t="str">
        <f t="shared" ref="Z4:Z35" si="3">IF(ISNUMBER(F4),F4+F4/$H4*$Y4,"")</f>
        <v/>
      </c>
      <c r="AA4" s="66" t="str">
        <f t="shared" ref="AA4:AA35" si="4">IF(ISNUMBER(G4),G4+G4/$H4*$Y4,"")</f>
        <v/>
      </c>
      <c r="AB4" s="67" t="str">
        <f t="shared" ref="AB4" si="5">IF(ISNUMBER(Z4),SUM(Z4:AA4)-X4,"")</f>
        <v/>
      </c>
      <c r="AC4" s="66" t="str">
        <f>IF(ISNUMBER(Z4),Z4/Goods!EH15,"")</f>
        <v/>
      </c>
      <c r="AD4" s="66" t="str">
        <f>IF(ISNUMBER(AA4),AA4/Services!EH15,"")</f>
        <v/>
      </c>
    </row>
    <row r="5" spans="1:30" x14ac:dyDescent="0.2">
      <c r="A5" s="57" t="str">
        <f t="shared" ref="A5:A68" si="6">IF(MONTH(C5)=3,YEAR(C5),"")</f>
        <v/>
      </c>
      <c r="B5" s="57" t="str">
        <f t="shared" ref="B5:B68" si="7">CONCATENATE("Q",IF(MONTH(C5)=3,"1",IF(MONTH(C5)=6,"2",IF(MONTH(C5)=9,"3",IF(MONTH(C5)=12,"4",NA())))))</f>
        <v>Q2</v>
      </c>
      <c r="C5" s="39">
        <f>Goods!B16</f>
        <v>35246</v>
      </c>
      <c r="D5" s="44">
        <f>Goods!FL16</f>
        <v>1.6542973708235935</v>
      </c>
      <c r="E5" s="44">
        <f>Services!FL16</f>
        <v>1.8613168924148678</v>
      </c>
      <c r="F5" s="44">
        <f>Goods!EI16</f>
        <v>1.276166376763282</v>
      </c>
      <c r="G5" s="44">
        <f>Services!EI16</f>
        <v>0.42545047776971734</v>
      </c>
      <c r="H5" s="45">
        <f>SUM(F5:G5)</f>
        <v>1.7016168545329995</v>
      </c>
      <c r="J5" t="s">
        <v>848</v>
      </c>
      <c r="K5" t="s">
        <v>850</v>
      </c>
      <c r="L5" s="45">
        <f>AVERAGE(F104:F115)</f>
        <v>0.60514389872067331</v>
      </c>
      <c r="M5" s="45">
        <f t="shared" ref="M5:N5" si="8">AVERAGE(G104:G115)</f>
        <v>0.64285535100407576</v>
      </c>
      <c r="N5" s="45">
        <f t="shared" si="8"/>
        <v>1.2479992497247492</v>
      </c>
      <c r="O5" s="12"/>
      <c r="P5" s="12"/>
      <c r="Q5" s="45">
        <f>AVERAGE(Z104:Z115)</f>
        <v>0.67615882843969743</v>
      </c>
      <c r="R5" s="45">
        <f t="shared" ref="R5" si="9">AVERAGE(AA104:AA115)</f>
        <v>0.5156393695431144</v>
      </c>
      <c r="S5" s="45">
        <f>AVERAGE(X104:X115)</f>
        <v>1.1917981979828118</v>
      </c>
      <c r="T5" s="12"/>
      <c r="U5" s="12"/>
      <c r="W5" s="65">
        <v>35246</v>
      </c>
      <c r="X5" s="62">
        <v>1.6541035420236216</v>
      </c>
      <c r="Y5" s="66">
        <f t="shared" si="2"/>
        <v>-4.7513312509377847E-2</v>
      </c>
      <c r="Z5" s="66">
        <f t="shared" si="3"/>
        <v>1.2405326841893123</v>
      </c>
      <c r="AA5" s="66">
        <f t="shared" si="4"/>
        <v>0.41357085783430919</v>
      </c>
      <c r="AB5" s="67">
        <f>IF(ISNUMBER(Z5),SUM(Z5:AA5)-X5,"")</f>
        <v>-2.2204460492503131E-16</v>
      </c>
      <c r="AC5" s="66">
        <f>IF(ISNUMBER(Z5),Z5/Goods!EH16,"")</f>
        <v>1.6081053342590788</v>
      </c>
      <c r="AD5" s="66">
        <f>IF(ISNUMBER(AA5),AA5/Services!EH16,"")</f>
        <v>1.8093443634917439</v>
      </c>
    </row>
    <row r="6" spans="1:30" x14ac:dyDescent="0.2">
      <c r="A6" s="57" t="str">
        <f t="shared" si="6"/>
        <v/>
      </c>
      <c r="B6" s="57" t="str">
        <f t="shared" si="7"/>
        <v>Q3</v>
      </c>
      <c r="C6" s="39">
        <f>Goods!B17</f>
        <v>35338</v>
      </c>
      <c r="D6" s="44">
        <f>Goods!FL17</f>
        <v>2.3351527947631063</v>
      </c>
      <c r="E6" s="44">
        <f>Services!FL17</f>
        <v>0.86845398020965892</v>
      </c>
      <c r="F6" s="44">
        <f>Goods!EI17</f>
        <v>1.8039551010236403</v>
      </c>
      <c r="G6" s="44">
        <f>Services!EI17</f>
        <v>0.19755484627849818</v>
      </c>
      <c r="H6" s="45">
        <f t="shared" ref="H6:H69" si="10">SUM(F6:G6)</f>
        <v>2.0015099473021385</v>
      </c>
      <c r="J6">
        <v>2024</v>
      </c>
      <c r="K6" t="s">
        <v>672</v>
      </c>
      <c r="L6" s="44">
        <f>F116</f>
        <v>1.0933231966415695</v>
      </c>
      <c r="M6" s="44">
        <f t="shared" ref="M6:N6" si="11">G116</f>
        <v>-5.3436631005332712E-2</v>
      </c>
      <c r="N6" s="44">
        <f t="shared" si="11"/>
        <v>1.0398865656362368</v>
      </c>
      <c r="O6" s="12"/>
      <c r="P6" s="12"/>
      <c r="Q6" s="44">
        <f>Z116</f>
        <v>0.68976960442788249</v>
      </c>
      <c r="R6" s="44">
        <f t="shared" ref="R6" si="12">AA116</f>
        <v>-3.3712779481610833E-2</v>
      </c>
      <c r="S6" s="44">
        <f>X116</f>
        <v>0.65605682494627171</v>
      </c>
      <c r="T6" s="12"/>
      <c r="U6" s="12"/>
      <c r="W6" s="65">
        <v>35338</v>
      </c>
      <c r="X6" s="62">
        <v>2.0736591435752683</v>
      </c>
      <c r="Y6" s="66">
        <f t="shared" si="2"/>
        <v>7.2149196273129768E-2</v>
      </c>
      <c r="Z6" s="66">
        <f t="shared" si="3"/>
        <v>1.8689829620278309</v>
      </c>
      <c r="AA6" s="66">
        <f t="shared" si="4"/>
        <v>0.20467618154743736</v>
      </c>
      <c r="AB6" s="67">
        <f t="shared" ref="AB6:AB69" si="13">IF(ISNUMBER(Z6),SUM(Z6:AA6)-X6,"")</f>
        <v>0</v>
      </c>
      <c r="AC6" s="66">
        <f>IF(ISNUMBER(Z6),Z6/Goods!EH17,"")</f>
        <v>2.4193289426479598</v>
      </c>
      <c r="AD6" s="66">
        <f>IF(ISNUMBER(AA6),AA6/Services!EH17,"")</f>
        <v>0.89975947372308629</v>
      </c>
    </row>
    <row r="7" spans="1:30" x14ac:dyDescent="0.2">
      <c r="A7" s="57" t="str">
        <f t="shared" si="6"/>
        <v/>
      </c>
      <c r="B7" s="57" t="str">
        <f t="shared" si="7"/>
        <v>Q4</v>
      </c>
      <c r="C7" s="39">
        <f>Goods!B18</f>
        <v>35430</v>
      </c>
      <c r="D7" s="44">
        <f>Goods!FL18</f>
        <v>2.6766260299519726</v>
      </c>
      <c r="E7" s="44">
        <f>Services!FL18</f>
        <v>3.2666370729814367</v>
      </c>
      <c r="F7" s="44">
        <f>Goods!EI18</f>
        <v>2.071950505386901</v>
      </c>
      <c r="G7" s="44">
        <f>Services!EI18</f>
        <v>0.73796468522881542</v>
      </c>
      <c r="H7" s="45">
        <f t="shared" si="10"/>
        <v>2.8099151906157163</v>
      </c>
      <c r="K7" t="s">
        <v>673</v>
      </c>
      <c r="L7" s="44">
        <f t="shared" ref="L7:N7" si="14">F117</f>
        <v>1.1657392379651581</v>
      </c>
      <c r="M7" s="44">
        <f t="shared" si="14"/>
        <v>0.30278687304618163</v>
      </c>
      <c r="N7" s="44">
        <f t="shared" si="14"/>
        <v>1.4685261110113397</v>
      </c>
      <c r="O7" s="12"/>
      <c r="P7" s="12"/>
      <c r="Q7" s="44">
        <f t="shared" ref="Q7:R7" si="15">Z117</f>
        <v>1.5583961809720202</v>
      </c>
      <c r="R7" s="44">
        <f t="shared" si="15"/>
        <v>0.40477483405918646</v>
      </c>
      <c r="S7" s="44">
        <f t="shared" ref="S7:S11" si="16">X117</f>
        <v>1.9631710150312065</v>
      </c>
      <c r="T7" s="12"/>
      <c r="U7" s="12"/>
      <c r="W7" s="65">
        <v>35430</v>
      </c>
      <c r="X7" s="62">
        <v>2.5916014711411473</v>
      </c>
      <c r="Y7" s="66">
        <f t="shared" si="2"/>
        <v>-0.21831371947456901</v>
      </c>
      <c r="Z7" s="66">
        <f t="shared" si="3"/>
        <v>1.9109722584601279</v>
      </c>
      <c r="AA7" s="66">
        <f t="shared" si="4"/>
        <v>0.6806292126810195</v>
      </c>
      <c r="AB7" s="67">
        <f t="shared" si="13"/>
        <v>0</v>
      </c>
      <c r="AC7" s="66">
        <f>IF(ISNUMBER(Z7),Z7/Goods!EH18,"")</f>
        <v>2.4686680865262067</v>
      </c>
      <c r="AD7" s="66">
        <f>IF(ISNUMBER(AA7),AA7/Services!EH18,"")</f>
        <v>3.0128387761652866</v>
      </c>
    </row>
    <row r="8" spans="1:30" x14ac:dyDescent="0.2">
      <c r="A8" s="57">
        <f t="shared" si="6"/>
        <v>1997</v>
      </c>
      <c r="B8" s="57" t="str">
        <f t="shared" si="7"/>
        <v>Q1</v>
      </c>
      <c r="C8" s="39">
        <f>Goods!B19</f>
        <v>35520</v>
      </c>
      <c r="D8" s="44">
        <f>Goods!FL19</f>
        <v>3.539807174750595</v>
      </c>
      <c r="E8" s="44">
        <f>Services!FL19</f>
        <v>1.3456311063212198</v>
      </c>
      <c r="F8" s="44">
        <f>Goods!EI19</f>
        <v>2.7467636600501932</v>
      </c>
      <c r="G8" s="44">
        <f>Services!EI19</f>
        <v>0.30146953474163674</v>
      </c>
      <c r="H8" s="45">
        <f t="shared" si="10"/>
        <v>3.04823319479183</v>
      </c>
      <c r="K8" t="s">
        <v>674</v>
      </c>
      <c r="L8" s="44">
        <f t="shared" ref="L8:N8" si="17">F118</f>
        <v>1.1321190648158357</v>
      </c>
      <c r="M8" s="44">
        <f t="shared" si="17"/>
        <v>0.28768115866544863</v>
      </c>
      <c r="N8" s="44">
        <f t="shared" si="17"/>
        <v>1.4198002234812843</v>
      </c>
      <c r="O8" s="12"/>
      <c r="P8" s="12"/>
      <c r="Q8" s="44">
        <f t="shared" ref="Q8:R8" si="18">Z118</f>
        <v>1.2792024243677556</v>
      </c>
      <c r="R8" s="44">
        <f t="shared" si="18"/>
        <v>0.32505630109641392</v>
      </c>
      <c r="S8" s="44">
        <f t="shared" si="16"/>
        <v>1.6042587254641694</v>
      </c>
      <c r="T8" s="12"/>
      <c r="U8" s="12"/>
      <c r="W8" s="65">
        <v>35520</v>
      </c>
      <c r="X8" s="62">
        <v>2.5557941969424736</v>
      </c>
      <c r="Y8" s="66">
        <f t="shared" si="2"/>
        <v>-0.49243899784935641</v>
      </c>
      <c r="Z8" s="66">
        <f t="shared" si="3"/>
        <v>2.3030267614444027</v>
      </c>
      <c r="AA8" s="66">
        <f t="shared" si="4"/>
        <v>0.25276743549807096</v>
      </c>
      <c r="AB8" s="67">
        <f t="shared" si="13"/>
        <v>0</v>
      </c>
      <c r="AC8" s="66">
        <f>IF(ISNUMBER(Z8),Z8/Goods!EH19,"")</f>
        <v>2.9679548962922246</v>
      </c>
      <c r="AD8" s="66">
        <f>IF(ISNUMBER(AA8),AA8/Services!EH19,"")</f>
        <v>1.1282457584403811</v>
      </c>
    </row>
    <row r="9" spans="1:30" x14ac:dyDescent="0.2">
      <c r="A9" s="57" t="str">
        <f t="shared" si="6"/>
        <v/>
      </c>
      <c r="B9" s="57" t="str">
        <f t="shared" si="7"/>
        <v>Q2</v>
      </c>
      <c r="C9" s="39">
        <f>Goods!B20</f>
        <v>35611</v>
      </c>
      <c r="D9" s="44">
        <f>Goods!FL20</f>
        <v>3.3753526985945026</v>
      </c>
      <c r="E9" s="44">
        <f>Services!FL20</f>
        <v>1.5114542533676021</v>
      </c>
      <c r="F9" s="44">
        <f>Goods!EI20</f>
        <v>2.6293307171928775</v>
      </c>
      <c r="G9" s="44">
        <f>Services!EI20</f>
        <v>0.33406230328603476</v>
      </c>
      <c r="H9" s="45">
        <f t="shared" si="10"/>
        <v>2.9633930204789123</v>
      </c>
      <c r="K9" t="s">
        <v>671</v>
      </c>
      <c r="L9" s="44">
        <f t="shared" ref="L9:N9" si="19">F119</f>
        <v>0.34487496434666542</v>
      </c>
      <c r="M9" s="44">
        <f t="shared" si="19"/>
        <v>0.41252089453637414</v>
      </c>
      <c r="N9" s="44">
        <f t="shared" si="19"/>
        <v>0.75739585888303962</v>
      </c>
      <c r="O9" s="12"/>
      <c r="P9" s="12"/>
      <c r="Q9" s="44">
        <f t="shared" ref="Q9:R9" si="20">Z119</f>
        <v>0.20388024531537666</v>
      </c>
      <c r="R9" s="44">
        <f t="shared" si="20"/>
        <v>0.24387059041854103</v>
      </c>
      <c r="S9" s="44">
        <f t="shared" si="16"/>
        <v>0.44775083573391772</v>
      </c>
      <c r="T9" s="12"/>
      <c r="U9" s="12"/>
      <c r="W9" s="65">
        <v>35611</v>
      </c>
      <c r="X9" s="62">
        <v>2.412622072822268</v>
      </c>
      <c r="Y9" s="66">
        <f t="shared" si="2"/>
        <v>-0.55077094765664425</v>
      </c>
      <c r="Z9" s="66">
        <f t="shared" si="3"/>
        <v>2.1406479941104668</v>
      </c>
      <c r="AA9" s="66">
        <f t="shared" si="4"/>
        <v>0.27197407871180129</v>
      </c>
      <c r="AB9" s="67">
        <f t="shared" si="13"/>
        <v>0</v>
      </c>
      <c r="AC9" s="66">
        <f>IF(ISNUMBER(Z9),Z9/Goods!EH20,"")</f>
        <v>2.7480156590479008</v>
      </c>
      <c r="AD9" s="66">
        <f>IF(ISNUMBER(AA9),AA9/Services!EH20,"")</f>
        <v>1.2305380584133443</v>
      </c>
    </row>
    <row r="10" spans="1:30" x14ac:dyDescent="0.2">
      <c r="A10" s="57" t="str">
        <f t="shared" si="6"/>
        <v/>
      </c>
      <c r="B10" s="57" t="str">
        <f t="shared" si="7"/>
        <v>Q3</v>
      </c>
      <c r="C10" s="39">
        <f>Goods!B21</f>
        <v>35703</v>
      </c>
      <c r="D10" s="44">
        <f>Goods!FL21</f>
        <v>2.2096153791572344</v>
      </c>
      <c r="E10" s="44">
        <f>Services!FL21</f>
        <v>3.0834335700364299</v>
      </c>
      <c r="F10" s="44">
        <f>Goods!EI21</f>
        <v>1.7276792791369222</v>
      </c>
      <c r="G10" s="44">
        <f>Services!EI21</f>
        <v>0.67252335561759369</v>
      </c>
      <c r="H10" s="45">
        <f t="shared" si="10"/>
        <v>2.4002026347545158</v>
      </c>
      <c r="J10">
        <v>2025</v>
      </c>
      <c r="K10" t="s">
        <v>672</v>
      </c>
      <c r="L10" s="44">
        <f t="shared" ref="L10:N10" si="21">F120</f>
        <v>3.4240533470286754</v>
      </c>
      <c r="M10" s="44">
        <f t="shared" si="21"/>
        <v>-4.9200206697354996E-2</v>
      </c>
      <c r="N10" s="44">
        <f t="shared" si="21"/>
        <v>3.3748531403313202</v>
      </c>
      <c r="Q10" s="44">
        <f t="shared" ref="Q10:R10" si="22">Z120</f>
        <v>1.6889669818567841</v>
      </c>
      <c r="R10" s="44">
        <f t="shared" si="22"/>
        <v>-2.4268758745967543E-2</v>
      </c>
      <c r="S10" s="44">
        <f t="shared" si="16"/>
        <v>1.6646982231108165</v>
      </c>
      <c r="W10" s="65">
        <v>35703</v>
      </c>
      <c r="X10" s="62">
        <v>2.3465197724787279</v>
      </c>
      <c r="Y10" s="66">
        <f t="shared" si="2"/>
        <v>-5.368286227578789E-2</v>
      </c>
      <c r="Z10" s="66">
        <f t="shared" si="3"/>
        <v>1.6890380546604207</v>
      </c>
      <c r="AA10" s="66">
        <f t="shared" si="4"/>
        <v>0.65748171781830744</v>
      </c>
      <c r="AB10" s="67">
        <f t="shared" si="13"/>
        <v>0</v>
      </c>
      <c r="AC10" s="66">
        <f>IF(ISNUMBER(Z10),Z10/Goods!EH21,"")</f>
        <v>2.160195185893472</v>
      </c>
      <c r="AD10" s="66">
        <f>IF(ISNUMBER(AA10),AA10/Services!EH21,"")</f>
        <v>3.0144695845462066</v>
      </c>
    </row>
    <row r="11" spans="1:30" x14ac:dyDescent="0.2">
      <c r="A11" s="57" t="str">
        <f t="shared" si="6"/>
        <v/>
      </c>
      <c r="B11" s="57" t="str">
        <f t="shared" si="7"/>
        <v>Q4</v>
      </c>
      <c r="C11" s="39">
        <f>Goods!B22</f>
        <v>35795</v>
      </c>
      <c r="D11" s="44">
        <f>Goods!FL22</f>
        <v>1.408919917264388</v>
      </c>
      <c r="E11" s="44">
        <f>Services!FL22</f>
        <v>-0.15523428772744843</v>
      </c>
      <c r="F11" s="44">
        <f>Goods!EI22</f>
        <v>1.0981826220562658</v>
      </c>
      <c r="G11" s="44">
        <f>Services!EI22</f>
        <v>-3.423692297972878E-2</v>
      </c>
      <c r="H11" s="45">
        <f t="shared" si="10"/>
        <v>1.063945699076537</v>
      </c>
      <c r="K11" t="s">
        <v>673</v>
      </c>
      <c r="L11" s="44">
        <f t="shared" ref="L11:N11" si="23">F121</f>
        <v>-0.68978581712166553</v>
      </c>
      <c r="M11" s="44">
        <f t="shared" si="23"/>
        <v>0.17851715264267312</v>
      </c>
      <c r="N11" s="44">
        <f t="shared" si="23"/>
        <v>-0.51126866447899244</v>
      </c>
      <c r="Q11" s="44">
        <f t="shared" ref="Q11:R11" si="24">Z121</f>
        <v>-0.84885665708404301</v>
      </c>
      <c r="R11" s="44">
        <f t="shared" si="24"/>
        <v>0.21968482050957172</v>
      </c>
      <c r="S11" s="44">
        <f t="shared" si="16"/>
        <v>-0.6291718365744714</v>
      </c>
      <c r="W11" s="65">
        <v>35795</v>
      </c>
      <c r="X11" s="62">
        <v>1.1666615253941526</v>
      </c>
      <c r="Y11" s="66">
        <f t="shared" si="2"/>
        <v>0.10271582631761556</v>
      </c>
      <c r="Z11" s="66">
        <f t="shared" si="3"/>
        <v>1.204203761640797</v>
      </c>
      <c r="AA11" s="66">
        <f t="shared" si="4"/>
        <v>-3.7542236246644316E-2</v>
      </c>
      <c r="AB11" s="67">
        <f t="shared" si="13"/>
        <v>2.2204460492503131E-16</v>
      </c>
      <c r="AC11" s="66">
        <f>IF(ISNUMBER(Z11),Z11/Goods!EH22,"")</f>
        <v>1.5449403679723219</v>
      </c>
      <c r="AD11" s="66">
        <f>IF(ISNUMBER(AA11),AA11/Services!EH22,"")</f>
        <v>-0.17022097186987323</v>
      </c>
    </row>
    <row r="12" spans="1:30" x14ac:dyDescent="0.2">
      <c r="A12" s="57">
        <f t="shared" si="6"/>
        <v>1998</v>
      </c>
      <c r="B12" s="57" t="str">
        <f t="shared" si="7"/>
        <v>Q1</v>
      </c>
      <c r="C12" s="39">
        <f>Goods!B23</f>
        <v>35885</v>
      </c>
      <c r="D12" s="44">
        <f>Goods!FL23</f>
        <v>1.0620571985216776</v>
      </c>
      <c r="E12" s="44">
        <f>Services!FL23</f>
        <v>1.8201055234857588</v>
      </c>
      <c r="F12" s="44">
        <f>Goods!EI23</f>
        <v>0.83130633162459899</v>
      </c>
      <c r="G12" s="44">
        <f>Services!EI23</f>
        <v>0.39545038437958191</v>
      </c>
      <c r="H12" s="45">
        <f t="shared" si="10"/>
        <v>1.2267567160041808</v>
      </c>
      <c r="K12" t="s">
        <v>674</v>
      </c>
      <c r="L12" s="45">
        <f>0.34*0.8</f>
        <v>0.27200000000000002</v>
      </c>
      <c r="M12" s="45">
        <f>4.41*0.2</f>
        <v>0.88200000000000012</v>
      </c>
      <c r="N12" s="45">
        <f>M12+L12</f>
        <v>1.1540000000000001</v>
      </c>
      <c r="O12" s="58" t="s">
        <v>851</v>
      </c>
      <c r="P12" s="58"/>
      <c r="Q12" s="45">
        <f>0.34*0.8</f>
        <v>0.27200000000000002</v>
      </c>
      <c r="R12" s="45">
        <f>4.41*0.2</f>
        <v>0.88200000000000012</v>
      </c>
      <c r="S12" s="45">
        <f>R12+Q12</f>
        <v>1.1540000000000001</v>
      </c>
      <c r="T12" s="58" t="s">
        <v>851</v>
      </c>
      <c r="U12" s="58"/>
      <c r="W12" s="65">
        <v>35885</v>
      </c>
      <c r="X12" s="62">
        <v>0.51729060741825261</v>
      </c>
      <c r="Y12" s="66">
        <f t="shared" si="2"/>
        <v>-0.70946610858592818</v>
      </c>
      <c r="Z12" s="66">
        <f t="shared" si="3"/>
        <v>0.35053972122314647</v>
      </c>
      <c r="AA12" s="66">
        <f t="shared" si="4"/>
        <v>0.16675088619510625</v>
      </c>
      <c r="AB12" s="67">
        <f t="shared" si="13"/>
        <v>1.1102230246251565E-16</v>
      </c>
      <c r="AC12" s="66">
        <f>IF(ISNUMBER(Z12),Z12/Goods!EH23,"")</f>
        <v>0.44784121103139224</v>
      </c>
      <c r="AD12" s="66">
        <f>IF(ISNUMBER(AA12),AA12/Services!EH23,"")</f>
        <v>0.76748998356904508</v>
      </c>
    </row>
    <row r="13" spans="1:30" x14ac:dyDescent="0.2">
      <c r="A13" s="57" t="str">
        <f t="shared" si="6"/>
        <v/>
      </c>
      <c r="B13" s="57" t="str">
        <f t="shared" si="7"/>
        <v>Q2</v>
      </c>
      <c r="C13" s="39">
        <f>Goods!B24</f>
        <v>35976</v>
      </c>
      <c r="D13" s="44">
        <f>Goods!FL24</f>
        <v>0.27168602655380908</v>
      </c>
      <c r="E13" s="44">
        <f>Services!FL24</f>
        <v>1.428912831985589</v>
      </c>
      <c r="F13" s="44">
        <f>Goods!EI24</f>
        <v>0.2122454650274348</v>
      </c>
      <c r="G13" s="44">
        <f>Services!EI24</f>
        <v>0.31262329602602301</v>
      </c>
      <c r="H13" s="45">
        <f t="shared" si="10"/>
        <v>0.52486876105345781</v>
      </c>
      <c r="O13" s="58"/>
      <c r="P13" s="58"/>
      <c r="Q13" s="58"/>
      <c r="R13" s="58"/>
      <c r="S13" s="58"/>
      <c r="T13" s="58"/>
      <c r="U13" s="58"/>
      <c r="W13" s="65">
        <v>35976</v>
      </c>
      <c r="X13" s="62">
        <v>-0.31519483899777878</v>
      </c>
      <c r="Y13" s="66">
        <f t="shared" si="2"/>
        <v>-0.84006360005123659</v>
      </c>
      <c r="Z13" s="66">
        <f t="shared" si="3"/>
        <v>-0.12745790975073362</v>
      </c>
      <c r="AA13" s="66">
        <f t="shared" si="4"/>
        <v>-0.1877369292470451</v>
      </c>
      <c r="AB13" s="67">
        <f t="shared" si="13"/>
        <v>5.5511151231257827E-17</v>
      </c>
      <c r="AC13" s="66">
        <f>IF(ISNUMBER(Z13),Z13/Goods!EH24,"")</f>
        <v>-0.1631532294391061</v>
      </c>
      <c r="AD13" s="66">
        <f>IF(ISNUMBER(AA13),AA13/Services!EH24,"")</f>
        <v>-0.85809250509707158</v>
      </c>
    </row>
    <row r="14" spans="1:30" x14ac:dyDescent="0.2">
      <c r="A14" s="57" t="str">
        <f t="shared" si="6"/>
        <v/>
      </c>
      <c r="B14" s="57" t="str">
        <f t="shared" si="7"/>
        <v>Q3</v>
      </c>
      <c r="C14" s="39">
        <f>Goods!B25</f>
        <v>36068</v>
      </c>
      <c r="D14" s="44">
        <f>Goods!FL25</f>
        <v>-0.17336062401275398</v>
      </c>
      <c r="E14" s="44">
        <f>Services!FL25</f>
        <v>0.77330801789462866</v>
      </c>
      <c r="F14" s="44">
        <f>Goods!EI25</f>
        <v>-0.13503544389028843</v>
      </c>
      <c r="G14" s="44">
        <f>Services!EI25</f>
        <v>0.17095675125037704</v>
      </c>
      <c r="H14" s="45">
        <f t="shared" si="10"/>
        <v>3.5921307360088611E-2</v>
      </c>
      <c r="W14" s="65">
        <v>36068</v>
      </c>
      <c r="X14" s="62">
        <v>-0.42476417843511083</v>
      </c>
      <c r="Y14" s="66">
        <f t="shared" si="2"/>
        <v>-0.46068548579519941</v>
      </c>
      <c r="Z14" s="66">
        <f t="shared" si="3"/>
        <v>1.5967742712897013</v>
      </c>
      <c r="AA14" s="66">
        <f t="shared" si="4"/>
        <v>-2.0215384497248121</v>
      </c>
      <c r="AB14" s="67">
        <f t="shared" si="13"/>
        <v>0</v>
      </c>
      <c r="AC14" s="66">
        <f>IF(ISNUMBER(Z14),Z14/Goods!EH25,"")</f>
        <v>2.0499638917260716</v>
      </c>
      <c r="AD14" s="66">
        <f>IF(ISNUMBER(AA14),AA14/Services!EH25,"")</f>
        <v>-9.1442536209930889</v>
      </c>
    </row>
    <row r="15" spans="1:30" x14ac:dyDescent="0.2">
      <c r="A15" s="57" t="str">
        <f t="shared" si="6"/>
        <v/>
      </c>
      <c r="B15" s="57" t="str">
        <f t="shared" si="7"/>
        <v>Q4</v>
      </c>
      <c r="C15" s="39">
        <f>Goods!B26</f>
        <v>36160</v>
      </c>
      <c r="D15" s="44">
        <f>Goods!FL26</f>
        <v>1.9465890917489006</v>
      </c>
      <c r="E15" s="44">
        <f>Services!FL26</f>
        <v>0.59611956033598901</v>
      </c>
      <c r="F15" s="44">
        <f>Goods!EI26</f>
        <v>1.5131522962263619</v>
      </c>
      <c r="G15" s="44">
        <f>Services!EI26</f>
        <v>0.13273481962656825</v>
      </c>
      <c r="H15" s="45">
        <f t="shared" si="10"/>
        <v>1.6458871158529302</v>
      </c>
      <c r="W15" s="65">
        <v>36160</v>
      </c>
      <c r="X15" s="62">
        <v>-0.55200746265026135</v>
      </c>
      <c r="Y15" s="66">
        <f t="shared" si="2"/>
        <v>-2.1978945785031918</v>
      </c>
      <c r="Z15" s="66">
        <f t="shared" si="3"/>
        <v>-0.50749006514367023</v>
      </c>
      <c r="AA15" s="66">
        <f t="shared" si="4"/>
        <v>-4.4517397506591339E-2</v>
      </c>
      <c r="AB15" s="67">
        <f t="shared" si="13"/>
        <v>-2.2204460492503131E-16</v>
      </c>
      <c r="AC15" s="66">
        <f>IF(ISNUMBER(Z15),Z15/Goods!EH26,"")</f>
        <v>-0.65285868940176051</v>
      </c>
      <c r="AD15" s="66">
        <f>IF(ISNUMBER(AA15),AA15/Services!EH26,"")</f>
        <v>-0.19993014269798948</v>
      </c>
    </row>
    <row r="16" spans="1:30" x14ac:dyDescent="0.2">
      <c r="A16" s="57">
        <f t="shared" si="6"/>
        <v>1999</v>
      </c>
      <c r="B16" s="57" t="str">
        <f t="shared" si="7"/>
        <v>Q1</v>
      </c>
      <c r="C16" s="39">
        <f>Goods!B27</f>
        <v>36250</v>
      </c>
      <c r="D16" s="44">
        <f>Goods!FL27</f>
        <v>2.1940681424217066</v>
      </c>
      <c r="E16" s="44">
        <f>Services!FL27</f>
        <v>1.9203329277375616</v>
      </c>
      <c r="F16" s="44">
        <f>Goods!EI27</f>
        <v>1.7120540713589363</v>
      </c>
      <c r="G16" s="44">
        <f>Services!EI27</f>
        <v>0.4218772764609785</v>
      </c>
      <c r="H16" s="45">
        <f t="shared" si="10"/>
        <v>2.1339313478199147</v>
      </c>
      <c r="W16" s="65">
        <v>36250</v>
      </c>
      <c r="X16" s="62">
        <v>1.6410024378827881</v>
      </c>
      <c r="Y16" s="66">
        <f t="shared" si="2"/>
        <v>-0.49292890993712657</v>
      </c>
      <c r="Z16" s="66">
        <f t="shared" si="3"/>
        <v>1.3165769872387965</v>
      </c>
      <c r="AA16" s="66">
        <f t="shared" si="4"/>
        <v>0.32442545064399186</v>
      </c>
      <c r="AB16" s="67">
        <f t="shared" si="13"/>
        <v>2.2204460492503131E-16</v>
      </c>
      <c r="AC16" s="66">
        <f>IF(ISNUMBER(Z16),Z16/Goods!EH27,"")</f>
        <v>1.6872478930839665</v>
      </c>
      <c r="AD16" s="66">
        <f>IF(ISNUMBER(AA16),AA16/Services!EH27,"")</f>
        <v>1.4767443288104649</v>
      </c>
    </row>
    <row r="17" spans="1:30" x14ac:dyDescent="0.2">
      <c r="A17" s="57" t="str">
        <f t="shared" si="6"/>
        <v/>
      </c>
      <c r="B17" s="57" t="str">
        <f t="shared" si="7"/>
        <v>Q2</v>
      </c>
      <c r="C17" s="39">
        <f>Goods!B28</f>
        <v>36341</v>
      </c>
      <c r="D17" s="44">
        <f>Goods!FL28</f>
        <v>2.9915705145456766</v>
      </c>
      <c r="E17" s="44">
        <f>Services!FL28</f>
        <v>1.5508336752182916</v>
      </c>
      <c r="F17" s="44">
        <f>Goods!EI28</f>
        <v>2.3356967788351892</v>
      </c>
      <c r="G17" s="44">
        <f>Services!EI28</f>
        <v>0.34000571642400917</v>
      </c>
      <c r="H17" s="45">
        <f t="shared" si="10"/>
        <v>2.6757024952591983</v>
      </c>
      <c r="W17" s="65">
        <v>36341</v>
      </c>
      <c r="X17" s="62">
        <v>2.4695944021695393</v>
      </c>
      <c r="Y17" s="66">
        <f t="shared" si="2"/>
        <v>-0.20610809308965905</v>
      </c>
      <c r="Z17" s="66">
        <f t="shared" si="3"/>
        <v>2.1557791646855096</v>
      </c>
      <c r="AA17" s="66">
        <f t="shared" si="4"/>
        <v>0.31381523748402995</v>
      </c>
      <c r="AB17" s="67">
        <f t="shared" si="13"/>
        <v>0</v>
      </c>
      <c r="AC17" s="66">
        <f>IF(ISNUMBER(Z17),Z17/Goods!EH28,"")</f>
        <v>2.7611312578687013</v>
      </c>
      <c r="AD17" s="66">
        <f>IF(ISNUMBER(AA17),AA17/Services!EH28,"")</f>
        <v>1.4313736933762127</v>
      </c>
    </row>
    <row r="18" spans="1:30" x14ac:dyDescent="0.2">
      <c r="A18" s="57" t="str">
        <f t="shared" si="6"/>
        <v/>
      </c>
      <c r="B18" s="57" t="str">
        <f t="shared" si="7"/>
        <v>Q3</v>
      </c>
      <c r="C18" s="39">
        <f>Goods!B29</f>
        <v>36433</v>
      </c>
      <c r="D18" s="44">
        <f>Goods!FL29</f>
        <v>3.5673669620361532</v>
      </c>
      <c r="E18" s="44">
        <f>Services!FL29</f>
        <v>1.6645657167864538</v>
      </c>
      <c r="F18" s="44">
        <f>Goods!EI29</f>
        <v>2.7923833855475277</v>
      </c>
      <c r="G18" s="44">
        <f>Services!EI29</f>
        <v>0.36161435204838366</v>
      </c>
      <c r="H18" s="45">
        <f t="shared" si="10"/>
        <v>3.1539977375959114</v>
      </c>
      <c r="J18" s="70" t="s">
        <v>858</v>
      </c>
      <c r="K18" s="38"/>
      <c r="L18" s="38"/>
      <c r="M18" s="38"/>
      <c r="N18" s="38"/>
      <c r="O18" s="70" t="s">
        <v>859</v>
      </c>
      <c r="P18" s="38"/>
      <c r="Q18" s="38"/>
      <c r="R18" s="38"/>
      <c r="S18" s="38"/>
      <c r="T18" s="38"/>
      <c r="U18" s="38"/>
      <c r="W18" s="65">
        <v>36433</v>
      </c>
      <c r="X18" s="62">
        <v>2.9701157302632231</v>
      </c>
      <c r="Y18" s="66">
        <f t="shared" si="2"/>
        <v>-0.18388200733268834</v>
      </c>
      <c r="Z18" s="66">
        <f t="shared" si="3"/>
        <v>2.6295839465827071</v>
      </c>
      <c r="AA18" s="66">
        <f t="shared" si="4"/>
        <v>0.34053178368051584</v>
      </c>
      <c r="AB18" s="67">
        <f t="shared" si="13"/>
        <v>0</v>
      </c>
      <c r="AC18" s="66">
        <f>IF(ISNUMBER(Z18),Z18/Goods!EH29,"")</f>
        <v>3.3593850126351588</v>
      </c>
      <c r="AD18" s="66">
        <f>IF(ISNUMBER(AA18),AA18/Services!EH29,"")</f>
        <v>1.5675194565145063</v>
      </c>
    </row>
    <row r="19" spans="1:30" x14ac:dyDescent="0.2">
      <c r="A19" s="57" t="str">
        <f t="shared" si="6"/>
        <v/>
      </c>
      <c r="B19" s="57" t="str">
        <f t="shared" si="7"/>
        <v>Q4</v>
      </c>
      <c r="C19" s="39">
        <f>Goods!B30</f>
        <v>36525</v>
      </c>
      <c r="D19" s="44">
        <f>Goods!FL30</f>
        <v>3.5170877345373688</v>
      </c>
      <c r="E19" s="44">
        <f>Services!FL30</f>
        <v>2.2351109708706765</v>
      </c>
      <c r="F19" s="44">
        <f>Goods!EI30</f>
        <v>2.7641014628060474</v>
      </c>
      <c r="G19" s="44">
        <f>Services!EI30</f>
        <v>0.47852314297842202</v>
      </c>
      <c r="H19" s="45">
        <f t="shared" si="10"/>
        <v>3.2426246057844694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W19" s="65">
        <v>36525</v>
      </c>
      <c r="X19" s="62">
        <v>3.3028323525808423</v>
      </c>
      <c r="Y19" s="66">
        <f t="shared" si="2"/>
        <v>6.0207746796372863E-2</v>
      </c>
      <c r="Z19" s="66">
        <f t="shared" si="3"/>
        <v>2.8154241847440837</v>
      </c>
      <c r="AA19" s="66">
        <f t="shared" si="4"/>
        <v>0.48740816783675878</v>
      </c>
      <c r="AB19" s="67">
        <f t="shared" si="13"/>
        <v>0</v>
      </c>
      <c r="AC19" s="66">
        <f>IF(ISNUMBER(Z19),Z19/Goods!EH30,"")</f>
        <v>3.5823916020908024</v>
      </c>
      <c r="AD19" s="66">
        <f>IF(ISNUMBER(AA19),AA19/Services!EH30,"")</f>
        <v>2.2766116105549363</v>
      </c>
    </row>
    <row r="20" spans="1:30" x14ac:dyDescent="0.2">
      <c r="A20" s="57">
        <f t="shared" si="6"/>
        <v>2000</v>
      </c>
      <c r="B20" s="57" t="str">
        <f t="shared" si="7"/>
        <v>Q1</v>
      </c>
      <c r="C20" s="39">
        <f>Goods!B31</f>
        <v>36616</v>
      </c>
      <c r="D20" s="44">
        <f>Goods!FL31</f>
        <v>4.1465462527744057</v>
      </c>
      <c r="E20" s="44">
        <f>Services!FL31</f>
        <v>2.1840837345912583</v>
      </c>
      <c r="F20" s="44">
        <f>Goods!EI31</f>
        <v>3.2744520503438941</v>
      </c>
      <c r="G20" s="44">
        <f>Services!EI31</f>
        <v>0.45935259043243148</v>
      </c>
      <c r="H20" s="45">
        <f t="shared" si="10"/>
        <v>3.7338046407763255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W20" s="65">
        <v>36616</v>
      </c>
      <c r="X20" s="62">
        <v>4.0552099298980515</v>
      </c>
      <c r="Y20" s="66">
        <f t="shared" si="2"/>
        <v>0.32140528912172606</v>
      </c>
      <c r="Z20" s="66">
        <f t="shared" si="3"/>
        <v>3.5563163440625898</v>
      </c>
      <c r="AA20" s="66">
        <f t="shared" si="4"/>
        <v>0.49889358583546167</v>
      </c>
      <c r="AB20" s="67">
        <f t="shared" si="13"/>
        <v>0</v>
      </c>
      <c r="AC20" s="66">
        <f>IF(ISNUMBER(Z20),Z20/Goods!EH31,"")</f>
        <v>4.503480271944853</v>
      </c>
      <c r="AD20" s="66">
        <f>IF(ISNUMBER(AA20),AA20/Services!EH31,"")</f>
        <v>2.372089303098027</v>
      </c>
    </row>
    <row r="21" spans="1:30" x14ac:dyDescent="0.2">
      <c r="A21" s="57" t="str">
        <f t="shared" si="6"/>
        <v/>
      </c>
      <c r="B21" s="57" t="str">
        <f t="shared" si="7"/>
        <v>Q2</v>
      </c>
      <c r="C21" s="39">
        <f>Goods!B32</f>
        <v>36707</v>
      </c>
      <c r="D21" s="44">
        <f>Goods!FL32</f>
        <v>3.0353514607600256</v>
      </c>
      <c r="E21" s="44">
        <f>Services!FL32</f>
        <v>3.0025363435524235</v>
      </c>
      <c r="F21" s="44">
        <f>Goods!EI32</f>
        <v>2.4056593178854979</v>
      </c>
      <c r="G21" s="44">
        <f>Services!EI32</f>
        <v>0.62288455510742147</v>
      </c>
      <c r="H21" s="45">
        <f t="shared" si="10"/>
        <v>3.0285438729929193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W21" s="65">
        <v>36707</v>
      </c>
      <c r="X21" s="62">
        <v>2.9828976895000636</v>
      </c>
      <c r="Y21" s="66">
        <f t="shared" si="2"/>
        <v>-4.5646183492855652E-2</v>
      </c>
      <c r="Z21" s="66">
        <f t="shared" si="3"/>
        <v>2.3694012442862595</v>
      </c>
      <c r="AA21" s="66">
        <f t="shared" si="4"/>
        <v>0.61349644521380409</v>
      </c>
      <c r="AB21" s="67">
        <f t="shared" si="13"/>
        <v>0</v>
      </c>
      <c r="AC21" s="66">
        <f>IF(ISNUMBER(Z21),Z21/Goods!EH32,"")</f>
        <v>2.9896026733712397</v>
      </c>
      <c r="AD21" s="66">
        <f>IF(ISNUMBER(AA21),AA21/Services!EH32,"")</f>
        <v>2.9572821452877234</v>
      </c>
    </row>
    <row r="22" spans="1:30" x14ac:dyDescent="0.2">
      <c r="A22" s="57" t="str">
        <f t="shared" si="6"/>
        <v/>
      </c>
      <c r="B22" s="57" t="str">
        <f t="shared" si="7"/>
        <v>Q3</v>
      </c>
      <c r="C22" s="39">
        <f>Goods!B33</f>
        <v>36799</v>
      </c>
      <c r="D22" s="44">
        <f>Goods!FL33</f>
        <v>3.6778569767540015</v>
      </c>
      <c r="E22" s="44">
        <f>Services!FL33</f>
        <v>2.0515442243738948</v>
      </c>
      <c r="F22" s="44">
        <f>Goods!EI33</f>
        <v>2.914815050343555</v>
      </c>
      <c r="G22" s="44">
        <f>Services!EI33</f>
        <v>0.42563217302269468</v>
      </c>
      <c r="H22" s="45">
        <f t="shared" si="10"/>
        <v>3.3404472233662497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W22" s="65">
        <v>36799</v>
      </c>
      <c r="X22" s="62">
        <v>3.3422315468960351</v>
      </c>
      <c r="Y22" s="66">
        <f t="shared" si="2"/>
        <v>1.7843235297854143E-3</v>
      </c>
      <c r="Z22" s="66">
        <f t="shared" si="3"/>
        <v>2.9163720194352742</v>
      </c>
      <c r="AA22" s="66">
        <f t="shared" si="4"/>
        <v>0.42585952746076083</v>
      </c>
      <c r="AB22" s="67">
        <f t="shared" si="13"/>
        <v>0</v>
      </c>
      <c r="AC22" s="66">
        <f>IF(ISNUMBER(Z22),Z22/Goods!EH33,"")</f>
        <v>3.6798215300919201</v>
      </c>
      <c r="AD22" s="66">
        <f>IF(ISNUMBER(AA22),AA22/Services!EH33,"")</f>
        <v>2.0526400712432431</v>
      </c>
    </row>
    <row r="23" spans="1:30" x14ac:dyDescent="0.2">
      <c r="A23" s="57" t="str">
        <f t="shared" si="6"/>
        <v/>
      </c>
      <c r="B23" s="57" t="str">
        <f t="shared" si="7"/>
        <v>Q4</v>
      </c>
      <c r="C23" s="39">
        <f>Goods!B34</f>
        <v>36891</v>
      </c>
      <c r="D23" s="44">
        <f>Goods!FL34</f>
        <v>1.3044358494444284</v>
      </c>
      <c r="E23" s="44">
        <f>Services!FL34</f>
        <v>1.1675364238851096</v>
      </c>
      <c r="F23" s="44">
        <f>Goods!EI34</f>
        <v>1.0366284404791628</v>
      </c>
      <c r="G23" s="44">
        <f>Services!EI34</f>
        <v>0.23970125068734904</v>
      </c>
      <c r="H23" s="45">
        <f t="shared" si="10"/>
        <v>1.2763296911665118</v>
      </c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W23" s="65">
        <v>36891</v>
      </c>
      <c r="X23" s="62">
        <v>1.2199998791043498</v>
      </c>
      <c r="Y23" s="66">
        <f t="shared" si="2"/>
        <v>-5.6329812062162032E-2</v>
      </c>
      <c r="Z23" s="66">
        <f t="shared" si="3"/>
        <v>0.99087765552553964</v>
      </c>
      <c r="AA23" s="66">
        <f t="shared" si="4"/>
        <v>0.22912222357881018</v>
      </c>
      <c r="AB23" s="67">
        <f t="shared" si="13"/>
        <v>0</v>
      </c>
      <c r="AC23" s="66">
        <f>IF(ISNUMBER(Z23),Z23/Goods!EH34,"")</f>
        <v>1.2468655940825912</v>
      </c>
      <c r="AD23" s="66">
        <f>IF(ISNUMBER(AA23),AA23/Services!EH34,"")</f>
        <v>1.1160081175326431</v>
      </c>
    </row>
    <row r="24" spans="1:30" x14ac:dyDescent="0.2">
      <c r="A24" s="57">
        <f t="shared" si="6"/>
        <v>2001</v>
      </c>
      <c r="B24" s="57" t="str">
        <f t="shared" si="7"/>
        <v>Q1</v>
      </c>
      <c r="C24" s="39">
        <f>Goods!B35</f>
        <v>36981</v>
      </c>
      <c r="D24" s="44">
        <f>Goods!FL35</f>
        <v>-1.6360720268199695</v>
      </c>
      <c r="E24" s="44">
        <f>Services!FL35</f>
        <v>0.71171564426800038</v>
      </c>
      <c r="F24" s="44">
        <f>Goods!EI35</f>
        <v>-1.300174749078977</v>
      </c>
      <c r="G24" s="44">
        <f>Services!EI35</f>
        <v>0.14612030736810833</v>
      </c>
      <c r="H24" s="45">
        <f t="shared" si="10"/>
        <v>-1.1540544417108687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W24" s="65">
        <v>36981</v>
      </c>
      <c r="X24" s="62">
        <v>-0.99706932095269263</v>
      </c>
      <c r="Y24" s="66">
        <f t="shared" si="2"/>
        <v>0.15698512075817606</v>
      </c>
      <c r="Z24" s="66">
        <f t="shared" si="3"/>
        <v>-1.1233129974892451</v>
      </c>
      <c r="AA24" s="66">
        <f t="shared" si="4"/>
        <v>0.12624367653655241</v>
      </c>
      <c r="AB24" s="67">
        <f t="shared" si="13"/>
        <v>0</v>
      </c>
      <c r="AC24" s="66">
        <f>IF(ISNUMBER(Z24),Z24/Goods!EH35,"")</f>
        <v>-1.4135184319318059</v>
      </c>
      <c r="AD24" s="66">
        <f>IF(ISNUMBER(AA24),AA24/Services!EH35,"")</f>
        <v>0.61490152326755698</v>
      </c>
    </row>
    <row r="25" spans="1:30" x14ac:dyDescent="0.2">
      <c r="A25" s="57" t="str">
        <f t="shared" si="6"/>
        <v/>
      </c>
      <c r="B25" s="57" t="str">
        <f t="shared" si="7"/>
        <v>Q2</v>
      </c>
      <c r="C25" s="39">
        <f>Goods!B36</f>
        <v>37072</v>
      </c>
      <c r="D25" s="44">
        <f>Goods!FL36</f>
        <v>-2.9213559591947043</v>
      </c>
      <c r="E25" s="44">
        <f>Services!FL36</f>
        <v>0.83151040536989884</v>
      </c>
      <c r="F25" s="44">
        <f>Goods!EI36</f>
        <v>-2.311745218702201</v>
      </c>
      <c r="G25" s="44">
        <f>Services!EI36</f>
        <v>0.17351451895115683</v>
      </c>
      <c r="H25" s="45">
        <f t="shared" si="10"/>
        <v>-2.1382306997510443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W25" s="65">
        <v>37072</v>
      </c>
      <c r="X25" s="62">
        <v>-1.8038026693367848</v>
      </c>
      <c r="Y25" s="66">
        <f t="shared" si="2"/>
        <v>0.3344280304142595</v>
      </c>
      <c r="Z25" s="66">
        <f t="shared" si="3"/>
        <v>-1.9501788075566813</v>
      </c>
      <c r="AA25" s="66">
        <f t="shared" si="4"/>
        <v>0.14637613821989648</v>
      </c>
      <c r="AB25" s="67">
        <f t="shared" si="13"/>
        <v>0</v>
      </c>
      <c r="AC25" s="66">
        <f>IF(ISNUMBER(Z25),Z25/Goods!EH36,"")</f>
        <v>-2.4644439338991191</v>
      </c>
      <c r="AD25" s="66">
        <f>IF(ISNUMBER(AA25),AA25/Services!EH36,"")</f>
        <v>0.70145877568878223</v>
      </c>
    </row>
    <row r="26" spans="1:30" x14ac:dyDescent="0.2">
      <c r="A26" s="57" t="str">
        <f t="shared" si="6"/>
        <v/>
      </c>
      <c r="B26" s="57" t="str">
        <f t="shared" si="7"/>
        <v>Q3</v>
      </c>
      <c r="C26" s="39">
        <f>Goods!B37</f>
        <v>37164</v>
      </c>
      <c r="D26" s="44">
        <f>Goods!FL37</f>
        <v>-2.4307042755517907</v>
      </c>
      <c r="E26" s="44">
        <f>Services!FL37</f>
        <v>-2.0099300011339052</v>
      </c>
      <c r="F26" s="44">
        <f>Goods!EI37</f>
        <v>-1.9083759045526272</v>
      </c>
      <c r="G26" s="44">
        <f>Services!EI37</f>
        <v>-0.43190916882568736</v>
      </c>
      <c r="H26" s="45">
        <f t="shared" si="10"/>
        <v>-2.3402850733783147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W26" s="65">
        <v>37164</v>
      </c>
      <c r="X26" s="62">
        <v>-1.9884876284506858</v>
      </c>
      <c r="Y26" s="66">
        <f t="shared" si="2"/>
        <v>0.35179744492762888</v>
      </c>
      <c r="Z26" s="66">
        <f t="shared" si="3"/>
        <v>-1.6215041149488403</v>
      </c>
      <c r="AA26" s="66">
        <f t="shared" si="4"/>
        <v>-0.36698351350184538</v>
      </c>
      <c r="AB26" s="67">
        <f t="shared" si="13"/>
        <v>2.2204460492503131E-16</v>
      </c>
      <c r="AC26" s="66">
        <f>IF(ISNUMBER(Z26),Z26/Goods!EH37,"")</f>
        <v>-2.0653147923469173</v>
      </c>
      <c r="AD26" s="66">
        <f>IF(ISNUMBER(AA26),AA26/Services!EH37,"")</f>
        <v>-1.7077923483642883</v>
      </c>
    </row>
    <row r="27" spans="1:30" x14ac:dyDescent="0.2">
      <c r="A27" s="57" t="str">
        <f t="shared" si="6"/>
        <v/>
      </c>
      <c r="B27" s="57" t="str">
        <f t="shared" si="7"/>
        <v>Q4</v>
      </c>
      <c r="C27" s="39">
        <f>Goods!B38</f>
        <v>37256</v>
      </c>
      <c r="D27" s="44">
        <f>Goods!FL38</f>
        <v>-0.58462971253479024</v>
      </c>
      <c r="E27" s="44">
        <f>Services!FL38</f>
        <v>-2.45789441935705</v>
      </c>
      <c r="F27" s="44">
        <f>Goods!EI38</f>
        <v>-0.45856387445757596</v>
      </c>
      <c r="G27" s="44">
        <f>Services!EI38</f>
        <v>-0.53000474187003521</v>
      </c>
      <c r="H27" s="45">
        <f t="shared" si="10"/>
        <v>-0.98856861632761117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W27" s="65">
        <v>37256</v>
      </c>
      <c r="X27" s="62">
        <v>-0.73512786666726226</v>
      </c>
      <c r="Y27" s="66">
        <f t="shared" si="2"/>
        <v>0.25344074966034891</v>
      </c>
      <c r="Z27" s="66">
        <f t="shared" si="3"/>
        <v>-0.34100119829108178</v>
      </c>
      <c r="AA27" s="66">
        <f t="shared" si="4"/>
        <v>-0.39412666837618049</v>
      </c>
      <c r="AB27" s="67">
        <f t="shared" si="13"/>
        <v>0</v>
      </c>
      <c r="AC27" s="66">
        <f>IF(ISNUMBER(Z27),Z27/Goods!EH38,"")</f>
        <v>-0.43474735720678298</v>
      </c>
      <c r="AD27" s="66">
        <f>IF(ISNUMBER(AA27),AA27/Services!EH38,"")</f>
        <v>-1.8277605126769696</v>
      </c>
    </row>
    <row r="28" spans="1:30" x14ac:dyDescent="0.2">
      <c r="A28" s="57">
        <f t="shared" si="6"/>
        <v>2002</v>
      </c>
      <c r="B28" s="57" t="str">
        <f t="shared" si="7"/>
        <v>Q1</v>
      </c>
      <c r="C28" s="39">
        <f>Goods!B39</f>
        <v>37346</v>
      </c>
      <c r="D28" s="44">
        <f>Goods!FL39</f>
        <v>2.0165108562179475</v>
      </c>
      <c r="E28" s="44">
        <f>Services!FL39</f>
        <v>5.1309855204073438</v>
      </c>
      <c r="F28" s="44">
        <f>Goods!EI39</f>
        <v>1.5866878824235575</v>
      </c>
      <c r="G28" s="44">
        <f>Services!EI39</f>
        <v>1.0936789395787283</v>
      </c>
      <c r="H28" s="45">
        <f t="shared" si="10"/>
        <v>2.680366822002286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W28" s="65">
        <v>37346</v>
      </c>
      <c r="X28" s="62">
        <v>2.8748211228674103</v>
      </c>
      <c r="Y28" s="66">
        <f t="shared" si="2"/>
        <v>0.19445430086512427</v>
      </c>
      <c r="Z28" s="66">
        <f t="shared" si="3"/>
        <v>1.7017983517575099</v>
      </c>
      <c r="AA28" s="66">
        <f t="shared" si="4"/>
        <v>1.1730227711099002</v>
      </c>
      <c r="AB28" s="67">
        <f t="shared" si="13"/>
        <v>0</v>
      </c>
      <c r="AC28" s="66">
        <f>IF(ISNUMBER(Z28),Z28/Goods!EH39,"")</f>
        <v>2.1628039700984845</v>
      </c>
      <c r="AD28" s="66">
        <f>IF(ISNUMBER(AA28),AA28/Services!EH39,"")</f>
        <v>5.5032264368109249</v>
      </c>
    </row>
    <row r="29" spans="1:30" x14ac:dyDescent="0.2">
      <c r="A29" s="57" t="str">
        <f t="shared" si="6"/>
        <v/>
      </c>
      <c r="B29" s="57" t="str">
        <f t="shared" si="7"/>
        <v>Q2</v>
      </c>
      <c r="C29" s="39">
        <f>Goods!B40</f>
        <v>37437</v>
      </c>
      <c r="D29" s="44">
        <f>Goods!FL40</f>
        <v>4.3978941276150936</v>
      </c>
      <c r="E29" s="44">
        <f>Services!FL40</f>
        <v>1.2024999401124126</v>
      </c>
      <c r="F29" s="44">
        <f>Goods!EI40</f>
        <v>3.4389971264462802</v>
      </c>
      <c r="G29" s="44">
        <f>Services!EI40</f>
        <v>0.26218766369093166</v>
      </c>
      <c r="H29" s="45">
        <f t="shared" si="10"/>
        <v>3.7011847901372117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W29" s="65">
        <v>37437</v>
      </c>
      <c r="X29" s="62">
        <v>3.4340059032023751</v>
      </c>
      <c r="Y29" s="66">
        <f t="shared" si="2"/>
        <v>-0.2671788869348366</v>
      </c>
      <c r="Z29" s="66">
        <f t="shared" si="3"/>
        <v>3.1907448838496721</v>
      </c>
      <c r="AA29" s="66">
        <f t="shared" si="4"/>
        <v>0.24326101935270303</v>
      </c>
      <c r="AB29" s="67">
        <f t="shared" si="13"/>
        <v>0</v>
      </c>
      <c r="AC29" s="66">
        <f>IF(ISNUMBER(Z29),Z29/Goods!EH40,"")</f>
        <v>4.0804216088139196</v>
      </c>
      <c r="AD29" s="66">
        <f>IF(ISNUMBER(AA29),AA29/Services!EH40,"")</f>
        <v>1.1156946024284946</v>
      </c>
    </row>
    <row r="30" spans="1:30" x14ac:dyDescent="0.2">
      <c r="A30" s="57" t="str">
        <f t="shared" si="6"/>
        <v/>
      </c>
      <c r="B30" s="57" t="str">
        <f t="shared" si="7"/>
        <v>Q3</v>
      </c>
      <c r="C30" s="39">
        <f>Goods!B41</f>
        <v>37529</v>
      </c>
      <c r="D30" s="44">
        <f>Goods!FL41</f>
        <v>1.993952287433145</v>
      </c>
      <c r="E30" s="44">
        <f>Services!FL41</f>
        <v>-0.13807315995110905</v>
      </c>
      <c r="F30" s="44">
        <f>Goods!EI41</f>
        <v>1.568826639695077</v>
      </c>
      <c r="G30" s="44">
        <f>Services!EI41</f>
        <v>-2.9438237780012613E-2</v>
      </c>
      <c r="H30" s="45">
        <f t="shared" si="10"/>
        <v>1.5393884019150643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W30" s="65">
        <v>37529</v>
      </c>
      <c r="X30" s="62">
        <v>1.7846762301106267</v>
      </c>
      <c r="Y30" s="66">
        <f t="shared" si="2"/>
        <v>0.24528782819556239</v>
      </c>
      <c r="Z30" s="66">
        <f t="shared" si="3"/>
        <v>1.8188051888301897</v>
      </c>
      <c r="AA30" s="66">
        <f t="shared" si="4"/>
        <v>-3.4128958719562903E-2</v>
      </c>
      <c r="AB30" s="67">
        <f t="shared" si="13"/>
        <v>0</v>
      </c>
      <c r="AC30" s="66">
        <f>IF(ISNUMBER(Z30),Z30/Goods!EH41,"")</f>
        <v>2.3116708213012691</v>
      </c>
      <c r="AD30" s="66">
        <f>IF(ISNUMBER(AA30),AA30/Services!EH41,"")</f>
        <v>-0.16007388796385297</v>
      </c>
    </row>
    <row r="31" spans="1:30" x14ac:dyDescent="0.2">
      <c r="A31" s="57" t="str">
        <f t="shared" si="6"/>
        <v/>
      </c>
      <c r="B31" s="57" t="str">
        <f t="shared" si="7"/>
        <v>Q4</v>
      </c>
      <c r="C31" s="39">
        <f>Goods!B42</f>
        <v>37621</v>
      </c>
      <c r="D31" s="44">
        <f>Goods!FL42</f>
        <v>0.78497845596099669</v>
      </c>
      <c r="E31" s="44">
        <f>Services!FL42</f>
        <v>2.4213469274304105</v>
      </c>
      <c r="F31" s="44">
        <f>Goods!EI42</f>
        <v>0.62003551799885459</v>
      </c>
      <c r="G31" s="44">
        <f>Services!EI42</f>
        <v>0.50878348699014775</v>
      </c>
      <c r="H31" s="45">
        <f t="shared" si="10"/>
        <v>1.1288190049890023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W31" s="65">
        <v>37621</v>
      </c>
      <c r="X31" s="62">
        <v>1.3934850766401441</v>
      </c>
      <c r="Y31" s="66">
        <f t="shared" si="2"/>
        <v>0.26466607165114175</v>
      </c>
      <c r="Z31" s="66">
        <f t="shared" si="3"/>
        <v>0.76541078551974151</v>
      </c>
      <c r="AA31" s="66">
        <f t="shared" si="4"/>
        <v>0.62807429112040258</v>
      </c>
      <c r="AB31" s="67">
        <f t="shared" si="13"/>
        <v>0</v>
      </c>
      <c r="AC31" s="66">
        <f>IF(ISNUMBER(Z31),Z31/Goods!EH42,"")</f>
        <v>0.96902670758659704</v>
      </c>
      <c r="AD31" s="66">
        <f>IF(ISNUMBER(AA31),AA31/Services!EH42,"")</f>
        <v>2.9890627229257327</v>
      </c>
    </row>
    <row r="32" spans="1:30" x14ac:dyDescent="0.2">
      <c r="A32" s="57">
        <f t="shared" si="6"/>
        <v>2003</v>
      </c>
      <c r="B32" s="57" t="str">
        <f t="shared" si="7"/>
        <v>Q1</v>
      </c>
      <c r="C32" s="39">
        <f>Goods!B43</f>
        <v>37711</v>
      </c>
      <c r="D32" s="44">
        <f>Goods!FL43</f>
        <v>0.87641736555817151</v>
      </c>
      <c r="E32" s="44">
        <f>Services!FL43</f>
        <v>-0.64031119301688255</v>
      </c>
      <c r="F32" s="44">
        <f>Goods!EI43</f>
        <v>0.68899780304264713</v>
      </c>
      <c r="G32" s="44">
        <f>Services!EI43</f>
        <v>-0.13692887474061868</v>
      </c>
      <c r="H32" s="45">
        <f t="shared" si="10"/>
        <v>0.55206892830202847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W32" s="65">
        <v>37711</v>
      </c>
      <c r="X32" s="62">
        <v>1.2997126509159074</v>
      </c>
      <c r="Y32" s="66">
        <f t="shared" si="2"/>
        <v>0.7476437226138789</v>
      </c>
      <c r="Z32" s="66">
        <f t="shared" si="3"/>
        <v>1.6220785397613997</v>
      </c>
      <c r="AA32" s="66">
        <f t="shared" si="4"/>
        <v>-0.32236588884549222</v>
      </c>
      <c r="AB32" s="67">
        <f t="shared" si="13"/>
        <v>0</v>
      </c>
      <c r="AC32" s="66">
        <f>IF(ISNUMBER(Z32),Z32/Goods!EH43,"")</f>
        <v>2.0633125305598945</v>
      </c>
      <c r="AD32" s="66">
        <f>IF(ISNUMBER(AA32),AA32/Services!EH43,"")</f>
        <v>-1.5074577021509252</v>
      </c>
    </row>
    <row r="33" spans="1:30" x14ac:dyDescent="0.2">
      <c r="A33" s="57" t="str">
        <f t="shared" si="6"/>
        <v/>
      </c>
      <c r="B33" s="57" t="str">
        <f t="shared" si="7"/>
        <v>Q2</v>
      </c>
      <c r="C33" s="39">
        <f>Goods!B44</f>
        <v>37802</v>
      </c>
      <c r="D33" s="44">
        <f>Goods!FL44</f>
        <v>1.088233100839042</v>
      </c>
      <c r="E33" s="44">
        <f>Services!FL44</f>
        <v>-4.784268987295377</v>
      </c>
      <c r="F33" s="44">
        <f>Goods!EI44</f>
        <v>0.85832694510700547</v>
      </c>
      <c r="G33" s="44">
        <f>Services!EI44</f>
        <v>-1.0107511800633675</v>
      </c>
      <c r="H33" s="45">
        <f t="shared" si="10"/>
        <v>-0.15242423495636204</v>
      </c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W33" s="65">
        <v>37802</v>
      </c>
      <c r="X33" s="62">
        <v>0.47918949354719409</v>
      </c>
      <c r="Y33" s="66">
        <f t="shared" si="2"/>
        <v>0.63161372850355613</v>
      </c>
      <c r="Z33" s="66">
        <f t="shared" si="3"/>
        <v>-2.6983980220828325</v>
      </c>
      <c r="AA33" s="66">
        <f t="shared" si="4"/>
        <v>3.1775875156300266</v>
      </c>
      <c r="AB33" s="67">
        <f t="shared" si="13"/>
        <v>0</v>
      </c>
      <c r="AC33" s="66">
        <f>IF(ISNUMBER(Z33),Z33/Goods!EH44,"")</f>
        <v>-3.4211742548791264</v>
      </c>
      <c r="AD33" s="66">
        <f>IF(ISNUMBER(AA33),AA33/Services!EH44,"")</f>
        <v>15.040727832237209</v>
      </c>
    </row>
    <row r="34" spans="1:30" x14ac:dyDescent="0.2">
      <c r="A34" s="57" t="str">
        <f t="shared" si="6"/>
        <v/>
      </c>
      <c r="B34" s="57" t="str">
        <f t="shared" si="7"/>
        <v>Q3</v>
      </c>
      <c r="C34" s="39">
        <f>Goods!B45</f>
        <v>37894</v>
      </c>
      <c r="D34" s="44">
        <f>Goods!FL45</f>
        <v>1.5202781325659829</v>
      </c>
      <c r="E34" s="44">
        <f>Services!FL45</f>
        <v>6.9727600297195336</v>
      </c>
      <c r="F34" s="44">
        <f>Goods!EI45</f>
        <v>1.213621875750704</v>
      </c>
      <c r="G34" s="44">
        <f>Services!EI45</f>
        <v>1.406479804307903</v>
      </c>
      <c r="H34" s="45">
        <f t="shared" si="10"/>
        <v>2.6201016800586068</v>
      </c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W34" s="65">
        <v>37894</v>
      </c>
      <c r="X34" s="62">
        <v>2.888914368645068</v>
      </c>
      <c r="Y34" s="66">
        <f t="shared" si="2"/>
        <v>0.26881268858646123</v>
      </c>
      <c r="Z34" s="66">
        <f t="shared" si="3"/>
        <v>1.3381349669146292</v>
      </c>
      <c r="AA34" s="66">
        <f t="shared" si="4"/>
        <v>1.550779401730439</v>
      </c>
      <c r="AB34" s="67">
        <f t="shared" si="13"/>
        <v>0</v>
      </c>
      <c r="AC34" s="66">
        <f>IF(ISNUMBER(Z34),Z34/Goods!EH45,"")</f>
        <v>1.6762530152679112</v>
      </c>
      <c r="AD34" s="66">
        <f>IF(ISNUMBER(AA34),AA34/Services!EH45,"")</f>
        <v>7.6881392780604578</v>
      </c>
    </row>
    <row r="35" spans="1:30" x14ac:dyDescent="0.2">
      <c r="A35" s="57" t="str">
        <f t="shared" si="6"/>
        <v/>
      </c>
      <c r="B35" s="57" t="str">
        <f t="shared" si="7"/>
        <v>Q4</v>
      </c>
      <c r="C35" s="39">
        <f>Goods!B46</f>
        <v>37986</v>
      </c>
      <c r="D35" s="44">
        <f>Goods!FL46</f>
        <v>4.2788264734828134</v>
      </c>
      <c r="E35" s="44">
        <f>Services!FL46</f>
        <v>2.54763490621675</v>
      </c>
      <c r="F35" s="44">
        <f>Goods!EI46</f>
        <v>3.3782394474584883</v>
      </c>
      <c r="G35" s="44">
        <f>Services!EI46</f>
        <v>0.53621406659148119</v>
      </c>
      <c r="H35" s="45">
        <f t="shared" si="10"/>
        <v>3.9144535140499697</v>
      </c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W35" s="65">
        <v>37986</v>
      </c>
      <c r="X35" s="62">
        <v>4.377304698708695</v>
      </c>
      <c r="Y35" s="66">
        <f t="shared" si="2"/>
        <v>0.46285118465872532</v>
      </c>
      <c r="Z35" s="66">
        <f t="shared" si="3"/>
        <v>3.7776878314295232</v>
      </c>
      <c r="AA35" s="66">
        <f t="shared" si="4"/>
        <v>0.59961686727917163</v>
      </c>
      <c r="AB35" s="67">
        <f t="shared" si="13"/>
        <v>0</v>
      </c>
      <c r="AC35" s="66">
        <f>IF(ISNUMBER(Z35),Z35/Goods!EH46,"")</f>
        <v>4.7847616940933699</v>
      </c>
      <c r="AD35" s="66">
        <f>IF(ISNUMBER(AA35),AA35/Services!EH46,"")</f>
        <v>2.8488712934130684</v>
      </c>
    </row>
    <row r="36" spans="1:30" x14ac:dyDescent="0.2">
      <c r="A36" s="57">
        <f t="shared" si="6"/>
        <v>2004</v>
      </c>
      <c r="B36" s="57" t="str">
        <f t="shared" si="7"/>
        <v>Q1</v>
      </c>
      <c r="C36" s="39">
        <f>Goods!B47</f>
        <v>38077</v>
      </c>
      <c r="D36" s="44">
        <f>Goods!FL47</f>
        <v>3.0775252950747713</v>
      </c>
      <c r="E36" s="44">
        <f>Services!FL47</f>
        <v>2.1812910510010277</v>
      </c>
      <c r="F36" s="44">
        <f>Goods!EI47</f>
        <v>2.4365229313605279</v>
      </c>
      <c r="G36" s="44">
        <f>Services!EI47</f>
        <v>0.45433021196545981</v>
      </c>
      <c r="H36" s="45">
        <f t="shared" si="10"/>
        <v>2.8908531433259879</v>
      </c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W36" s="65">
        <v>38077</v>
      </c>
      <c r="X36" s="62">
        <v>3.4182806824689216</v>
      </c>
      <c r="Y36" s="66">
        <f t="shared" ref="Y36:Y67" si="25">IF(ISNUMBER(H36),X36-H36,"")</f>
        <v>0.52742753914293372</v>
      </c>
      <c r="Z36" s="66">
        <f t="shared" ref="Z36:Z67" si="26">IF(ISNUMBER(F36),F36+F36/$H36*$Y36,"")</f>
        <v>2.8810592775667168</v>
      </c>
      <c r="AA36" s="66">
        <f t="shared" ref="AA36:AA67" si="27">IF(ISNUMBER(G36),G36+G36/$H36*$Y36,"")</f>
        <v>0.53722140490220471</v>
      </c>
      <c r="AB36" s="67">
        <f t="shared" si="13"/>
        <v>0</v>
      </c>
      <c r="AC36" s="66">
        <f>IF(ISNUMBER(Z36),Z36/Goods!EH47,"")</f>
        <v>3.6390106118847165</v>
      </c>
      <c r="AD36" s="66">
        <f>IF(ISNUMBER(AA36),AA36/Services!EH47,"")</f>
        <v>2.5792611014133189</v>
      </c>
    </row>
    <row r="37" spans="1:30" x14ac:dyDescent="0.2">
      <c r="A37" s="57" t="str">
        <f t="shared" si="6"/>
        <v/>
      </c>
      <c r="B37" s="57" t="str">
        <f t="shared" si="7"/>
        <v>Q2</v>
      </c>
      <c r="C37" s="39">
        <f>Goods!B48</f>
        <v>38168</v>
      </c>
      <c r="D37" s="44">
        <f>Goods!FL48</f>
        <v>3.5263274578975929</v>
      </c>
      <c r="E37" s="44">
        <f>Services!FL48</f>
        <v>2.4308213933940768</v>
      </c>
      <c r="F37" s="44">
        <f>Goods!EI48</f>
        <v>2.796529302841456</v>
      </c>
      <c r="G37" s="44">
        <f>Services!EI48</f>
        <v>0.50307550542332669</v>
      </c>
      <c r="H37" s="45">
        <f t="shared" si="10"/>
        <v>3.2996048082647826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W37" s="65">
        <v>38168</v>
      </c>
      <c r="X37" s="62">
        <v>3.0904265367404538</v>
      </c>
      <c r="Y37" s="66">
        <f t="shared" si="25"/>
        <v>-0.20917827152432888</v>
      </c>
      <c r="Z37" s="66">
        <f t="shared" si="26"/>
        <v>2.6192434762569259</v>
      </c>
      <c r="AA37" s="66">
        <f t="shared" si="27"/>
        <v>0.47118306048352798</v>
      </c>
      <c r="AB37" s="67">
        <f t="shared" si="13"/>
        <v>0</v>
      </c>
      <c r="AC37" s="66">
        <f>IF(ISNUMBER(Z37),Z37/Goods!EH48,"")</f>
        <v>3.3027761160447144</v>
      </c>
      <c r="AD37" s="66">
        <f>IF(ISNUMBER(AA37),AA37/Services!EH48,"")</f>
        <v>2.2767196003002752</v>
      </c>
    </row>
    <row r="38" spans="1:30" x14ac:dyDescent="0.2">
      <c r="A38" s="57" t="str">
        <f t="shared" si="6"/>
        <v/>
      </c>
      <c r="B38" s="57" t="str">
        <f t="shared" si="7"/>
        <v>Q3</v>
      </c>
      <c r="C38" s="39">
        <f>Goods!B49</f>
        <v>38260</v>
      </c>
      <c r="D38" s="44">
        <f>Goods!FL49</f>
        <v>1.7007506753611372</v>
      </c>
      <c r="E38" s="44">
        <f>Services!FL49</f>
        <v>1.7881091227094172</v>
      </c>
      <c r="F38" s="44">
        <f>Goods!EI49</f>
        <v>1.3514958589009958</v>
      </c>
      <c r="G38" s="44">
        <f>Services!EI49</f>
        <v>0.3671941646179111</v>
      </c>
      <c r="H38" s="45">
        <f t="shared" si="10"/>
        <v>1.7186900235189069</v>
      </c>
      <c r="W38" s="65">
        <v>38260</v>
      </c>
      <c r="X38" s="62">
        <v>2.0064889102556105</v>
      </c>
      <c r="Y38" s="66">
        <f t="shared" si="25"/>
        <v>0.28779888673670362</v>
      </c>
      <c r="Z38" s="66">
        <f t="shared" si="26"/>
        <v>1.5778071764151356</v>
      </c>
      <c r="AA38" s="66">
        <f t="shared" si="27"/>
        <v>0.42868173384047498</v>
      </c>
      <c r="AB38" s="67">
        <f t="shared" si="13"/>
        <v>0</v>
      </c>
      <c r="AC38" s="66">
        <f>IF(ISNUMBER(Z38),Z38/Goods!EH49,"")</f>
        <v>1.9855455739685457</v>
      </c>
      <c r="AD38" s="66">
        <f>IF(ISNUMBER(AA38),AA38/Services!EH49,"")</f>
        <v>2.0875324089549907</v>
      </c>
    </row>
    <row r="39" spans="1:30" x14ac:dyDescent="0.2">
      <c r="A39" s="57" t="str">
        <f t="shared" si="6"/>
        <v/>
      </c>
      <c r="B39" s="57" t="str">
        <f t="shared" si="7"/>
        <v>Q4</v>
      </c>
      <c r="C39" s="39">
        <f>Goods!B50</f>
        <v>38352</v>
      </c>
      <c r="D39" s="44">
        <f>Goods!FL50</f>
        <v>2.4093435328851545</v>
      </c>
      <c r="E39" s="44">
        <f>Services!FL50</f>
        <v>2.4792615602670018</v>
      </c>
      <c r="F39" s="44">
        <f>Goods!EI50</f>
        <v>1.914972253257462</v>
      </c>
      <c r="G39" s="44">
        <f>Services!EI50</f>
        <v>0.508717703952005</v>
      </c>
      <c r="H39" s="45">
        <f t="shared" si="10"/>
        <v>2.4236899572094668</v>
      </c>
      <c r="W39" s="65">
        <v>38352</v>
      </c>
      <c r="X39" s="62">
        <v>2.5529847656401872</v>
      </c>
      <c r="Y39" s="66">
        <f t="shared" si="25"/>
        <v>0.12929480843072039</v>
      </c>
      <c r="Z39" s="66">
        <f t="shared" si="26"/>
        <v>2.0171288718870741</v>
      </c>
      <c r="AA39" s="66">
        <f t="shared" si="27"/>
        <v>0.53585589375311327</v>
      </c>
      <c r="AB39" s="67">
        <f t="shared" si="13"/>
        <v>0</v>
      </c>
      <c r="AC39" s="66">
        <f>IF(ISNUMBER(Z39),Z39/Goods!EH50,"")</f>
        <v>2.5378730131520313</v>
      </c>
      <c r="AD39" s="66">
        <f>IF(ISNUMBER(AA39),AA39/Services!EH50,"")</f>
        <v>2.6115209061997828</v>
      </c>
    </row>
    <row r="40" spans="1:30" x14ac:dyDescent="0.2">
      <c r="A40" s="57">
        <f t="shared" si="6"/>
        <v>2005</v>
      </c>
      <c r="B40" s="57" t="str">
        <f t="shared" si="7"/>
        <v>Q1</v>
      </c>
      <c r="C40" s="39">
        <f>Goods!B51</f>
        <v>38442</v>
      </c>
      <c r="D40" s="44">
        <f>Goods!FL51</f>
        <v>1.1486506289778673</v>
      </c>
      <c r="E40" s="44">
        <f>Services!FL51</f>
        <v>-6.1533263258581099E-2</v>
      </c>
      <c r="F40" s="44">
        <f>Goods!EI51</f>
        <v>0.9129219612371986</v>
      </c>
      <c r="G40" s="44">
        <f>Services!EI51</f>
        <v>-1.2627994799940721E-2</v>
      </c>
      <c r="H40" s="45">
        <f t="shared" si="10"/>
        <v>0.9002939664372579</v>
      </c>
      <c r="W40" s="65">
        <v>38442</v>
      </c>
      <c r="X40" s="62">
        <v>1.2663753203356887</v>
      </c>
      <c r="Y40" s="66">
        <f t="shared" si="25"/>
        <v>0.36608135389843077</v>
      </c>
      <c r="Z40" s="66">
        <f t="shared" si="26"/>
        <v>1.284138163980256</v>
      </c>
      <c r="AA40" s="66">
        <f t="shared" si="27"/>
        <v>-1.776284364456731E-2</v>
      </c>
      <c r="AB40" s="67">
        <f t="shared" si="13"/>
        <v>0</v>
      </c>
      <c r="AC40" s="66">
        <f>IF(ISNUMBER(Z40),Z40/Goods!EH51,"")</f>
        <v>1.6157198231395793</v>
      </c>
      <c r="AD40" s="66">
        <f>IF(ISNUMBER(AA40),AA40/Services!EH51,"")</f>
        <v>-8.6554179940532328E-2</v>
      </c>
    </row>
    <row r="41" spans="1:30" x14ac:dyDescent="0.2">
      <c r="A41" s="57" t="str">
        <f t="shared" si="6"/>
        <v/>
      </c>
      <c r="B41" s="57" t="str">
        <f t="shared" si="7"/>
        <v>Q2</v>
      </c>
      <c r="C41" s="39">
        <f>Goods!B52</f>
        <v>38533</v>
      </c>
      <c r="D41" s="44">
        <f>Goods!FL52</f>
        <v>3.1205946114318106</v>
      </c>
      <c r="E41" s="44">
        <f>Services!FL52</f>
        <v>1.6712185681321634</v>
      </c>
      <c r="F41" s="44">
        <f>Goods!EI52</f>
        <v>2.4866831831765093</v>
      </c>
      <c r="G41" s="44">
        <f>Services!EI52</f>
        <v>0.33948804037873836</v>
      </c>
      <c r="H41" s="45">
        <f t="shared" si="10"/>
        <v>2.8261712235552476</v>
      </c>
      <c r="W41" s="65">
        <v>38533</v>
      </c>
      <c r="X41" s="62">
        <v>3.1988293234961329</v>
      </c>
      <c r="Y41" s="66">
        <f t="shared" si="25"/>
        <v>0.37265809994088528</v>
      </c>
      <c r="Z41" s="66">
        <f t="shared" si="26"/>
        <v>2.8145764907276947</v>
      </c>
      <c r="AA41" s="66">
        <f t="shared" si="27"/>
        <v>0.38425283276843841</v>
      </c>
      <c r="AB41" s="67">
        <f t="shared" si="13"/>
        <v>0</v>
      </c>
      <c r="AC41" s="66">
        <f>IF(ISNUMBER(Z41),Z41/Goods!EH52,"")</f>
        <v>3.532075292039345</v>
      </c>
      <c r="AD41" s="66">
        <f>IF(ISNUMBER(AA41),AA41/Services!EH52,"")</f>
        <v>1.8915849532242182</v>
      </c>
    </row>
    <row r="42" spans="1:30" x14ac:dyDescent="0.2">
      <c r="A42" s="57" t="str">
        <f t="shared" si="6"/>
        <v/>
      </c>
      <c r="B42" s="57" t="str">
        <f t="shared" si="7"/>
        <v>Q3</v>
      </c>
      <c r="C42" s="39">
        <f>Goods!B53</f>
        <v>38625</v>
      </c>
      <c r="D42" s="44">
        <f>Goods!FL53</f>
        <v>1.1334489715037053</v>
      </c>
      <c r="E42" s="44">
        <f>Services!FL53</f>
        <v>1.3557932342076757</v>
      </c>
      <c r="F42" s="44">
        <f>Goods!EI53</f>
        <v>0.90590275728585901</v>
      </c>
      <c r="G42" s="44">
        <f>Services!EI53</f>
        <v>0.27218306731254333</v>
      </c>
      <c r="H42" s="45">
        <f t="shared" si="10"/>
        <v>1.1780858245984023</v>
      </c>
      <c r="W42" s="65">
        <v>38625</v>
      </c>
      <c r="X42" s="62">
        <v>1.8929176660758662</v>
      </c>
      <c r="Y42" s="66">
        <f t="shared" si="25"/>
        <v>0.71483184147746393</v>
      </c>
      <c r="Z42" s="66">
        <f t="shared" si="26"/>
        <v>1.4555809918159386</v>
      </c>
      <c r="AA42" s="66">
        <f t="shared" si="27"/>
        <v>0.43733667425992784</v>
      </c>
      <c r="AB42" s="67">
        <f t="shared" si="13"/>
        <v>2.2204460492503131E-16</v>
      </c>
      <c r="AC42" s="66">
        <f>IF(ISNUMBER(Z42),Z42/Goods!EH53,"")</f>
        <v>1.8211963313337323</v>
      </c>
      <c r="AD42" s="66">
        <f>IF(ISNUMBER(AA42),AA42/Services!EH53,"")</f>
        <v>2.1784533104391661</v>
      </c>
    </row>
    <row r="43" spans="1:30" x14ac:dyDescent="0.2">
      <c r="A43" s="57" t="str">
        <f t="shared" si="6"/>
        <v/>
      </c>
      <c r="B43" s="57" t="str">
        <f t="shared" si="7"/>
        <v>Q4</v>
      </c>
      <c r="C43" s="39">
        <f>Goods!B54</f>
        <v>38717</v>
      </c>
      <c r="D43" s="44">
        <f>Goods!FL54</f>
        <v>2.5717248874615177</v>
      </c>
      <c r="E43" s="44">
        <f>Services!FL54</f>
        <v>1.9090995499908714</v>
      </c>
      <c r="F43" s="44">
        <f>Goods!EI54</f>
        <v>2.0547245191061374</v>
      </c>
      <c r="G43" s="44">
        <f>Services!EI54</f>
        <v>0.38379111832083102</v>
      </c>
      <c r="H43" s="45">
        <f t="shared" si="10"/>
        <v>2.4385156374269683</v>
      </c>
      <c r="W43" s="65">
        <v>38717</v>
      </c>
      <c r="X43" s="62">
        <v>2.7664378212991947</v>
      </c>
      <c r="Y43" s="66">
        <f t="shared" si="25"/>
        <v>0.32792218387222638</v>
      </c>
      <c r="Z43" s="66">
        <f t="shared" si="26"/>
        <v>2.3310359526764599</v>
      </c>
      <c r="AA43" s="66">
        <f t="shared" si="27"/>
        <v>0.43540186862273478</v>
      </c>
      <c r="AB43" s="67">
        <f t="shared" si="13"/>
        <v>0</v>
      </c>
      <c r="AC43" s="66">
        <f>IF(ISNUMBER(Z43),Z43/Goods!EH54,"")</f>
        <v>2.9175605378347842</v>
      </c>
      <c r="AD43" s="66">
        <f>IF(ISNUMBER(AA43),AA43/Services!EH54,"")</f>
        <v>2.1658278990135011</v>
      </c>
    </row>
    <row r="44" spans="1:30" x14ac:dyDescent="0.2">
      <c r="A44" s="57">
        <f t="shared" si="6"/>
        <v>2006</v>
      </c>
      <c r="B44" s="57" t="str">
        <f t="shared" si="7"/>
        <v>Q1</v>
      </c>
      <c r="C44" s="39">
        <f>Goods!B55</f>
        <v>38807</v>
      </c>
      <c r="D44" s="44">
        <f>Goods!FL55</f>
        <v>3.4234804491700035</v>
      </c>
      <c r="E44" s="44">
        <f>Services!FL55</f>
        <v>3.002696960170713</v>
      </c>
      <c r="F44" s="44">
        <f>Goods!EI55</f>
        <v>2.7380903596291502</v>
      </c>
      <c r="G44" s="44">
        <f>Services!EI55</f>
        <v>0.60114809152609583</v>
      </c>
      <c r="H44" s="45">
        <f t="shared" si="10"/>
        <v>3.339238451155246</v>
      </c>
      <c r="W44" s="65">
        <v>38807</v>
      </c>
      <c r="X44" s="62">
        <v>3.4202573252085422</v>
      </c>
      <c r="Y44" s="66">
        <f t="shared" si="25"/>
        <v>8.1018874053296219E-2</v>
      </c>
      <c r="Z44" s="66">
        <f t="shared" si="26"/>
        <v>2.8045237698926764</v>
      </c>
      <c r="AA44" s="66">
        <f t="shared" si="27"/>
        <v>0.61573355531586571</v>
      </c>
      <c r="AB44" s="67">
        <f t="shared" si="13"/>
        <v>0</v>
      </c>
      <c r="AC44" s="66">
        <f>IF(ISNUMBER(Z44),Z44/Goods!EH55,"")</f>
        <v>3.5065432598654387</v>
      </c>
      <c r="AD44" s="66">
        <f>IF(ISNUMBER(AA44),AA44/Services!EH55,"")</f>
        <v>3.0755504357145522</v>
      </c>
    </row>
    <row r="45" spans="1:30" x14ac:dyDescent="0.2">
      <c r="A45" s="57" t="str">
        <f t="shared" si="6"/>
        <v/>
      </c>
      <c r="B45" s="57" t="str">
        <f t="shared" si="7"/>
        <v>Q2</v>
      </c>
      <c r="C45" s="39">
        <f>Goods!B56</f>
        <v>38898</v>
      </c>
      <c r="D45" s="44">
        <f>Goods!FL56</f>
        <v>1.6460806330982751</v>
      </c>
      <c r="E45" s="44">
        <f>Services!FL56</f>
        <v>1.164040013467724</v>
      </c>
      <c r="F45" s="44">
        <f>Goods!EI56</f>
        <v>1.3177159613533695</v>
      </c>
      <c r="G45" s="44">
        <f>Services!EI56</f>
        <v>0.23220588908869294</v>
      </c>
      <c r="H45" s="45">
        <f t="shared" si="10"/>
        <v>1.5499218504420624</v>
      </c>
      <c r="W45" s="65">
        <v>38898</v>
      </c>
      <c r="X45" s="62">
        <v>1.9947705232728374</v>
      </c>
      <c r="Y45" s="66">
        <f t="shared" si="25"/>
        <v>0.444848672830775</v>
      </c>
      <c r="Z45" s="66">
        <f t="shared" si="26"/>
        <v>1.6959183825972446</v>
      </c>
      <c r="AA45" s="66">
        <f t="shared" si="27"/>
        <v>0.29885214067559285</v>
      </c>
      <c r="AB45" s="67">
        <f t="shared" si="13"/>
        <v>0</v>
      </c>
      <c r="AC45" s="66">
        <f>IF(ISNUMBER(Z45),Z45/Goods!EH56,"")</f>
        <v>2.1185281857264009</v>
      </c>
      <c r="AD45" s="66">
        <f>IF(ISNUMBER(AA45),AA45/Services!EH56,"")</f>
        <v>1.4981353454132302</v>
      </c>
    </row>
    <row r="46" spans="1:30" x14ac:dyDescent="0.2">
      <c r="A46" s="57" t="str">
        <f t="shared" si="6"/>
        <v/>
      </c>
      <c r="B46" s="57" t="str">
        <f t="shared" si="7"/>
        <v>Q3</v>
      </c>
      <c r="C46" s="39">
        <f>Goods!B57</f>
        <v>38990</v>
      </c>
      <c r="D46" s="44">
        <f>Goods!FL57</f>
        <v>4.5766121782204128E-2</v>
      </c>
      <c r="E46" s="44">
        <f>Services!FL57</f>
        <v>0.55820551058486212</v>
      </c>
      <c r="F46" s="44">
        <f>Goods!EI57</f>
        <v>3.6686761695581688E-2</v>
      </c>
      <c r="G46" s="44">
        <f>Services!EI57</f>
        <v>0.11074018587494693</v>
      </c>
      <c r="H46" s="45">
        <f t="shared" si="10"/>
        <v>0.1474269475705286</v>
      </c>
      <c r="W46" s="65">
        <v>38990</v>
      </c>
      <c r="X46" s="62">
        <v>0.8457051762615464</v>
      </c>
      <c r="Y46" s="66">
        <f t="shared" si="25"/>
        <v>0.69827822869101785</v>
      </c>
      <c r="Z46" s="66">
        <f t="shared" si="26"/>
        <v>0.21045124231025966</v>
      </c>
      <c r="AA46" s="66">
        <f t="shared" si="27"/>
        <v>0.63525393395128693</v>
      </c>
      <c r="AB46" s="67">
        <f t="shared" si="13"/>
        <v>2.2204460492503131E-16</v>
      </c>
      <c r="AC46" s="66">
        <f>IF(ISNUMBER(Z46),Z46/Goods!EH57,"")</f>
        <v>0.26253440586301152</v>
      </c>
      <c r="AD46" s="66">
        <f>IF(ISNUMBER(AA46),AA46/Services!EH57,"")</f>
        <v>3.2021099093399932</v>
      </c>
    </row>
    <row r="47" spans="1:30" x14ac:dyDescent="0.2">
      <c r="A47" s="57" t="str">
        <f t="shared" si="6"/>
        <v/>
      </c>
      <c r="B47" s="57" t="str">
        <f t="shared" si="7"/>
        <v>Q4</v>
      </c>
      <c r="C47" s="39">
        <f>Goods!B58</f>
        <v>39082</v>
      </c>
      <c r="D47" s="44">
        <f>Goods!FL58</f>
        <v>0.52037110424810828</v>
      </c>
      <c r="E47" s="44">
        <f>Services!FL58</f>
        <v>1.9413667004094326</v>
      </c>
      <c r="F47" s="44">
        <f>Goods!EI58</f>
        <v>0.41629170806631299</v>
      </c>
      <c r="G47" s="44">
        <f>Services!EI58</f>
        <v>0.38829264787484979</v>
      </c>
      <c r="H47" s="45">
        <f t="shared" si="10"/>
        <v>0.80458435594116273</v>
      </c>
      <c r="W47" s="65">
        <v>39082</v>
      </c>
      <c r="X47" s="62">
        <v>1.7068411760470026</v>
      </c>
      <c r="Y47" s="66">
        <f t="shared" si="25"/>
        <v>0.90225682010583985</v>
      </c>
      <c r="Z47" s="66">
        <f t="shared" si="26"/>
        <v>0.88311912023614014</v>
      </c>
      <c r="AA47" s="66">
        <f t="shared" si="27"/>
        <v>0.82372205581086244</v>
      </c>
      <c r="AB47" s="67">
        <f t="shared" si="13"/>
        <v>0</v>
      </c>
      <c r="AC47" s="66">
        <f>IF(ISNUMBER(Z47),Z47/Goods!EH58,"")</f>
        <v>1.1039126239494885</v>
      </c>
      <c r="AD47" s="66">
        <f>IF(ISNUMBER(AA47),AA47/Services!EH58,"")</f>
        <v>4.1184054817834914</v>
      </c>
    </row>
    <row r="48" spans="1:30" x14ac:dyDescent="0.2">
      <c r="A48" s="57">
        <f t="shared" si="6"/>
        <v>2007</v>
      </c>
      <c r="B48" s="57" t="str">
        <f t="shared" si="7"/>
        <v>Q1</v>
      </c>
      <c r="C48" s="39">
        <f>Goods!B59</f>
        <v>39172</v>
      </c>
      <c r="D48" s="44">
        <f>Goods!FL59</f>
        <v>2.3339565975133665</v>
      </c>
      <c r="E48" s="44">
        <f>Services!FL59</f>
        <v>1.7176086530950287</v>
      </c>
      <c r="F48" s="44">
        <f>Goods!EI59</f>
        <v>1.8618716445247485</v>
      </c>
      <c r="G48" s="44">
        <f>Services!EI59</f>
        <v>0.34741742889011296</v>
      </c>
      <c r="H48" s="45">
        <f t="shared" si="10"/>
        <v>2.2092890734148614</v>
      </c>
      <c r="W48" s="65">
        <v>39172</v>
      </c>
      <c r="X48" s="62">
        <v>3.1679195580123665</v>
      </c>
      <c r="Y48" s="66">
        <f t="shared" si="25"/>
        <v>0.95863048459750511</v>
      </c>
      <c r="Z48" s="66">
        <f t="shared" si="26"/>
        <v>2.6697545686412858</v>
      </c>
      <c r="AA48" s="66">
        <f t="shared" si="27"/>
        <v>0.49816498937108078</v>
      </c>
      <c r="AB48" s="67">
        <f t="shared" si="13"/>
        <v>0</v>
      </c>
      <c r="AC48" s="66">
        <f>IF(ISNUMBER(Z48),Z48/Goods!EH59,"")</f>
        <v>3.3466814468901243</v>
      </c>
      <c r="AD48" s="66">
        <f>IF(ISNUMBER(AA48),AA48/Services!EH59,"")</f>
        <v>2.4628945621591187</v>
      </c>
    </row>
    <row r="49" spans="1:30" x14ac:dyDescent="0.2">
      <c r="A49" s="57" t="str">
        <f t="shared" si="6"/>
        <v/>
      </c>
      <c r="B49" s="57" t="str">
        <f t="shared" si="7"/>
        <v>Q2</v>
      </c>
      <c r="C49" s="39">
        <f>Goods!B60</f>
        <v>39263</v>
      </c>
      <c r="D49" s="44">
        <f>Goods!FL60</f>
        <v>1.3426875670000373</v>
      </c>
      <c r="E49" s="44">
        <f>Services!FL60</f>
        <v>1.9205086795051649</v>
      </c>
      <c r="F49" s="44">
        <f>Goods!EI60</f>
        <v>1.0721952037592746</v>
      </c>
      <c r="G49" s="44">
        <f>Services!EI60</f>
        <v>0.38689784884537776</v>
      </c>
      <c r="H49" s="45">
        <f t="shared" si="10"/>
        <v>1.4590930526046524</v>
      </c>
      <c r="W49" s="65">
        <v>39263</v>
      </c>
      <c r="X49" s="62">
        <v>1.7161869934321006</v>
      </c>
      <c r="Y49" s="66">
        <f t="shared" si="25"/>
        <v>0.25709394082744819</v>
      </c>
      <c r="Z49" s="66">
        <f t="shared" si="26"/>
        <v>1.2611172809213065</v>
      </c>
      <c r="AA49" s="66">
        <f t="shared" si="27"/>
        <v>0.45506971251079409</v>
      </c>
      <c r="AB49" s="67">
        <f t="shared" si="13"/>
        <v>0</v>
      </c>
      <c r="AC49" s="66">
        <f>IF(ISNUMBER(Z49),Z49/Goods!EH60,"")</f>
        <v>1.5792707220523083</v>
      </c>
      <c r="AD49" s="66">
        <f>IF(ISNUMBER(AA49),AA49/Services!EH60,"")</f>
        <v>2.2589046056086417</v>
      </c>
    </row>
    <row r="50" spans="1:30" x14ac:dyDescent="0.2">
      <c r="A50" s="57" t="str">
        <f t="shared" si="6"/>
        <v/>
      </c>
      <c r="B50" s="57" t="str">
        <f t="shared" si="7"/>
        <v>Q3</v>
      </c>
      <c r="C50" s="39">
        <f>Goods!B61</f>
        <v>39355</v>
      </c>
      <c r="D50" s="44">
        <f>Goods!FL61</f>
        <v>1.268647155931059</v>
      </c>
      <c r="E50" s="44">
        <f>Services!FL61</f>
        <v>1.6068014236795651</v>
      </c>
      <c r="F50" s="44">
        <f>Goods!EI61</f>
        <v>1.0116595131497634</v>
      </c>
      <c r="G50" s="44">
        <f>Services!EI61</f>
        <v>0.32548696330461813</v>
      </c>
      <c r="H50" s="45">
        <f t="shared" si="10"/>
        <v>1.3371464764543814</v>
      </c>
      <c r="W50" s="65">
        <v>39355</v>
      </c>
      <c r="X50" s="62">
        <v>1.7324372143079803</v>
      </c>
      <c r="Y50" s="66">
        <f t="shared" si="25"/>
        <v>0.39529073785359881</v>
      </c>
      <c r="Z50" s="66">
        <f t="shared" si="26"/>
        <v>1.3107289438002998</v>
      </c>
      <c r="AA50" s="66">
        <f t="shared" si="27"/>
        <v>0.42170827050768073</v>
      </c>
      <c r="AB50" s="67">
        <f t="shared" si="13"/>
        <v>2.2204460492503131E-16</v>
      </c>
      <c r="AC50" s="66">
        <f>IF(ISNUMBER(Z50),Z50/Goods!EH61,"")</f>
        <v>1.643687945533713</v>
      </c>
      <c r="AD50" s="66">
        <f>IF(ISNUMBER(AA50),AA50/Services!EH61,"")</f>
        <v>2.0818082621485279</v>
      </c>
    </row>
    <row r="51" spans="1:30" x14ac:dyDescent="0.2">
      <c r="A51" s="57" t="str">
        <f t="shared" si="6"/>
        <v/>
      </c>
      <c r="B51" s="57" t="str">
        <f t="shared" si="7"/>
        <v>Q4</v>
      </c>
      <c r="C51" s="39">
        <f>Goods!B62</f>
        <v>39447</v>
      </c>
      <c r="D51" s="44">
        <f>Goods!FL62</f>
        <v>1.4768471588822396</v>
      </c>
      <c r="E51" s="44">
        <f>Services!FL62</f>
        <v>1.0445766910043868</v>
      </c>
      <c r="F51" s="44">
        <f>Goods!EI62</f>
        <v>1.1767552271772133</v>
      </c>
      <c r="G51" s="44">
        <f>Services!EI62</f>
        <v>0.21225557101982154</v>
      </c>
      <c r="H51" s="45">
        <f t="shared" si="10"/>
        <v>1.3890107981970348</v>
      </c>
      <c r="W51" s="65">
        <v>39447</v>
      </c>
      <c r="X51" s="62">
        <v>1.9285516156609228</v>
      </c>
      <c r="Y51" s="66">
        <f t="shared" si="25"/>
        <v>0.53954081746388804</v>
      </c>
      <c r="Z51" s="66">
        <f t="shared" si="26"/>
        <v>1.6338484895551733</v>
      </c>
      <c r="AA51" s="66">
        <f t="shared" si="27"/>
        <v>0.29470312610574956</v>
      </c>
      <c r="AB51" s="67">
        <f t="shared" si="13"/>
        <v>0</v>
      </c>
      <c r="AC51" s="66">
        <f>IF(ISNUMBER(Z51),Z51/Goods!EH62,"")</f>
        <v>2.0505067189136179</v>
      </c>
      <c r="AD51" s="66">
        <f>IF(ISNUMBER(AA51),AA51/Services!EH62,"")</f>
        <v>1.4503271448523942</v>
      </c>
    </row>
    <row r="52" spans="1:30" x14ac:dyDescent="0.2">
      <c r="A52" s="57">
        <f t="shared" si="6"/>
        <v>2008</v>
      </c>
      <c r="B52" s="57" t="str">
        <f t="shared" si="7"/>
        <v>Q1</v>
      </c>
      <c r="C52" s="39">
        <f>Goods!B63</f>
        <v>39538</v>
      </c>
      <c r="D52" s="44">
        <f>Goods!FL63</f>
        <v>2.1803277625947231</v>
      </c>
      <c r="E52" s="44">
        <f>Services!FL63</f>
        <v>2.9062300233854472</v>
      </c>
      <c r="F52" s="44">
        <f>Goods!EI63</f>
        <v>1.7389591050397832</v>
      </c>
      <c r="G52" s="44">
        <f>Services!EI63</f>
        <v>0.58831468643089901</v>
      </c>
      <c r="H52" s="45">
        <f t="shared" si="10"/>
        <v>2.3272737914706823</v>
      </c>
      <c r="W52" s="65">
        <v>39538</v>
      </c>
      <c r="X52" s="62">
        <v>2.7611379397798785</v>
      </c>
      <c r="Y52" s="66">
        <f t="shared" si="25"/>
        <v>0.43386414830919628</v>
      </c>
      <c r="Z52" s="66">
        <f t="shared" si="26"/>
        <v>2.0631461490471117</v>
      </c>
      <c r="AA52" s="66">
        <f t="shared" si="27"/>
        <v>0.69799179073276707</v>
      </c>
      <c r="AB52" s="67">
        <f t="shared" si="13"/>
        <v>0</v>
      </c>
      <c r="AC52" s="66">
        <f>IF(ISNUMBER(Z52),Z52/Goods!EH63,"")</f>
        <v>2.58679736287122</v>
      </c>
      <c r="AD52" s="66">
        <f>IF(ISNUMBER(AA52),AA52/Services!EH63,"")</f>
        <v>3.4480266175411929</v>
      </c>
    </row>
    <row r="53" spans="1:30" x14ac:dyDescent="0.2">
      <c r="A53" s="57" t="str">
        <f t="shared" si="6"/>
        <v/>
      </c>
      <c r="B53" s="57" t="str">
        <f t="shared" si="7"/>
        <v>Q2</v>
      </c>
      <c r="C53" s="39">
        <f>Goods!B64</f>
        <v>39629</v>
      </c>
      <c r="D53" s="44">
        <f>Goods!FL64</f>
        <v>-0.21410972582890514</v>
      </c>
      <c r="E53" s="44">
        <f>Services!FL64</f>
        <v>-1.660672461311747</v>
      </c>
      <c r="F53" s="44">
        <f>Goods!EI64</f>
        <v>-0.17050402688898952</v>
      </c>
      <c r="G53" s="44">
        <f>Services!EI64</f>
        <v>-0.33821342353983186</v>
      </c>
      <c r="H53" s="45">
        <f t="shared" si="10"/>
        <v>-0.50871745042882144</v>
      </c>
      <c r="W53" s="65">
        <v>39629</v>
      </c>
      <c r="X53" s="62">
        <v>0.54333930712513467</v>
      </c>
      <c r="Y53" s="66">
        <f t="shared" si="25"/>
        <v>1.0520567575539561</v>
      </c>
      <c r="Z53" s="66">
        <f t="shared" si="26"/>
        <v>0.18210804397179037</v>
      </c>
      <c r="AA53" s="66">
        <f t="shared" si="27"/>
        <v>0.3612312631533442</v>
      </c>
      <c r="AB53" s="67">
        <f t="shared" si="13"/>
        <v>-1.1102230246251565E-16</v>
      </c>
      <c r="AC53" s="66">
        <f>IF(ISNUMBER(Z53),Z53/Goods!EH64,"")</f>
        <v>0.22868142223658025</v>
      </c>
      <c r="AD53" s="66">
        <f>IF(ISNUMBER(AA53),AA53/Services!EH64,"")</f>
        <v>1.7736930858776692</v>
      </c>
    </row>
    <row r="54" spans="1:30" x14ac:dyDescent="0.2">
      <c r="A54" s="57" t="str">
        <f t="shared" si="6"/>
        <v/>
      </c>
      <c r="B54" s="57" t="str">
        <f t="shared" si="7"/>
        <v>Q3</v>
      </c>
      <c r="C54" s="39">
        <f>Goods!B65</f>
        <v>39721</v>
      </c>
      <c r="D54" s="44">
        <f>Goods!FL65</f>
        <v>-0.67360706785113433</v>
      </c>
      <c r="E54" s="44">
        <f>Services!FL65</f>
        <v>0.33969197932322154</v>
      </c>
      <c r="F54" s="44">
        <f>Goods!EI65</f>
        <v>-0.53795282391198518</v>
      </c>
      <c r="G54" s="44">
        <f>Services!EI65</f>
        <v>6.8408811051057061E-2</v>
      </c>
      <c r="H54" s="45">
        <f t="shared" si="10"/>
        <v>-0.46954401286092812</v>
      </c>
      <c r="W54" s="65">
        <v>39721</v>
      </c>
      <c r="X54" s="62">
        <v>-0.21114789195596506</v>
      </c>
      <c r="Y54" s="66">
        <f t="shared" si="25"/>
        <v>0.25839612090496306</v>
      </c>
      <c r="Z54" s="66">
        <f t="shared" si="26"/>
        <v>-0.24191045275752904</v>
      </c>
      <c r="AA54" s="66">
        <f t="shared" si="27"/>
        <v>3.0762560801563948E-2</v>
      </c>
      <c r="AB54" s="67">
        <f t="shared" si="13"/>
        <v>-2.7755575615628914E-17</v>
      </c>
      <c r="AC54" s="66">
        <f>IF(ISNUMBER(Z54),Z54/Goods!EH65,"")</f>
        <v>-0.30291241819226944</v>
      </c>
      <c r="AD54" s="66">
        <f>IF(ISNUMBER(AA54),AA54/Services!EH65,"")</f>
        <v>0.15275510577043908</v>
      </c>
    </row>
    <row r="55" spans="1:30" x14ac:dyDescent="0.2">
      <c r="A55" s="57" t="str">
        <f t="shared" si="6"/>
        <v/>
      </c>
      <c r="B55" s="57" t="str">
        <f t="shared" si="7"/>
        <v>Q4</v>
      </c>
      <c r="C55" s="39">
        <f>Goods!B66</f>
        <v>39813</v>
      </c>
      <c r="D55" s="44">
        <f>Goods!FL66</f>
        <v>-6.0161010869841611</v>
      </c>
      <c r="E55" s="44">
        <f>Services!FL66</f>
        <v>-0.47729344222428172</v>
      </c>
      <c r="F55" s="44">
        <f>Goods!EI66</f>
        <v>-4.7946284403508184</v>
      </c>
      <c r="G55" s="44">
        <f>Services!EI66</f>
        <v>-9.6906763311500041E-2</v>
      </c>
      <c r="H55" s="45">
        <f t="shared" si="10"/>
        <v>-4.8915352036623183</v>
      </c>
      <c r="W55" s="65">
        <v>39813</v>
      </c>
      <c r="X55" s="62">
        <v>-5.5146504510792056</v>
      </c>
      <c r="Y55" s="66">
        <f t="shared" si="25"/>
        <v>-0.62311524741688729</v>
      </c>
      <c r="Z55" s="66">
        <f t="shared" si="26"/>
        <v>-5.4053990803422076</v>
      </c>
      <c r="AA55" s="66">
        <f t="shared" si="27"/>
        <v>-0.10925137073699812</v>
      </c>
      <c r="AB55" s="67">
        <f t="shared" si="13"/>
        <v>0</v>
      </c>
      <c r="AC55" s="66">
        <f>IF(ISNUMBER(Z55),Z55/Goods!EH66,"")</f>
        <v>-6.7824707769118664</v>
      </c>
      <c r="AD55" s="66">
        <f>IF(ISNUMBER(AA55),AA55/Services!EH66,"")</f>
        <v>-0.53809415385349957</v>
      </c>
    </row>
    <row r="56" spans="1:30" x14ac:dyDescent="0.2">
      <c r="A56" s="57">
        <f t="shared" si="6"/>
        <v>2009</v>
      </c>
      <c r="B56" s="57" t="str">
        <f t="shared" si="7"/>
        <v>Q1</v>
      </c>
      <c r="C56" s="39">
        <f>Goods!B67</f>
        <v>39903</v>
      </c>
      <c r="D56" s="44">
        <f>Goods!FL67</f>
        <v>-11.502635714721759</v>
      </c>
      <c r="E56" s="44">
        <f>Services!FL67</f>
        <v>-5.0743383576866146</v>
      </c>
      <c r="F56" s="44">
        <f>Goods!EI67</f>
        <v>-9.0703195314283978</v>
      </c>
      <c r="G56" s="44">
        <f>Services!EI67</f>
        <v>-1.0730058408361913</v>
      </c>
      <c r="H56" s="45">
        <f t="shared" si="10"/>
        <v>-10.14332537226459</v>
      </c>
      <c r="W56" s="65">
        <v>39903</v>
      </c>
      <c r="X56" s="62">
        <v>-9.3094078876359347</v>
      </c>
      <c r="Y56" s="66">
        <f t="shared" si="25"/>
        <v>0.833917484628655</v>
      </c>
      <c r="Z56" s="66">
        <f t="shared" si="26"/>
        <v>-8.3246175283053105</v>
      </c>
      <c r="AA56" s="66">
        <f t="shared" si="27"/>
        <v>-0.98479035933062276</v>
      </c>
      <c r="AB56" s="67">
        <f t="shared" si="13"/>
        <v>1.7763568394002505E-15</v>
      </c>
      <c r="AC56" s="66">
        <f>IF(ISNUMBER(Z56),Z56/Goods!EH67,"")</f>
        <v>-10.5569646759075</v>
      </c>
      <c r="AD56" s="66">
        <f>IF(ISNUMBER(AA56),AA56/Services!EH67,"")</f>
        <v>-4.6571596392588939</v>
      </c>
    </row>
    <row r="57" spans="1:30" x14ac:dyDescent="0.2">
      <c r="A57" s="57" t="str">
        <f t="shared" si="6"/>
        <v/>
      </c>
      <c r="B57" s="57" t="str">
        <f t="shared" si="7"/>
        <v>Q2</v>
      </c>
      <c r="C57" s="39">
        <f>Goods!B68</f>
        <v>39994</v>
      </c>
      <c r="D57" s="44">
        <f>Goods!FL68</f>
        <v>-1.2700408248161628</v>
      </c>
      <c r="E57" s="44">
        <f>Services!FL68</f>
        <v>1.2915727944739162</v>
      </c>
      <c r="F57" s="44">
        <f>Goods!EI68</f>
        <v>-0.98758538163460474</v>
      </c>
      <c r="G57" s="44">
        <f>Services!EI68</f>
        <v>0.28724412549272166</v>
      </c>
      <c r="H57" s="45">
        <f t="shared" si="10"/>
        <v>-0.70034125614188314</v>
      </c>
      <c r="W57" s="65">
        <v>39994</v>
      </c>
      <c r="X57" s="62">
        <v>-0.21033175663235371</v>
      </c>
      <c r="Y57" s="66">
        <f t="shared" si="25"/>
        <v>0.49000949950952943</v>
      </c>
      <c r="Z57" s="66">
        <f t="shared" si="26"/>
        <v>-0.29659907412559661</v>
      </c>
      <c r="AA57" s="66">
        <f t="shared" si="27"/>
        <v>8.6267317493242929E-2</v>
      </c>
      <c r="AB57" s="67">
        <f t="shared" si="13"/>
        <v>2.7755575615628914E-17</v>
      </c>
      <c r="AC57" s="66">
        <f>IF(ISNUMBER(Z57),Z57/Goods!EH68,"")</f>
        <v>-0.38142821850876185</v>
      </c>
      <c r="AD57" s="66">
        <f>IF(ISNUMBER(AA57),AA57/Services!EH68,"")</f>
        <v>0.38789486168043341</v>
      </c>
    </row>
    <row r="58" spans="1:30" x14ac:dyDescent="0.2">
      <c r="A58" s="57" t="str">
        <f t="shared" si="6"/>
        <v/>
      </c>
      <c r="B58" s="57" t="str">
        <f t="shared" si="7"/>
        <v>Q3</v>
      </c>
      <c r="C58" s="39">
        <f>Goods!B69</f>
        <v>40086</v>
      </c>
      <c r="D58" s="44">
        <f>Goods!FL69</f>
        <v>6.1912561664630248</v>
      </c>
      <c r="E58" s="44">
        <f>Services!FL69</f>
        <v>1.5374012968405906</v>
      </c>
      <c r="F58" s="44">
        <f>Goods!EI69</f>
        <v>4.7796605079056693</v>
      </c>
      <c r="G58" s="44">
        <f>Services!EI69</f>
        <v>0.35052482690607589</v>
      </c>
      <c r="H58" s="45">
        <f t="shared" si="10"/>
        <v>5.1301853348117454</v>
      </c>
      <c r="W58" s="65">
        <v>40086</v>
      </c>
      <c r="X58" s="62">
        <v>4.5474107912654604</v>
      </c>
      <c r="Y58" s="66">
        <f t="shared" si="25"/>
        <v>-0.582774543546285</v>
      </c>
      <c r="Z58" s="66">
        <f t="shared" si="26"/>
        <v>4.2367045932529006</v>
      </c>
      <c r="AA58" s="66">
        <f t="shared" si="27"/>
        <v>0.3107061980125595</v>
      </c>
      <c r="AB58" s="67">
        <f t="shared" si="13"/>
        <v>0</v>
      </c>
      <c r="AC58" s="66">
        <f>IF(ISNUMBER(Z58),Z58/Goods!EH69,"")</f>
        <v>5.4879469776301804</v>
      </c>
      <c r="AD58" s="66">
        <f>IF(ISNUMBER(AA58),AA58/Services!EH69,"")</f>
        <v>1.3627568579868783</v>
      </c>
    </row>
    <row r="59" spans="1:30" x14ac:dyDescent="0.2">
      <c r="A59" s="57" t="str">
        <f t="shared" si="6"/>
        <v/>
      </c>
      <c r="B59" s="57" t="str">
        <f t="shared" si="7"/>
        <v>Q4</v>
      </c>
      <c r="C59" s="39">
        <f>Goods!B70</f>
        <v>40178</v>
      </c>
      <c r="D59" s="44">
        <f>Goods!FL70</f>
        <v>4.8983859565210599</v>
      </c>
      <c r="E59" s="44">
        <f>Services!FL70</f>
        <v>1.9131469188888399</v>
      </c>
      <c r="F59" s="44">
        <f>Goods!EI70</f>
        <v>3.8165059589735399</v>
      </c>
      <c r="G59" s="44">
        <f>Services!EI70</f>
        <v>0.42254640656889353</v>
      </c>
      <c r="H59" s="45">
        <f t="shared" si="10"/>
        <v>4.2390523655424337</v>
      </c>
      <c r="W59" s="65">
        <v>40178</v>
      </c>
      <c r="X59" s="62">
        <v>4.5331455715487134</v>
      </c>
      <c r="Y59" s="66">
        <f t="shared" si="25"/>
        <v>0.29409320600627975</v>
      </c>
      <c r="Z59" s="66">
        <f t="shared" si="26"/>
        <v>4.0812841160777573</v>
      </c>
      <c r="AA59" s="66">
        <f t="shared" si="27"/>
        <v>0.45186145547095574</v>
      </c>
      <c r="AB59" s="67">
        <f t="shared" si="13"/>
        <v>0</v>
      </c>
      <c r="AC59" s="66">
        <f>IF(ISNUMBER(Z59),Z59/Goods!EH70,"")</f>
        <v>5.2382218221780485</v>
      </c>
      <c r="AD59" s="66">
        <f>IF(ISNUMBER(AA59),AA59/Services!EH70,"")</f>
        <v>2.0458755248175047</v>
      </c>
    </row>
    <row r="60" spans="1:30" x14ac:dyDescent="0.2">
      <c r="A60" s="57">
        <v>24</v>
      </c>
      <c r="B60" s="57" t="str">
        <f t="shared" si="7"/>
        <v>Q1</v>
      </c>
      <c r="C60" s="39">
        <f>Goods!B71</f>
        <v>40268</v>
      </c>
      <c r="D60" s="44">
        <f>Goods!FL71</f>
        <v>3.6215886950982483</v>
      </c>
      <c r="E60" s="44">
        <f>Services!FL71</f>
        <v>1.5956458477654516</v>
      </c>
      <c r="F60" s="44">
        <f>Goods!EI71</f>
        <v>2.8434339658800987</v>
      </c>
      <c r="G60" s="44">
        <f>Services!EI71</f>
        <v>0.34284935897788538</v>
      </c>
      <c r="H60" s="45">
        <f t="shared" si="10"/>
        <v>3.186283324857984</v>
      </c>
      <c r="W60" s="65">
        <v>40268</v>
      </c>
      <c r="X60" s="62">
        <v>3.2949296306047149</v>
      </c>
      <c r="Y60" s="66">
        <f t="shared" si="25"/>
        <v>0.10864630574673084</v>
      </c>
      <c r="Z60" s="66">
        <f t="shared" si="26"/>
        <v>2.9403897493214277</v>
      </c>
      <c r="AA60" s="66">
        <f t="shared" si="27"/>
        <v>0.35453988128328717</v>
      </c>
      <c r="AB60" s="67">
        <f t="shared" si="13"/>
        <v>0</v>
      </c>
      <c r="AC60" s="66">
        <f>IF(ISNUMBER(Z60),Z60/Goods!EH71,"")</f>
        <v>3.7450781003205806</v>
      </c>
      <c r="AD60" s="66">
        <f>IF(ISNUMBER(AA60),AA60/Services!EH71,"")</f>
        <v>1.6500543886781007</v>
      </c>
    </row>
    <row r="61" spans="1:30" x14ac:dyDescent="0.2">
      <c r="A61" s="57" t="str">
        <f t="shared" si="6"/>
        <v/>
      </c>
      <c r="B61" s="57" t="str">
        <f t="shared" si="7"/>
        <v>Q2</v>
      </c>
      <c r="C61" s="39">
        <f>Goods!B72</f>
        <v>40359</v>
      </c>
      <c r="D61" s="44">
        <f>Goods!FL72</f>
        <v>4.6656164385495718</v>
      </c>
      <c r="E61" s="44">
        <f>Services!FL72</f>
        <v>2.0159361937748224</v>
      </c>
      <c r="F61" s="44">
        <f>Goods!EI72</f>
        <v>3.6771520690898241</v>
      </c>
      <c r="G61" s="44">
        <f>Services!EI72</f>
        <v>0.42709921076799695</v>
      </c>
      <c r="H61" s="45">
        <f t="shared" si="10"/>
        <v>4.104251279857821</v>
      </c>
      <c r="W61" s="65">
        <v>40359</v>
      </c>
      <c r="X61" s="62">
        <v>4.3701742221384121</v>
      </c>
      <c r="Y61" s="66">
        <f t="shared" si="25"/>
        <v>0.2659229422805911</v>
      </c>
      <c r="Z61" s="66">
        <f t="shared" si="26"/>
        <v>3.9154023687789317</v>
      </c>
      <c r="AA61" s="66">
        <f t="shared" si="27"/>
        <v>0.45477185335948039</v>
      </c>
      <c r="AB61" s="67">
        <f t="shared" si="13"/>
        <v>0</v>
      </c>
      <c r="AC61" s="66">
        <f>IF(ISNUMBER(Z61),Z61/Goods!EH72,"")</f>
        <v>4.9679113923163341</v>
      </c>
      <c r="AD61" s="66">
        <f>IF(ISNUMBER(AA61),AA61/Services!EH72,"")</f>
        <v>2.1465528757332195</v>
      </c>
    </row>
    <row r="62" spans="1:30" x14ac:dyDescent="0.2">
      <c r="A62" s="57" t="str">
        <f t="shared" si="6"/>
        <v/>
      </c>
      <c r="B62" s="57" t="str">
        <f t="shared" si="7"/>
        <v>Q3</v>
      </c>
      <c r="C62" s="39">
        <f>Goods!B73</f>
        <v>40451</v>
      </c>
      <c r="D62" s="44">
        <f>Goods!FL73</f>
        <v>2.4406930004586038</v>
      </c>
      <c r="E62" s="44">
        <f>Services!FL73</f>
        <v>1.3090864317484683</v>
      </c>
      <c r="F62" s="44">
        <f>Goods!EI73</f>
        <v>1.9338052964953021</v>
      </c>
      <c r="G62" s="44">
        <f>Services!EI73</f>
        <v>0.27187352754066563</v>
      </c>
      <c r="H62" s="45">
        <f t="shared" si="10"/>
        <v>2.2056788240359677</v>
      </c>
      <c r="W62" s="65">
        <v>40451</v>
      </c>
      <c r="X62" s="62">
        <v>2.6230264510930468</v>
      </c>
      <c r="Y62" s="66">
        <f t="shared" si="25"/>
        <v>0.41734762705707906</v>
      </c>
      <c r="Z62" s="66">
        <f t="shared" si="26"/>
        <v>2.2997103606813671</v>
      </c>
      <c r="AA62" s="66">
        <f t="shared" si="27"/>
        <v>0.32331609041167952</v>
      </c>
      <c r="AB62" s="67">
        <f t="shared" si="13"/>
        <v>0</v>
      </c>
      <c r="AC62" s="66">
        <f>IF(ISNUMBER(Z62),Z62/Goods!EH73,"")</f>
        <v>2.902508846453963</v>
      </c>
      <c r="AD62" s="66">
        <f>IF(ISNUMBER(AA62),AA62/Services!EH73,"")</f>
        <v>1.556785285248425</v>
      </c>
    </row>
    <row r="63" spans="1:30" x14ac:dyDescent="0.2">
      <c r="A63" s="57" t="str">
        <f t="shared" si="6"/>
        <v/>
      </c>
      <c r="B63" s="57" t="str">
        <f t="shared" si="7"/>
        <v>Q4</v>
      </c>
      <c r="C63" s="39">
        <f>Goods!B74</f>
        <v>40543</v>
      </c>
      <c r="D63" s="44">
        <f>Goods!FL74</f>
        <v>1.5222111731410259</v>
      </c>
      <c r="E63" s="44">
        <f>Services!FL74</f>
        <v>1.0813377213480575</v>
      </c>
      <c r="F63" s="44">
        <f>Goods!EI74</f>
        <v>1.2087282536542658</v>
      </c>
      <c r="G63" s="44">
        <f>Services!EI74</f>
        <v>0.22268980271631766</v>
      </c>
      <c r="H63" s="45">
        <f t="shared" si="10"/>
        <v>1.4314180563705836</v>
      </c>
      <c r="W63" s="65">
        <v>40543</v>
      </c>
      <c r="X63" s="62">
        <v>1.9491711300122061</v>
      </c>
      <c r="Y63" s="66">
        <f t="shared" si="25"/>
        <v>0.51775307364162249</v>
      </c>
      <c r="Z63" s="66">
        <f t="shared" si="26"/>
        <v>1.6459330001933481</v>
      </c>
      <c r="AA63" s="66">
        <f t="shared" si="27"/>
        <v>0.30323812981885778</v>
      </c>
      <c r="AB63" s="67">
        <f t="shared" si="13"/>
        <v>-2.2204460492503131E-16</v>
      </c>
      <c r="AC63" s="66">
        <f>IF(ISNUMBER(Z63),Z63/Goods!EH74,"")</f>
        <v>2.0728046982944806</v>
      </c>
      <c r="AD63" s="66">
        <f>IF(ISNUMBER(AA63),AA63/Services!EH74,"")</f>
        <v>1.4724644969122465</v>
      </c>
    </row>
    <row r="64" spans="1:30" x14ac:dyDescent="0.2">
      <c r="A64" s="57">
        <f t="shared" si="6"/>
        <v>2011</v>
      </c>
      <c r="B64" s="57" t="str">
        <f t="shared" si="7"/>
        <v>Q1</v>
      </c>
      <c r="C64" s="39">
        <f>Goods!B75</f>
        <v>40633</v>
      </c>
      <c r="D64" s="44">
        <f>Goods!FL75</f>
        <v>2.5390904738114841</v>
      </c>
      <c r="E64" s="44">
        <f>Services!FL75</f>
        <v>-9.8890679570732651E-2</v>
      </c>
      <c r="F64" s="44">
        <f>Goods!EI75</f>
        <v>2.0173605810747697</v>
      </c>
      <c r="G64" s="44">
        <f>Services!EI75</f>
        <v>-2.0319962670589664E-2</v>
      </c>
      <c r="H64" s="45">
        <f t="shared" si="10"/>
        <v>1.99704061840418</v>
      </c>
      <c r="W64" s="65">
        <v>40633</v>
      </c>
      <c r="X64" s="62">
        <v>1.9093640350909435</v>
      </c>
      <c r="Y64" s="66">
        <f t="shared" si="25"/>
        <v>-8.7676583313236467E-2</v>
      </c>
      <c r="Z64" s="66">
        <f t="shared" si="26"/>
        <v>1.9287918852608703</v>
      </c>
      <c r="AA64" s="66">
        <f t="shared" si="27"/>
        <v>-1.942785016992683E-2</v>
      </c>
      <c r="AB64" s="67">
        <f t="shared" si="13"/>
        <v>0</v>
      </c>
      <c r="AC64" s="66">
        <f>IF(ISNUMBER(Z64),Z64/Goods!EH75,"")</f>
        <v>2.4276161375283944</v>
      </c>
      <c r="AD64" s="66">
        <f>IF(ISNUMBER(AA64),AA64/Services!EH75,"")</f>
        <v>-9.4549056858414138E-2</v>
      </c>
    </row>
    <row r="65" spans="1:30" x14ac:dyDescent="0.2">
      <c r="A65" s="57" t="str">
        <f t="shared" si="6"/>
        <v/>
      </c>
      <c r="B65" s="57" t="str">
        <f t="shared" si="7"/>
        <v>Q2</v>
      </c>
      <c r="C65" s="39">
        <f>Goods!B76</f>
        <v>40724</v>
      </c>
      <c r="D65" s="44">
        <f>Goods!FL76</f>
        <v>0.71612150388670204</v>
      </c>
      <c r="E65" s="44">
        <f>Services!FL76</f>
        <v>1.2381522109000163</v>
      </c>
      <c r="F65" s="44">
        <f>Goods!EI76</f>
        <v>0.57178446536072502</v>
      </c>
      <c r="G65" s="44">
        <f>Services!EI76</f>
        <v>0.24955433176598635</v>
      </c>
      <c r="H65" s="45">
        <f t="shared" si="10"/>
        <v>0.82133879712671143</v>
      </c>
      <c r="W65" s="65">
        <v>40724</v>
      </c>
      <c r="X65" s="62">
        <v>1.8408397387994491</v>
      </c>
      <c r="Y65" s="66">
        <f t="shared" si="25"/>
        <v>1.0195009416727376</v>
      </c>
      <c r="Z65" s="66">
        <f t="shared" si="26"/>
        <v>1.2815217904552927</v>
      </c>
      <c r="AA65" s="66">
        <f t="shared" si="27"/>
        <v>0.55931794834415616</v>
      </c>
      <c r="AB65" s="67">
        <f t="shared" si="13"/>
        <v>-2.2204460492503131E-16</v>
      </c>
      <c r="AC65" s="66">
        <f>IF(ISNUMBER(Z65),Z65/Goods!EH76,"")</f>
        <v>1.6050196663972889</v>
      </c>
      <c r="AD65" s="66">
        <f>IF(ISNUMBER(AA65),AA65/Services!EH76,"")</f>
        <v>2.7750299882102354</v>
      </c>
    </row>
    <row r="66" spans="1:30" x14ac:dyDescent="0.2">
      <c r="A66" s="57" t="str">
        <f t="shared" si="6"/>
        <v/>
      </c>
      <c r="B66" s="57" t="str">
        <f t="shared" si="7"/>
        <v>Q3</v>
      </c>
      <c r="C66" s="39">
        <f>Goods!B77</f>
        <v>40816</v>
      </c>
      <c r="D66" s="44">
        <f>Goods!FL77</f>
        <v>1.1249232605355834</v>
      </c>
      <c r="E66" s="44">
        <f>Services!FL77</f>
        <v>1.7577231317589244</v>
      </c>
      <c r="F66" s="44">
        <f>Goods!EI77</f>
        <v>0.89735017154933294</v>
      </c>
      <c r="G66" s="44">
        <f>Services!EI77</f>
        <v>0.35558912924115016</v>
      </c>
      <c r="H66" s="45">
        <f t="shared" si="10"/>
        <v>1.2529393007904832</v>
      </c>
      <c r="W66" s="65">
        <v>40816</v>
      </c>
      <c r="X66" s="62">
        <v>1.0892762631257158</v>
      </c>
      <c r="Y66" s="66">
        <f t="shared" si="25"/>
        <v>-0.16366303766476742</v>
      </c>
      <c r="Z66" s="66">
        <f t="shared" si="26"/>
        <v>0.78013535130057254</v>
      </c>
      <c r="AA66" s="66">
        <f t="shared" si="27"/>
        <v>0.30914091182514314</v>
      </c>
      <c r="AB66" s="67">
        <f t="shared" si="13"/>
        <v>0</v>
      </c>
      <c r="AC66" s="66">
        <f>IF(ISNUMBER(Z66),Z66/Goods!EH77,"")</f>
        <v>0.97798209758949795</v>
      </c>
      <c r="AD66" s="66">
        <f>IF(ISNUMBER(AA66),AA66/Services!EH77,"")</f>
        <v>1.5281235757901717</v>
      </c>
    </row>
    <row r="67" spans="1:30" x14ac:dyDescent="0.2">
      <c r="A67" s="57" t="str">
        <f t="shared" si="6"/>
        <v/>
      </c>
      <c r="B67" s="57" t="str">
        <f t="shared" si="7"/>
        <v>Q4</v>
      </c>
      <c r="C67" s="39">
        <f>Goods!B78</f>
        <v>40908</v>
      </c>
      <c r="D67" s="44">
        <f>Goods!FL78</f>
        <v>0.63803844162306766</v>
      </c>
      <c r="E67" s="44">
        <f>Services!FL78</f>
        <v>0.97301342275048353</v>
      </c>
      <c r="F67" s="44">
        <f>Goods!EI78</f>
        <v>0.50843410241353038</v>
      </c>
      <c r="G67" s="44">
        <f>Services!EI78</f>
        <v>0.197647592168257</v>
      </c>
      <c r="H67" s="45">
        <f t="shared" si="10"/>
        <v>0.70608169458178738</v>
      </c>
      <c r="W67" s="65">
        <v>40908</v>
      </c>
      <c r="X67" s="62">
        <v>1.1302777837131295</v>
      </c>
      <c r="Y67" s="66">
        <f t="shared" si="25"/>
        <v>0.4241960891313421</v>
      </c>
      <c r="Z67" s="66">
        <f t="shared" si="26"/>
        <v>0.81388849880964242</v>
      </c>
      <c r="AA67" s="66">
        <f t="shared" si="27"/>
        <v>0.316389284903487</v>
      </c>
      <c r="AB67" s="67">
        <f t="shared" si="13"/>
        <v>0</v>
      </c>
      <c r="AC67" s="66">
        <f>IF(ISNUMBER(Z67),Z67/Goods!EH78,"")</f>
        <v>1.0213558590392906</v>
      </c>
      <c r="AD67" s="66">
        <f>IF(ISNUMBER(AA67),AA67/Services!EH78,"")</f>
        <v>1.5575753675938884</v>
      </c>
    </row>
    <row r="68" spans="1:30" x14ac:dyDescent="0.2">
      <c r="A68" s="57">
        <f t="shared" si="6"/>
        <v>2012</v>
      </c>
      <c r="B68" s="57" t="str">
        <f t="shared" si="7"/>
        <v>Q1</v>
      </c>
      <c r="C68" s="39">
        <f>Goods!B79</f>
        <v>40999</v>
      </c>
      <c r="D68" s="44">
        <f>Goods!FL79</f>
        <v>1.3159899534168384</v>
      </c>
      <c r="E68" s="44">
        <f>Services!FL79</f>
        <v>1.8631423463550645</v>
      </c>
      <c r="F68" s="44">
        <f>Goods!EI79</f>
        <v>1.0492073880589752</v>
      </c>
      <c r="G68" s="44">
        <f>Services!EI79</f>
        <v>0.37770341141049096</v>
      </c>
      <c r="H68" s="45">
        <f t="shared" si="10"/>
        <v>1.4269107994694661</v>
      </c>
      <c r="W68" s="65">
        <v>40999</v>
      </c>
      <c r="X68" s="62">
        <v>1.3492359549935218</v>
      </c>
      <c r="Y68" s="66">
        <f t="shared" ref="Y68:Y99" si="28">IF(ISNUMBER(H68),X68-H68,"")</f>
        <v>-7.7674844475944305E-2</v>
      </c>
      <c r="Z68" s="66">
        <f t="shared" ref="Z68:Z99" si="29">IF(ISNUMBER(F68),F68+F68/$H68*$Y68,"")</f>
        <v>0.99209308160001941</v>
      </c>
      <c r="AA68" s="66">
        <f t="shared" ref="AA68:AA99" si="30">IF(ISNUMBER(G68),G68+G68/$H68*$Y68,"")</f>
        <v>0.35714287339350242</v>
      </c>
      <c r="AB68" s="67">
        <f t="shared" si="13"/>
        <v>0</v>
      </c>
      <c r="AC68" s="66">
        <f>IF(ISNUMBER(Z68),Z68/Goods!EH79,"")</f>
        <v>1.2443531594409547</v>
      </c>
      <c r="AD68" s="66">
        <f>IF(ISNUMBER(AA68),AA68/Services!EH79,"")</f>
        <v>1.761720945631569</v>
      </c>
    </row>
    <row r="69" spans="1:30" x14ac:dyDescent="0.2">
      <c r="A69" s="57" t="str">
        <f t="shared" ref="A69:A132" si="31">IF(MONTH(C69)=3,YEAR(C69),"")</f>
        <v/>
      </c>
      <c r="B69" s="57" t="str">
        <f t="shared" ref="B69:B120" si="32">CONCATENATE("Q",IF(MONTH(C69)=3,"1",IF(MONTH(C69)=6,"2",IF(MONTH(C69)=9,"3",IF(MONTH(C69)=12,"4",NA())))))</f>
        <v>Q2</v>
      </c>
      <c r="C69" s="39">
        <f>Goods!B80</f>
        <v>41090</v>
      </c>
      <c r="D69" s="44">
        <f>Goods!FL80</f>
        <v>0.77703151273500748</v>
      </c>
      <c r="E69" s="44">
        <f>Services!FL80</f>
        <v>0.57052899564284387</v>
      </c>
      <c r="F69" s="44">
        <f>Goods!EI80</f>
        <v>0.61847093601097181</v>
      </c>
      <c r="G69" s="44">
        <f>Services!EI80</f>
        <v>0.1164217989930674</v>
      </c>
      <c r="H69" s="45">
        <f t="shared" si="10"/>
        <v>0.73489273500403918</v>
      </c>
      <c r="W69" s="65">
        <v>41090</v>
      </c>
      <c r="X69" s="62">
        <v>0.82529750175992511</v>
      </c>
      <c r="Y69" s="66">
        <f t="shared" si="28"/>
        <v>9.0404766755885935E-2</v>
      </c>
      <c r="Z69" s="66">
        <f t="shared" si="29"/>
        <v>0.69455376831038085</v>
      </c>
      <c r="AA69" s="66">
        <f t="shared" si="30"/>
        <v>0.13074373344954429</v>
      </c>
      <c r="AB69" s="67">
        <f t="shared" si="13"/>
        <v>0</v>
      </c>
      <c r="AC69" s="66">
        <f>IF(ISNUMBER(Z69),Z69/Goods!EH80,"")</f>
        <v>0.87262009229879312</v>
      </c>
      <c r="AD69" s="66">
        <f>IF(ISNUMBER(AA69),AA69/Services!EH80,"")</f>
        <v>0.64071412378712689</v>
      </c>
    </row>
    <row r="70" spans="1:30" x14ac:dyDescent="0.2">
      <c r="A70" s="57" t="str">
        <f t="shared" si="31"/>
        <v/>
      </c>
      <c r="B70" s="57" t="str">
        <f t="shared" si="32"/>
        <v>Q3</v>
      </c>
      <c r="C70" s="39">
        <f>Goods!B81</f>
        <v>41182</v>
      </c>
      <c r="D70" s="44">
        <f>Goods!FL81</f>
        <v>-0.25297709947110691</v>
      </c>
      <c r="E70" s="44">
        <f>Services!FL81</f>
        <v>0.47783047252464989</v>
      </c>
      <c r="F70" s="44">
        <f>Goods!EI81</f>
        <v>-0.20140877589689243</v>
      </c>
      <c r="G70" s="44">
        <f>Services!EI81</f>
        <v>9.7403743154171413E-2</v>
      </c>
      <c r="H70" s="45">
        <f t="shared" ref="H70:H120" si="33">SUM(F70:G70)</f>
        <v>-0.10400503274272102</v>
      </c>
      <c r="W70" s="65">
        <v>41182</v>
      </c>
      <c r="X70" s="62">
        <v>0.43163346713255279</v>
      </c>
      <c r="Y70" s="66">
        <f t="shared" si="28"/>
        <v>0.53563849987527379</v>
      </c>
      <c r="Z70" s="66">
        <f t="shared" si="29"/>
        <v>0.83587078392976422</v>
      </c>
      <c r="AA70" s="66">
        <f t="shared" si="30"/>
        <v>-0.40423731679721131</v>
      </c>
      <c r="AB70" s="67">
        <f t="shared" ref="AB70:AB131" si="34">IF(ISNUMBER(Z70),SUM(Z70:AA70)-X70,"")</f>
        <v>1.1102230246251565E-16</v>
      </c>
      <c r="AC70" s="66">
        <f>IF(ISNUMBER(Z70),Z70/Goods!EH81,"")</f>
        <v>1.0498855648645782</v>
      </c>
      <c r="AD70" s="66">
        <f>IF(ISNUMBER(AA70),AA70/Services!EH81,"")</f>
        <v>-1.9830542630335863</v>
      </c>
    </row>
    <row r="71" spans="1:30" x14ac:dyDescent="0.2">
      <c r="A71" s="57" t="str">
        <f t="shared" si="31"/>
        <v/>
      </c>
      <c r="B71" s="57" t="str">
        <f t="shared" si="32"/>
        <v>Q4</v>
      </c>
      <c r="C71" s="39">
        <f>Goods!B82</f>
        <v>41274</v>
      </c>
      <c r="D71" s="44">
        <f>Goods!FL82</f>
        <v>-6.340033384696947E-2</v>
      </c>
      <c r="E71" s="44">
        <f>Services!FL82</f>
        <v>0.39748046950662269</v>
      </c>
      <c r="F71" s="44">
        <f>Goods!EI82</f>
        <v>-5.0400364013574284E-2</v>
      </c>
      <c r="G71" s="44">
        <f>Services!EI82</f>
        <v>8.1501686180741023E-2</v>
      </c>
      <c r="H71" s="45">
        <f t="shared" si="33"/>
        <v>3.1101322167166739E-2</v>
      </c>
      <c r="W71" s="65">
        <v>41274</v>
      </c>
      <c r="X71" s="62">
        <v>0.68635272644268497</v>
      </c>
      <c r="Y71" s="66">
        <f t="shared" si="28"/>
        <v>0.6552514042755182</v>
      </c>
      <c r="Z71" s="66">
        <f t="shared" si="29"/>
        <v>-1.1122494107642558</v>
      </c>
      <c r="AA71" s="66">
        <f t="shared" si="30"/>
        <v>1.7986021372069405</v>
      </c>
      <c r="AB71" s="67">
        <f t="shared" si="34"/>
        <v>-2.2204460492503131E-16</v>
      </c>
      <c r="AC71" s="66">
        <f>IF(ISNUMBER(Z71),Z71/Goods!EH82,"")</f>
        <v>-1.3991364019624315</v>
      </c>
      <c r="AD71" s="66">
        <f>IF(ISNUMBER(AA71),AA71/Services!EH82,"")</f>
        <v>8.7717108130403787</v>
      </c>
    </row>
    <row r="72" spans="1:30" x14ac:dyDescent="0.2">
      <c r="A72" s="57">
        <f t="shared" si="31"/>
        <v>2013</v>
      </c>
      <c r="B72" s="57" t="str">
        <f t="shared" si="32"/>
        <v>Q1</v>
      </c>
      <c r="C72" s="39">
        <f>Goods!B83</f>
        <v>41364</v>
      </c>
      <c r="D72" s="44">
        <f>Goods!FL83</f>
        <v>0.93662317563830677</v>
      </c>
      <c r="E72" s="44">
        <f>Services!FL83</f>
        <v>2.7187405871415101E-2</v>
      </c>
      <c r="F72" s="44">
        <f>Goods!EI83</f>
        <v>0.74292379033837008</v>
      </c>
      <c r="G72" s="44">
        <f>Services!EI83</f>
        <v>5.6225213534825107E-3</v>
      </c>
      <c r="H72" s="45">
        <f t="shared" si="33"/>
        <v>0.74854631169185259</v>
      </c>
      <c r="W72" s="65">
        <v>41364</v>
      </c>
      <c r="X72" s="62">
        <v>0.97423444753392818</v>
      </c>
      <c r="Y72" s="66">
        <f t="shared" si="28"/>
        <v>0.22568813584207559</v>
      </c>
      <c r="Z72" s="66">
        <f t="shared" si="29"/>
        <v>0.96691672530485562</v>
      </c>
      <c r="AA72" s="66">
        <f t="shared" si="30"/>
        <v>7.3177222290725617E-3</v>
      </c>
      <c r="AB72" s="67">
        <f t="shared" si="34"/>
        <v>0</v>
      </c>
      <c r="AC72" s="66">
        <f>IF(ISNUMBER(Z72),Z72/Goods!EH83,"")</f>
        <v>1.2190168434643174</v>
      </c>
      <c r="AD72" s="66">
        <f>IF(ISNUMBER(AA72),AA72/Services!EH83,"")</f>
        <v>3.5384460420562903E-2</v>
      </c>
    </row>
    <row r="73" spans="1:30" x14ac:dyDescent="0.2">
      <c r="A73" s="57" t="str">
        <f t="shared" si="31"/>
        <v/>
      </c>
      <c r="B73" s="57" t="str">
        <f t="shared" si="32"/>
        <v>Q2</v>
      </c>
      <c r="C73" s="39">
        <f>Goods!B84</f>
        <v>41455</v>
      </c>
      <c r="D73" s="44">
        <f>Goods!FL84</f>
        <v>2.859050421430593</v>
      </c>
      <c r="E73" s="44">
        <f>Services!FL84</f>
        <v>1.133772810831452</v>
      </c>
      <c r="F73" s="44">
        <f>Goods!EI84</f>
        <v>2.2723926312371447</v>
      </c>
      <c r="G73" s="44">
        <f>Services!EI84</f>
        <v>0.23264250493734784</v>
      </c>
      <c r="H73" s="45">
        <f t="shared" si="33"/>
        <v>2.5050351361744925</v>
      </c>
      <c r="W73" s="65">
        <v>41455</v>
      </c>
      <c r="X73" s="62">
        <v>1.6102708698958468</v>
      </c>
      <c r="Y73" s="66">
        <f t="shared" si="28"/>
        <v>-0.89476426627864569</v>
      </c>
      <c r="Z73" s="66">
        <f t="shared" si="29"/>
        <v>1.4607250837348189</v>
      </c>
      <c r="AA73" s="66">
        <f t="shared" si="30"/>
        <v>0.14954578616102787</v>
      </c>
      <c r="AB73" s="67">
        <f t="shared" si="34"/>
        <v>0</v>
      </c>
      <c r="AC73" s="66">
        <f>IF(ISNUMBER(Z73),Z73/Goods!EH84,"")</f>
        <v>1.8378367403755405</v>
      </c>
      <c r="AD73" s="66">
        <f>IF(ISNUMBER(AA73),AA73/Services!EH84,"")</f>
        <v>0.72880467982172492</v>
      </c>
    </row>
    <row r="74" spans="1:30" x14ac:dyDescent="0.2">
      <c r="A74" s="57" t="str">
        <f t="shared" si="31"/>
        <v/>
      </c>
      <c r="B74" s="57" t="str">
        <f t="shared" si="32"/>
        <v>Q3</v>
      </c>
      <c r="C74" s="39">
        <f>Goods!B85</f>
        <v>41547</v>
      </c>
      <c r="D74" s="44">
        <f>Goods!FL85</f>
        <v>0.30838088035826244</v>
      </c>
      <c r="E74" s="44">
        <f>Services!FL85</f>
        <v>0.24690694691875284</v>
      </c>
      <c r="F74" s="44">
        <f>Goods!EI85</f>
        <v>0.24612557010116859</v>
      </c>
      <c r="G74" s="44">
        <f>Services!EI85</f>
        <v>4.9845076540417019E-2</v>
      </c>
      <c r="H74" s="45">
        <f t="shared" si="33"/>
        <v>0.29597064664158562</v>
      </c>
      <c r="W74" s="65">
        <v>41547</v>
      </c>
      <c r="X74" s="62">
        <v>0.69487128935299403</v>
      </c>
      <c r="Y74" s="66">
        <f t="shared" si="28"/>
        <v>0.3989006427114084</v>
      </c>
      <c r="Z74" s="66">
        <f t="shared" si="29"/>
        <v>0.57784646612624468</v>
      </c>
      <c r="AA74" s="66">
        <f t="shared" si="30"/>
        <v>0.11702482322674934</v>
      </c>
      <c r="AB74" s="67">
        <f t="shared" si="34"/>
        <v>0</v>
      </c>
      <c r="AC74" s="66">
        <f>IF(ISNUMBER(Z74),Z74/Goods!EH85,"")</f>
        <v>0.72400767568633939</v>
      </c>
      <c r="AD74" s="66">
        <f>IF(ISNUMBER(AA74),AA74/Services!EH85,"")</f>
        <v>0.57968095992779645</v>
      </c>
    </row>
    <row r="75" spans="1:30" x14ac:dyDescent="0.2">
      <c r="A75" s="57" t="str">
        <f t="shared" si="31"/>
        <v/>
      </c>
      <c r="B75" s="57" t="str">
        <f t="shared" si="32"/>
        <v>Q4</v>
      </c>
      <c r="C75" s="39">
        <f>Goods!B86</f>
        <v>41639</v>
      </c>
      <c r="D75" s="44">
        <f>Goods!FL86</f>
        <v>0.5144888297956639</v>
      </c>
      <c r="E75" s="44">
        <f>Services!FL86</f>
        <v>0.7863998622158177</v>
      </c>
      <c r="F75" s="44">
        <f>Goods!EI86</f>
        <v>0.41065277101535619</v>
      </c>
      <c r="G75" s="44">
        <f>Services!EI86</f>
        <v>0.15871415974239578</v>
      </c>
      <c r="H75" s="45">
        <f t="shared" si="33"/>
        <v>0.56936693075775202</v>
      </c>
      <c r="W75" s="65">
        <v>41639</v>
      </c>
      <c r="X75" s="62">
        <v>0.48675666098039194</v>
      </c>
      <c r="Y75" s="66">
        <f t="shared" si="28"/>
        <v>-8.2610269777360079E-2</v>
      </c>
      <c r="Z75" s="66">
        <f t="shared" si="29"/>
        <v>0.35107056775453366</v>
      </c>
      <c r="AA75" s="66">
        <f t="shared" si="30"/>
        <v>0.13568609322585823</v>
      </c>
      <c r="AB75" s="67">
        <f t="shared" si="34"/>
        <v>-5.5511151231257827E-17</v>
      </c>
      <c r="AC75" s="66">
        <f>IF(ISNUMBER(Z75),Z75/Goods!EH86,"")</f>
        <v>0.43984090289500322</v>
      </c>
      <c r="AD75" s="66">
        <f>IF(ISNUMBER(AA75),AA75/Services!EH86,"")</f>
        <v>0.67229997115950357</v>
      </c>
    </row>
    <row r="76" spans="1:30" x14ac:dyDescent="0.2">
      <c r="A76" s="57">
        <f t="shared" si="31"/>
        <v>2014</v>
      </c>
      <c r="B76" s="57" t="str">
        <f t="shared" si="32"/>
        <v>Q1</v>
      </c>
      <c r="C76" s="39">
        <f>Goods!B87</f>
        <v>41729</v>
      </c>
      <c r="D76" s="44">
        <f>Goods!FL87</f>
        <v>0.83515498949077149</v>
      </c>
      <c r="E76" s="44">
        <f>Services!FL87</f>
        <v>2.5496645498366819</v>
      </c>
      <c r="F76" s="44">
        <f>Goods!EI87</f>
        <v>0.66629944560143461</v>
      </c>
      <c r="G76" s="44">
        <f>Services!EI87</f>
        <v>0.51550310986053338</v>
      </c>
      <c r="H76" s="45">
        <f t="shared" si="33"/>
        <v>1.181802555461968</v>
      </c>
      <c r="W76" s="65">
        <v>41729</v>
      </c>
      <c r="X76" s="62">
        <v>1.1493019763143764</v>
      </c>
      <c r="Y76" s="66">
        <f t="shared" si="28"/>
        <v>-3.2500579147591635E-2</v>
      </c>
      <c r="Z76" s="66">
        <f t="shared" si="29"/>
        <v>0.647975642045856</v>
      </c>
      <c r="AA76" s="66">
        <f t="shared" si="30"/>
        <v>0.50132633426852036</v>
      </c>
      <c r="AB76" s="67">
        <f t="shared" si="34"/>
        <v>0</v>
      </c>
      <c r="AC76" s="66">
        <f>IF(ISNUMBER(Z76),Z76/Goods!EH87,"")</f>
        <v>0.81218751433089531</v>
      </c>
      <c r="AD76" s="66">
        <f>IF(ISNUMBER(AA76),AA76/Services!EH87,"")</f>
        <v>2.4795465981375653</v>
      </c>
    </row>
    <row r="77" spans="1:30" x14ac:dyDescent="0.2">
      <c r="A77" s="57" t="str">
        <f t="shared" si="31"/>
        <v/>
      </c>
      <c r="B77" s="57" t="str">
        <f t="shared" si="32"/>
        <v>Q2</v>
      </c>
      <c r="C77" s="39">
        <f>Goods!B88</f>
        <v>41820</v>
      </c>
      <c r="D77" s="44">
        <f>Goods!FL88</f>
        <v>0.60261250505631192</v>
      </c>
      <c r="E77" s="44">
        <f>Services!FL88</f>
        <v>0.80256439491314013</v>
      </c>
      <c r="F77" s="44">
        <f>Goods!EI88</f>
        <v>0.47907705560731589</v>
      </c>
      <c r="G77" s="44">
        <f>Services!EI88</f>
        <v>0.16452554901443917</v>
      </c>
      <c r="H77" s="45">
        <f t="shared" si="33"/>
        <v>0.64360260462175511</v>
      </c>
      <c r="W77" s="65">
        <v>41820</v>
      </c>
      <c r="X77" s="62">
        <v>1.1398673694427819</v>
      </c>
      <c r="Y77" s="66">
        <f t="shared" si="28"/>
        <v>0.49626476482102677</v>
      </c>
      <c r="Z77" s="66">
        <f t="shared" si="29"/>
        <v>0.84848056737812294</v>
      </c>
      <c r="AA77" s="66">
        <f t="shared" si="30"/>
        <v>0.29138680206465883</v>
      </c>
      <c r="AB77" s="67">
        <f t="shared" si="34"/>
        <v>0</v>
      </c>
      <c r="AC77" s="66">
        <f>IF(ISNUMBER(Z77),Z77/Goods!EH88,"")</f>
        <v>1.067270899774486</v>
      </c>
      <c r="AD77" s="66">
        <f>IF(ISNUMBER(AA77),AA77/Services!EH88,"")</f>
        <v>1.4214003471532195</v>
      </c>
    </row>
    <row r="78" spans="1:30" x14ac:dyDescent="0.2">
      <c r="A78" s="57" t="str">
        <f t="shared" si="31"/>
        <v/>
      </c>
      <c r="B78" s="57" t="str">
        <f t="shared" si="32"/>
        <v>Q3</v>
      </c>
      <c r="C78" s="39">
        <f>Goods!B89</f>
        <v>41912</v>
      </c>
      <c r="D78" s="44">
        <f>Goods!FL89</f>
        <v>0.87581699197708784</v>
      </c>
      <c r="E78" s="44">
        <f>Services!FL89</f>
        <v>1.4843528411042557</v>
      </c>
      <c r="F78" s="44">
        <f>Goods!EI89</f>
        <v>0.69552695172135892</v>
      </c>
      <c r="G78" s="44">
        <f>Services!EI89</f>
        <v>0.30555930739854004</v>
      </c>
      <c r="H78" s="45">
        <f t="shared" si="33"/>
        <v>1.001086259119899</v>
      </c>
      <c r="W78" s="65">
        <v>41912</v>
      </c>
      <c r="X78" s="62">
        <v>0.93821028745209034</v>
      </c>
      <c r="Y78" s="66">
        <f t="shared" si="28"/>
        <v>-6.2875971667808672E-2</v>
      </c>
      <c r="Z78" s="66">
        <f t="shared" si="29"/>
        <v>0.65184247147579422</v>
      </c>
      <c r="AA78" s="66">
        <f t="shared" si="30"/>
        <v>0.28636781597629607</v>
      </c>
      <c r="AB78" s="67">
        <f t="shared" si="34"/>
        <v>0</v>
      </c>
      <c r="AC78" s="66">
        <f>IF(ISNUMBER(Z78),Z78/Goods!EH89,"")</f>
        <v>0.82080890064422973</v>
      </c>
      <c r="AD78" s="66">
        <f>IF(ISNUMBER(AA78),AA78/Services!EH89,"")</f>
        <v>1.3911239846175494</v>
      </c>
    </row>
    <row r="79" spans="1:30" x14ac:dyDescent="0.2">
      <c r="A79" s="57" t="str">
        <f t="shared" si="31"/>
        <v/>
      </c>
      <c r="B79" s="57" t="str">
        <f t="shared" si="32"/>
        <v>Q4</v>
      </c>
      <c r="C79" s="39">
        <f>Goods!B90</f>
        <v>42004</v>
      </c>
      <c r="D79" s="44">
        <f>Goods!FL90</f>
        <v>1.8982638122593884</v>
      </c>
      <c r="E79" s="44">
        <f>Services!FL90</f>
        <v>2.0189523290301601</v>
      </c>
      <c r="F79" s="44">
        <f>Goods!EI90</f>
        <v>1.5058319171266501</v>
      </c>
      <c r="G79" s="44">
        <f>Services!EI90</f>
        <v>0.41738207489765794</v>
      </c>
      <c r="H79" s="45">
        <f t="shared" si="33"/>
        <v>1.9232139920243081</v>
      </c>
      <c r="W79" s="65">
        <v>42004</v>
      </c>
      <c r="X79" s="62">
        <v>0.64650926897489303</v>
      </c>
      <c r="Y79" s="66">
        <f t="shared" si="28"/>
        <v>-1.2767047230494151</v>
      </c>
      <c r="Z79" s="66">
        <f t="shared" si="29"/>
        <v>0.50620175184764749</v>
      </c>
      <c r="AA79" s="66">
        <f t="shared" si="30"/>
        <v>0.14030751712724554</v>
      </c>
      <c r="AB79" s="67">
        <f t="shared" si="34"/>
        <v>0</v>
      </c>
      <c r="AC79" s="66">
        <f>IF(ISNUMBER(Z79),Z79/Goods!EH90,"")</f>
        <v>0.63812199509507272</v>
      </c>
      <c r="AD79" s="66">
        <f>IF(ISNUMBER(AA79),AA79/Services!EH90,"")</f>
        <v>0.67869275065046908</v>
      </c>
    </row>
    <row r="80" spans="1:30" x14ac:dyDescent="0.2">
      <c r="A80" s="57">
        <f t="shared" si="31"/>
        <v>2015</v>
      </c>
      <c r="B80" s="57" t="str">
        <f t="shared" si="32"/>
        <v>Q1</v>
      </c>
      <c r="C80" s="39">
        <f>Goods!B91</f>
        <v>42094</v>
      </c>
      <c r="D80" s="44">
        <f>Goods!FL91</f>
        <v>0.50315942615416165</v>
      </c>
      <c r="E80" s="44">
        <f>Services!FL91</f>
        <v>-7.4247515711792667E-2</v>
      </c>
      <c r="F80" s="44">
        <f>Goods!EI91</f>
        <v>0.3998437593450837</v>
      </c>
      <c r="G80" s="44">
        <f>Services!EI91</f>
        <v>-1.5245528943605823E-2</v>
      </c>
      <c r="H80" s="45">
        <f t="shared" si="33"/>
        <v>0.38459823040147789</v>
      </c>
      <c r="W80" s="65">
        <v>42094</v>
      </c>
      <c r="X80" s="62">
        <v>-0.81698203261086899</v>
      </c>
      <c r="Y80" s="66">
        <f t="shared" si="28"/>
        <v>-1.2015802630123469</v>
      </c>
      <c r="Z80" s="66">
        <f t="shared" si="29"/>
        <v>-0.84936731740943139</v>
      </c>
      <c r="AA80" s="66">
        <f t="shared" si="30"/>
        <v>3.2385284798562244E-2</v>
      </c>
      <c r="AB80" s="67">
        <f t="shared" si="34"/>
        <v>-1.1102230246251565E-16</v>
      </c>
      <c r="AC80" s="66">
        <f>IF(ISNUMBER(Z80),Z80/Goods!EH91,"")</f>
        <v>-1.0688354189191978</v>
      </c>
      <c r="AD80" s="66">
        <f>IF(ISNUMBER(AA80),AA80/Services!EH91,"")</f>
        <v>0.15772013885557054</v>
      </c>
    </row>
    <row r="81" spans="1:30" x14ac:dyDescent="0.2">
      <c r="A81" s="57" t="str">
        <f t="shared" si="31"/>
        <v/>
      </c>
      <c r="B81" s="57" t="str">
        <f t="shared" si="32"/>
        <v>Q2</v>
      </c>
      <c r="C81" s="39">
        <f>Goods!B92</f>
        <v>42185</v>
      </c>
      <c r="D81" s="44">
        <f>Goods!FL92</f>
        <v>-0.92221587981031028</v>
      </c>
      <c r="E81" s="44">
        <f>Services!FL92</f>
        <v>1.5020152024931748</v>
      </c>
      <c r="F81" s="44">
        <f>Goods!EI92</f>
        <v>-0.73383110963995735</v>
      </c>
      <c r="G81" s="44">
        <f>Services!EI92</f>
        <v>0.30682272438450459</v>
      </c>
      <c r="H81" s="45">
        <f t="shared" si="33"/>
        <v>-0.42700838525545276</v>
      </c>
      <c r="W81" s="65">
        <v>42185</v>
      </c>
      <c r="X81" s="62">
        <v>-0.49128922478438586</v>
      </c>
      <c r="Y81" s="66">
        <f t="shared" si="28"/>
        <v>-6.4280839528933098E-2</v>
      </c>
      <c r="Z81" s="66">
        <f t="shared" si="29"/>
        <v>-0.84430032155457901</v>
      </c>
      <c r="AA81" s="66">
        <f t="shared" si="30"/>
        <v>0.35301109677019316</v>
      </c>
      <c r="AB81" s="67">
        <f t="shared" si="34"/>
        <v>0</v>
      </c>
      <c r="AC81" s="66">
        <f>IF(ISNUMBER(Z81),Z81/Goods!EH92,"")</f>
        <v>-1.0610440926231717</v>
      </c>
      <c r="AD81" s="66">
        <f>IF(ISNUMBER(AA81),AA81/Services!EH92,"")</f>
        <v>1.7281250437407218</v>
      </c>
    </row>
    <row r="82" spans="1:30" x14ac:dyDescent="0.2">
      <c r="A82" s="57" t="str">
        <f t="shared" si="31"/>
        <v/>
      </c>
      <c r="B82" s="57" t="str">
        <f t="shared" si="32"/>
        <v>Q3</v>
      </c>
      <c r="C82" s="39">
        <f>Goods!B93</f>
        <v>42277</v>
      </c>
      <c r="D82" s="44">
        <f>Goods!FL93</f>
        <v>1.2630758508826274</v>
      </c>
      <c r="E82" s="44">
        <f>Services!FL93</f>
        <v>7.278647742414017E-2</v>
      </c>
      <c r="F82" s="44">
        <f>Goods!EI93</f>
        <v>0.99964694821691413</v>
      </c>
      <c r="G82" s="44">
        <f>Services!EI93</f>
        <v>1.5180451643775232E-2</v>
      </c>
      <c r="H82" s="45">
        <f t="shared" si="33"/>
        <v>1.0148273998606894</v>
      </c>
      <c r="W82" s="65">
        <v>42277</v>
      </c>
      <c r="X82" s="62">
        <v>0.97013016820690634</v>
      </c>
      <c r="Y82" s="66">
        <f t="shared" si="28"/>
        <v>-4.4697231653783032E-2</v>
      </c>
      <c r="Z82" s="66">
        <f t="shared" si="29"/>
        <v>0.95561832697296434</v>
      </c>
      <c r="AA82" s="66">
        <f t="shared" si="30"/>
        <v>1.4511841233941976E-2</v>
      </c>
      <c r="AB82" s="67">
        <f t="shared" si="34"/>
        <v>0</v>
      </c>
      <c r="AC82" s="66">
        <f>IF(ISNUMBER(Z82),Z82/Goods!EH93,"")</f>
        <v>1.2074447219724795</v>
      </c>
      <c r="AD82" s="66">
        <f>IF(ISNUMBER(AA82),AA82/Services!EH93,"")</f>
        <v>6.9580657357460704E-2</v>
      </c>
    </row>
    <row r="83" spans="1:30" x14ac:dyDescent="0.2">
      <c r="A83" s="57" t="str">
        <f t="shared" si="31"/>
        <v/>
      </c>
      <c r="B83" s="57" t="str">
        <f t="shared" si="32"/>
        <v>Q4</v>
      </c>
      <c r="C83" s="39">
        <f>Goods!B94</f>
        <v>42369</v>
      </c>
      <c r="D83" s="44">
        <f>Goods!FL94</f>
        <v>0.47019785810760478</v>
      </c>
      <c r="E83" s="44">
        <f>Services!FL94</f>
        <v>2.2901948261428045</v>
      </c>
      <c r="F83" s="44">
        <f>Goods!EI94</f>
        <v>0.37323824263985617</v>
      </c>
      <c r="G83" s="44">
        <f>Services!EI94</f>
        <v>0.47226163594776793</v>
      </c>
      <c r="H83" s="45">
        <f t="shared" si="33"/>
        <v>0.8454998785876241</v>
      </c>
      <c r="W83" s="65">
        <v>42369</v>
      </c>
      <c r="X83" s="62">
        <v>5.1258922176788957E-2</v>
      </c>
      <c r="Y83" s="66">
        <f t="shared" si="28"/>
        <v>-0.79424095641083514</v>
      </c>
      <c r="Z83" s="66">
        <f t="shared" si="29"/>
        <v>2.2627785665489175E-2</v>
      </c>
      <c r="AA83" s="66">
        <f t="shared" si="30"/>
        <v>2.8631136511299782E-2</v>
      </c>
      <c r="AB83" s="67">
        <f t="shared" si="34"/>
        <v>0</v>
      </c>
      <c r="AC83" s="66">
        <f>IF(ISNUMBER(Z83),Z83/Goods!EH94,"")</f>
        <v>2.8506018778727448E-2</v>
      </c>
      <c r="AD83" s="66">
        <f>IF(ISNUMBER(AA83),AA83/Services!EH94,"")</f>
        <v>0.13884439411042745</v>
      </c>
    </row>
    <row r="84" spans="1:30" x14ac:dyDescent="0.2">
      <c r="A84" s="57">
        <f t="shared" si="31"/>
        <v>2016</v>
      </c>
      <c r="B84" s="57" t="str">
        <f t="shared" si="32"/>
        <v>Q1</v>
      </c>
      <c r="C84" s="39">
        <f>Goods!B95</f>
        <v>42460</v>
      </c>
      <c r="D84" s="44">
        <f>Goods!FL95</f>
        <v>-0.73780917867240314</v>
      </c>
      <c r="E84" s="44">
        <f>Services!FL95</f>
        <v>-0.34748824693283459</v>
      </c>
      <c r="F84" s="44">
        <f>Goods!EI95</f>
        <v>-0.58378973056078332</v>
      </c>
      <c r="G84" s="44">
        <f>Services!EI95</f>
        <v>-7.2539010851250321E-2</v>
      </c>
      <c r="H84" s="45">
        <f t="shared" si="33"/>
        <v>-0.65632874141203368</v>
      </c>
      <c r="W84" s="65">
        <v>42460</v>
      </c>
      <c r="X84" s="62">
        <v>-0.56486397046043857</v>
      </c>
      <c r="Y84" s="66">
        <f t="shared" si="28"/>
        <v>9.1464770951595109E-2</v>
      </c>
      <c r="Z84" s="66">
        <f t="shared" si="29"/>
        <v>-0.50243386326361417</v>
      </c>
      <c r="AA84" s="66">
        <f t="shared" si="30"/>
        <v>-6.2430107196824389E-2</v>
      </c>
      <c r="AB84" s="67">
        <f t="shared" si="34"/>
        <v>0</v>
      </c>
      <c r="AC84" s="66">
        <f>IF(ISNUMBER(Z84),Z84/Goods!EH95,"")</f>
        <v>-0.6349894432634815</v>
      </c>
      <c r="AD84" s="66">
        <f>IF(ISNUMBER(AA84),AA84/Services!EH95,"")</f>
        <v>-0.29906292146909702</v>
      </c>
    </row>
    <row r="85" spans="1:30" x14ac:dyDescent="0.2">
      <c r="A85" s="57" t="str">
        <f t="shared" si="31"/>
        <v/>
      </c>
      <c r="B85" s="57" t="str">
        <f t="shared" si="32"/>
        <v>Q2</v>
      </c>
      <c r="C85" s="39">
        <f>Goods!B96</f>
        <v>42551</v>
      </c>
      <c r="D85" s="44">
        <f>Goods!FL96</f>
        <v>0.71006369941615732</v>
      </c>
      <c r="E85" s="44">
        <f>Services!FL96</f>
        <v>1.3678652117625336</v>
      </c>
      <c r="F85" s="44">
        <f>Goods!EI96</f>
        <v>0.56138780410364431</v>
      </c>
      <c r="G85" s="44">
        <f>Services!EI96</f>
        <v>0.286408930906977</v>
      </c>
      <c r="H85" s="45">
        <f t="shared" si="33"/>
        <v>0.84779673501062125</v>
      </c>
      <c r="W85" s="65">
        <v>42551</v>
      </c>
      <c r="X85" s="62">
        <v>1.1407960838370146</v>
      </c>
      <c r="Y85" s="66">
        <f t="shared" si="28"/>
        <v>0.29299934882639334</v>
      </c>
      <c r="Z85" s="66">
        <f t="shared" si="29"/>
        <v>0.75540395709034569</v>
      </c>
      <c r="AA85" s="66">
        <f t="shared" si="30"/>
        <v>0.38539212674666895</v>
      </c>
      <c r="AB85" s="67">
        <f t="shared" si="34"/>
        <v>0</v>
      </c>
      <c r="AC85" s="66">
        <f>IF(ISNUMBER(Z85),Z85/Goods!EH96,"")</f>
        <v>0.95546238162692032</v>
      </c>
      <c r="AD85" s="66">
        <f>IF(ISNUMBER(AA85),AA85/Services!EH96,"")</f>
        <v>1.840600715189163</v>
      </c>
    </row>
    <row r="86" spans="1:30" x14ac:dyDescent="0.2">
      <c r="A86" s="57" t="str">
        <f t="shared" si="31"/>
        <v/>
      </c>
      <c r="B86" s="57" t="str">
        <f t="shared" si="32"/>
        <v>Q3</v>
      </c>
      <c r="C86" s="39">
        <f>Goods!B97</f>
        <v>42643</v>
      </c>
      <c r="D86" s="44">
        <f>Goods!FL97</f>
        <v>0.81080979018598065</v>
      </c>
      <c r="E86" s="44">
        <f>Services!FL97</f>
        <v>0.88061798521126278</v>
      </c>
      <c r="F86" s="44">
        <f>Goods!EI97</f>
        <v>0.63989684046693762</v>
      </c>
      <c r="G86" s="44">
        <f>Services!EI97</f>
        <v>0.18562802182442123</v>
      </c>
      <c r="H86" s="45">
        <f t="shared" si="33"/>
        <v>0.82552486229135891</v>
      </c>
      <c r="W86" s="65">
        <v>42643</v>
      </c>
      <c r="X86" s="62">
        <v>0.71539716536630493</v>
      </c>
      <c r="Y86" s="66">
        <f t="shared" si="28"/>
        <v>-0.11012769692505398</v>
      </c>
      <c r="Z86" s="66">
        <f t="shared" si="29"/>
        <v>0.55453252434610967</v>
      </c>
      <c r="AA86" s="66">
        <f t="shared" si="30"/>
        <v>0.16086464102019521</v>
      </c>
      <c r="AB86" s="67">
        <f t="shared" si="34"/>
        <v>0</v>
      </c>
      <c r="AC86" s="66">
        <f>IF(ISNUMBER(Z86),Z86/Goods!EH97,"")</f>
        <v>0.70264513165634634</v>
      </c>
      <c r="AD86" s="66">
        <f>IF(ISNUMBER(AA86),AA86/Services!EH97,"")</f>
        <v>0.76314068681359248</v>
      </c>
    </row>
    <row r="87" spans="1:30" x14ac:dyDescent="0.2">
      <c r="A87" s="57" t="str">
        <f t="shared" si="31"/>
        <v/>
      </c>
      <c r="B87" s="57" t="str">
        <f t="shared" si="32"/>
        <v>Q4</v>
      </c>
      <c r="C87" s="39">
        <f>Goods!B98</f>
        <v>42735</v>
      </c>
      <c r="D87" s="44">
        <f>Goods!FL98</f>
        <v>1.7729083056789574</v>
      </c>
      <c r="E87" s="44">
        <f>Services!FL98</f>
        <v>0.51661694820548709</v>
      </c>
      <c r="F87" s="44">
        <f>Goods!EI98</f>
        <v>1.3994332031386278</v>
      </c>
      <c r="G87" s="44">
        <f>Services!EI98</f>
        <v>0.10882884754224573</v>
      </c>
      <c r="H87" s="45">
        <f t="shared" si="33"/>
        <v>1.5082620506808735</v>
      </c>
      <c r="W87" s="65">
        <v>42735</v>
      </c>
      <c r="X87" s="62">
        <v>1.9113933161156726</v>
      </c>
      <c r="Y87" s="66">
        <f t="shared" si="28"/>
        <v>0.40313126543479916</v>
      </c>
      <c r="Z87" s="66">
        <f t="shared" si="29"/>
        <v>1.7734764788532646</v>
      </c>
      <c r="AA87" s="66">
        <f t="shared" si="30"/>
        <v>0.13791683726240817</v>
      </c>
      <c r="AB87" s="67">
        <f t="shared" si="34"/>
        <v>2.2204460492503131E-16</v>
      </c>
      <c r="AC87" s="66">
        <f>IF(ISNUMBER(Z87),Z87/Goods!EH98,"")</f>
        <v>2.2467747458281218</v>
      </c>
      <c r="AD87" s="66">
        <f>IF(ISNUMBER(AA87),AA87/Services!EH98,"")</f>
        <v>0.65469934839657151</v>
      </c>
    </row>
    <row r="88" spans="1:30" x14ac:dyDescent="0.2">
      <c r="A88" s="57">
        <f t="shared" si="31"/>
        <v>2017</v>
      </c>
      <c r="B88" s="57" t="str">
        <f t="shared" si="32"/>
        <v>Q1</v>
      </c>
      <c r="C88" s="39">
        <f>Goods!B99</f>
        <v>42825</v>
      </c>
      <c r="D88" s="44">
        <f>Goods!FL99</f>
        <v>1.6614794572935785</v>
      </c>
      <c r="E88" s="44">
        <f>Services!FL99</f>
        <v>2.4531457206223748</v>
      </c>
      <c r="F88" s="44">
        <f>Goods!EI99</f>
        <v>1.3161083938862828</v>
      </c>
      <c r="G88" s="44">
        <f>Services!EI99</f>
        <v>0.50993440966432635</v>
      </c>
      <c r="H88" s="45">
        <f t="shared" si="33"/>
        <v>1.8260428035506091</v>
      </c>
      <c r="W88" s="65">
        <v>42825</v>
      </c>
      <c r="X88" s="62">
        <v>1.6618707702892754</v>
      </c>
      <c r="Y88" s="66">
        <f t="shared" si="28"/>
        <v>-0.16417203326133367</v>
      </c>
      <c r="Z88" s="66">
        <f t="shared" si="29"/>
        <v>1.1977824758976736</v>
      </c>
      <c r="AA88" s="66">
        <f t="shared" si="30"/>
        <v>0.46408829439160182</v>
      </c>
      <c r="AB88" s="67">
        <f t="shared" si="34"/>
        <v>0</v>
      </c>
      <c r="AC88" s="66">
        <f>IF(ISNUMBER(Z88),Z88/Goods!EH99,"")</f>
        <v>1.5121026408271483</v>
      </c>
      <c r="AD88" s="66">
        <f>IF(ISNUMBER(AA88),AA88/Services!EH99,"")</f>
        <v>2.2325934312358284</v>
      </c>
    </row>
    <row r="89" spans="1:30" x14ac:dyDescent="0.2">
      <c r="A89" s="57" t="str">
        <f t="shared" si="31"/>
        <v/>
      </c>
      <c r="B89" s="57" t="str">
        <f t="shared" si="32"/>
        <v>Q2</v>
      </c>
      <c r="C89" s="39">
        <f>Goods!B100</f>
        <v>42916</v>
      </c>
      <c r="D89" s="44">
        <f>Goods!FL100</f>
        <v>0.83895743372983633</v>
      </c>
      <c r="E89" s="44">
        <f>Services!FL100</f>
        <v>1.0166481800823901</v>
      </c>
      <c r="F89" s="44">
        <f>Goods!EI100</f>
        <v>0.6629421936769323</v>
      </c>
      <c r="G89" s="44">
        <f>Services!EI100</f>
        <v>0.2132951759793032</v>
      </c>
      <c r="H89" s="45">
        <f t="shared" si="33"/>
        <v>0.87623736965623555</v>
      </c>
      <c r="W89" s="65">
        <v>42916</v>
      </c>
      <c r="X89" s="62">
        <v>1.8411993573073548</v>
      </c>
      <c r="Y89" s="66">
        <f t="shared" si="28"/>
        <v>0.96496198765111929</v>
      </c>
      <c r="Z89" s="66">
        <f t="shared" si="29"/>
        <v>1.3930115094369504</v>
      </c>
      <c r="AA89" s="66">
        <f t="shared" si="30"/>
        <v>0.44818784787040444</v>
      </c>
      <c r="AB89" s="67">
        <f t="shared" si="34"/>
        <v>0</v>
      </c>
      <c r="AC89" s="66">
        <f>IF(ISNUMBER(Z89),Z89/Goods!EH100,"")</f>
        <v>1.7628646543545761</v>
      </c>
      <c r="AD89" s="66">
        <f>IF(ISNUMBER(AA89),AA89/Services!EH100,"")</f>
        <v>2.1362384675624506</v>
      </c>
    </row>
    <row r="90" spans="1:30" x14ac:dyDescent="0.2">
      <c r="A90" s="57" t="str">
        <f t="shared" si="31"/>
        <v/>
      </c>
      <c r="B90" s="57" t="str">
        <f t="shared" si="32"/>
        <v>Q3</v>
      </c>
      <c r="C90" s="39">
        <f>Goods!B101</f>
        <v>43008</v>
      </c>
      <c r="D90" s="44">
        <f>Goods!FL101</f>
        <v>1.1469708660303743</v>
      </c>
      <c r="E90" s="44">
        <f>Services!FL101</f>
        <v>1.8626506322599632</v>
      </c>
      <c r="F90" s="44">
        <f>Goods!EI101</f>
        <v>0.90624237019896903</v>
      </c>
      <c r="G90" s="44">
        <f>Services!EI101</f>
        <v>0.39093676940132693</v>
      </c>
      <c r="H90" s="45">
        <f t="shared" si="33"/>
        <v>1.2971791396002961</v>
      </c>
      <c r="W90" s="65">
        <v>43008</v>
      </c>
      <c r="X90" s="62">
        <v>0.60317356338561723</v>
      </c>
      <c r="Y90" s="66">
        <f t="shared" si="28"/>
        <v>-0.69400557621467884</v>
      </c>
      <c r="Z90" s="66">
        <f t="shared" si="29"/>
        <v>0.42139240682853724</v>
      </c>
      <c r="AA90" s="66">
        <f t="shared" si="30"/>
        <v>0.18178115655707996</v>
      </c>
      <c r="AB90" s="67">
        <f t="shared" si="34"/>
        <v>0</v>
      </c>
      <c r="AC90" s="66">
        <f>IF(ISNUMBER(Z90),Z90/Goods!EH101,"")</f>
        <v>0.53332842260799984</v>
      </c>
      <c r="AD90" s="66">
        <f>IF(ISNUMBER(AA90),AA90/Services!EH101,"")</f>
        <v>0.86611138346620586</v>
      </c>
    </row>
    <row r="91" spans="1:30" x14ac:dyDescent="0.2">
      <c r="A91" s="57" t="str">
        <f t="shared" si="31"/>
        <v/>
      </c>
      <c r="B91" s="57" t="str">
        <f t="shared" si="32"/>
        <v>Q4</v>
      </c>
      <c r="C91" s="39">
        <f>Goods!B102</f>
        <v>43100</v>
      </c>
      <c r="D91" s="44">
        <f>Goods!FL102</f>
        <v>1.6379658261431522</v>
      </c>
      <c r="E91" s="44">
        <f>Services!FL102</f>
        <v>0.47148984666635962</v>
      </c>
      <c r="F91" s="44">
        <f>Goods!EI102</f>
        <v>1.2923734811288488</v>
      </c>
      <c r="G91" s="44">
        <f>Services!EI102</f>
        <v>9.9479048438719436E-2</v>
      </c>
      <c r="H91" s="45">
        <f t="shared" si="33"/>
        <v>1.3918525295675681</v>
      </c>
      <c r="W91" s="65">
        <v>43100</v>
      </c>
      <c r="X91" s="62">
        <v>2.0540135788773561</v>
      </c>
      <c r="Y91" s="66">
        <f t="shared" si="28"/>
        <v>0.66216104930978803</v>
      </c>
      <c r="Z91" s="66">
        <f t="shared" si="29"/>
        <v>1.9072082873926246</v>
      </c>
      <c r="AA91" s="66">
        <f t="shared" si="30"/>
        <v>0.1468052914847317</v>
      </c>
      <c r="AB91" s="67">
        <f t="shared" si="34"/>
        <v>0</v>
      </c>
      <c r="AC91" s="66">
        <f>IF(ISNUMBER(Z91),Z91/Goods!EH102,"")</f>
        <v>2.4172130144278881</v>
      </c>
      <c r="AD91" s="66">
        <f>IF(ISNUMBER(AA91),AA91/Services!EH102,"")</f>
        <v>0.6957968080543635</v>
      </c>
    </row>
    <row r="92" spans="1:30" x14ac:dyDescent="0.2">
      <c r="A92" s="57">
        <f t="shared" si="31"/>
        <v>2018</v>
      </c>
      <c r="B92" s="57" t="str">
        <f t="shared" si="32"/>
        <v>Q1</v>
      </c>
      <c r="C92" s="39">
        <f>Goods!B103</f>
        <v>43190</v>
      </c>
      <c r="D92" s="44">
        <f>Goods!FL103</f>
        <v>1.771216422886601</v>
      </c>
      <c r="E92" s="44">
        <f>Services!FL103</f>
        <v>0.83608565687305791</v>
      </c>
      <c r="F92" s="44">
        <f>Goods!EI103</f>
        <v>1.4000426275406554</v>
      </c>
      <c r="G92" s="44">
        <f>Services!EI103</f>
        <v>0.17520901595420069</v>
      </c>
      <c r="H92" s="45">
        <f t="shared" si="33"/>
        <v>1.5752516434948562</v>
      </c>
      <c r="W92" s="65">
        <v>43190</v>
      </c>
      <c r="X92" s="62">
        <v>1.8863201519984552</v>
      </c>
      <c r="Y92" s="66">
        <f t="shared" si="28"/>
        <v>0.31106850850359891</v>
      </c>
      <c r="Z92" s="66">
        <f t="shared" si="29"/>
        <v>1.6765122149802278</v>
      </c>
      <c r="AA92" s="66">
        <f t="shared" si="30"/>
        <v>0.20980793701822714</v>
      </c>
      <c r="AB92" s="67">
        <f t="shared" si="34"/>
        <v>-2.2204460492503131E-16</v>
      </c>
      <c r="AC92" s="66">
        <f>IF(ISNUMBER(Z92),Z92/Goods!EH103,"")</f>
        <v>2.1209825400525109</v>
      </c>
      <c r="AD92" s="66">
        <f>IF(ISNUMBER(AA92),AA92/Services!EH103,"")</f>
        <v>1.0011893844830413</v>
      </c>
    </row>
    <row r="93" spans="1:30" x14ac:dyDescent="0.2">
      <c r="A93" s="57" t="str">
        <f t="shared" si="31"/>
        <v/>
      </c>
      <c r="B93" s="57" t="str">
        <f t="shared" si="32"/>
        <v>Q2</v>
      </c>
      <c r="C93" s="39">
        <f>Goods!B104</f>
        <v>43281</v>
      </c>
      <c r="D93" s="44">
        <f>Goods!FL104</f>
        <v>0.86242724052084441</v>
      </c>
      <c r="E93" s="44">
        <f>Services!FL104</f>
        <v>1.0123933413707058</v>
      </c>
      <c r="F93" s="44">
        <f>Goods!EI104</f>
        <v>0.68301064056719452</v>
      </c>
      <c r="G93" s="44">
        <f>Services!EI104</f>
        <v>0.21061506709220976</v>
      </c>
      <c r="H93" s="45">
        <f t="shared" si="33"/>
        <v>0.8936257076594043</v>
      </c>
      <c r="W93" s="65">
        <v>43281</v>
      </c>
      <c r="X93" s="62">
        <v>0.78250620491904233</v>
      </c>
      <c r="Y93" s="66">
        <f t="shared" si="28"/>
        <v>-0.11111950274036198</v>
      </c>
      <c r="Z93" s="66">
        <f t="shared" si="29"/>
        <v>0.59808044877023958</v>
      </c>
      <c r="AA93" s="66">
        <f t="shared" si="30"/>
        <v>0.18442575614880269</v>
      </c>
      <c r="AB93" s="67">
        <f t="shared" si="34"/>
        <v>0</v>
      </c>
      <c r="AC93" s="66">
        <f>IF(ISNUMBER(Z93),Z93/Goods!EH104,"")</f>
        <v>0.75518716752940773</v>
      </c>
      <c r="AD93" s="66">
        <f>IF(ISNUMBER(AA93),AA93/Services!EH104,"")</f>
        <v>0.88650546269114205</v>
      </c>
    </row>
    <row r="94" spans="1:30" x14ac:dyDescent="0.2">
      <c r="A94" s="57" t="str">
        <f t="shared" si="31"/>
        <v/>
      </c>
      <c r="B94" s="57" t="str">
        <f t="shared" si="32"/>
        <v>Q3</v>
      </c>
      <c r="C94" s="39">
        <f>Goods!B105</f>
        <v>43373</v>
      </c>
      <c r="D94" s="44">
        <f>Goods!FL105</f>
        <v>0.79418526137477863</v>
      </c>
      <c r="E94" s="44">
        <f>Services!FL105</f>
        <v>3.1951658072556149E-2</v>
      </c>
      <c r="F94" s="44">
        <f>Goods!EI105</f>
        <v>0.62873664075915159</v>
      </c>
      <c r="G94" s="44">
        <f>Services!EI105</f>
        <v>6.6563282039956082E-3</v>
      </c>
      <c r="H94" s="45">
        <f t="shared" si="33"/>
        <v>0.63539296896314723</v>
      </c>
      <c r="W94" s="65">
        <v>43373</v>
      </c>
      <c r="X94" s="62">
        <v>0.6074251667008701</v>
      </c>
      <c r="Y94" s="66">
        <f t="shared" si="28"/>
        <v>-2.7967802262277131E-2</v>
      </c>
      <c r="Z94" s="66">
        <f t="shared" si="29"/>
        <v>0.60106182705686118</v>
      </c>
      <c r="AA94" s="66">
        <f t="shared" si="30"/>
        <v>6.3633396440089382E-3</v>
      </c>
      <c r="AB94" s="67">
        <f t="shared" si="34"/>
        <v>0</v>
      </c>
      <c r="AC94" s="66">
        <f>IF(ISNUMBER(Z94),Z94/Goods!EH105,"")</f>
        <v>0.7592279712650214</v>
      </c>
      <c r="AD94" s="66">
        <f>IF(ISNUMBER(AA94),AA94/Services!EH105,"")</f>
        <v>3.0545256524891186E-2</v>
      </c>
    </row>
    <row r="95" spans="1:30" x14ac:dyDescent="0.2">
      <c r="A95" s="57" t="str">
        <f t="shared" si="31"/>
        <v/>
      </c>
      <c r="B95" s="57" t="str">
        <f t="shared" si="32"/>
        <v>Q4</v>
      </c>
      <c r="C95" s="39">
        <f>Goods!B106</f>
        <v>43465</v>
      </c>
      <c r="D95" s="44">
        <f>Goods!FL106</f>
        <v>-0.11701859884836691</v>
      </c>
      <c r="E95" s="44">
        <f>Services!FL106</f>
        <v>1.9481755484140499</v>
      </c>
      <c r="F95" s="44">
        <f>Goods!EI106</f>
        <v>-9.2734124972543977E-2</v>
      </c>
      <c r="G95" s="44">
        <f>Services!EI106</f>
        <v>0.40429827973144139</v>
      </c>
      <c r="H95" s="45">
        <f t="shared" si="33"/>
        <v>0.31156415475889743</v>
      </c>
      <c r="W95" s="65">
        <v>43465</v>
      </c>
      <c r="X95" s="62">
        <v>-0.41899769484283755</v>
      </c>
      <c r="Y95" s="66">
        <f t="shared" si="28"/>
        <v>-0.73056184960173498</v>
      </c>
      <c r="Z95" s="66">
        <f t="shared" si="29"/>
        <v>0.12471070244531697</v>
      </c>
      <c r="AA95" s="66">
        <f t="shared" si="30"/>
        <v>-0.54370839728815445</v>
      </c>
      <c r="AB95" s="67">
        <f t="shared" si="34"/>
        <v>5.5511151231257827E-17</v>
      </c>
      <c r="AC95" s="66">
        <f>IF(ISNUMBER(Z95),Z95/Goods!EH106,"")</f>
        <v>0.15736894768638132</v>
      </c>
      <c r="AD95" s="66">
        <f>IF(ISNUMBER(AA95),AA95/Services!EH106,"")</f>
        <v>-2.6199453674840849</v>
      </c>
    </row>
    <row r="96" spans="1:30" x14ac:dyDescent="0.2">
      <c r="A96" s="57">
        <f t="shared" si="31"/>
        <v>2019</v>
      </c>
      <c r="B96" s="57" t="str">
        <f t="shared" si="32"/>
        <v>Q1</v>
      </c>
      <c r="C96" s="39">
        <f>Goods!B107</f>
        <v>43555</v>
      </c>
      <c r="D96" s="44">
        <f>Goods!FL107</f>
        <v>-0.81053578114617186</v>
      </c>
      <c r="E96" s="44">
        <f>Services!FL107</f>
        <v>0.618024009334466</v>
      </c>
      <c r="F96" s="44">
        <f>Goods!EI107</f>
        <v>-0.63939047778892544</v>
      </c>
      <c r="G96" s="44">
        <f>Services!EI107</f>
        <v>0.13049628285384005</v>
      </c>
      <c r="H96" s="45">
        <f t="shared" si="33"/>
        <v>-0.50889419493508536</v>
      </c>
      <c r="W96" s="65">
        <v>43555</v>
      </c>
      <c r="X96" s="62">
        <v>-0.65766114221610383</v>
      </c>
      <c r="Y96" s="66">
        <f t="shared" si="28"/>
        <v>-0.14876694728101847</v>
      </c>
      <c r="Z96" s="66">
        <f t="shared" si="29"/>
        <v>-0.82630589252134112</v>
      </c>
      <c r="AA96" s="66">
        <f t="shared" si="30"/>
        <v>0.16864475030523726</v>
      </c>
      <c r="AB96" s="67">
        <f t="shared" si="34"/>
        <v>0</v>
      </c>
      <c r="AC96" s="66">
        <f>IF(ISNUMBER(Z96),Z96/Goods!EH107,"")</f>
        <v>-1.047482743841498</v>
      </c>
      <c r="AD96" s="66">
        <f>IF(ISNUMBER(AA96),AA96/Services!EH107,"")</f>
        <v>0.79869328426457686</v>
      </c>
    </row>
    <row r="97" spans="1:30" x14ac:dyDescent="0.2">
      <c r="A97" s="57" t="str">
        <f t="shared" si="31"/>
        <v/>
      </c>
      <c r="B97" s="57" t="str">
        <f t="shared" si="32"/>
        <v>Q2</v>
      </c>
      <c r="C97" s="39">
        <f>Goods!B108</f>
        <v>43646</v>
      </c>
      <c r="D97" s="44">
        <f>Goods!FL108</f>
        <v>-0.30819697474778252</v>
      </c>
      <c r="E97" s="44">
        <f>Services!FL108</f>
        <v>1.4783260581111595</v>
      </c>
      <c r="F97" s="44">
        <f>Goods!EI108</f>
        <v>-0.24259080081499032</v>
      </c>
      <c r="G97" s="44">
        <f>Services!EI108</f>
        <v>0.31469262985852098</v>
      </c>
      <c r="H97" s="45">
        <f t="shared" si="33"/>
        <v>7.2101829043530657E-2</v>
      </c>
      <c r="W97" s="65">
        <v>43646</v>
      </c>
      <c r="X97" s="62">
        <v>0.6970901438993149</v>
      </c>
      <c r="Y97" s="66">
        <f t="shared" si="28"/>
        <v>0.62498831485578421</v>
      </c>
      <c r="Z97" s="66">
        <f t="shared" si="29"/>
        <v>-2.3454003662885556</v>
      </c>
      <c r="AA97" s="66">
        <f t="shared" si="30"/>
        <v>3.0424905101878701</v>
      </c>
      <c r="AB97" s="67">
        <f t="shared" si="34"/>
        <v>-4.4408920985006262E-16</v>
      </c>
      <c r="AC97" s="66">
        <f>IF(ISNUMBER(Z97),Z97/Goods!EH108,"")</f>
        <v>-2.9796896462440281</v>
      </c>
      <c r="AD97" s="66">
        <f>IF(ISNUMBER(AA97),AA97/Services!EH108,"")</f>
        <v>14.292654406265429</v>
      </c>
    </row>
    <row r="98" spans="1:30" x14ac:dyDescent="0.2">
      <c r="A98" s="57" t="str">
        <f t="shared" si="31"/>
        <v/>
      </c>
      <c r="B98" s="57" t="str">
        <f t="shared" si="32"/>
        <v>Q3</v>
      </c>
      <c r="C98" s="39">
        <f>Goods!B109</f>
        <v>43738</v>
      </c>
      <c r="D98" s="44">
        <f>Goods!FL109</f>
        <v>0.16274887486501383</v>
      </c>
      <c r="E98" s="44">
        <f>Services!FL109</f>
        <v>0.39611188396150765</v>
      </c>
      <c r="F98" s="44">
        <f>Goods!EI109</f>
        <v>0.12757542396692817</v>
      </c>
      <c r="G98" s="44">
        <f>Services!EI109</f>
        <v>8.5608099670269347E-2</v>
      </c>
      <c r="H98" s="45">
        <f t="shared" si="33"/>
        <v>0.2131835236371975</v>
      </c>
      <c r="W98" s="65">
        <v>43738</v>
      </c>
      <c r="X98" s="62">
        <v>0.29791122256566105</v>
      </c>
      <c r="Y98" s="66">
        <f t="shared" si="28"/>
        <v>8.4727698928463546E-2</v>
      </c>
      <c r="Z98" s="66">
        <f t="shared" si="29"/>
        <v>0.1782790239831113</v>
      </c>
      <c r="AA98" s="66">
        <f t="shared" si="30"/>
        <v>0.11963219858254978</v>
      </c>
      <c r="AB98" s="67">
        <f t="shared" si="34"/>
        <v>0</v>
      </c>
      <c r="AC98" s="66">
        <f>IF(ISNUMBER(Z98),Z98/Goods!EH109,"")</f>
        <v>0.22743181768932055</v>
      </c>
      <c r="AD98" s="66">
        <f>IF(ISNUMBER(AA98),AA98/Services!EH109,"")</f>
        <v>0.55354266413471376</v>
      </c>
    </row>
    <row r="99" spans="1:30" x14ac:dyDescent="0.2">
      <c r="A99" s="57" t="str">
        <f t="shared" si="31"/>
        <v/>
      </c>
      <c r="B99" s="57" t="str">
        <f t="shared" si="32"/>
        <v>Q4</v>
      </c>
      <c r="C99" s="39">
        <f>Goods!B110</f>
        <v>43830</v>
      </c>
      <c r="D99" s="44">
        <f>Goods!FL110</f>
        <v>-1.6773338886505746</v>
      </c>
      <c r="E99" s="44">
        <f>Services!FL110</f>
        <v>-0.86284540939615373</v>
      </c>
      <c r="F99" s="44">
        <f>Goods!EI110</f>
        <v>-1.3148559134890194</v>
      </c>
      <c r="G99" s="44">
        <f>Services!EI110</f>
        <v>-0.18646404212758122</v>
      </c>
      <c r="H99" s="45">
        <f t="shared" si="33"/>
        <v>-1.5013199556166006</v>
      </c>
      <c r="W99" s="65">
        <v>43830</v>
      </c>
      <c r="X99" s="62">
        <v>-1.3345263961476062</v>
      </c>
      <c r="Y99" s="66">
        <f t="shared" si="28"/>
        <v>0.16679355946899443</v>
      </c>
      <c r="Z99" s="66">
        <f t="shared" si="29"/>
        <v>-1.168778125620265</v>
      </c>
      <c r="AA99" s="66">
        <f t="shared" si="30"/>
        <v>-0.16574827052734131</v>
      </c>
      <c r="AB99" s="67">
        <f t="shared" si="34"/>
        <v>0</v>
      </c>
      <c r="AC99" s="66">
        <f>IF(ISNUMBER(Z99),Z99/Goods!EH110,"")</f>
        <v>-1.4909855432100469</v>
      </c>
      <c r="AD99" s="66">
        <f>IF(ISNUMBER(AA99),AA99/Services!EH110,"")</f>
        <v>-0.76698505893171243</v>
      </c>
    </row>
    <row r="100" spans="1:30" x14ac:dyDescent="0.2">
      <c r="A100" s="57">
        <f t="shared" si="31"/>
        <v>2020</v>
      </c>
      <c r="B100" s="57" t="str">
        <f t="shared" si="32"/>
        <v>Q1</v>
      </c>
      <c r="C100" s="39">
        <f>Goods!B111</f>
        <v>43921</v>
      </c>
      <c r="D100" s="44">
        <f>Goods!FL111</f>
        <v>-2.5457773436550695</v>
      </c>
      <c r="E100" s="44">
        <f>Services!FL111</f>
        <v>-4.1865852399595607</v>
      </c>
      <c r="F100" s="44">
        <f>Goods!EI111</f>
        <v>-1.9896136257959463</v>
      </c>
      <c r="G100" s="44">
        <f>Services!EI111</f>
        <v>-0.91462311815809905</v>
      </c>
      <c r="H100" s="45">
        <f t="shared" si="33"/>
        <v>-2.9042367439540451</v>
      </c>
      <c r="W100" s="65">
        <v>43921</v>
      </c>
      <c r="X100" s="62">
        <v>-3.4754680942862604</v>
      </c>
      <c r="Y100" s="66">
        <f t="shared" ref="Y100:Y131" si="35">IF(ISNUMBER(H100),X100-H100,"")</f>
        <v>-0.57123135033221528</v>
      </c>
      <c r="Z100" s="66">
        <f t="shared" ref="Z100:Z131" si="36">IF(ISNUMBER(F100),F100+F100/$H100*$Y100,"")</f>
        <v>-2.3809486918744218</v>
      </c>
      <c r="AA100" s="66">
        <f t="shared" ref="AA100:AA131" si="37">IF(ISNUMBER(G100),G100+G100/$H100*$Y100,"")</f>
        <v>-1.0945194024118388</v>
      </c>
      <c r="AB100" s="67">
        <f t="shared" si="34"/>
        <v>-4.4408920985006262E-16</v>
      </c>
      <c r="AC100" s="66">
        <f>IF(ISNUMBER(Z100),Z100/Goods!EH111,"")</f>
        <v>-3.046503681715703</v>
      </c>
      <c r="AD100" s="66">
        <f>IF(ISNUMBER(AA100),AA100/Services!EH111,"")</f>
        <v>-5.0100404024498761</v>
      </c>
    </row>
    <row r="101" spans="1:30" x14ac:dyDescent="0.2">
      <c r="A101" s="57" t="str">
        <f t="shared" si="31"/>
        <v/>
      </c>
      <c r="B101" s="57" t="str">
        <f t="shared" si="32"/>
        <v>Q2</v>
      </c>
      <c r="C101" s="39">
        <f>Goods!B112</f>
        <v>44012</v>
      </c>
      <c r="D101" s="44">
        <f>Goods!FL112</f>
        <v>-11.565617982556819</v>
      </c>
      <c r="E101" s="44">
        <f>Services!FL112</f>
        <v>-23.12309443451548</v>
      </c>
      <c r="F101" s="44">
        <f>Goods!EI112</f>
        <v>-9.0844164635854483</v>
      </c>
      <c r="G101" s="44">
        <f>Services!EI112</f>
        <v>-4.9606564146220213</v>
      </c>
      <c r="H101" s="45">
        <f t="shared" si="33"/>
        <v>-14.045072878207471</v>
      </c>
      <c r="W101" s="65">
        <v>44012</v>
      </c>
      <c r="X101" s="62">
        <v>-12.986856196929997</v>
      </c>
      <c r="Y101" s="66">
        <f t="shared" si="35"/>
        <v>1.0582166812774734</v>
      </c>
      <c r="Z101" s="66">
        <f t="shared" si="36"/>
        <v>-8.3999571428827462</v>
      </c>
      <c r="AA101" s="66">
        <f t="shared" si="37"/>
        <v>-4.5868990540472501</v>
      </c>
      <c r="AB101" s="67">
        <f t="shared" si="34"/>
        <v>1.7763568394002505E-15</v>
      </c>
      <c r="AC101" s="66">
        <f>IF(ISNUMBER(Z101),Z101/Goods!EH112,"")</f>
        <v>-10.694214182480108</v>
      </c>
      <c r="AD101" s="66">
        <f>IF(ISNUMBER(AA101),AA101/Services!EH112,"")</f>
        <v>-21.380900252573898</v>
      </c>
    </row>
    <row r="102" spans="1:30" x14ac:dyDescent="0.2">
      <c r="A102" s="57" t="str">
        <f t="shared" si="31"/>
        <v/>
      </c>
      <c r="B102" s="57" t="str">
        <f t="shared" si="32"/>
        <v>Q3</v>
      </c>
      <c r="C102" s="39">
        <f>Goods!B113</f>
        <v>44104</v>
      </c>
      <c r="D102" s="44">
        <f>Goods!FL113</f>
        <v>12.140784150743018</v>
      </c>
      <c r="E102" s="44">
        <f>Services!FL113</f>
        <v>3.5544724430849906</v>
      </c>
      <c r="F102" s="44">
        <f>Goods!EI113</f>
        <v>9.8096884628671024</v>
      </c>
      <c r="G102" s="44">
        <f>Services!EI113</f>
        <v>0.6824777775364772</v>
      </c>
      <c r="H102" s="45">
        <f t="shared" si="33"/>
        <v>10.492166240403579</v>
      </c>
      <c r="W102" s="65">
        <v>44104</v>
      </c>
      <c r="X102" s="62">
        <v>10.477805037547959</v>
      </c>
      <c r="Y102" s="66">
        <f t="shared" si="35"/>
        <v>-1.4361202855619482E-2</v>
      </c>
      <c r="Z102" s="66">
        <f t="shared" si="36"/>
        <v>9.7962614047422356</v>
      </c>
      <c r="AA102" s="66">
        <f t="shared" si="37"/>
        <v>0.68154363280572461</v>
      </c>
      <c r="AB102" s="67">
        <f t="shared" si="34"/>
        <v>0</v>
      </c>
      <c r="AC102" s="66">
        <f>IF(ISNUMBER(Z102),Z102/Goods!EH113,"")</f>
        <v>12.124166394216846</v>
      </c>
      <c r="AD102" s="66">
        <f>IF(ISNUMBER(AA102),AA102/Services!EH113,"")</f>
        <v>3.5496072418834244</v>
      </c>
    </row>
    <row r="103" spans="1:30" x14ac:dyDescent="0.2">
      <c r="A103" s="57" t="str">
        <f t="shared" si="31"/>
        <v/>
      </c>
      <c r="B103" s="57" t="str">
        <f t="shared" si="32"/>
        <v>Q4</v>
      </c>
      <c r="C103" s="39">
        <f>Goods!B114</f>
        <v>44196</v>
      </c>
      <c r="D103" s="44">
        <f>Goods!FL114</f>
        <v>6.6580360155739999</v>
      </c>
      <c r="E103" s="44">
        <f>Services!FL114</f>
        <v>5.0196184919933113</v>
      </c>
      <c r="F103" s="44">
        <f>Goods!EI114</f>
        <v>5.4511715799131002</v>
      </c>
      <c r="G103" s="44">
        <f>Services!EI114</f>
        <v>0.90987778143616205</v>
      </c>
      <c r="H103" s="45">
        <f t="shared" si="33"/>
        <v>6.361049361349262</v>
      </c>
      <c r="W103" s="65">
        <v>44196</v>
      </c>
      <c r="X103" s="62">
        <v>6.2127399307893239</v>
      </c>
      <c r="Y103" s="66">
        <f t="shared" si="35"/>
        <v>-0.14830943055993817</v>
      </c>
      <c r="Z103" s="66">
        <f t="shared" si="36"/>
        <v>5.3240761736403925</v>
      </c>
      <c r="AA103" s="66">
        <f t="shared" si="37"/>
        <v>0.88866375714893131</v>
      </c>
      <c r="AB103" s="67">
        <f t="shared" si="34"/>
        <v>0</v>
      </c>
      <c r="AC103" s="66">
        <f>IF(ISNUMBER(Z103),Z103/Goods!EH114,"")</f>
        <v>6.5028022681176081</v>
      </c>
      <c r="AD103" s="66">
        <f>IF(ISNUMBER(AA103),AA103/Services!EH114,"")</f>
        <v>4.9025848521195039</v>
      </c>
    </row>
    <row r="104" spans="1:30" x14ac:dyDescent="0.2">
      <c r="A104" s="57">
        <f t="shared" si="31"/>
        <v>2021</v>
      </c>
      <c r="B104" s="57" t="str">
        <f t="shared" si="32"/>
        <v>Q1</v>
      </c>
      <c r="C104" s="39">
        <f>Goods!B115</f>
        <v>44286</v>
      </c>
      <c r="D104" s="44">
        <f>Goods!FL115</f>
        <v>4.1928843638284032</v>
      </c>
      <c r="E104" s="44">
        <f>Services!FL115</f>
        <v>2.5381671543763935</v>
      </c>
      <c r="F104" s="44">
        <f>Goods!EI115</f>
        <v>3.4483603368644902</v>
      </c>
      <c r="G104" s="44">
        <f>Services!EI115</f>
        <v>0.45069843737793763</v>
      </c>
      <c r="H104" s="45">
        <f t="shared" si="33"/>
        <v>3.8990587742424276</v>
      </c>
      <c r="W104" s="65">
        <v>44286</v>
      </c>
      <c r="X104" s="62">
        <v>3.6751941078809081</v>
      </c>
      <c r="Y104" s="66">
        <f t="shared" si="35"/>
        <v>-0.22386466636151958</v>
      </c>
      <c r="Z104" s="66">
        <f t="shared" si="36"/>
        <v>3.2503725451938053</v>
      </c>
      <c r="AA104" s="66">
        <f t="shared" si="37"/>
        <v>0.42482156268710308</v>
      </c>
      <c r="AB104" s="67">
        <f t="shared" si="34"/>
        <v>4.4408920985006262E-16</v>
      </c>
      <c r="AC104" s="66">
        <f>IF(ISNUMBER(Z104),Z104/Goods!EH115,"")</f>
        <v>3.9521496856538607</v>
      </c>
      <c r="AD104" s="66">
        <f>IF(ISNUMBER(AA104),AA104/Services!EH115,"")</f>
        <v>2.3924381525624518</v>
      </c>
    </row>
    <row r="105" spans="1:30" x14ac:dyDescent="0.2">
      <c r="A105" s="57" t="str">
        <f t="shared" si="31"/>
        <v/>
      </c>
      <c r="B105" s="57" t="str">
        <f t="shared" si="32"/>
        <v>Q2</v>
      </c>
      <c r="C105" s="39">
        <f>Goods!B116</f>
        <v>44377</v>
      </c>
      <c r="D105" s="44">
        <f>Goods!FL116</f>
        <v>1.8195661003423396</v>
      </c>
      <c r="E105" s="44">
        <f>Services!FL116</f>
        <v>4.1422119272664482</v>
      </c>
      <c r="F105" s="44">
        <f>Goods!EI116</f>
        <v>1.4992187912748829</v>
      </c>
      <c r="G105" s="44">
        <f>Services!EI116</f>
        <v>0.7292653145369522</v>
      </c>
      <c r="H105" s="45">
        <f t="shared" si="33"/>
        <v>2.2284841058118352</v>
      </c>
      <c r="W105" s="65">
        <v>44377</v>
      </c>
      <c r="X105" s="62">
        <v>1.3246521307626269</v>
      </c>
      <c r="Y105" s="66">
        <f t="shared" si="35"/>
        <v>-0.90383197504920831</v>
      </c>
      <c r="Z105" s="66">
        <f t="shared" si="36"/>
        <v>0.89116335232652055</v>
      </c>
      <c r="AA105" s="66">
        <f t="shared" si="37"/>
        <v>0.43348877843610628</v>
      </c>
      <c r="AB105" s="67">
        <f t="shared" si="34"/>
        <v>0</v>
      </c>
      <c r="AC105" s="66">
        <f>IF(ISNUMBER(Z105),Z105/Goods!EH116,"")</f>
        <v>1.0815837122624916</v>
      </c>
      <c r="AD105" s="66">
        <f>IF(ISNUMBER(AA105),AA105/Services!EH116,"")</f>
        <v>2.4622073099888508</v>
      </c>
    </row>
    <row r="106" spans="1:30" x14ac:dyDescent="0.2">
      <c r="A106" s="57" t="str">
        <f t="shared" si="31"/>
        <v/>
      </c>
      <c r="B106" s="57" t="str">
        <f t="shared" si="32"/>
        <v>Q3</v>
      </c>
      <c r="C106" s="39">
        <f>Goods!B117</f>
        <v>44469</v>
      </c>
      <c r="D106" s="44">
        <f>Goods!FL117</f>
        <v>-0.13384352658872745</v>
      </c>
      <c r="E106" s="44">
        <f>Services!FL117</f>
        <v>4.3359286008199476</v>
      </c>
      <c r="F106" s="44">
        <f>Goods!EI117</f>
        <v>-0.10976185720130968</v>
      </c>
      <c r="G106" s="44">
        <f>Services!EI117</f>
        <v>0.78013783493051614</v>
      </c>
      <c r="H106" s="45">
        <f t="shared" si="33"/>
        <v>0.67037597772920643</v>
      </c>
      <c r="W106" s="65">
        <v>44469</v>
      </c>
      <c r="X106" s="62">
        <v>1.6326816119025089</v>
      </c>
      <c r="Y106" s="66">
        <f t="shared" si="35"/>
        <v>0.9623056341733025</v>
      </c>
      <c r="Z106" s="66">
        <f t="shared" si="36"/>
        <v>-0.26732187890723669</v>
      </c>
      <c r="AA106" s="66">
        <f t="shared" si="37"/>
        <v>1.9000034908097456</v>
      </c>
      <c r="AB106" s="67">
        <f t="shared" si="34"/>
        <v>0</v>
      </c>
      <c r="AC106" s="66">
        <f>IF(ISNUMBER(Z106),Z106/Goods!EH117,"")</f>
        <v>-0.32597209922977133</v>
      </c>
      <c r="AD106" s="66">
        <f>IF(ISNUMBER(AA106),AA106/Services!EH117,"")</f>
        <v>10.560030687645689</v>
      </c>
    </row>
    <row r="107" spans="1:30" x14ac:dyDescent="0.2">
      <c r="A107" s="57" t="str">
        <f t="shared" si="31"/>
        <v/>
      </c>
      <c r="B107" s="57" t="str">
        <f t="shared" si="32"/>
        <v>Q4</v>
      </c>
      <c r="C107" s="39">
        <f>Goods!B118</f>
        <v>44561</v>
      </c>
      <c r="D107" s="44">
        <f>Goods!FL118</f>
        <v>3.7705866847775207</v>
      </c>
      <c r="E107" s="44">
        <f>Services!FL118</f>
        <v>4.5177762402028518</v>
      </c>
      <c r="F107" s="44">
        <f>Goods!EI118</f>
        <v>3.0680240410523636</v>
      </c>
      <c r="G107" s="44">
        <f>Services!EI118</f>
        <v>0.84178433873159908</v>
      </c>
      <c r="H107" s="45">
        <f t="shared" si="33"/>
        <v>3.9098083797839625</v>
      </c>
      <c r="W107" s="65">
        <v>44561</v>
      </c>
      <c r="X107" s="62">
        <v>3.3270874476527545</v>
      </c>
      <c r="Y107" s="66">
        <f t="shared" si="35"/>
        <v>-0.5827209321312079</v>
      </c>
      <c r="Z107" s="66">
        <f t="shared" si="36"/>
        <v>2.6107633123048912</v>
      </c>
      <c r="AA107" s="66">
        <f t="shared" si="37"/>
        <v>0.71632413534786343</v>
      </c>
      <c r="AB107" s="67">
        <f t="shared" si="34"/>
        <v>0</v>
      </c>
      <c r="AC107" s="66">
        <f>IF(ISNUMBER(Z107),Z107/Goods!EH118,"")</f>
        <v>3.2086154641427935</v>
      </c>
      <c r="AD107" s="66">
        <f>IF(ISNUMBER(AA107),AA107/Services!EH118,"")</f>
        <v>3.844443297477742</v>
      </c>
    </row>
    <row r="108" spans="1:30" x14ac:dyDescent="0.2">
      <c r="A108" s="57">
        <f t="shared" si="31"/>
        <v>2022</v>
      </c>
      <c r="B108" s="57" t="str">
        <f t="shared" si="32"/>
        <v>Q1</v>
      </c>
      <c r="C108" s="39">
        <f>Goods!B119</f>
        <v>44651</v>
      </c>
      <c r="D108" s="44">
        <f>Goods!FL119</f>
        <v>2.0499821948102244</v>
      </c>
      <c r="E108" s="44">
        <f>Services!FL119</f>
        <v>2.2035785093343989</v>
      </c>
      <c r="F108" s="44">
        <f>Goods!EI119</f>
        <v>1.6662289474148295</v>
      </c>
      <c r="G108" s="44">
        <f>Services!EI119</f>
        <v>0.41250622126796632</v>
      </c>
      <c r="H108" s="45">
        <f t="shared" si="33"/>
        <v>2.0787351686827957</v>
      </c>
      <c r="W108" s="65">
        <v>44651</v>
      </c>
      <c r="X108" s="62">
        <v>1.2629006660642261</v>
      </c>
      <c r="Y108" s="66">
        <f t="shared" si="35"/>
        <v>-0.8158345026185696</v>
      </c>
      <c r="Z108" s="66">
        <f t="shared" si="36"/>
        <v>1.0122894340788369</v>
      </c>
      <c r="AA108" s="66">
        <f t="shared" si="37"/>
        <v>0.25061123198538937</v>
      </c>
      <c r="AB108" s="67">
        <f t="shared" si="34"/>
        <v>0</v>
      </c>
      <c r="AC108" s="66">
        <f>IF(ISNUMBER(Z108),Z108/Goods!EH119,"")</f>
        <v>1.2454322793249917</v>
      </c>
      <c r="AD108" s="66">
        <f>IF(ISNUMBER(AA108),AA108/Services!EH119,"")</f>
        <v>1.3387471425360209</v>
      </c>
    </row>
    <row r="109" spans="1:30" x14ac:dyDescent="0.2">
      <c r="A109" s="57" t="str">
        <f t="shared" si="31"/>
        <v/>
      </c>
      <c r="B109" s="57" t="str">
        <f t="shared" si="32"/>
        <v>Q2</v>
      </c>
      <c r="C109" s="39">
        <f>Goods!B120</f>
        <v>44742</v>
      </c>
      <c r="D109" s="44">
        <f>Goods!FL120</f>
        <v>1.5427655534564615</v>
      </c>
      <c r="E109" s="44">
        <f>Services!FL120</f>
        <v>5.3270642913497639</v>
      </c>
      <c r="F109" s="44">
        <f>Goods!EI120</f>
        <v>1.2539444031109839</v>
      </c>
      <c r="G109" s="44">
        <f>Services!EI120</f>
        <v>0.99727974425206511</v>
      </c>
      <c r="H109" s="45">
        <f t="shared" si="33"/>
        <v>2.251224147363049</v>
      </c>
      <c r="W109" s="65">
        <v>44742</v>
      </c>
      <c r="X109" s="62">
        <v>0.95027056426517653</v>
      </c>
      <c r="Y109" s="66">
        <f t="shared" si="35"/>
        <v>-1.3009535830978725</v>
      </c>
      <c r="Z109" s="66">
        <f t="shared" si="36"/>
        <v>0.52930600309044684</v>
      </c>
      <c r="AA109" s="66">
        <f t="shared" si="37"/>
        <v>0.42096456117472969</v>
      </c>
      <c r="AB109" s="67">
        <f t="shared" si="34"/>
        <v>0</v>
      </c>
      <c r="AC109" s="66">
        <f>IF(ISNUMBER(Z109),Z109/Goods!EH120,"")</f>
        <v>0.651221112179872</v>
      </c>
      <c r="AD109" s="66">
        <f>IF(ISNUMBER(AA109),AA109/Services!EH120,"")</f>
        <v>2.2486221089744975</v>
      </c>
    </row>
    <row r="110" spans="1:30" x14ac:dyDescent="0.2">
      <c r="A110" s="57" t="str">
        <f t="shared" si="31"/>
        <v/>
      </c>
      <c r="B110" s="57" t="str">
        <f t="shared" si="32"/>
        <v>Q3</v>
      </c>
      <c r="C110" s="39">
        <f>Goods!B121</f>
        <v>44834</v>
      </c>
      <c r="D110" s="44">
        <f>Goods!FL121</f>
        <v>-0.47010014964847202</v>
      </c>
      <c r="E110" s="44">
        <f>Services!FL121</f>
        <v>5.2734864875719518</v>
      </c>
      <c r="F110" s="44">
        <f>Goods!EI121</f>
        <v>-0.37937695292190821</v>
      </c>
      <c r="G110" s="44">
        <f>Services!EI121</f>
        <v>1.0177141028451511</v>
      </c>
      <c r="H110" s="45">
        <f t="shared" si="33"/>
        <v>0.63833714992324286</v>
      </c>
      <c r="W110" s="65">
        <v>44834</v>
      </c>
      <c r="X110" s="62">
        <v>0.47794858499630166</v>
      </c>
      <c r="Y110" s="66">
        <f t="shared" si="35"/>
        <v>-0.1603885649269412</v>
      </c>
      <c r="Z110" s="66">
        <f t="shared" si="36"/>
        <v>-0.28405471599301058</v>
      </c>
      <c r="AA110" s="66">
        <f t="shared" si="37"/>
        <v>0.76200330098931235</v>
      </c>
      <c r="AB110" s="67">
        <f t="shared" si="34"/>
        <v>1.1102230246251565E-16</v>
      </c>
      <c r="AC110" s="66">
        <f>IF(ISNUMBER(Z110),Z110/Goods!EH121,"")</f>
        <v>-0.35198280619897188</v>
      </c>
      <c r="AD110" s="66">
        <f>IF(ISNUMBER(AA110),AA110/Services!EH121,"")</f>
        <v>3.9484704987563468</v>
      </c>
    </row>
    <row r="111" spans="1:30" x14ac:dyDescent="0.2">
      <c r="A111" s="57" t="str">
        <f t="shared" si="31"/>
        <v/>
      </c>
      <c r="B111" s="57" t="str">
        <f t="shared" si="32"/>
        <v>Q4</v>
      </c>
      <c r="C111" s="39">
        <f>Goods!B122</f>
        <v>44926</v>
      </c>
      <c r="D111" s="44">
        <f>Goods!FL122</f>
        <v>-2.7649561988052351</v>
      </c>
      <c r="E111" s="44">
        <f>Services!FL122</f>
        <v>0.91514430448512452</v>
      </c>
      <c r="F111" s="44">
        <f>Goods!EI122</f>
        <v>-2.2094594097023332</v>
      </c>
      <c r="G111" s="44">
        <f>Services!EI122</f>
        <v>0.18385814680426488</v>
      </c>
      <c r="H111" s="45">
        <f t="shared" si="33"/>
        <v>-2.0256012628980682</v>
      </c>
      <c r="W111" s="65">
        <v>44926</v>
      </c>
      <c r="X111" s="62">
        <v>-1.1346431866786744</v>
      </c>
      <c r="Y111" s="66">
        <f t="shared" si="35"/>
        <v>0.89095807621939382</v>
      </c>
      <c r="Z111" s="66">
        <f t="shared" si="36"/>
        <v>-1.237631567169887</v>
      </c>
      <c r="AA111" s="66">
        <f t="shared" si="37"/>
        <v>0.10298838049121241</v>
      </c>
      <c r="AB111" s="67">
        <f t="shared" si="34"/>
        <v>-2.2204460492503131E-16</v>
      </c>
      <c r="AC111" s="66">
        <f>IF(ISNUMBER(Z111),Z111/Goods!EH122,"")</f>
        <v>-1.5487938173729294</v>
      </c>
      <c r="AD111" s="66">
        <f>IF(ISNUMBER(AA111),AA111/Services!EH122,"")</f>
        <v>0.51261927454875067</v>
      </c>
    </row>
    <row r="112" spans="1:30" x14ac:dyDescent="0.2">
      <c r="A112" s="57">
        <f t="shared" si="31"/>
        <v>2023</v>
      </c>
      <c r="B112" s="57" t="str">
        <f t="shared" si="32"/>
        <v>Q1</v>
      </c>
      <c r="C112" s="39">
        <f>Goods!B123</f>
        <v>45016</v>
      </c>
      <c r="D112" s="44">
        <f>Goods!FL123</f>
        <v>-0.2716514331785701</v>
      </c>
      <c r="E112" s="44">
        <f>Services!FL123</f>
        <v>2.1417205529878451</v>
      </c>
      <c r="F112" s="44">
        <f>Goods!EI123</f>
        <v>-0.21561690247911813</v>
      </c>
      <c r="G112" s="44">
        <f>Services!EI123</f>
        <v>0.44178050037069366</v>
      </c>
      <c r="H112" s="45">
        <f t="shared" si="33"/>
        <v>0.22616359789157553</v>
      </c>
      <c r="W112" s="65">
        <v>45016</v>
      </c>
      <c r="X112" s="62">
        <v>0.28462588363231678</v>
      </c>
      <c r="Y112" s="66">
        <f t="shared" si="35"/>
        <v>5.8462285740741249E-2</v>
      </c>
      <c r="Z112" s="66">
        <f t="shared" si="36"/>
        <v>-0.27135291428996178</v>
      </c>
      <c r="AA112" s="66">
        <f t="shared" si="37"/>
        <v>0.55597879792227856</v>
      </c>
      <c r="AB112" s="67">
        <f t="shared" si="34"/>
        <v>0</v>
      </c>
      <c r="AC112" s="66">
        <f>IF(ISNUMBER(Z112),Z112/Goods!EH123,"")</f>
        <v>-0.34187212234527281</v>
      </c>
      <c r="AD112" s="66">
        <f>IF(ISNUMBER(AA112),AA112/Services!EH123,"")</f>
        <v>2.6953458052957804</v>
      </c>
    </row>
    <row r="113" spans="1:30" x14ac:dyDescent="0.2">
      <c r="A113" s="57" t="str">
        <f t="shared" si="31"/>
        <v/>
      </c>
      <c r="B113" s="57" t="str">
        <f t="shared" si="32"/>
        <v>Q2</v>
      </c>
      <c r="C113" s="39">
        <f>Goods!B124</f>
        <v>45107</v>
      </c>
      <c r="D113" s="44">
        <f>Goods!FL124</f>
        <v>-1.6059584164746945</v>
      </c>
      <c r="E113" s="44">
        <f>Services!FL124</f>
        <v>2.5687420517030097</v>
      </c>
      <c r="F113" s="44">
        <f>Goods!EI124</f>
        <v>-1.2674999625782157</v>
      </c>
      <c r="G113" s="44">
        <f>Services!EI124</f>
        <v>0.54136673425626702</v>
      </c>
      <c r="H113" s="45">
        <f t="shared" si="33"/>
        <v>-0.72613322832194871</v>
      </c>
      <c r="W113" s="65">
        <v>45107</v>
      </c>
      <c r="X113" s="62">
        <v>1.1788870946242591</v>
      </c>
      <c r="Y113" s="66">
        <f t="shared" si="35"/>
        <v>1.9050203229462079</v>
      </c>
      <c r="Z113" s="66">
        <f t="shared" si="36"/>
        <v>2.057803292893357</v>
      </c>
      <c r="AA113" s="66">
        <f t="shared" si="37"/>
        <v>-0.87891619826909795</v>
      </c>
      <c r="AB113" s="67">
        <f t="shared" si="34"/>
        <v>0</v>
      </c>
      <c r="AC113" s="66">
        <f>IF(ISNUMBER(Z113),Z113/Goods!EH124,"")</f>
        <v>2.6072951599535035</v>
      </c>
      <c r="AD113" s="66">
        <f>IF(ISNUMBER(AA113),AA113/Services!EH124,"")</f>
        <v>-4.1703873835514234</v>
      </c>
    </row>
    <row r="114" spans="1:30" x14ac:dyDescent="0.2">
      <c r="A114" s="57" t="str">
        <f t="shared" si="31"/>
        <v/>
      </c>
      <c r="B114" s="57" t="str">
        <f t="shared" si="32"/>
        <v>Q3</v>
      </c>
      <c r="C114" s="39">
        <f>Goods!B125</f>
        <v>45199</v>
      </c>
      <c r="D114" s="44">
        <f>Goods!FL125</f>
        <v>-0.34973757111779469</v>
      </c>
      <c r="E114" s="44">
        <f>Services!FL125</f>
        <v>2.742664982367224</v>
      </c>
      <c r="F114" s="44">
        <f>Goods!EI125</f>
        <v>-0.27368702550720148</v>
      </c>
      <c r="G114" s="44">
        <f>Services!EI125</f>
        <v>0.59639336908942941</v>
      </c>
      <c r="H114" s="45">
        <f t="shared" si="33"/>
        <v>0.32270634358222794</v>
      </c>
      <c r="W114" s="65">
        <v>45199</v>
      </c>
      <c r="X114" s="62">
        <v>0.63211928835085196</v>
      </c>
      <c r="Y114" s="66">
        <f t="shared" si="35"/>
        <v>0.30941294476862402</v>
      </c>
      <c r="Z114" s="66">
        <f t="shared" si="36"/>
        <v>-0.53609992872790024</v>
      </c>
      <c r="AA114" s="66">
        <f t="shared" si="37"/>
        <v>1.168219217078752</v>
      </c>
      <c r="AB114" s="67">
        <f t="shared" si="34"/>
        <v>-2.2204460492503131E-16</v>
      </c>
      <c r="AC114" s="66">
        <f>IF(ISNUMBER(Z114),Z114/Goods!EH125,"")</f>
        <v>-0.68506823296519459</v>
      </c>
      <c r="AD114" s="66">
        <f>IF(ISNUMBER(AA114),AA114/Services!EH125,"")</f>
        <v>5.3723500368594834</v>
      </c>
    </row>
    <row r="115" spans="1:30" x14ac:dyDescent="0.2">
      <c r="A115" s="57" t="str">
        <f t="shared" si="31"/>
        <v/>
      </c>
      <c r="B115" s="57" t="str">
        <f t="shared" si="32"/>
        <v>Q4</v>
      </c>
      <c r="C115" s="39">
        <f>Goods!B126</f>
        <v>45291</v>
      </c>
      <c r="D115" s="44">
        <f>Goods!FL126</f>
        <v>1.0049857101328603</v>
      </c>
      <c r="E115" s="44">
        <f>Services!FL126</f>
        <v>3.2422561497239126</v>
      </c>
      <c r="F115" s="44">
        <f>Goods!EI126</f>
        <v>0.78135237532061719</v>
      </c>
      <c r="G115" s="44">
        <f>Services!EI126</f>
        <v>0.72147946758606718</v>
      </c>
      <c r="H115" s="45">
        <f t="shared" si="33"/>
        <v>1.5028318429066845</v>
      </c>
      <c r="W115" s="65">
        <v>45291</v>
      </c>
      <c r="X115" s="62">
        <v>0.68985418234048801</v>
      </c>
      <c r="Y115" s="66">
        <f t="shared" si="35"/>
        <v>-0.81297766056619647</v>
      </c>
      <c r="Z115" s="66">
        <f t="shared" si="36"/>
        <v>0.35866900647650957</v>
      </c>
      <c r="AA115" s="66">
        <f t="shared" si="37"/>
        <v>0.33118517586397833</v>
      </c>
      <c r="AB115" s="67">
        <f t="shared" si="34"/>
        <v>-1.1102230246251565E-16</v>
      </c>
      <c r="AC115" s="66">
        <f>IF(ISNUMBER(Z115),Z115/Goods!EH126,"")</f>
        <v>0.46132479731508302</v>
      </c>
      <c r="AD115" s="66">
        <f>IF(ISNUMBER(AA115),AA115/Services!EH126,"")</f>
        <v>1.4883128645851369</v>
      </c>
    </row>
    <row r="116" spans="1:30" x14ac:dyDescent="0.2">
      <c r="A116" s="57">
        <f t="shared" si="31"/>
        <v>2024</v>
      </c>
      <c r="B116" s="57" t="str">
        <f t="shared" si="32"/>
        <v>Q1</v>
      </c>
      <c r="C116" s="39">
        <f>Goods!B127</f>
        <v>45382</v>
      </c>
      <c r="D116" s="44">
        <f>Goods!FL127</f>
        <v>1.4116391640961894</v>
      </c>
      <c r="E116" s="44">
        <f>Services!FL127</f>
        <v>-0.2369759887563237</v>
      </c>
      <c r="F116" s="44">
        <f>Goods!EI127</f>
        <v>1.0933231966415695</v>
      </c>
      <c r="G116" s="44">
        <f>Services!EI127</f>
        <v>-5.3436631005332712E-2</v>
      </c>
      <c r="H116" s="45">
        <f t="shared" si="33"/>
        <v>1.0398865656362368</v>
      </c>
      <c r="W116" s="65">
        <v>45382</v>
      </c>
      <c r="X116" s="62">
        <v>0.65605682494627171</v>
      </c>
      <c r="Y116" s="66">
        <f t="shared" si="35"/>
        <v>-0.38382974068996512</v>
      </c>
      <c r="Z116" s="66">
        <f t="shared" si="36"/>
        <v>0.68976960442788249</v>
      </c>
      <c r="AA116" s="66">
        <f t="shared" si="37"/>
        <v>-3.3712779481610833E-2</v>
      </c>
      <c r="AB116" s="67">
        <f t="shared" si="34"/>
        <v>0</v>
      </c>
      <c r="AC116" s="66">
        <f>IF(ISNUMBER(Z116),Z116/Goods!EH127,"")</f>
        <v>0.89059281903514875</v>
      </c>
      <c r="AD116" s="66">
        <f>IF(ISNUMBER(AA116),AA116/Services!EH127,"")</f>
        <v>-0.14950641724739999</v>
      </c>
    </row>
    <row r="117" spans="1:30" x14ac:dyDescent="0.2">
      <c r="A117" s="57" t="str">
        <f t="shared" si="31"/>
        <v/>
      </c>
      <c r="B117" s="57" t="str">
        <f t="shared" si="32"/>
        <v>Q2</v>
      </c>
      <c r="C117" s="39">
        <f>Goods!B128</f>
        <v>45473</v>
      </c>
      <c r="D117" s="44">
        <f>Goods!FL128</f>
        <v>1.501015052886951</v>
      </c>
      <c r="E117" s="44">
        <f>Services!FL128</f>
        <v>1.3555634914045414</v>
      </c>
      <c r="F117" s="44">
        <f>Goods!EI128</f>
        <v>1.1657392379651581</v>
      </c>
      <c r="G117" s="44">
        <f>Services!EI128</f>
        <v>0.30278687304618163</v>
      </c>
      <c r="H117" s="45">
        <f t="shared" si="33"/>
        <v>1.4685261110113397</v>
      </c>
      <c r="W117" s="65">
        <v>45473</v>
      </c>
      <c r="X117" s="62">
        <v>1.9631710150312065</v>
      </c>
      <c r="Y117" s="66">
        <f t="shared" si="35"/>
        <v>0.49464490401986683</v>
      </c>
      <c r="Z117" s="66">
        <f t="shared" si="36"/>
        <v>1.5583961809720202</v>
      </c>
      <c r="AA117" s="66">
        <f t="shared" si="37"/>
        <v>0.40477483405918646</v>
      </c>
      <c r="AB117" s="67">
        <f t="shared" si="34"/>
        <v>0</v>
      </c>
      <c r="AC117" s="66">
        <f>IF(ISNUMBER(Z117),Z117/Goods!EH128,"")</f>
        <v>2.0066032349427134</v>
      </c>
      <c r="AD117" s="66">
        <f>IF(ISNUMBER(AA117),AA117/Services!EH128,"")</f>
        <v>1.8121590997978181</v>
      </c>
    </row>
    <row r="118" spans="1:30" x14ac:dyDescent="0.2">
      <c r="A118" s="57" t="str">
        <f t="shared" si="31"/>
        <v/>
      </c>
      <c r="B118" s="57" t="str">
        <f t="shared" si="32"/>
        <v>Q3</v>
      </c>
      <c r="C118" s="39">
        <f>Goods!B129</f>
        <v>45565</v>
      </c>
      <c r="D118" s="44">
        <f>Goods!FL129</f>
        <v>1.4580913488254372</v>
      </c>
      <c r="E118" s="44">
        <f>Services!FL129</f>
        <v>1.2868131103373592</v>
      </c>
      <c r="F118" s="44">
        <f>Goods!EI129</f>
        <v>1.1321190648158357</v>
      </c>
      <c r="G118" s="44">
        <f>Services!EI129</f>
        <v>0.28768115866544863</v>
      </c>
      <c r="H118" s="45">
        <f t="shared" si="33"/>
        <v>1.4198002234812843</v>
      </c>
      <c r="W118" s="65">
        <v>45565</v>
      </c>
      <c r="X118" s="62">
        <v>1.6042587254641694</v>
      </c>
      <c r="Y118" s="66">
        <f t="shared" si="35"/>
        <v>0.18445850198288505</v>
      </c>
      <c r="Z118" s="66">
        <f t="shared" si="36"/>
        <v>1.2792024243677556</v>
      </c>
      <c r="AA118" s="66">
        <f t="shared" si="37"/>
        <v>0.32505630109641392</v>
      </c>
      <c r="AB118" s="67">
        <f t="shared" si="34"/>
        <v>0</v>
      </c>
      <c r="AC118" s="66">
        <f>IF(ISNUMBER(Z118),Z118/Goods!EH129,"")</f>
        <v>1.6475245814101411</v>
      </c>
      <c r="AD118" s="66">
        <f>IF(ISNUMBER(AA118),AA118/Services!EH129,"")</f>
        <v>1.4539941085786203</v>
      </c>
    </row>
    <row r="119" spans="1:30" x14ac:dyDescent="0.2">
      <c r="A119" s="57" t="str">
        <f t="shared" si="31"/>
        <v/>
      </c>
      <c r="B119" s="57" t="str">
        <f t="shared" si="32"/>
        <v>Q4</v>
      </c>
      <c r="C119" s="39">
        <f>Goods!B130</f>
        <v>45657</v>
      </c>
      <c r="D119" s="44">
        <f>Goods!FL130</f>
        <v>0.44433244138567474</v>
      </c>
      <c r="E119" s="44">
        <f>Services!FL130</f>
        <v>1.8429626574989091</v>
      </c>
      <c r="F119" s="44">
        <f>Goods!EI130</f>
        <v>0.34487496434666542</v>
      </c>
      <c r="G119" s="44">
        <f>Services!EI130</f>
        <v>0.41252089453637414</v>
      </c>
      <c r="H119" s="45">
        <f t="shared" si="33"/>
        <v>0.75739585888303962</v>
      </c>
      <c r="W119" s="65">
        <v>45657</v>
      </c>
      <c r="X119" s="62">
        <v>0.44775083573391772</v>
      </c>
      <c r="Y119" s="66">
        <f t="shared" si="35"/>
        <v>-0.3096450231491219</v>
      </c>
      <c r="Z119" s="66">
        <f t="shared" si="36"/>
        <v>0.20388024531537666</v>
      </c>
      <c r="AA119" s="66">
        <f t="shared" si="37"/>
        <v>0.24387059041854103</v>
      </c>
      <c r="AB119" s="67">
        <f t="shared" si="34"/>
        <v>0</v>
      </c>
      <c r="AC119" s="66">
        <f>IF(ISNUMBER(Z119),Z119/Goods!EH130,"")</f>
        <v>0.26267666985600813</v>
      </c>
      <c r="AD119" s="66">
        <f>IF(ISNUMBER(AA119),AA119/Services!EH130,"")</f>
        <v>1.0895069737224001</v>
      </c>
    </row>
    <row r="120" spans="1:30" x14ac:dyDescent="0.2">
      <c r="A120" s="57">
        <f t="shared" si="31"/>
        <v>2025</v>
      </c>
      <c r="B120" s="57" t="str">
        <f t="shared" si="32"/>
        <v>Q1</v>
      </c>
      <c r="C120" s="39">
        <f>Goods!B131</f>
        <v>45747</v>
      </c>
      <c r="D120" s="44">
        <f>Goods!FL131</f>
        <v>4.4190742392620477</v>
      </c>
      <c r="E120" s="44">
        <f>Services!FL131</f>
        <v>-0.21850733756418025</v>
      </c>
      <c r="F120" s="44">
        <f>Goods!EI131</f>
        <v>3.4240533470286754</v>
      </c>
      <c r="G120" s="44">
        <f>Services!EI131</f>
        <v>-4.9200206697354996E-2</v>
      </c>
      <c r="H120" s="45">
        <f t="shared" si="33"/>
        <v>3.3748531403313202</v>
      </c>
      <c r="W120" s="65">
        <v>45747</v>
      </c>
      <c r="X120" s="62">
        <v>1.6646982231108165</v>
      </c>
      <c r="Y120" s="66">
        <f t="shared" si="35"/>
        <v>-1.7101549172205037</v>
      </c>
      <c r="Z120" s="66">
        <f t="shared" si="36"/>
        <v>1.6889669818567841</v>
      </c>
      <c r="AA120" s="66">
        <f t="shared" si="37"/>
        <v>-2.4268758745967543E-2</v>
      </c>
      <c r="AB120" s="67">
        <f t="shared" si="34"/>
        <v>0</v>
      </c>
      <c r="AC120" s="66">
        <f>IF(ISNUMBER(Z120),Z120/Goods!EH131,"")</f>
        <v>2.1797763422594771</v>
      </c>
      <c r="AD120" s="66">
        <f>IF(ISNUMBER(AA120),AA120/Services!EH131,"")</f>
        <v>-0.10778210531082716</v>
      </c>
    </row>
    <row r="121" spans="1:30" x14ac:dyDescent="0.2">
      <c r="A121" s="57" t="str">
        <f t="shared" ref="A121" si="38">IF(MONTH(C121)=3,YEAR(C121),"")</f>
        <v/>
      </c>
      <c r="B121" s="57" t="str">
        <f t="shared" ref="B121" si="39">CONCATENATE("Q",IF(MONTH(C121)=3,"1",IF(MONTH(C121)=6,"2",IF(MONTH(C121)=9,"3",IF(MONTH(C121)=12,"4",NA())))))</f>
        <v>Q2</v>
      </c>
      <c r="C121" s="39">
        <f>Goods!B132</f>
        <v>45838</v>
      </c>
      <c r="D121" s="44">
        <f>Goods!FL132</f>
        <v>-0.88930810381206038</v>
      </c>
      <c r="E121" s="44">
        <f>Services!FL132</f>
        <v>0.795684297468643</v>
      </c>
      <c r="F121" s="44">
        <f>Goods!EI132</f>
        <v>-0.68978581712166553</v>
      </c>
      <c r="G121" s="44">
        <f>Services!EI132</f>
        <v>0.17851715264267312</v>
      </c>
      <c r="H121" s="45">
        <f t="shared" ref="H121" si="40">SUM(F121:G121)</f>
        <v>-0.51126866447899244</v>
      </c>
      <c r="W121" s="65">
        <v>45838</v>
      </c>
      <c r="X121" s="62">
        <v>-0.6291718365744714</v>
      </c>
      <c r="Y121" s="66">
        <f t="shared" si="35"/>
        <v>-0.11790317209547896</v>
      </c>
      <c r="Z121" s="66">
        <f t="shared" si="36"/>
        <v>-0.84885665708404301</v>
      </c>
      <c r="AA121" s="66">
        <f t="shared" si="37"/>
        <v>0.21968482050957172</v>
      </c>
      <c r="AB121" s="67">
        <f t="shared" si="34"/>
        <v>1.1102230246251565E-16</v>
      </c>
      <c r="AC121" s="66">
        <f>IF(ISNUMBER(Z121),Z121/Goods!EH132,"")</f>
        <v>-1.0943905852829454</v>
      </c>
      <c r="AD121" s="66">
        <f>IF(ISNUMBER(AA121),AA121/Services!EH132,"")</f>
        <v>0.97917628353377084</v>
      </c>
    </row>
    <row r="122" spans="1:30" x14ac:dyDescent="0.2">
      <c r="A122" t="str">
        <f t="shared" si="31"/>
        <v/>
      </c>
      <c r="C122" s="39"/>
      <c r="D122" s="12"/>
      <c r="E122" s="12"/>
      <c r="F122" s="12"/>
      <c r="G122" s="12"/>
      <c r="H122" s="12"/>
      <c r="W122" s="65">
        <v>45930</v>
      </c>
      <c r="X122" s="62">
        <v>-0.10471020645874685</v>
      </c>
      <c r="Y122" s="66" t="str">
        <f t="shared" si="35"/>
        <v/>
      </c>
      <c r="Z122" s="66" t="str">
        <f t="shared" si="36"/>
        <v/>
      </c>
      <c r="AA122" s="66" t="str">
        <f t="shared" si="37"/>
        <v/>
      </c>
      <c r="AB122" s="67" t="str">
        <f t="shared" si="34"/>
        <v/>
      </c>
      <c r="AC122" s="66" t="str">
        <f>IF(ISNUMBER(Z122),Z122/Goods!EH133,"")</f>
        <v/>
      </c>
      <c r="AD122" s="66" t="str">
        <f>IF(ISNUMBER(AA122),AA122/Services!EH133,"")</f>
        <v/>
      </c>
    </row>
    <row r="123" spans="1:30" x14ac:dyDescent="0.2">
      <c r="A123" t="str">
        <f t="shared" si="31"/>
        <v/>
      </c>
      <c r="C123" s="39"/>
      <c r="D123" s="12"/>
      <c r="E123" s="12"/>
      <c r="F123" s="12"/>
      <c r="G123" s="12"/>
      <c r="H123" s="12"/>
      <c r="W123" s="65">
        <v>46022</v>
      </c>
      <c r="X123" s="62">
        <v>0.26920434191817222</v>
      </c>
      <c r="Y123" s="66" t="str">
        <f t="shared" si="35"/>
        <v/>
      </c>
      <c r="Z123" s="66" t="str">
        <f t="shared" si="36"/>
        <v/>
      </c>
      <c r="AA123" s="66" t="str">
        <f t="shared" si="37"/>
        <v/>
      </c>
      <c r="AB123" s="67" t="str">
        <f t="shared" si="34"/>
        <v/>
      </c>
      <c r="AC123" s="66" t="str">
        <f>IF(ISNUMBER(Z123),Z123/Goods!EH134,"")</f>
        <v/>
      </c>
      <c r="AD123" s="66" t="str">
        <f>IF(ISNUMBER(AA123),AA123/Services!EH134,"")</f>
        <v/>
      </c>
    </row>
    <row r="124" spans="1:30" x14ac:dyDescent="0.2">
      <c r="A124" t="str">
        <f t="shared" si="31"/>
        <v/>
      </c>
      <c r="C124" s="39"/>
      <c r="D124" s="12"/>
      <c r="E124" s="12"/>
      <c r="F124" s="12"/>
      <c r="G124" s="12"/>
      <c r="H124" s="12"/>
      <c r="W124" s="65">
        <v>46112</v>
      </c>
      <c r="X124" s="62">
        <v>0.44927707275916884</v>
      </c>
      <c r="Y124" s="66" t="str">
        <f t="shared" si="35"/>
        <v/>
      </c>
      <c r="Z124" s="66" t="str">
        <f t="shared" si="36"/>
        <v/>
      </c>
      <c r="AA124" s="66" t="str">
        <f t="shared" si="37"/>
        <v/>
      </c>
      <c r="AB124" s="67" t="str">
        <f t="shared" si="34"/>
        <v/>
      </c>
      <c r="AC124" s="66" t="str">
        <f>IF(ISNUMBER(Z124),Z124/Goods!EH135,"")</f>
        <v/>
      </c>
      <c r="AD124" s="66" t="str">
        <f>IF(ISNUMBER(AA124),AA124/Services!EH135,"")</f>
        <v/>
      </c>
    </row>
    <row r="125" spans="1:30" x14ac:dyDescent="0.2">
      <c r="A125" t="str">
        <f t="shared" si="31"/>
        <v/>
      </c>
      <c r="C125" s="39"/>
      <c r="D125" s="12"/>
      <c r="E125" s="12"/>
      <c r="F125" s="12"/>
      <c r="G125" s="12"/>
      <c r="H125" s="12"/>
      <c r="W125" s="65">
        <v>46203</v>
      </c>
      <c r="X125" s="62">
        <v>0.70766351918911674</v>
      </c>
      <c r="Y125" s="66" t="str">
        <f t="shared" si="35"/>
        <v/>
      </c>
      <c r="Z125" s="66" t="str">
        <f t="shared" si="36"/>
        <v/>
      </c>
      <c r="AA125" s="66" t="str">
        <f t="shared" si="37"/>
        <v/>
      </c>
      <c r="AB125" s="67" t="str">
        <f t="shared" si="34"/>
        <v/>
      </c>
      <c r="AC125" s="66" t="str">
        <f>IF(ISNUMBER(Z125),Z125/Goods!EH136,"")</f>
        <v/>
      </c>
      <c r="AD125" s="66" t="str">
        <f>IF(ISNUMBER(AA125),AA125/Services!EH136,"")</f>
        <v/>
      </c>
    </row>
    <row r="126" spans="1:30" x14ac:dyDescent="0.2">
      <c r="A126" t="str">
        <f t="shared" si="31"/>
        <v/>
      </c>
      <c r="C126" s="39"/>
      <c r="D126" s="12"/>
      <c r="E126" s="12"/>
      <c r="F126" s="12"/>
      <c r="G126" s="12"/>
      <c r="H126" s="12"/>
      <c r="W126" s="65">
        <v>46295</v>
      </c>
      <c r="X126" s="62">
        <v>0.72954436075312046</v>
      </c>
      <c r="Y126" s="66" t="str">
        <f t="shared" si="35"/>
        <v/>
      </c>
      <c r="Z126" s="66" t="str">
        <f t="shared" si="36"/>
        <v/>
      </c>
      <c r="AA126" s="66" t="str">
        <f t="shared" si="37"/>
        <v/>
      </c>
      <c r="AB126" s="67" t="str">
        <f t="shared" si="34"/>
        <v/>
      </c>
      <c r="AC126" s="66" t="str">
        <f>IF(ISNUMBER(Z126),Z126/Goods!EH137,"")</f>
        <v/>
      </c>
      <c r="AD126" s="66" t="str">
        <f>IF(ISNUMBER(AA126),AA126/Services!EH137,"")</f>
        <v/>
      </c>
    </row>
    <row r="127" spans="1:30" x14ac:dyDescent="0.2">
      <c r="A127" t="str">
        <f t="shared" si="31"/>
        <v/>
      </c>
      <c r="C127" s="39"/>
      <c r="D127" s="12"/>
      <c r="E127" s="12"/>
      <c r="F127" s="12"/>
      <c r="G127" s="12"/>
      <c r="H127" s="12"/>
      <c r="W127" s="65">
        <v>46387</v>
      </c>
      <c r="X127" s="62">
        <v>0.74483212757558981</v>
      </c>
      <c r="Y127" s="66" t="str">
        <f t="shared" si="35"/>
        <v/>
      </c>
      <c r="Z127" s="66" t="str">
        <f t="shared" si="36"/>
        <v/>
      </c>
      <c r="AA127" s="66" t="str">
        <f t="shared" si="37"/>
        <v/>
      </c>
      <c r="AB127" s="67" t="str">
        <f t="shared" si="34"/>
        <v/>
      </c>
      <c r="AC127" s="66" t="str">
        <f>IF(ISNUMBER(Z127),Z127/Goods!EH138,"")</f>
        <v/>
      </c>
      <c r="AD127" s="66" t="str">
        <f>IF(ISNUMBER(AA127),AA127/Services!EH138,"")</f>
        <v/>
      </c>
    </row>
    <row r="128" spans="1:30" x14ac:dyDescent="0.2">
      <c r="A128" t="str">
        <f t="shared" si="31"/>
        <v/>
      </c>
      <c r="C128" s="39"/>
      <c r="D128" s="12"/>
      <c r="E128" s="12"/>
      <c r="F128" s="12"/>
      <c r="G128" s="12"/>
      <c r="H128" s="12"/>
      <c r="W128" s="65">
        <v>46477</v>
      </c>
      <c r="X128" s="62">
        <v>0.76797544414937136</v>
      </c>
      <c r="Y128" s="66" t="str">
        <f t="shared" si="35"/>
        <v/>
      </c>
      <c r="Z128" s="66" t="str">
        <f t="shared" si="36"/>
        <v/>
      </c>
      <c r="AA128" s="66" t="str">
        <f t="shared" si="37"/>
        <v/>
      </c>
      <c r="AB128" s="67" t="str">
        <f t="shared" si="34"/>
        <v/>
      </c>
      <c r="AC128" s="66" t="str">
        <f>IF(ISNUMBER(Z128),Z128/Goods!EH139,"")</f>
        <v/>
      </c>
      <c r="AD128" s="66" t="str">
        <f>IF(ISNUMBER(AA128),AA128/Services!EH139,"")</f>
        <v/>
      </c>
    </row>
    <row r="129" spans="1:30" x14ac:dyDescent="0.2">
      <c r="A129" t="str">
        <f t="shared" si="31"/>
        <v/>
      </c>
      <c r="C129" s="39"/>
      <c r="D129" s="12"/>
      <c r="E129" s="12"/>
      <c r="F129" s="12"/>
      <c r="G129" s="12"/>
      <c r="H129" s="12"/>
      <c r="W129" s="65">
        <v>46568</v>
      </c>
      <c r="X129" s="62">
        <v>0.77084940071892039</v>
      </c>
      <c r="Y129" s="66" t="str">
        <f t="shared" si="35"/>
        <v/>
      </c>
      <c r="Z129" s="66" t="str">
        <f t="shared" si="36"/>
        <v/>
      </c>
      <c r="AA129" s="66" t="str">
        <f t="shared" si="37"/>
        <v/>
      </c>
      <c r="AB129" s="67" t="str">
        <f t="shared" si="34"/>
        <v/>
      </c>
      <c r="AC129" s="66" t="str">
        <f>IF(ISNUMBER(Z129),Z129/Goods!EH140,"")</f>
        <v/>
      </c>
      <c r="AD129" s="66" t="str">
        <f>IF(ISNUMBER(AA129),AA129/Services!EH140,"")</f>
        <v/>
      </c>
    </row>
    <row r="130" spans="1:30" x14ac:dyDescent="0.2">
      <c r="A130" t="str">
        <f t="shared" si="31"/>
        <v/>
      </c>
      <c r="C130" s="39"/>
      <c r="D130" s="12"/>
      <c r="E130" s="12"/>
      <c r="F130" s="12"/>
      <c r="G130" s="12"/>
      <c r="H130" s="12"/>
      <c r="W130" s="65">
        <v>46660</v>
      </c>
      <c r="X130" s="62">
        <v>0.78095065089411886</v>
      </c>
      <c r="Y130" s="66" t="str">
        <f t="shared" si="35"/>
        <v/>
      </c>
      <c r="Z130" s="66" t="str">
        <f t="shared" si="36"/>
        <v/>
      </c>
      <c r="AA130" s="66" t="str">
        <f t="shared" si="37"/>
        <v/>
      </c>
      <c r="AB130" s="67" t="str">
        <f t="shared" si="34"/>
        <v/>
      </c>
      <c r="AC130" s="66" t="str">
        <f>IF(ISNUMBER(Z130),Z130/Goods!EH141,"")</f>
        <v/>
      </c>
      <c r="AD130" s="66" t="str">
        <f>IF(ISNUMBER(AA130),AA130/Services!EH141,"")</f>
        <v/>
      </c>
    </row>
    <row r="131" spans="1:30" x14ac:dyDescent="0.2">
      <c r="A131" t="str">
        <f t="shared" si="31"/>
        <v/>
      </c>
      <c r="C131" s="39"/>
      <c r="D131" s="12"/>
      <c r="E131" s="12"/>
      <c r="F131" s="12"/>
      <c r="G131" s="12"/>
      <c r="H131" s="12"/>
      <c r="W131" s="65">
        <v>46752</v>
      </c>
      <c r="X131" s="62">
        <v>0.77602924333555201</v>
      </c>
      <c r="Y131" s="66" t="str">
        <f t="shared" si="35"/>
        <v/>
      </c>
      <c r="Z131" s="66" t="str">
        <f t="shared" si="36"/>
        <v/>
      </c>
      <c r="AA131" s="66" t="str">
        <f t="shared" si="37"/>
        <v/>
      </c>
      <c r="AB131" s="67" t="str">
        <f t="shared" si="34"/>
        <v/>
      </c>
      <c r="AC131" s="66" t="str">
        <f>IF(ISNUMBER(Z131),Z131/Goods!EH142,"")</f>
        <v/>
      </c>
      <c r="AD131" s="66" t="str">
        <f>IF(ISNUMBER(AA131),AA131/Services!EH142,"")</f>
        <v/>
      </c>
    </row>
    <row r="132" spans="1:30" x14ac:dyDescent="0.2">
      <c r="A132" t="str">
        <f t="shared" si="31"/>
        <v/>
      </c>
      <c r="C132" s="39"/>
      <c r="D132" s="12"/>
      <c r="E132" s="12"/>
      <c r="F132" s="12"/>
      <c r="G132" s="12"/>
      <c r="H132" s="12"/>
    </row>
    <row r="133" spans="1:30" x14ac:dyDescent="0.2">
      <c r="A133" t="str">
        <f t="shared" ref="A133:A141" si="41">IF(MONTH(C133)=3,YEAR(C133),"")</f>
        <v/>
      </c>
      <c r="C133" s="39"/>
      <c r="D133" s="12"/>
      <c r="E133" s="12"/>
      <c r="F133" s="12"/>
      <c r="G133" s="12"/>
      <c r="H133" s="12"/>
    </row>
    <row r="134" spans="1:30" x14ac:dyDescent="0.2">
      <c r="A134" t="str">
        <f t="shared" si="41"/>
        <v/>
      </c>
      <c r="C134" s="39"/>
      <c r="D134" s="12"/>
      <c r="E134" s="12"/>
      <c r="F134" s="12"/>
      <c r="G134" s="12"/>
      <c r="H134" s="12"/>
    </row>
    <row r="135" spans="1:30" x14ac:dyDescent="0.2">
      <c r="A135" t="str">
        <f t="shared" si="41"/>
        <v/>
      </c>
      <c r="C135" s="39"/>
      <c r="D135" s="12"/>
      <c r="E135" s="12"/>
      <c r="F135" s="12"/>
      <c r="G135" s="12"/>
      <c r="H135" s="12"/>
    </row>
    <row r="136" spans="1:30" x14ac:dyDescent="0.2">
      <c r="A136" t="str">
        <f t="shared" si="41"/>
        <v/>
      </c>
      <c r="C136" s="39"/>
      <c r="D136" s="12"/>
      <c r="E136" s="12"/>
      <c r="F136" s="12"/>
      <c r="G136" s="12"/>
      <c r="H136" s="12"/>
    </row>
    <row r="137" spans="1:30" x14ac:dyDescent="0.2">
      <c r="A137" t="str">
        <f t="shared" si="41"/>
        <v/>
      </c>
      <c r="C137" s="39"/>
      <c r="D137" s="12"/>
      <c r="E137" s="12"/>
      <c r="F137" s="12"/>
      <c r="G137" s="12"/>
      <c r="H137" s="12"/>
    </row>
    <row r="138" spans="1:30" x14ac:dyDescent="0.2">
      <c r="A138" t="str">
        <f t="shared" si="41"/>
        <v/>
      </c>
      <c r="C138" s="39"/>
      <c r="D138" s="12"/>
      <c r="E138" s="12"/>
      <c r="F138" s="12"/>
      <c r="G138" s="12"/>
      <c r="H138" s="12"/>
    </row>
    <row r="139" spans="1:30" x14ac:dyDescent="0.2">
      <c r="A139" t="str">
        <f t="shared" si="41"/>
        <v/>
      </c>
      <c r="C139" s="39"/>
      <c r="D139" s="12"/>
      <c r="E139" s="12"/>
      <c r="F139" s="12"/>
      <c r="G139" s="12"/>
      <c r="H139" s="12"/>
    </row>
    <row r="140" spans="1:30" x14ac:dyDescent="0.2">
      <c r="A140" t="str">
        <f t="shared" si="41"/>
        <v/>
      </c>
      <c r="C140" s="39"/>
      <c r="D140" s="12"/>
      <c r="E140" s="12"/>
      <c r="F140" s="12"/>
      <c r="G140" s="12"/>
      <c r="H140" s="12"/>
    </row>
    <row r="141" spans="1:30" x14ac:dyDescent="0.2">
      <c r="A141" t="str">
        <f t="shared" si="41"/>
        <v/>
      </c>
      <c r="C141" s="39"/>
      <c r="D141" s="12"/>
      <c r="E141" s="12"/>
      <c r="F141" s="12"/>
      <c r="G141" s="12"/>
      <c r="H141" s="12"/>
    </row>
    <row r="142" spans="1:30" x14ac:dyDescent="0.2">
      <c r="C142" s="11"/>
    </row>
    <row r="143" spans="1:30" x14ac:dyDescent="0.2">
      <c r="C143" s="11"/>
    </row>
    <row r="144" spans="1:30" x14ac:dyDescent="0.2">
      <c r="C144" s="11"/>
    </row>
    <row r="145" spans="3:3" x14ac:dyDescent="0.2">
      <c r="C145" s="11"/>
    </row>
    <row r="146" spans="3:3" x14ac:dyDescent="0.2">
      <c r="C146" s="11"/>
    </row>
    <row r="147" spans="3:3" x14ac:dyDescent="0.2">
      <c r="C147" s="11"/>
    </row>
    <row r="148" spans="3:3" x14ac:dyDescent="0.2">
      <c r="C148" s="11"/>
    </row>
    <row r="149" spans="3:3" x14ac:dyDescent="0.2">
      <c r="C149" s="11"/>
    </row>
    <row r="150" spans="3:3" x14ac:dyDescent="0.2">
      <c r="C150" s="11"/>
    </row>
    <row r="151" spans="3:3" x14ac:dyDescent="0.2">
      <c r="C151" s="11"/>
    </row>
    <row r="152" spans="3:3" x14ac:dyDescent="0.2">
      <c r="C152" s="11"/>
    </row>
    <row r="153" spans="3:3" x14ac:dyDescent="0.2">
      <c r="C153" s="11"/>
    </row>
    <row r="154" spans="3:3" x14ac:dyDescent="0.2">
      <c r="C154" s="11"/>
    </row>
    <row r="155" spans="3:3" x14ac:dyDescent="0.2">
      <c r="C155" s="11"/>
    </row>
    <row r="156" spans="3:3" x14ac:dyDescent="0.2">
      <c r="C156" s="11"/>
    </row>
    <row r="157" spans="3:3" x14ac:dyDescent="0.2">
      <c r="C157" s="11"/>
    </row>
    <row r="158" spans="3:3" x14ac:dyDescent="0.2">
      <c r="C158" s="11"/>
    </row>
    <row r="159" spans="3:3" x14ac:dyDescent="0.2">
      <c r="C159" s="11"/>
    </row>
    <row r="160" spans="3:3" x14ac:dyDescent="0.2">
      <c r="C160" s="11"/>
    </row>
    <row r="161" spans="3:3" x14ac:dyDescent="0.2">
      <c r="C161" s="11"/>
    </row>
    <row r="162" spans="3:3" x14ac:dyDescent="0.2">
      <c r="C162" s="11"/>
    </row>
    <row r="163" spans="3:3" x14ac:dyDescent="0.2">
      <c r="C163" s="11"/>
    </row>
    <row r="164" spans="3:3" x14ac:dyDescent="0.2">
      <c r="C164" s="11"/>
    </row>
    <row r="165" spans="3:3" x14ac:dyDescent="0.2">
      <c r="C165" s="11"/>
    </row>
    <row r="166" spans="3:3" x14ac:dyDescent="0.2">
      <c r="C166" s="11"/>
    </row>
    <row r="167" spans="3:3" x14ac:dyDescent="0.2">
      <c r="C167" s="11"/>
    </row>
    <row r="168" spans="3:3" x14ac:dyDescent="0.2">
      <c r="C168" s="11"/>
    </row>
    <row r="169" spans="3:3" x14ac:dyDescent="0.2">
      <c r="C169" s="11"/>
    </row>
    <row r="170" spans="3:3" x14ac:dyDescent="0.2">
      <c r="C170" s="11"/>
    </row>
    <row r="171" spans="3:3" x14ac:dyDescent="0.2">
      <c r="C171" s="11"/>
    </row>
    <row r="172" spans="3:3" x14ac:dyDescent="0.2">
      <c r="C172" s="11"/>
    </row>
    <row r="173" spans="3:3" x14ac:dyDescent="0.2">
      <c r="C173" s="11"/>
    </row>
    <row r="174" spans="3:3" x14ac:dyDescent="0.2">
      <c r="C174" s="11"/>
    </row>
    <row r="175" spans="3:3" x14ac:dyDescent="0.2">
      <c r="C175" s="11"/>
    </row>
    <row r="176" spans="3:3" x14ac:dyDescent="0.2">
      <c r="C176" s="11"/>
    </row>
    <row r="177" spans="3:3" x14ac:dyDescent="0.2">
      <c r="C177" s="11"/>
    </row>
    <row r="178" spans="3:3" x14ac:dyDescent="0.2">
      <c r="C178" s="11"/>
    </row>
    <row r="179" spans="3:3" x14ac:dyDescent="0.2">
      <c r="C179" s="11"/>
    </row>
    <row r="180" spans="3:3" x14ac:dyDescent="0.2">
      <c r="C180" s="11"/>
    </row>
    <row r="181" spans="3:3" x14ac:dyDescent="0.2">
      <c r="C181" s="11"/>
    </row>
    <row r="182" spans="3:3" x14ac:dyDescent="0.2">
      <c r="C182" s="11"/>
    </row>
    <row r="183" spans="3:3" x14ac:dyDescent="0.2">
      <c r="C183" s="11"/>
    </row>
    <row r="184" spans="3:3" x14ac:dyDescent="0.2">
      <c r="C184" s="11"/>
    </row>
    <row r="185" spans="3:3" x14ac:dyDescent="0.2">
      <c r="C185" s="11"/>
    </row>
    <row r="186" spans="3:3" x14ac:dyDescent="0.2">
      <c r="C186" s="11"/>
    </row>
    <row r="187" spans="3:3" x14ac:dyDescent="0.2">
      <c r="C187" s="11"/>
    </row>
    <row r="188" spans="3:3" x14ac:dyDescent="0.2">
      <c r="C188" s="11"/>
    </row>
    <row r="189" spans="3:3" x14ac:dyDescent="0.2">
      <c r="C189" s="11"/>
    </row>
    <row r="190" spans="3:3" x14ac:dyDescent="0.2">
      <c r="C190" s="11"/>
    </row>
    <row r="191" spans="3:3" x14ac:dyDescent="0.2">
      <c r="C191" s="11"/>
    </row>
    <row r="192" spans="3:3" x14ac:dyDescent="0.2">
      <c r="C192" s="11"/>
    </row>
    <row r="193" spans="3:3" x14ac:dyDescent="0.2">
      <c r="C193" s="11"/>
    </row>
    <row r="194" spans="3:3" x14ac:dyDescent="0.2">
      <c r="C194" s="11"/>
    </row>
    <row r="195" spans="3:3" x14ac:dyDescent="0.2">
      <c r="C195" s="11"/>
    </row>
    <row r="196" spans="3:3" x14ac:dyDescent="0.2">
      <c r="C196" s="11"/>
    </row>
    <row r="197" spans="3:3" x14ac:dyDescent="0.2">
      <c r="C197" s="11"/>
    </row>
    <row r="198" spans="3:3" x14ac:dyDescent="0.2">
      <c r="C198" s="11"/>
    </row>
    <row r="199" spans="3:3" x14ac:dyDescent="0.2">
      <c r="C199" s="11"/>
    </row>
    <row r="200" spans="3:3" x14ac:dyDescent="0.2">
      <c r="C200" s="11"/>
    </row>
    <row r="201" spans="3:3" x14ac:dyDescent="0.2">
      <c r="C201" s="11"/>
    </row>
    <row r="202" spans="3:3" x14ac:dyDescent="0.2">
      <c r="C202" s="11"/>
    </row>
    <row r="203" spans="3:3" x14ac:dyDescent="0.2">
      <c r="C203" s="11"/>
    </row>
    <row r="204" spans="3:3" x14ac:dyDescent="0.2">
      <c r="C204" s="11"/>
    </row>
    <row r="205" spans="3:3" x14ac:dyDescent="0.2">
      <c r="C205" s="11"/>
    </row>
    <row r="206" spans="3:3" x14ac:dyDescent="0.2">
      <c r="C206" s="11"/>
    </row>
    <row r="207" spans="3:3" x14ac:dyDescent="0.2">
      <c r="C207" s="11"/>
    </row>
    <row r="208" spans="3:3" x14ac:dyDescent="0.2">
      <c r="C208" s="11"/>
    </row>
    <row r="209" spans="3:3" x14ac:dyDescent="0.2">
      <c r="C209" s="11"/>
    </row>
    <row r="210" spans="3:3" x14ac:dyDescent="0.2">
      <c r="C210" s="11"/>
    </row>
  </sheetData>
  <mergeCells count="6">
    <mergeCell ref="AC2:AD2"/>
    <mergeCell ref="AC3:AD3"/>
    <mergeCell ref="D1:E1"/>
    <mergeCell ref="F1:H1"/>
    <mergeCell ref="Z2:AA2"/>
    <mergeCell ref="Z3:AA3"/>
  </mergeCells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3C2D-55C0-4D90-844F-38C7C8C654E6}">
  <sheetPr>
    <tabColor theme="7" tint="0.79998168889431442"/>
  </sheetPr>
  <dimension ref="A1:FN132"/>
  <sheetViews>
    <sheetView zoomScale="92" zoomScaleNormal="55" workbookViewId="0">
      <pane ySplit="1" topLeftCell="A2" activePane="bottomLeft" state="frozen"/>
      <selection pane="bottomLeft" activeCell="FN16" sqref="FN16:FN18"/>
    </sheetView>
  </sheetViews>
  <sheetFormatPr baseColWidth="10" defaultColWidth="8.83203125" defaultRowHeight="15" x14ac:dyDescent="0.2"/>
  <cols>
    <col min="2" max="2" width="13.1640625" bestFit="1" customWidth="1"/>
    <col min="3" max="27" width="15.6640625" customWidth="1"/>
    <col min="28" max="28" width="3.5" style="26" customWidth="1"/>
    <col min="29" max="29" width="13.1640625" style="41" bestFit="1" customWidth="1"/>
    <col min="30" max="54" width="11" customWidth="1"/>
    <col min="55" max="55" width="3.5" style="31" customWidth="1"/>
    <col min="56" max="56" width="13.1640625" bestFit="1" customWidth="1"/>
    <col min="57" max="82" width="11" customWidth="1"/>
    <col min="83" max="83" width="3.5" style="31" customWidth="1"/>
    <col min="84" max="84" width="13.1640625" bestFit="1" customWidth="1"/>
    <col min="85" max="111" width="11" customWidth="1"/>
    <col min="112" max="112" width="3.1640625" style="31" customWidth="1"/>
    <col min="113" max="139" width="11" customWidth="1"/>
    <col min="140" max="140" width="3.5" style="31" customWidth="1"/>
    <col min="141" max="141" width="13.1640625" bestFit="1" customWidth="1"/>
    <col min="142" max="168" width="11" customWidth="1"/>
    <col min="169" max="169" width="3.5" style="31" customWidth="1"/>
  </cols>
  <sheetData>
    <row r="1" spans="1:170" s="5" customFormat="1" x14ac:dyDescent="0.2">
      <c r="C1" s="6" t="s">
        <v>0</v>
      </c>
      <c r="D1" s="6" t="s">
        <v>1</v>
      </c>
      <c r="E1" s="6" t="s">
        <v>475</v>
      </c>
      <c r="F1" s="6" t="s">
        <v>478</v>
      </c>
      <c r="G1" s="6" t="s">
        <v>494</v>
      </c>
      <c r="H1" s="6" t="s">
        <v>495</v>
      </c>
      <c r="I1" s="6" t="s">
        <v>498</v>
      </c>
      <c r="J1" s="6" t="s">
        <v>508</v>
      </c>
      <c r="K1" s="6" t="s">
        <v>490</v>
      </c>
      <c r="L1" s="6" t="s">
        <v>484</v>
      </c>
      <c r="M1" s="6" t="s">
        <v>482</v>
      </c>
      <c r="N1" s="6" t="s">
        <v>483</v>
      </c>
      <c r="O1" s="6" t="s">
        <v>481</v>
      </c>
      <c r="P1" s="6" t="s">
        <v>476</v>
      </c>
      <c r="Q1" s="6" t="s">
        <v>477</v>
      </c>
      <c r="R1" s="6" t="s">
        <v>493</v>
      </c>
      <c r="S1" s="6" t="s">
        <v>479</v>
      </c>
      <c r="T1" s="6" t="s">
        <v>480</v>
      </c>
      <c r="U1" s="6" t="s">
        <v>504</v>
      </c>
      <c r="V1" s="6" t="s">
        <v>488</v>
      </c>
      <c r="W1" s="6" t="s">
        <v>503</v>
      </c>
      <c r="X1" s="6" t="s">
        <v>499</v>
      </c>
      <c r="Y1" s="6" t="s">
        <v>487</v>
      </c>
      <c r="Z1" s="6" t="s">
        <v>500</v>
      </c>
      <c r="AA1" s="6" t="s">
        <v>501</v>
      </c>
      <c r="AB1" s="25"/>
      <c r="AC1" s="40"/>
      <c r="AD1" s="6" t="s">
        <v>0</v>
      </c>
      <c r="AE1" s="6" t="s">
        <v>1</v>
      </c>
      <c r="AF1" s="6" t="s">
        <v>475</v>
      </c>
      <c r="AG1" s="6" t="s">
        <v>478</v>
      </c>
      <c r="AH1" s="6" t="s">
        <v>494</v>
      </c>
      <c r="AI1" s="6" t="s">
        <v>495</v>
      </c>
      <c r="AJ1" s="6" t="s">
        <v>498</v>
      </c>
      <c r="AK1" s="6" t="s">
        <v>508</v>
      </c>
      <c r="AL1" s="6" t="s">
        <v>490</v>
      </c>
      <c r="AM1" s="6" t="s">
        <v>484</v>
      </c>
      <c r="AN1" s="6" t="s">
        <v>482</v>
      </c>
      <c r="AO1" s="6" t="s">
        <v>483</v>
      </c>
      <c r="AP1" s="6" t="s">
        <v>481</v>
      </c>
      <c r="AQ1" s="6" t="s">
        <v>476</v>
      </c>
      <c r="AR1" s="6" t="s">
        <v>477</v>
      </c>
      <c r="AS1" s="6" t="s">
        <v>493</v>
      </c>
      <c r="AT1" s="6" t="s">
        <v>479</v>
      </c>
      <c r="AU1" s="6" t="s">
        <v>480</v>
      </c>
      <c r="AV1" s="6" t="s">
        <v>504</v>
      </c>
      <c r="AW1" s="6" t="s">
        <v>488</v>
      </c>
      <c r="AX1" s="6" t="s">
        <v>503</v>
      </c>
      <c r="AY1" s="6" t="s">
        <v>499</v>
      </c>
      <c r="AZ1" s="6" t="s">
        <v>487</v>
      </c>
      <c r="BA1" s="6" t="s">
        <v>500</v>
      </c>
      <c r="BB1" s="6" t="s">
        <v>501</v>
      </c>
      <c r="BC1" s="34"/>
      <c r="BD1" s="23"/>
      <c r="BE1" s="6" t="s">
        <v>0</v>
      </c>
      <c r="BF1" s="6" t="s">
        <v>1</v>
      </c>
      <c r="BG1" s="6" t="s">
        <v>475</v>
      </c>
      <c r="BH1" s="6" t="s">
        <v>478</v>
      </c>
      <c r="BI1" s="6" t="s">
        <v>494</v>
      </c>
      <c r="BJ1" s="6" t="s">
        <v>495</v>
      </c>
      <c r="BK1" s="6" t="s">
        <v>498</v>
      </c>
      <c r="BL1" s="6" t="s">
        <v>508</v>
      </c>
      <c r="BM1" s="6" t="s">
        <v>490</v>
      </c>
      <c r="BN1" s="6" t="s">
        <v>484</v>
      </c>
      <c r="BO1" s="6" t="s">
        <v>482</v>
      </c>
      <c r="BP1" s="6" t="s">
        <v>483</v>
      </c>
      <c r="BQ1" s="6" t="s">
        <v>481</v>
      </c>
      <c r="BR1" s="6" t="s">
        <v>476</v>
      </c>
      <c r="BS1" s="6" t="s">
        <v>477</v>
      </c>
      <c r="BT1" s="6" t="s">
        <v>493</v>
      </c>
      <c r="BU1" s="6" t="s">
        <v>479</v>
      </c>
      <c r="BV1" s="6" t="s">
        <v>480</v>
      </c>
      <c r="BW1" s="6" t="s">
        <v>504</v>
      </c>
      <c r="BX1" s="6" t="s">
        <v>488</v>
      </c>
      <c r="BY1" s="6" t="s">
        <v>503</v>
      </c>
      <c r="BZ1" s="6" t="s">
        <v>499</v>
      </c>
      <c r="CA1" s="6" t="s">
        <v>487</v>
      </c>
      <c r="CB1" s="6" t="s">
        <v>500</v>
      </c>
      <c r="CC1" s="6" t="s">
        <v>501</v>
      </c>
      <c r="CD1" s="24" t="s">
        <v>630</v>
      </c>
      <c r="CE1" s="30"/>
      <c r="CG1" s="6" t="s">
        <v>0</v>
      </c>
      <c r="CH1" s="6" t="s">
        <v>1</v>
      </c>
      <c r="CI1" s="6" t="s">
        <v>475</v>
      </c>
      <c r="CJ1" s="6" t="s">
        <v>478</v>
      </c>
      <c r="CK1" s="6" t="s">
        <v>494</v>
      </c>
      <c r="CL1" s="6" t="s">
        <v>495</v>
      </c>
      <c r="CM1" s="6" t="s">
        <v>498</v>
      </c>
      <c r="CN1" s="6" t="s">
        <v>508</v>
      </c>
      <c r="CO1" s="6" t="s">
        <v>490</v>
      </c>
      <c r="CP1" s="6" t="s">
        <v>484</v>
      </c>
      <c r="CQ1" s="6" t="s">
        <v>482</v>
      </c>
      <c r="CR1" s="6" t="s">
        <v>483</v>
      </c>
      <c r="CS1" s="6" t="s">
        <v>481</v>
      </c>
      <c r="CT1" s="6" t="s">
        <v>476</v>
      </c>
      <c r="CU1" s="6" t="s">
        <v>477</v>
      </c>
      <c r="CV1" s="6" t="s">
        <v>493</v>
      </c>
      <c r="CW1" s="6" t="s">
        <v>479</v>
      </c>
      <c r="CX1" s="6" t="s">
        <v>480</v>
      </c>
      <c r="CY1" s="6" t="s">
        <v>504</v>
      </c>
      <c r="CZ1" s="6" t="s">
        <v>488</v>
      </c>
      <c r="DA1" s="6" t="s">
        <v>503</v>
      </c>
      <c r="DB1" s="6" t="s">
        <v>499</v>
      </c>
      <c r="DC1" s="6" t="s">
        <v>487</v>
      </c>
      <c r="DD1" s="6" t="s">
        <v>500</v>
      </c>
      <c r="DE1" s="6" t="s">
        <v>501</v>
      </c>
      <c r="DF1" s="24" t="s">
        <v>681</v>
      </c>
      <c r="DG1" s="24" t="s">
        <v>183</v>
      </c>
      <c r="DH1" s="30"/>
      <c r="DI1" s="6" t="s">
        <v>0</v>
      </c>
      <c r="DJ1" s="6" t="s">
        <v>1</v>
      </c>
      <c r="DK1" s="6" t="s">
        <v>475</v>
      </c>
      <c r="DL1" s="6" t="s">
        <v>478</v>
      </c>
      <c r="DM1" s="6" t="s">
        <v>494</v>
      </c>
      <c r="DN1" s="6" t="s">
        <v>495</v>
      </c>
      <c r="DO1" s="6" t="s">
        <v>498</v>
      </c>
      <c r="DP1" s="6" t="s">
        <v>508</v>
      </c>
      <c r="DQ1" s="6" t="s">
        <v>490</v>
      </c>
      <c r="DR1" s="6" t="s">
        <v>484</v>
      </c>
      <c r="DS1" s="6" t="s">
        <v>482</v>
      </c>
      <c r="DT1" s="6" t="s">
        <v>483</v>
      </c>
      <c r="DU1" s="6" t="s">
        <v>481</v>
      </c>
      <c r="DV1" s="6" t="s">
        <v>476</v>
      </c>
      <c r="DW1" s="6" t="s">
        <v>477</v>
      </c>
      <c r="DX1" s="6" t="s">
        <v>493</v>
      </c>
      <c r="DY1" s="6" t="s">
        <v>479</v>
      </c>
      <c r="DZ1" s="6" t="s">
        <v>480</v>
      </c>
      <c r="EA1" s="6" t="s">
        <v>504</v>
      </c>
      <c r="EB1" s="6" t="s">
        <v>488</v>
      </c>
      <c r="EC1" s="6" t="s">
        <v>503</v>
      </c>
      <c r="ED1" s="6" t="s">
        <v>499</v>
      </c>
      <c r="EE1" s="6" t="s">
        <v>487</v>
      </c>
      <c r="EF1" s="6" t="s">
        <v>500</v>
      </c>
      <c r="EG1" s="6" t="s">
        <v>501</v>
      </c>
      <c r="EH1" s="24" t="s">
        <v>654</v>
      </c>
      <c r="EI1" s="24" t="s">
        <v>183</v>
      </c>
      <c r="EJ1" s="30"/>
      <c r="EL1" s="6" t="s">
        <v>0</v>
      </c>
      <c r="EM1" s="6" t="s">
        <v>1</v>
      </c>
      <c r="EN1" s="6" t="s">
        <v>475</v>
      </c>
      <c r="EO1" s="6" t="s">
        <v>478</v>
      </c>
      <c r="EP1" s="6" t="s">
        <v>494</v>
      </c>
      <c r="EQ1" s="6" t="s">
        <v>495</v>
      </c>
      <c r="ER1" s="6" t="s">
        <v>498</v>
      </c>
      <c r="ES1" s="6" t="s">
        <v>508</v>
      </c>
      <c r="ET1" s="6" t="s">
        <v>490</v>
      </c>
      <c r="EU1" s="6" t="s">
        <v>484</v>
      </c>
      <c r="EV1" s="6" t="s">
        <v>482</v>
      </c>
      <c r="EW1" s="6" t="s">
        <v>483</v>
      </c>
      <c r="EX1" s="6" t="s">
        <v>481</v>
      </c>
      <c r="EY1" s="6" t="s">
        <v>476</v>
      </c>
      <c r="EZ1" s="6" t="s">
        <v>477</v>
      </c>
      <c r="FA1" s="6" t="s">
        <v>493</v>
      </c>
      <c r="FB1" s="6" t="s">
        <v>479</v>
      </c>
      <c r="FC1" s="6" t="s">
        <v>480</v>
      </c>
      <c r="FD1" s="6" t="s">
        <v>504</v>
      </c>
      <c r="FE1" s="6" t="s">
        <v>488</v>
      </c>
      <c r="FF1" s="6" t="s">
        <v>503</v>
      </c>
      <c r="FG1" s="6" t="s">
        <v>499</v>
      </c>
      <c r="FH1" s="6" t="s">
        <v>487</v>
      </c>
      <c r="FI1" s="6" t="s">
        <v>500</v>
      </c>
      <c r="FJ1" s="6" t="s">
        <v>501</v>
      </c>
      <c r="FK1" s="24" t="s">
        <v>681</v>
      </c>
      <c r="FL1" s="24" t="s">
        <v>183</v>
      </c>
      <c r="FM1" s="30"/>
    </row>
    <row r="2" spans="1:170" x14ac:dyDescent="0.2">
      <c r="A2" s="1" t="s">
        <v>766</v>
      </c>
      <c r="B2" s="1" t="s">
        <v>6</v>
      </c>
      <c r="C2" s="7" t="s">
        <v>5</v>
      </c>
      <c r="D2" s="10" t="s">
        <v>82</v>
      </c>
      <c r="E2" s="7" t="s">
        <v>179</v>
      </c>
      <c r="F2" s="7" t="s">
        <v>97</v>
      </c>
      <c r="G2" s="7" t="s">
        <v>105</v>
      </c>
      <c r="H2" s="7" t="s">
        <v>113</v>
      </c>
      <c r="I2" s="7" t="s">
        <v>124</v>
      </c>
      <c r="J2" s="7" t="s">
        <v>129</v>
      </c>
      <c r="K2" s="7" t="s">
        <v>135</v>
      </c>
      <c r="L2" s="7" t="s">
        <v>181</v>
      </c>
      <c r="M2" s="7" t="s">
        <v>143</v>
      </c>
      <c r="N2" s="7" t="s">
        <v>182</v>
      </c>
      <c r="O2" s="7" t="s">
        <v>160</v>
      </c>
      <c r="P2" s="7" t="s">
        <v>164</v>
      </c>
      <c r="Q2" s="7" t="s">
        <v>631</v>
      </c>
      <c r="R2" s="7" t="s">
        <v>637</v>
      </c>
      <c r="S2" s="7" t="s">
        <v>643</v>
      </c>
      <c r="T2" s="10" t="s">
        <v>780</v>
      </c>
      <c r="U2" s="10" t="s">
        <v>786</v>
      </c>
      <c r="V2" s="10" t="s">
        <v>795</v>
      </c>
      <c r="W2" s="10" t="s">
        <v>804</v>
      </c>
      <c r="X2" s="10" t="s">
        <v>827</v>
      </c>
      <c r="Y2" s="10" t="s">
        <v>817</v>
      </c>
      <c r="Z2" s="10" t="s">
        <v>826</v>
      </c>
      <c r="AA2" s="10" t="s">
        <v>839</v>
      </c>
    </row>
    <row r="3" spans="1:170" s="4" customFormat="1" ht="116" customHeight="1" x14ac:dyDescent="0.2">
      <c r="A3" s="4" t="s">
        <v>19</v>
      </c>
      <c r="C3" s="8" t="s">
        <v>29</v>
      </c>
      <c r="D3" s="8" t="s">
        <v>686</v>
      </c>
      <c r="E3" s="8" t="s">
        <v>180</v>
      </c>
      <c r="F3" s="8" t="s">
        <v>675</v>
      </c>
      <c r="G3" s="8" t="s">
        <v>121</v>
      </c>
      <c r="H3" s="8" t="s">
        <v>122</v>
      </c>
      <c r="I3" s="8" t="s">
        <v>693</v>
      </c>
      <c r="J3" s="8" t="s">
        <v>694</v>
      </c>
      <c r="K3" s="8" t="s">
        <v>696</v>
      </c>
      <c r="L3" s="8" t="s">
        <v>698</v>
      </c>
      <c r="M3" s="8" t="s">
        <v>700</v>
      </c>
      <c r="N3" s="8" t="s">
        <v>702</v>
      </c>
      <c r="O3" s="8" t="s">
        <v>676</v>
      </c>
      <c r="P3" s="8" t="s">
        <v>705</v>
      </c>
      <c r="Q3" s="8" t="s">
        <v>707</v>
      </c>
      <c r="R3" s="8" t="s">
        <v>709</v>
      </c>
      <c r="S3" s="8" t="s">
        <v>649</v>
      </c>
      <c r="T3" s="8" t="s">
        <v>783</v>
      </c>
      <c r="U3" s="8" t="s">
        <v>792</v>
      </c>
      <c r="V3" s="8" t="s">
        <v>801</v>
      </c>
      <c r="W3" s="8" t="s">
        <v>810</v>
      </c>
      <c r="X3" s="8" t="s">
        <v>828</v>
      </c>
      <c r="Y3" s="8" t="s">
        <v>825</v>
      </c>
      <c r="Z3" s="8" t="s">
        <v>833</v>
      </c>
      <c r="AA3" s="8" t="s">
        <v>845</v>
      </c>
      <c r="AB3" s="27"/>
      <c r="AC3" s="42"/>
      <c r="AD3" s="74" t="s">
        <v>661</v>
      </c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35"/>
      <c r="BE3" s="74" t="s">
        <v>662</v>
      </c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36" t="s">
        <v>664</v>
      </c>
      <c r="CE3" s="33"/>
      <c r="CG3" s="74" t="s">
        <v>663</v>
      </c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36" t="s">
        <v>682</v>
      </c>
      <c r="DG3" s="36" t="s">
        <v>660</v>
      </c>
      <c r="DH3" s="33"/>
      <c r="DI3" s="74" t="s">
        <v>665</v>
      </c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36" t="s">
        <v>656</v>
      </c>
      <c r="EI3" s="36" t="s">
        <v>660</v>
      </c>
      <c r="EJ3" s="33"/>
      <c r="EL3" s="74" t="s">
        <v>666</v>
      </c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36" t="s">
        <v>682</v>
      </c>
      <c r="FL3" s="36" t="s">
        <v>655</v>
      </c>
      <c r="FM3" s="33"/>
    </row>
    <row r="4" spans="1:170" x14ac:dyDescent="0.2">
      <c r="A4" t="s">
        <v>18</v>
      </c>
      <c r="C4" s="7" t="s">
        <v>28</v>
      </c>
      <c r="D4" s="7" t="s">
        <v>91</v>
      </c>
      <c r="E4" s="7" t="s">
        <v>96</v>
      </c>
      <c r="F4" s="7" t="s">
        <v>103</v>
      </c>
      <c r="G4" s="7" t="s">
        <v>111</v>
      </c>
      <c r="H4" s="7" t="s">
        <v>119</v>
      </c>
      <c r="I4" s="7" t="s">
        <v>127</v>
      </c>
      <c r="J4" s="7" t="s">
        <v>134</v>
      </c>
      <c r="K4" s="7" t="s">
        <v>140</v>
      </c>
      <c r="L4" s="7" t="s">
        <v>150</v>
      </c>
      <c r="M4" s="7" t="s">
        <v>134</v>
      </c>
      <c r="N4" s="7" t="s">
        <v>150</v>
      </c>
      <c r="O4" s="7" t="s">
        <v>150</v>
      </c>
      <c r="P4" s="7" t="s">
        <v>140</v>
      </c>
      <c r="Q4" s="7" t="s">
        <v>635</v>
      </c>
      <c r="R4" s="7" t="s">
        <v>680</v>
      </c>
      <c r="S4" s="7" t="s">
        <v>96</v>
      </c>
      <c r="T4" s="7" t="s">
        <v>150</v>
      </c>
      <c r="U4" s="7" t="s">
        <v>791</v>
      </c>
      <c r="V4" s="7" t="s">
        <v>800</v>
      </c>
      <c r="W4" s="7" t="s">
        <v>809</v>
      </c>
      <c r="X4" s="7" t="s">
        <v>103</v>
      </c>
      <c r="Y4" s="7" t="s">
        <v>823</v>
      </c>
      <c r="Z4" s="7" t="s">
        <v>832</v>
      </c>
      <c r="AA4" s="7" t="s">
        <v>844</v>
      </c>
      <c r="DG4" s="13" t="s">
        <v>651</v>
      </c>
      <c r="EI4" s="13" t="s">
        <v>651</v>
      </c>
      <c r="FL4" s="13" t="s">
        <v>651</v>
      </c>
    </row>
    <row r="5" spans="1:170" x14ac:dyDescent="0.2">
      <c r="A5" t="s">
        <v>17</v>
      </c>
      <c r="C5" s="7" t="s">
        <v>684</v>
      </c>
      <c r="D5" s="7" t="s">
        <v>684</v>
      </c>
      <c r="E5" s="7" t="s">
        <v>684</v>
      </c>
      <c r="F5" s="7" t="s">
        <v>684</v>
      </c>
      <c r="G5" s="7" t="s">
        <v>690</v>
      </c>
      <c r="H5" s="7" t="s">
        <v>690</v>
      </c>
      <c r="I5" s="7" t="s">
        <v>684</v>
      </c>
      <c r="J5" s="7" t="s">
        <v>690</v>
      </c>
      <c r="K5" s="7" t="s">
        <v>690</v>
      </c>
      <c r="L5" s="7" t="s">
        <v>684</v>
      </c>
      <c r="M5" s="7" t="s">
        <v>684</v>
      </c>
      <c r="N5" s="7" t="s">
        <v>684</v>
      </c>
      <c r="O5" s="7" t="s">
        <v>684</v>
      </c>
      <c r="P5" s="7" t="s">
        <v>684</v>
      </c>
      <c r="Q5" s="7" t="s">
        <v>684</v>
      </c>
      <c r="R5" s="7" t="s">
        <v>684</v>
      </c>
      <c r="S5" s="7" t="s">
        <v>684</v>
      </c>
      <c r="T5" s="7" t="s">
        <v>684</v>
      </c>
      <c r="U5" s="7" t="s">
        <v>684</v>
      </c>
      <c r="V5" s="7" t="s">
        <v>684</v>
      </c>
      <c r="W5" s="7" t="s">
        <v>684</v>
      </c>
      <c r="X5" s="7" t="s">
        <v>684</v>
      </c>
      <c r="Y5" s="7" t="s">
        <v>684</v>
      </c>
      <c r="Z5" s="7" t="s">
        <v>684</v>
      </c>
      <c r="AA5" s="7" t="s">
        <v>684</v>
      </c>
    </row>
    <row r="6" spans="1:170" x14ac:dyDescent="0.2">
      <c r="A6" t="s">
        <v>16</v>
      </c>
      <c r="C6" s="7" t="s">
        <v>27</v>
      </c>
      <c r="D6" s="7" t="s">
        <v>90</v>
      </c>
      <c r="E6" s="7" t="s">
        <v>95</v>
      </c>
      <c r="F6" s="7" t="s">
        <v>102</v>
      </c>
      <c r="G6" s="7" t="s">
        <v>110</v>
      </c>
      <c r="H6" s="7" t="s">
        <v>118</v>
      </c>
      <c r="I6" s="7" t="s">
        <v>118</v>
      </c>
      <c r="J6" s="7" t="s">
        <v>118</v>
      </c>
      <c r="K6" s="7" t="s">
        <v>118</v>
      </c>
      <c r="L6" s="7" t="s">
        <v>149</v>
      </c>
      <c r="M6" s="7" t="s">
        <v>154</v>
      </c>
      <c r="N6" s="7" t="s">
        <v>159</v>
      </c>
      <c r="O6" s="7" t="s">
        <v>169</v>
      </c>
      <c r="P6" s="7" t="s">
        <v>173</v>
      </c>
      <c r="Q6" s="7" t="s">
        <v>634</v>
      </c>
      <c r="R6" s="7" t="s">
        <v>640</v>
      </c>
      <c r="S6" s="7" t="s">
        <v>647</v>
      </c>
      <c r="T6" s="7" t="s">
        <v>173</v>
      </c>
      <c r="U6" s="7" t="s">
        <v>790</v>
      </c>
      <c r="V6" s="7" t="s">
        <v>799</v>
      </c>
      <c r="W6" s="7" t="s">
        <v>808</v>
      </c>
      <c r="X6" s="7" t="s">
        <v>816</v>
      </c>
      <c r="Y6" s="7" t="s">
        <v>822</v>
      </c>
      <c r="Z6" s="7" t="s">
        <v>831</v>
      </c>
      <c r="AA6" s="7" t="s">
        <v>843</v>
      </c>
    </row>
    <row r="7" spans="1:170" x14ac:dyDescent="0.2">
      <c r="A7" t="s">
        <v>15</v>
      </c>
      <c r="C7" s="7" t="s">
        <v>26</v>
      </c>
      <c r="D7" s="7" t="s">
        <v>89</v>
      </c>
      <c r="E7" s="7" t="s">
        <v>26</v>
      </c>
      <c r="F7" s="7" t="s">
        <v>26</v>
      </c>
      <c r="G7" s="7" t="s">
        <v>89</v>
      </c>
      <c r="H7" s="7" t="s">
        <v>89</v>
      </c>
      <c r="I7" s="7" t="s">
        <v>89</v>
      </c>
      <c r="J7" s="7" t="s">
        <v>89</v>
      </c>
      <c r="K7" s="7" t="s">
        <v>89</v>
      </c>
      <c r="L7" s="7" t="s">
        <v>89</v>
      </c>
      <c r="M7" s="7" t="s">
        <v>89</v>
      </c>
      <c r="N7" s="7" t="s">
        <v>89</v>
      </c>
      <c r="O7" s="7" t="s">
        <v>89</v>
      </c>
      <c r="P7" s="7" t="s">
        <v>89</v>
      </c>
      <c r="Q7" s="7" t="s">
        <v>89</v>
      </c>
      <c r="R7" s="7" t="s">
        <v>89</v>
      </c>
      <c r="S7" s="7" t="s">
        <v>89</v>
      </c>
      <c r="T7" s="7" t="s">
        <v>89</v>
      </c>
      <c r="U7" s="7" t="s">
        <v>89</v>
      </c>
      <c r="V7" s="7" t="s">
        <v>89</v>
      </c>
      <c r="W7" s="7" t="s">
        <v>89</v>
      </c>
      <c r="X7" s="7" t="s">
        <v>89</v>
      </c>
      <c r="Y7" s="7" t="s">
        <v>89</v>
      </c>
      <c r="Z7" s="7" t="s">
        <v>89</v>
      </c>
      <c r="AA7" s="7" t="s">
        <v>89</v>
      </c>
    </row>
    <row r="8" spans="1:170" x14ac:dyDescent="0.2">
      <c r="A8" t="s">
        <v>14</v>
      </c>
      <c r="C8" s="7" t="s">
        <v>683</v>
      </c>
      <c r="D8" s="7" t="s">
        <v>685</v>
      </c>
      <c r="E8" s="7" t="s">
        <v>687</v>
      </c>
      <c r="F8" s="7" t="s">
        <v>688</v>
      </c>
      <c r="G8" s="7" t="s">
        <v>689</v>
      </c>
      <c r="H8" s="7" t="s">
        <v>691</v>
      </c>
      <c r="I8" s="7" t="s">
        <v>692</v>
      </c>
      <c r="J8" s="7" t="s">
        <v>691</v>
      </c>
      <c r="K8" s="7" t="s">
        <v>695</v>
      </c>
      <c r="L8" s="7" t="s">
        <v>697</v>
      </c>
      <c r="M8" s="7" t="s">
        <v>699</v>
      </c>
      <c r="N8" s="7" t="s">
        <v>701</v>
      </c>
      <c r="O8" s="7" t="s">
        <v>703</v>
      </c>
      <c r="P8" s="7" t="s">
        <v>704</v>
      </c>
      <c r="Q8" s="7" t="s">
        <v>706</v>
      </c>
      <c r="R8" s="7" t="s">
        <v>708</v>
      </c>
      <c r="S8" s="7" t="s">
        <v>710</v>
      </c>
      <c r="T8" s="7" t="s">
        <v>704</v>
      </c>
      <c r="U8" s="7" t="s">
        <v>789</v>
      </c>
      <c r="V8" s="7" t="s">
        <v>798</v>
      </c>
      <c r="W8" s="7" t="s">
        <v>807</v>
      </c>
      <c r="X8" s="7" t="s">
        <v>815</v>
      </c>
      <c r="Y8" s="7" t="s">
        <v>821</v>
      </c>
      <c r="Z8" s="7" t="s">
        <v>830</v>
      </c>
      <c r="AA8" s="7" t="s">
        <v>842</v>
      </c>
    </row>
    <row r="9" spans="1:170" x14ac:dyDescent="0.2">
      <c r="A9" t="s">
        <v>13</v>
      </c>
      <c r="C9" s="7" t="s">
        <v>25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7" t="s">
        <v>25</v>
      </c>
      <c r="O9" s="7" t="s">
        <v>25</v>
      </c>
      <c r="P9" s="7" t="s">
        <v>25</v>
      </c>
      <c r="Q9" s="7" t="s">
        <v>25</v>
      </c>
      <c r="R9" s="7" t="s">
        <v>25</v>
      </c>
      <c r="S9" s="7" t="s">
        <v>25</v>
      </c>
      <c r="T9" s="7" t="s">
        <v>25</v>
      </c>
      <c r="U9" s="7" t="s">
        <v>25</v>
      </c>
      <c r="V9" s="7" t="s">
        <v>25</v>
      </c>
      <c r="W9" s="7" t="s">
        <v>25</v>
      </c>
      <c r="X9" s="7" t="s">
        <v>25</v>
      </c>
      <c r="Y9" s="7" t="s">
        <v>25</v>
      </c>
      <c r="Z9" s="7" t="s">
        <v>25</v>
      </c>
      <c r="AA9" s="7" t="s">
        <v>25</v>
      </c>
    </row>
    <row r="10" spans="1:170" x14ac:dyDescent="0.2">
      <c r="A10" t="s">
        <v>12</v>
      </c>
      <c r="C10" s="7" t="s">
        <v>24</v>
      </c>
      <c r="D10" s="7" t="s">
        <v>88</v>
      </c>
      <c r="E10" s="7" t="s">
        <v>88</v>
      </c>
      <c r="F10" s="7" t="s">
        <v>88</v>
      </c>
      <c r="G10" s="7" t="s">
        <v>88</v>
      </c>
      <c r="H10" s="7" t="s">
        <v>88</v>
      </c>
      <c r="I10" s="7" t="s">
        <v>88</v>
      </c>
      <c r="J10" s="7" t="s">
        <v>88</v>
      </c>
      <c r="K10" s="7" t="s">
        <v>88</v>
      </c>
      <c r="L10" s="7" t="s">
        <v>88</v>
      </c>
      <c r="M10" s="7" t="s">
        <v>88</v>
      </c>
      <c r="N10" s="7" t="s">
        <v>88</v>
      </c>
      <c r="O10" s="7" t="s">
        <v>88</v>
      </c>
      <c r="P10" s="7" t="s">
        <v>172</v>
      </c>
      <c r="Q10" s="7" t="s">
        <v>88</v>
      </c>
      <c r="R10" s="7" t="s">
        <v>88</v>
      </c>
      <c r="S10" s="7" t="s">
        <v>88</v>
      </c>
      <c r="T10" s="7" t="s">
        <v>88</v>
      </c>
      <c r="U10" s="7" t="s">
        <v>88</v>
      </c>
      <c r="V10" s="7" t="s">
        <v>88</v>
      </c>
      <c r="W10" s="7" t="s">
        <v>88</v>
      </c>
      <c r="X10" s="7" t="s">
        <v>88</v>
      </c>
      <c r="Y10" s="7" t="s">
        <v>88</v>
      </c>
      <c r="Z10" s="7" t="s">
        <v>88</v>
      </c>
      <c r="AA10" s="7" t="s">
        <v>88</v>
      </c>
    </row>
    <row r="11" spans="1:170" x14ac:dyDescent="0.2">
      <c r="A11" t="s">
        <v>11</v>
      </c>
      <c r="C11" s="7" t="s">
        <v>23</v>
      </c>
      <c r="D11" s="7" t="s">
        <v>87</v>
      </c>
      <c r="E11" s="7" t="s">
        <v>175</v>
      </c>
      <c r="F11" s="7" t="s">
        <v>87</v>
      </c>
      <c r="G11" s="7" t="s">
        <v>87</v>
      </c>
      <c r="H11" s="7" t="s">
        <v>87</v>
      </c>
      <c r="I11" s="7" t="s">
        <v>87</v>
      </c>
      <c r="J11" s="7" t="s">
        <v>87</v>
      </c>
      <c r="K11" s="7" t="s">
        <v>87</v>
      </c>
      <c r="L11" s="7" t="s">
        <v>148</v>
      </c>
      <c r="M11" s="7" t="s">
        <v>87</v>
      </c>
      <c r="N11" s="7" t="s">
        <v>175</v>
      </c>
      <c r="O11" s="7" t="s">
        <v>87</v>
      </c>
      <c r="P11" s="7" t="s">
        <v>87</v>
      </c>
      <c r="Q11" s="7" t="s">
        <v>87</v>
      </c>
      <c r="R11" s="7" t="s">
        <v>87</v>
      </c>
      <c r="S11" s="7" t="s">
        <v>87</v>
      </c>
      <c r="T11" s="7" t="s">
        <v>87</v>
      </c>
      <c r="U11" s="7" t="s">
        <v>87</v>
      </c>
      <c r="V11" s="7" t="s">
        <v>23</v>
      </c>
      <c r="W11" s="7" t="s">
        <v>87</v>
      </c>
      <c r="X11" s="7" t="s">
        <v>87</v>
      </c>
      <c r="Y11" s="7" t="s">
        <v>23</v>
      </c>
      <c r="Z11" s="7" t="s">
        <v>87</v>
      </c>
      <c r="AA11" s="7" t="s">
        <v>87</v>
      </c>
    </row>
    <row r="12" spans="1:170" x14ac:dyDescent="0.2">
      <c r="A12" t="s">
        <v>10</v>
      </c>
      <c r="C12" s="7" t="s">
        <v>22</v>
      </c>
      <c r="D12" s="7" t="s">
        <v>86</v>
      </c>
      <c r="E12" s="7" t="s">
        <v>94</v>
      </c>
      <c r="F12" s="7" t="s">
        <v>101</v>
      </c>
      <c r="G12" s="7" t="s">
        <v>109</v>
      </c>
      <c r="H12" s="7" t="s">
        <v>117</v>
      </c>
      <c r="I12" s="7" t="s">
        <v>117</v>
      </c>
      <c r="J12" s="7" t="s">
        <v>133</v>
      </c>
      <c r="K12" s="7" t="s">
        <v>101</v>
      </c>
      <c r="L12" s="7" t="s">
        <v>147</v>
      </c>
      <c r="M12" s="7" t="s">
        <v>153</v>
      </c>
      <c r="N12" s="7" t="s">
        <v>158</v>
      </c>
      <c r="O12" s="7" t="s">
        <v>168</v>
      </c>
      <c r="P12" s="7" t="s">
        <v>171</v>
      </c>
      <c r="Q12" s="7" t="s">
        <v>633</v>
      </c>
      <c r="R12" s="7" t="s">
        <v>639</v>
      </c>
      <c r="S12" s="7" t="s">
        <v>646</v>
      </c>
      <c r="T12" s="7" t="s">
        <v>782</v>
      </c>
      <c r="U12" s="7" t="s">
        <v>788</v>
      </c>
      <c r="V12" s="7" t="s">
        <v>797</v>
      </c>
      <c r="W12" s="7" t="s">
        <v>806</v>
      </c>
      <c r="X12" s="7" t="s">
        <v>814</v>
      </c>
      <c r="Y12" s="7" t="s">
        <v>820</v>
      </c>
      <c r="Z12" s="7" t="s">
        <v>158</v>
      </c>
      <c r="AA12" s="7" t="s">
        <v>841</v>
      </c>
    </row>
    <row r="13" spans="1:170" x14ac:dyDescent="0.2">
      <c r="A13" t="s">
        <v>9</v>
      </c>
      <c r="C13" s="7" t="s">
        <v>21</v>
      </c>
      <c r="D13" s="7" t="s">
        <v>85</v>
      </c>
      <c r="E13" s="7" t="s">
        <v>93</v>
      </c>
      <c r="F13" s="7" t="s">
        <v>100</v>
      </c>
      <c r="G13" s="7" t="s">
        <v>108</v>
      </c>
      <c r="H13" s="7" t="s">
        <v>116</v>
      </c>
      <c r="I13" s="7" t="s">
        <v>116</v>
      </c>
      <c r="J13" s="7" t="s">
        <v>132</v>
      </c>
      <c r="K13" s="7" t="s">
        <v>139</v>
      </c>
      <c r="L13" s="7" t="s">
        <v>146</v>
      </c>
      <c r="M13" s="7" t="s">
        <v>152</v>
      </c>
      <c r="N13" s="7" t="s">
        <v>157</v>
      </c>
      <c r="O13" s="7" t="s">
        <v>167</v>
      </c>
      <c r="P13" s="7" t="s">
        <v>170</v>
      </c>
      <c r="Q13" s="7" t="s">
        <v>632</v>
      </c>
      <c r="R13" s="7" t="s">
        <v>638</v>
      </c>
      <c r="S13" s="7" t="s">
        <v>645</v>
      </c>
      <c r="T13" s="7" t="s">
        <v>781</v>
      </c>
      <c r="U13" s="7" t="s">
        <v>787</v>
      </c>
      <c r="V13" s="7" t="s">
        <v>796</v>
      </c>
      <c r="W13" s="7" t="s">
        <v>805</v>
      </c>
      <c r="X13" s="7" t="s">
        <v>813</v>
      </c>
      <c r="Y13" s="7" t="s">
        <v>819</v>
      </c>
      <c r="Z13" s="7" t="s">
        <v>829</v>
      </c>
      <c r="AA13" s="7" t="s">
        <v>840</v>
      </c>
    </row>
    <row r="14" spans="1:170" x14ac:dyDescent="0.2">
      <c r="A14" t="s">
        <v>8</v>
      </c>
      <c r="C14" s="7" t="s">
        <v>20</v>
      </c>
      <c r="D14" s="7" t="s">
        <v>33</v>
      </c>
      <c r="E14" s="7" t="s">
        <v>92</v>
      </c>
      <c r="F14" s="7" t="s">
        <v>99</v>
      </c>
      <c r="G14" s="7" t="s">
        <v>107</v>
      </c>
      <c r="H14" s="7" t="s">
        <v>66</v>
      </c>
      <c r="I14" s="7" t="s">
        <v>126</v>
      </c>
      <c r="J14" s="7" t="s">
        <v>131</v>
      </c>
      <c r="K14" s="7" t="s">
        <v>138</v>
      </c>
      <c r="L14" s="7" t="s">
        <v>145</v>
      </c>
      <c r="M14" s="7" t="s">
        <v>151</v>
      </c>
      <c r="N14" s="7" t="s">
        <v>156</v>
      </c>
      <c r="O14" s="7" t="s">
        <v>166</v>
      </c>
      <c r="P14" s="7" t="s">
        <v>47</v>
      </c>
      <c r="Q14" s="7" t="s">
        <v>336</v>
      </c>
      <c r="R14" s="7" t="s">
        <v>45</v>
      </c>
      <c r="S14" s="7" t="s">
        <v>337</v>
      </c>
      <c r="T14" s="7" t="s">
        <v>338</v>
      </c>
      <c r="U14" s="7" t="s">
        <v>351</v>
      </c>
      <c r="V14" s="7" t="s">
        <v>342</v>
      </c>
      <c r="W14" s="7" t="s">
        <v>350</v>
      </c>
      <c r="X14" s="7" t="s">
        <v>346</v>
      </c>
      <c r="Y14" s="7" t="s">
        <v>345</v>
      </c>
      <c r="Z14" s="7" t="s">
        <v>347</v>
      </c>
      <c r="AA14" s="7" t="s">
        <v>348</v>
      </c>
    </row>
    <row r="15" spans="1:170" x14ac:dyDescent="0.2">
      <c r="A15" t="s">
        <v>767</v>
      </c>
      <c r="B15" s="11">
        <v>35155</v>
      </c>
      <c r="C15" s="2">
        <v>826.9</v>
      </c>
      <c r="D15" s="3">
        <v>59586</v>
      </c>
      <c r="E15" s="9">
        <v>40683.800000000003</v>
      </c>
      <c r="F15" s="3">
        <v>250654</v>
      </c>
      <c r="G15" s="3">
        <v>5370</v>
      </c>
      <c r="H15" s="2">
        <v>22797</v>
      </c>
      <c r="I15" s="2" t="e">
        <v>#N/A</v>
      </c>
      <c r="J15" s="2">
        <v>3096539.5</v>
      </c>
      <c r="K15" s="2">
        <v>544057.86075974104</v>
      </c>
      <c r="L15" s="9">
        <v>2208.5055000000002</v>
      </c>
      <c r="M15" s="3">
        <v>151974</v>
      </c>
      <c r="N15" s="9">
        <v>1108.5640000000001</v>
      </c>
      <c r="O15" s="2">
        <v>9290.2000000000007</v>
      </c>
      <c r="P15" s="2">
        <v>11930.7</v>
      </c>
      <c r="Q15" s="3">
        <v>68873</v>
      </c>
      <c r="R15" s="3">
        <v>103093</v>
      </c>
      <c r="S15" s="2">
        <v>31890.1</v>
      </c>
      <c r="T15" s="2">
        <v>50538.6</v>
      </c>
      <c r="U15" s="3">
        <v>413440</v>
      </c>
      <c r="V15" s="2">
        <v>36832.400000000001</v>
      </c>
      <c r="W15" s="2">
        <v>36766.1</v>
      </c>
      <c r="X15" s="3">
        <v>754375.18507451494</v>
      </c>
      <c r="Y15" s="2" t="e">
        <v>#N/A</v>
      </c>
      <c r="Z15" s="3" t="e">
        <v>#N/A</v>
      </c>
      <c r="AA15" s="3" t="e">
        <v>#N/A</v>
      </c>
      <c r="AB15" s="28"/>
    </row>
    <row r="16" spans="1:170" x14ac:dyDescent="0.2">
      <c r="A16" t="s">
        <v>418</v>
      </c>
      <c r="B16" s="11">
        <v>35246</v>
      </c>
      <c r="C16" s="2">
        <v>847.7</v>
      </c>
      <c r="D16" s="3">
        <v>60073</v>
      </c>
      <c r="E16" s="9">
        <v>42570.9</v>
      </c>
      <c r="F16" s="3">
        <v>249413</v>
      </c>
      <c r="G16" s="3">
        <v>5533</v>
      </c>
      <c r="H16" s="2">
        <v>23244</v>
      </c>
      <c r="I16" s="2" t="e">
        <v>#N/A</v>
      </c>
      <c r="J16" s="2">
        <v>3085808</v>
      </c>
      <c r="K16" s="2">
        <v>550195.59203506575</v>
      </c>
      <c r="L16" s="9">
        <v>2366.5286000000001</v>
      </c>
      <c r="M16" s="3">
        <v>156181</v>
      </c>
      <c r="N16" s="9">
        <v>1120.7049999999999</v>
      </c>
      <c r="O16" s="2">
        <v>9104.6</v>
      </c>
      <c r="P16" s="2">
        <v>12073.6</v>
      </c>
      <c r="Q16" s="3">
        <v>70491</v>
      </c>
      <c r="R16" s="3">
        <v>106025</v>
      </c>
      <c r="S16" s="2">
        <v>31729.9</v>
      </c>
      <c r="T16" s="2">
        <v>47911.5</v>
      </c>
      <c r="U16" s="3">
        <v>403282</v>
      </c>
      <c r="V16" s="2">
        <v>37936.199999999997</v>
      </c>
      <c r="W16" s="2">
        <v>35886.1</v>
      </c>
      <c r="X16" s="3">
        <v>792498.00466343423</v>
      </c>
      <c r="Y16" s="2" t="e">
        <v>#N/A</v>
      </c>
      <c r="Z16" s="3" t="e">
        <v>#N/A</v>
      </c>
      <c r="AA16" s="3" t="e">
        <v>#N/A</v>
      </c>
      <c r="AB16" s="28"/>
      <c r="AC16" s="43">
        <f>B16</f>
        <v>35246</v>
      </c>
      <c r="AD16" s="45">
        <f>IF(AND(ISNUMBER(C15),ISNUMBER(C16)),100*(C16/C15-1),"")</f>
        <v>2.5154190349498284</v>
      </c>
      <c r="AE16" s="45">
        <f t="shared" ref="AE16:AE79" si="0">IF(AND(ISNUMBER(D15),ISNUMBER(D16)),100*(D16/D15-1),"")</f>
        <v>0.81730607860905913</v>
      </c>
      <c r="AF16" s="45">
        <f t="shared" ref="AF16:AF79" si="1">IF(AND(ISNUMBER(E15),ISNUMBER(E16)),100*(E16/E15-1),"")</f>
        <v>4.6384556014924749</v>
      </c>
      <c r="AG16" s="45">
        <f t="shared" ref="AG16:AG79" si="2">IF(AND(ISNUMBER(F15),ISNUMBER(F16)),100*(F16/F15-1),"")</f>
        <v>-0.49510480582795058</v>
      </c>
      <c r="AH16" s="45">
        <f t="shared" ref="AH16:AH79" si="3">IF(AND(ISNUMBER(G15),ISNUMBER(G16)),100*(G16/G15-1),"")</f>
        <v>3.03538175046556</v>
      </c>
      <c r="AI16" s="45">
        <f t="shared" ref="AI16:AI79" si="4">IF(AND(ISNUMBER(H15),ISNUMBER(H16)),100*(H16/H15-1),"")</f>
        <v>1.9607843137254832</v>
      </c>
      <c r="AJ16" s="45" t="str">
        <f t="shared" ref="AJ16:AJ79" si="5">IF(AND(ISNUMBER(I15),ISNUMBER(I16)),100*(I16/I15-1),"")</f>
        <v/>
      </c>
      <c r="AK16" s="45">
        <f t="shared" ref="AK16:AK79" si="6">IF(AND(ISNUMBER(J15),ISNUMBER(J16)),100*(J16/J15-1),"")</f>
        <v>-0.34656428571313569</v>
      </c>
      <c r="AL16" s="45">
        <f t="shared" ref="AL16:AL79" si="7">IF(AND(ISNUMBER(K15),ISNUMBER(K16)),100*(K16/K15-1),"")</f>
        <v>1.1281394347935292</v>
      </c>
      <c r="AM16" s="45">
        <f t="shared" ref="AM16:AM79" si="8">IF(AND(ISNUMBER(L15),ISNUMBER(L16)),100*(L16/L15-1),"")</f>
        <v>7.1552051828714047</v>
      </c>
      <c r="AN16" s="45">
        <f t="shared" ref="AN16:AN79" si="9">IF(AND(ISNUMBER(M15),ISNUMBER(M16)),100*(M16/M15-1),"")</f>
        <v>2.7682366720623186</v>
      </c>
      <c r="AO16" s="45">
        <f t="shared" ref="AO16:AO79" si="10">IF(AND(ISNUMBER(N15),ISNUMBER(N16)),100*(N16/N15-1),"")</f>
        <v>1.0952006379423951</v>
      </c>
      <c r="AP16" s="45">
        <f t="shared" ref="AP16:AP79" si="11">IF(AND(ISNUMBER(O15),ISNUMBER(O16)),100*(O16/O15-1),"")</f>
        <v>-1.9978041376934819</v>
      </c>
      <c r="AQ16" s="45">
        <f t="shared" ref="AQ16:AQ79" si="12">IF(AND(ISNUMBER(P15),ISNUMBER(P16)),100*(P16/P15-1),"")</f>
        <v>1.1977503415558255</v>
      </c>
      <c r="AR16" s="45">
        <f t="shared" ref="AR16:AR79" si="13">IF(AND(ISNUMBER(Q15),ISNUMBER(Q16)),100*(Q16/Q15-1),"")</f>
        <v>2.3492515209153186</v>
      </c>
      <c r="AS16" s="45">
        <f t="shared" ref="AS16:AS79" si="14">IF(AND(ISNUMBER(R15),ISNUMBER(R16)),100*(R16/R15-1),"")</f>
        <v>2.8440340275285525</v>
      </c>
      <c r="AT16" s="45">
        <f t="shared" ref="AT16:AT79" si="15">IF(AND(ISNUMBER(S15),ISNUMBER(S16)),100*(S16/S15-1),"")</f>
        <v>-0.5023502591713358</v>
      </c>
      <c r="AU16" s="45">
        <f t="shared" ref="AU16:AU79" si="16">IF(AND(ISNUMBER(T15),ISNUMBER(T16)),100*(T16/T15-1),"")</f>
        <v>-5.1982049364248333</v>
      </c>
      <c r="AV16" s="45">
        <f t="shared" ref="AV16:AV79" si="17">IF(AND(ISNUMBER(U15),ISNUMBER(U16)),100*(U16/U15-1),"")</f>
        <v>-2.4569465944272451</v>
      </c>
      <c r="AW16" s="45">
        <f t="shared" ref="AW16:AW79" si="18">IF(AND(ISNUMBER(V15),ISNUMBER(V16)),100*(V16/V15-1),"")</f>
        <v>2.9968180189181126</v>
      </c>
      <c r="AX16" s="45">
        <f t="shared" ref="AX16:AX79" si="19">IF(AND(ISNUMBER(W15),ISNUMBER(W16)),100*(W16/W15-1),"")</f>
        <v>-2.3935092381296874</v>
      </c>
      <c r="AY16" s="45">
        <f t="shared" ref="AY16:AY79" si="20">IF(AND(ISNUMBER(X15),ISNUMBER(X16)),100*(X16/X15-1),"")</f>
        <v>5.0535622516737044</v>
      </c>
      <c r="AZ16" s="45" t="str">
        <f t="shared" ref="AZ16:AZ79" si="21">IF(AND(ISNUMBER(Y15),ISNUMBER(Y16)),100*(Y16/Y15-1),"")</f>
        <v/>
      </c>
      <c r="BA16" s="45" t="str">
        <f t="shared" ref="BA16:BA79" si="22">IF(AND(ISNUMBER(Z15),ISNUMBER(Z16)),100*(Z16/Z15-1),"")</f>
        <v/>
      </c>
      <c r="BB16" s="45" t="str">
        <f t="shared" ref="BB16:BB79" si="23">IF(AND(ISNUMBER(AA15),ISNUMBER(AA16)),100*(AA16/AA15-1),"")</f>
        <v/>
      </c>
      <c r="BD16" s="39">
        <f t="shared" ref="BD16" si="24">AC16</f>
        <v>35246</v>
      </c>
      <c r="BE16" s="44">
        <f>IF(AND(ISNUMBER(C15),ISNUMBER(C16)),INDEX('Country weights'!$B$6:$FB$133,MATCH(Goods!$BD16,'Country weights'!$A$6:$A$133,0),MATCH(Goods!BE$1,'Country weights'!$B$3:$FB$3,0)),"")</f>
        <v>0.21383863936734487</v>
      </c>
      <c r="BF16" s="44">
        <f>IF(AND(ISNUMBER(D15),ISNUMBER(D16)),INDEX('Country weights'!$B$6:$FB$133,MATCH(Goods!$BD16,'Country weights'!$A$6:$A$133,0),MATCH(Goods!BF$1,'Country weights'!$B$3:$FB$3,0)),"")</f>
        <v>8.1584318385069354E-2</v>
      </c>
      <c r="BG16" s="44">
        <f>IF(AND(ISNUMBER(E15),ISNUMBER(E16)),INDEX('Country weights'!$B$6:$FB$133,MATCH(Goods!$BD16,'Country weights'!$A$6:$A$133,0),MATCH(Goods!BG$1,'Country weights'!$B$3:$FB$3,0)),"")</f>
        <v>9.8077266293174342E-2</v>
      </c>
      <c r="BH16" s="44">
        <f>IF(AND(ISNUMBER(F15),ISNUMBER(F16)),INDEX('Country weights'!$B$6:$FB$133,MATCH(Goods!$BD16,'Country weights'!$A$6:$A$133,0),MATCH(Goods!BH$1,'Country weights'!$B$3:$FB$3,0)),"")</f>
        <v>4.638802274831768E-2</v>
      </c>
      <c r="BI16" s="44">
        <f>IF(AND(ISNUMBER(G15),ISNUMBER(G16)),INDEX('Country weights'!$B$6:$FB$133,MATCH(Goods!$BD16,'Country weights'!$A$6:$A$133,0),MATCH(Goods!BI$1,'Country weights'!$B$3:$FB$3,0)),"")</f>
        <v>4.1524674740065068E-3</v>
      </c>
      <c r="BJ16" s="44">
        <f>IF(AND(ISNUMBER(H15),ISNUMBER(H16)),INDEX('Country weights'!$B$6:$FB$133,MATCH(Goods!$BD16,'Country weights'!$A$6:$A$133,0),MATCH(Goods!BJ$1,'Country weights'!$B$3:$FB$3,0)),"")</f>
        <v>1.7794779048382347E-2</v>
      </c>
      <c r="BK16" s="44" t="str">
        <f>IF(AND(ISNUMBER(I15),ISNUMBER(I16)),INDEX('Country weights'!$B$6:$FB$133,MATCH(Goods!$BD16,'Country weights'!$A$6:$A$133,0),MATCH(Goods!BK$1,'Country weights'!$B$3:$FB$3,0)),"")</f>
        <v/>
      </c>
      <c r="BL16" s="44">
        <f>IF(AND(ISNUMBER(J15),ISNUMBER(J16)),INDEX('Country weights'!$B$6:$FB$133,MATCH(Goods!$BD16,'Country weights'!$A$6:$A$133,0),MATCH(Goods!BL$1,'Country weights'!$B$3:$FB$3,0)),"")</f>
        <v>4.7225617257833832E-3</v>
      </c>
      <c r="BM16" s="44">
        <f>IF(AND(ISNUMBER(K15),ISNUMBER(K16)),INDEX('Country weights'!$B$6:$FB$133,MATCH(Goods!$BD16,'Country weights'!$A$6:$A$133,0),MATCH(Goods!BM$1,'Country weights'!$B$3:$FB$3,0)),"")</f>
        <v>2.2423470548311616E-2</v>
      </c>
      <c r="BN16" s="44">
        <f>IF(AND(ISNUMBER(L15),ISNUMBER(L16)),INDEX('Country weights'!$B$6:$FB$133,MATCH(Goods!$BD16,'Country weights'!$A$6:$A$133,0),MATCH(Goods!BN$1,'Country weights'!$B$3:$FB$3,0)),"")</f>
        <v>1.7958550601574047E-3</v>
      </c>
      <c r="BO16" s="44">
        <f>IF(AND(ISNUMBER(M15),ISNUMBER(M16)),INDEX('Country weights'!$B$6:$FB$133,MATCH(Goods!$BD16,'Country weights'!$A$6:$A$133,0),MATCH(Goods!BO$1,'Country weights'!$B$3:$FB$3,0)),"")</f>
        <v>6.4739111805366869E-3</v>
      </c>
      <c r="BP16" s="44">
        <f>IF(AND(ISNUMBER(N15),ISNUMBER(N16)),INDEX('Country weights'!$B$6:$FB$133,MATCH(Goods!$BD16,'Country weights'!$A$6:$A$133,0),MATCH(Goods!BP$1,'Country weights'!$B$3:$FB$3,0)),"")</f>
        <v>4.2111068681439569E-3</v>
      </c>
      <c r="BQ16" s="44">
        <f>IF(AND(ISNUMBER(O15),ISNUMBER(O16)),INDEX('Country weights'!$B$6:$FB$133,MATCH(Goods!$BD16,'Country weights'!$A$6:$A$133,0),MATCH(Goods!BQ$1,'Country weights'!$B$3:$FB$3,0)),"")</f>
        <v>2.1485800788946718E-3</v>
      </c>
      <c r="BR16" s="44">
        <f>IF(AND(ISNUMBER(P15),ISNUMBER(P16)),INDEX('Country weights'!$B$6:$FB$133,MATCH(Goods!$BD16,'Country weights'!$A$6:$A$133,0),MATCH(Goods!BR$1,'Country weights'!$B$3:$FB$3,0)),"")</f>
        <v>1.8822269572302527E-2</v>
      </c>
      <c r="BS16" s="44">
        <f>IF(AND(ISNUMBER(Q15),ISNUMBER(Q16)),INDEX('Country weights'!$B$6:$FB$133,MATCH(Goods!$BD16,'Country weights'!$A$6:$A$133,0),MATCH(Goods!BS$1,'Country weights'!$B$3:$FB$3,0)),"")</f>
        <v>1.3092578842739976E-2</v>
      </c>
      <c r="BT16" s="44">
        <f>IF(AND(ISNUMBER(R15),ISNUMBER(R16)),INDEX('Country weights'!$B$6:$FB$133,MATCH(Goods!$BD16,'Country weights'!$A$6:$A$133,0),MATCH(Goods!BT$1,'Country weights'!$B$3:$FB$3,0)),"")</f>
        <v>1.1161135440889937E-2</v>
      </c>
      <c r="BU16" s="44">
        <f>IF(AND(ISNUMBER(S15),ISNUMBER(S16)),INDEX('Country weights'!$B$6:$FB$133,MATCH(Goods!$BD16,'Country weights'!$A$6:$A$133,0),MATCH(Goods!BU$1,'Country weights'!$B$3:$FB$3,0)),"")</f>
        <v>2.0723138182526347E-2</v>
      </c>
      <c r="BV16" s="44">
        <f>IF(AND(ISNUMBER(T15),ISNUMBER(T16)),INDEX('Country weights'!$B$6:$FB$133,MATCH(Goods!$BD16,'Country weights'!$A$6:$A$133,0),MATCH(Goods!BV$1,'Country weights'!$B$3:$FB$3,0)),"")</f>
        <v>9.1365149922174663E-3</v>
      </c>
      <c r="BW16" s="44">
        <f>IF(AND(ISNUMBER(U15),ISNUMBER(U16)),INDEX('Country weights'!$B$6:$FB$133,MATCH(Goods!$BD16,'Country weights'!$A$6:$A$133,0),MATCH(Goods!BW$1,'Country weights'!$B$3:$FB$3,0)),"")</f>
        <v>4.3647002034377262E-2</v>
      </c>
      <c r="BX16" s="44">
        <f>IF(AND(ISNUMBER(V15),ISNUMBER(V16)),INDEX('Country weights'!$B$6:$FB$133,MATCH(Goods!$BD16,'Country weights'!$A$6:$A$133,0),MATCH(Goods!BX$1,'Country weights'!$B$3:$FB$3,0)),"")</f>
        <v>3.8016327473590246E-2</v>
      </c>
      <c r="BY16" s="44">
        <f>IF(AND(ISNUMBER(W15),ISNUMBER(W16)),INDEX('Country weights'!$B$6:$FB$133,MATCH(Goods!$BD16,'Country weights'!$A$6:$A$133,0),MATCH(Goods!BY$1,'Country weights'!$B$3:$FB$3,0)),"")</f>
        <v>3.4020777580446297E-2</v>
      </c>
      <c r="BZ16" s="44">
        <f>IF(AND(ISNUMBER(X15),ISNUMBER(X16)),INDEX('Country weights'!$B$6:$FB$133,MATCH(Goods!$BD16,'Country weights'!$A$6:$A$133,0),MATCH(Goods!BZ$1,'Country weights'!$B$3:$FB$3,0)),"")</f>
        <v>2.7615181449272056E-2</v>
      </c>
      <c r="CA16" s="44" t="str">
        <f>IF(AND(ISNUMBER(Y15),ISNUMBER(Y16)),INDEX('Country weights'!$B$6:$FB$133,MATCH(Goods!$BD16,'Country weights'!$A$6:$A$133,0),MATCH(Goods!CA$1,'Country weights'!$B$3:$FB$3,0)),"")</f>
        <v/>
      </c>
      <c r="CB16" s="44" t="str">
        <f>IF(AND(ISNUMBER(Z15),ISNUMBER(Z16)),INDEX('Country weights'!$B$6:$FB$133,MATCH(Goods!$BD16,'Country weights'!$A$6:$A$133,0),MATCH(Goods!CB$1,'Country weights'!$B$3:$FB$3,0)),"")</f>
        <v/>
      </c>
      <c r="CC16" s="44" t="str">
        <f>IF(AND(ISNUMBER(AA15),ISNUMBER(AA16)),INDEX('Country weights'!$B$6:$FB$133,MATCH(Goods!$BD16,'Country weights'!$A$6:$A$133,0),MATCH(Goods!CC$1,'Country weights'!$B$3:$FB$3,0)),"")</f>
        <v/>
      </c>
      <c r="CD16" s="46">
        <f>SUM(BE16:CC16)</f>
        <v>0.71984590434648488</v>
      </c>
      <c r="CF16" s="39">
        <f t="shared" ref="CF16" si="25">BD16</f>
        <v>35246</v>
      </c>
      <c r="CG16" s="45">
        <f>IF(AND(ISNUMBER(C15),ISNUMBER(C16)),BE16/$CD16,"")</f>
        <v>0.29706168789204845</v>
      </c>
      <c r="CH16" s="45">
        <f t="shared" ref="CH16:CH79" si="26">IF(AND(ISNUMBER(D15),ISNUMBER(D16)),BF16/$CD16,"")</f>
        <v>0.11333580963989233</v>
      </c>
      <c r="CI16" s="45">
        <f t="shared" ref="CI16:CI79" si="27">IF(AND(ISNUMBER(E15),ISNUMBER(E16)),BG16/$CD16,"")</f>
        <v>0.13624758535260986</v>
      </c>
      <c r="CJ16" s="45">
        <f t="shared" ref="CJ16:CJ79" si="28">IF(AND(ISNUMBER(F15),ISNUMBER(F16)),BH16/$CD16,"")</f>
        <v>6.4441601276361005E-2</v>
      </c>
      <c r="CK16" s="45">
        <f t="shared" ref="CK16:CK79" si="29">IF(AND(ISNUMBER(G15),ISNUMBER(G16)),BI16/$CD16,"")</f>
        <v>5.7685505313478744E-3</v>
      </c>
      <c r="CL16" s="45">
        <f t="shared" ref="CL16:CL79" si="30">IF(AND(ISNUMBER(H15),ISNUMBER(H16)),BJ16/$CD16,"")</f>
        <v>2.4720261573950901E-2</v>
      </c>
      <c r="CM16" s="45" t="str">
        <f t="shared" ref="CM16:CM79" si="31">IF(AND(ISNUMBER(I15),ISNUMBER(I16)),BK16/$CD16,"")</f>
        <v/>
      </c>
      <c r="CN16" s="45">
        <f t="shared" ref="CN16:CN79" si="32">IF(AND(ISNUMBER(J15),ISNUMBER(J16)),BL16/$CD16,"")</f>
        <v>6.5605176014313519E-3</v>
      </c>
      <c r="CO16" s="45">
        <f t="shared" ref="CO16:CO79" si="33">IF(AND(ISNUMBER(K15),ISNUMBER(K16)),BM16/$CD16,"")</f>
        <v>3.1150375952571207E-2</v>
      </c>
      <c r="CP16" s="45">
        <f t="shared" ref="CP16:CP79" si="34">IF(AND(ISNUMBER(L15),ISNUMBER(L16)),BN16/$CD16,"")</f>
        <v>2.4947770756406254E-3</v>
      </c>
      <c r="CQ16" s="45">
        <f t="shared" ref="CQ16:CQ79" si="35">IF(AND(ISNUMBER(M15),ISNUMBER(M16)),BO16/$CD16,"")</f>
        <v>8.9934681040021395E-3</v>
      </c>
      <c r="CR16" s="45">
        <f t="shared" ref="CR16:CR79" si="36">IF(AND(ISNUMBER(N15),ISNUMBER(N16)),BP16/$CD16,"")</f>
        <v>5.8500115687496034E-3</v>
      </c>
      <c r="CS16" s="45">
        <f t="shared" ref="CS16:CS79" si="37">IF(AND(ISNUMBER(O15),ISNUMBER(O16)),BQ16/$CD16,"")</f>
        <v>2.9847778058072986E-3</v>
      </c>
      <c r="CT16" s="45">
        <f t="shared" ref="CT16:CT79" si="38">IF(AND(ISNUMBER(P15),ISNUMBER(P16)),BR16/$CD16,"")</f>
        <v>2.6147637235486396E-2</v>
      </c>
      <c r="CU16" s="45">
        <f t="shared" ref="CU16:CU79" si="39">IF(AND(ISNUMBER(Q15),ISNUMBER(Q16)),BS16/$CD16,"")</f>
        <v>1.8188029915411033E-2</v>
      </c>
      <c r="CV16" s="45">
        <f t="shared" ref="CV16:CV79" si="40">IF(AND(ISNUMBER(R15),ISNUMBER(R16)),BT16/$CD16,"")</f>
        <v>1.5504895385940441E-2</v>
      </c>
      <c r="CW16" s="45">
        <f t="shared" ref="CW16:CW79" si="41">IF(AND(ISNUMBER(S15),ISNUMBER(S16)),BU16/$CD16,"")</f>
        <v>2.878829768621096E-2</v>
      </c>
      <c r="CX16" s="45">
        <f t="shared" ref="CX16:CX79" si="42">IF(AND(ISNUMBER(T15),ISNUMBER(T16)),BV16/$CD16,"")</f>
        <v>1.2692320588407167E-2</v>
      </c>
      <c r="CY16" s="45">
        <f t="shared" ref="CY16:CY79" si="43">IF(AND(ISNUMBER(U15),ISNUMBER(U16)),BW16/$CD16,"")</f>
        <v>6.0633813113102834E-2</v>
      </c>
      <c r="CZ16" s="45">
        <f t="shared" ref="CZ16:CZ79" si="44">IF(AND(ISNUMBER(V15),ISNUMBER(V16)),BX16/$CD16,"")</f>
        <v>5.2811757688756358E-2</v>
      </c>
      <c r="DA16" s="45">
        <f t="shared" ref="DA16:DA79" si="45">IF(AND(ISNUMBER(W15),ISNUMBER(W16)),BY16/$CD16,"")</f>
        <v>4.7261194896055153E-2</v>
      </c>
      <c r="DB16" s="45">
        <f t="shared" ref="DB16:DB79" si="46">IF(AND(ISNUMBER(X15),ISNUMBER(X16)),BZ16/$CD16,"")</f>
        <v>3.8362629116217052E-2</v>
      </c>
      <c r="DC16" s="45" t="str">
        <f t="shared" ref="DC16:DC79" si="47">IF(AND(ISNUMBER(Y15),ISNUMBER(Y16)),CA16/$CD16,"")</f>
        <v/>
      </c>
      <c r="DD16" s="45" t="str">
        <f t="shared" ref="DD16:DD79" si="48">IF(AND(ISNUMBER(Z15),ISNUMBER(Z16)),CB16/$CD16,"")</f>
        <v/>
      </c>
      <c r="DE16" s="45" t="str">
        <f t="shared" ref="DE16:DE79" si="49">IF(AND(ISNUMBER(AA15),ISNUMBER(AA16)),CC16/$CD16,"")</f>
        <v/>
      </c>
      <c r="DF16" s="46">
        <f>SUM(CG16:DE16)</f>
        <v>1</v>
      </c>
      <c r="DG16" s="47">
        <f>SUMPRODUCT(AD16:BB16,CG16:DE16,'Sector weights'!B3:Z3)</f>
        <v>1.2761663767632823</v>
      </c>
      <c r="DI16" s="45">
        <f>IF(AND(ISNUMBER(C15),ISNUMBER(C16)),CG16*'Sector weights'!B3,"")</f>
        <v>0.23434488620295252</v>
      </c>
      <c r="DJ16" s="45">
        <f>IF(AND(ISNUMBER(D15),ISNUMBER(D16)),CH16*'Sector weights'!C3,"")</f>
        <v>8.3394800543383149E-2</v>
      </c>
      <c r="DK16" s="45">
        <f>IF(AND(ISNUMBER(E15),ISNUMBER(E16)),CI16*'Sector weights'!D3,"")</f>
        <v>9.7441031827792041E-2</v>
      </c>
      <c r="DL16" s="45">
        <f>IF(AND(ISNUMBER(F15),ISNUMBER(F16)),CJ16*'Sector weights'!E3,"")</f>
        <v>5.1476965301785922E-2</v>
      </c>
      <c r="DM16" s="45">
        <f>IF(AND(ISNUMBER(G15),ISNUMBER(G16)),CK16*'Sector weights'!F3,"")</f>
        <v>4.115466501041329E-3</v>
      </c>
      <c r="DN16" s="45">
        <f>IF(AND(ISNUMBER(H15),ISNUMBER(H16)),CL16*'Sector weights'!G3,"")</f>
        <v>1.6454430876853592E-2</v>
      </c>
      <c r="DO16" s="45" t="str">
        <f>IF(AND(ISNUMBER(I15),ISNUMBER(I16)),CM16*'Sector weights'!H3,"")</f>
        <v/>
      </c>
      <c r="DP16" s="45">
        <f>IF(AND(ISNUMBER(J15),ISNUMBER(J16)),CN16*'Sector weights'!I3,"")</f>
        <v>5.6073470411095571E-3</v>
      </c>
      <c r="DQ16" s="45">
        <f>IF(AND(ISNUMBER(K15),ISNUMBER(K16)),CO16*'Sector weights'!J3,"")</f>
        <v>2.8561696280735422E-2</v>
      </c>
      <c r="DR16" s="45">
        <f>IF(AND(ISNUMBER(L15),ISNUMBER(L16)),CP16*'Sector weights'!K3,"")</f>
        <v>1.5779464101388296E-3</v>
      </c>
      <c r="DS16" s="45">
        <f>IF(AND(ISNUMBER(M15),ISNUMBER(M16)),CQ16*'Sector weights'!L3,"")</f>
        <v>6.9922050925079488E-3</v>
      </c>
      <c r="DT16" s="45">
        <f>IF(AND(ISNUMBER(N15),ISNUMBER(N16)),CR16*'Sector weights'!M3,"")</f>
        <v>4.644664082148137E-3</v>
      </c>
      <c r="DU16" s="45">
        <f>IF(AND(ISNUMBER(O15),ISNUMBER(O16)),CS16*'Sector weights'!N3,"")</f>
        <v>2.3339098368412563E-3</v>
      </c>
      <c r="DV16" s="45">
        <f>IF(AND(ISNUMBER(P15),ISNUMBER(P16)),CT16*'Sector weights'!O3,"")</f>
        <v>1.7882260768888724E-2</v>
      </c>
      <c r="DW16" s="45">
        <f>IF(AND(ISNUMBER(Q15),ISNUMBER(Q16)),CU16*'Sector weights'!P3,"")</f>
        <v>1.2287406047888649E-2</v>
      </c>
      <c r="DX16" s="45">
        <f>IF(AND(ISNUMBER(R15),ISNUMBER(R16)),CV16*'Sector weights'!Q3,"")</f>
        <v>1.0613359140164518E-2</v>
      </c>
      <c r="DY16" s="45">
        <f>IF(AND(ISNUMBER(S15),ISNUMBER(S16)),CW16*'Sector weights'!R3,"")</f>
        <v>2.1748110600971166E-2</v>
      </c>
      <c r="DZ16" s="45">
        <f>IF(AND(ISNUMBER(T15),ISNUMBER(T16)),CX16*'Sector weights'!S3,"")</f>
        <v>1.1133615324214157E-2</v>
      </c>
      <c r="EA16" s="45">
        <f>IF(AND(ISNUMBER(U15),ISNUMBER(U16)),CY16*'Sector weights'!T3,"")</f>
        <v>4.9348107240825126E-2</v>
      </c>
      <c r="EB16" s="45">
        <f>IF(AND(ISNUMBER(V15),ISNUMBER(V16)),CZ16*'Sector weights'!U3,"")</f>
        <v>4.3178042851997646E-2</v>
      </c>
      <c r="EC16" s="45">
        <f>IF(AND(ISNUMBER(W15),ISNUMBER(W16)),DA16*'Sector weights'!V3,"")</f>
        <v>3.7462293596731845E-2</v>
      </c>
      <c r="ED16" s="45">
        <f>IF(AND(ISNUMBER(X15),ISNUMBER(X16)),DB16*'Sector weights'!W3,"")</f>
        <v>3.0826471039705487E-2</v>
      </c>
      <c r="EE16" s="45" t="str">
        <f>IF(AND(ISNUMBER(Y15),ISNUMBER(Y16)),DC16*'Sector weights'!X3,"")</f>
        <v/>
      </c>
      <c r="EF16" s="45" t="str">
        <f>IF(AND(ISNUMBER(Z15),ISNUMBER(Z16)),DD16*'Sector weights'!Y3,"")</f>
        <v/>
      </c>
      <c r="EG16" s="45" t="str">
        <f>IF(AND(ISNUMBER(AA15),ISNUMBER(AA16)),DE16*'Sector weights'!Z3,"")</f>
        <v/>
      </c>
      <c r="EH16" s="46">
        <f>SUM(DI16:EG16)</f>
        <v>0.77142501660867724</v>
      </c>
      <c r="EI16" s="47">
        <f>SUMPRODUCT(AD16:BB16,DI16:EG16)</f>
        <v>1.276166376763282</v>
      </c>
      <c r="EK16" s="39">
        <f t="shared" ref="EK16" si="50">CF16</f>
        <v>35246</v>
      </c>
      <c r="EL16" s="45">
        <f>IF(AND(ISNUMBER(C15),ISNUMBER(C16)),DI16/$EH16,"")</f>
        <v>0.30378180789777171</v>
      </c>
      <c r="EM16" s="45">
        <f t="shared" ref="EM16:EM79" si="51">IF(AND(ISNUMBER(D15),ISNUMBER(D16)),DJ16/$EH16,"")</f>
        <v>0.10810486923278902</v>
      </c>
      <c r="EN16" s="45">
        <f t="shared" ref="EN16:EN79" si="52">IF(AND(ISNUMBER(E15),ISNUMBER(E16)),DK16/$EH16,"")</f>
        <v>0.12631303072871591</v>
      </c>
      <c r="EO16" s="45">
        <f t="shared" ref="EO16:EO79" si="53">IF(AND(ISNUMBER(F15),ISNUMBER(F16)),DL16/$EH16,"")</f>
        <v>6.6729706962431551E-2</v>
      </c>
      <c r="EP16" s="45">
        <f t="shared" ref="EP16:EP79" si="54">IF(AND(ISNUMBER(G15),ISNUMBER(G16)),DM16/$EH16,"")</f>
        <v>5.3348885665306239E-3</v>
      </c>
      <c r="EQ16" s="45">
        <f t="shared" ref="EQ16:EQ79" si="55">IF(AND(ISNUMBER(H15),ISNUMBER(H16)),DN16/$EH16,"")</f>
        <v>2.1329916093712157E-2</v>
      </c>
      <c r="ER16" s="45" t="str">
        <f t="shared" ref="ER16:ER79" si="56">IF(AND(ISNUMBER(I15),ISNUMBER(I16)),DO16/$EH16,"")</f>
        <v/>
      </c>
      <c r="ES16" s="45">
        <f t="shared" ref="ES16:ES79" si="57">IF(AND(ISNUMBER(J15),ISNUMBER(J16)),DP16/$EH16,"")</f>
        <v>7.2688166968715388E-3</v>
      </c>
      <c r="ET16" s="45">
        <f t="shared" ref="ET16:ET79" si="58">IF(AND(ISNUMBER(K15),ISNUMBER(K16)),DQ16/$EH16,"")</f>
        <v>3.7024591717673042E-2</v>
      </c>
      <c r="EU16" s="45">
        <f t="shared" ref="EU16:EU79" si="59">IF(AND(ISNUMBER(L15),ISNUMBER(L16)),DR16/$EH16,"")</f>
        <v>2.0454955130645943E-3</v>
      </c>
      <c r="EV16" s="45">
        <f t="shared" ref="EV16:EV79" si="60">IF(AND(ISNUMBER(M15),ISNUMBER(M16)),DS16/$EH16,"")</f>
        <v>9.0640113322315325E-3</v>
      </c>
      <c r="EW16" s="45">
        <f t="shared" ref="EW16:EW79" si="61">IF(AND(ISNUMBER(N15),ISNUMBER(N16)),DT16/$EH16,"")</f>
        <v>6.0208885920849621E-3</v>
      </c>
      <c r="EX16" s="45">
        <f t="shared" ref="EX16:EX79" si="62">IF(AND(ISNUMBER(O15),ISNUMBER(O16)),DU16/$EH16,"")</f>
        <v>3.0254526189746121E-3</v>
      </c>
      <c r="EY16" s="45">
        <f t="shared" ref="EY16:EY79" si="63">IF(AND(ISNUMBER(P15),ISNUMBER(P16)),DV16/$EH16,"")</f>
        <v>2.3180815223626465E-2</v>
      </c>
      <c r="EZ16" s="45">
        <f t="shared" ref="EZ16:EZ79" si="64">IF(AND(ISNUMBER(Q15),ISNUMBER(Q16)),DW16/$EH16,"")</f>
        <v>1.5928192349667747E-2</v>
      </c>
      <c r="FA16" s="45">
        <f t="shared" ref="FA16:FA79" si="65">IF(AND(ISNUMBER(R15),ISNUMBER(R16)),DX16/$EH16,"")</f>
        <v>1.3758121543455706E-2</v>
      </c>
      <c r="FB16" s="45">
        <f t="shared" ref="FB16:FB79" si="66">IF(AND(ISNUMBER(S15),ISNUMBER(S16)),DY16/$EH16,"")</f>
        <v>2.8192125135609113E-2</v>
      </c>
      <c r="FC16" s="45">
        <f t="shared" ref="FC16:FC79" si="67">IF(AND(ISNUMBER(T15),ISNUMBER(T16)),DZ16/$EH16,"")</f>
        <v>1.4432530815709771E-2</v>
      </c>
      <c r="FD16" s="45">
        <f t="shared" ref="FD16:FD79" si="68">IF(AND(ISNUMBER(U15),ISNUMBER(U16)),EA16/$EH16,"")</f>
        <v>6.3970063425954557E-2</v>
      </c>
      <c r="FE16" s="45">
        <f t="shared" ref="FE16:FE79" si="69">IF(AND(ISNUMBER(V15),ISNUMBER(V16)),EB16/$EH16,"")</f>
        <v>5.597179495398797E-2</v>
      </c>
      <c r="FF16" s="45">
        <f t="shared" ref="FF16:FF79" si="70">IF(AND(ISNUMBER(W15),ISNUMBER(W16)),EC16/$EH16,"")</f>
        <v>4.8562456220855796E-2</v>
      </c>
      <c r="FG16" s="45">
        <f t="shared" ref="FG16:FG79" si="71">IF(AND(ISNUMBER(X15),ISNUMBER(X16)),ED16/$EH16,"")</f>
        <v>3.9960424378281359E-2</v>
      </c>
      <c r="FH16" s="45" t="str">
        <f t="shared" ref="FH16:FH79" si="72">IF(AND(ISNUMBER(Y15),ISNUMBER(Y16)),EE16/$EH16,"")</f>
        <v/>
      </c>
      <c r="FI16" s="45" t="str">
        <f t="shared" ref="FI16:FI79" si="73">IF(AND(ISNUMBER(Z15),ISNUMBER(Z16)),EF16/$EH16,"")</f>
        <v/>
      </c>
      <c r="FJ16" s="45" t="str">
        <f t="shared" ref="FJ16:FJ79" si="74">IF(AND(ISNUMBER(AA15),ISNUMBER(AA16)),EG16/$EH16,"")</f>
        <v/>
      </c>
      <c r="FK16" s="46">
        <f>SUM(EL16:FJ16)</f>
        <v>0.99999999999999956</v>
      </c>
      <c r="FL16" s="47">
        <f>SUMPRODUCT(AD16:BB16,EL16:FJ16)</f>
        <v>1.6542973708235935</v>
      </c>
      <c r="FN16" s="47"/>
    </row>
    <row r="17" spans="1:170" x14ac:dyDescent="0.2">
      <c r="A17" t="s">
        <v>414</v>
      </c>
      <c r="B17" s="11">
        <v>35338</v>
      </c>
      <c r="C17" s="2">
        <v>876.4</v>
      </c>
      <c r="D17" s="3">
        <v>61441</v>
      </c>
      <c r="E17" s="9">
        <v>42280.1</v>
      </c>
      <c r="F17" s="3">
        <v>259937</v>
      </c>
      <c r="G17" s="3">
        <v>5792</v>
      </c>
      <c r="H17" s="2">
        <v>23348</v>
      </c>
      <c r="I17" s="2" t="e">
        <v>#N/A</v>
      </c>
      <c r="J17" s="2">
        <v>3120462.1</v>
      </c>
      <c r="K17" s="2">
        <v>582148.98579118622</v>
      </c>
      <c r="L17" s="9">
        <v>2146.9920999999999</v>
      </c>
      <c r="M17" s="3">
        <v>160353</v>
      </c>
      <c r="N17" s="9">
        <v>1196.346</v>
      </c>
      <c r="O17" s="2">
        <v>9374.2000000000007</v>
      </c>
      <c r="P17" s="2">
        <v>12221</v>
      </c>
      <c r="Q17" s="3">
        <v>70798</v>
      </c>
      <c r="R17" s="3">
        <v>110283</v>
      </c>
      <c r="S17" s="2">
        <v>31280.1</v>
      </c>
      <c r="T17" s="2">
        <v>59169.8</v>
      </c>
      <c r="U17" s="3">
        <v>412807</v>
      </c>
      <c r="V17" s="2">
        <v>39118</v>
      </c>
      <c r="W17" s="2">
        <v>35110.800000000003</v>
      </c>
      <c r="X17" s="3">
        <v>779677.03914270108</v>
      </c>
      <c r="Y17" s="2" t="e">
        <v>#N/A</v>
      </c>
      <c r="Z17" s="3" t="e">
        <v>#N/A</v>
      </c>
      <c r="AA17" s="3" t="e">
        <v>#N/A</v>
      </c>
      <c r="AB17" s="28"/>
      <c r="AC17" s="43">
        <f t="shared" ref="AC17:AC80" si="75">B17</f>
        <v>35338</v>
      </c>
      <c r="AD17" s="45">
        <f t="shared" ref="AD17:AD80" si="76">IF(AND(ISNUMBER(C16),ISNUMBER(C17)),100*(C17/C16-1),"")</f>
        <v>3.3856317093311272</v>
      </c>
      <c r="AE17" s="45">
        <f t="shared" si="0"/>
        <v>2.2772293709320435</v>
      </c>
      <c r="AF17" s="45">
        <f t="shared" si="1"/>
        <v>-0.68309572971209098</v>
      </c>
      <c r="AG17" s="45">
        <f t="shared" si="2"/>
        <v>4.2195074033831492</v>
      </c>
      <c r="AH17" s="45">
        <f t="shared" si="3"/>
        <v>4.6810048798120452</v>
      </c>
      <c r="AI17" s="45">
        <f t="shared" si="4"/>
        <v>0.44742729306488371</v>
      </c>
      <c r="AJ17" s="45" t="str">
        <f t="shared" si="5"/>
        <v/>
      </c>
      <c r="AK17" s="45">
        <f t="shared" si="6"/>
        <v>1.1230154306424822</v>
      </c>
      <c r="AL17" s="45">
        <f t="shared" si="7"/>
        <v>5.807642630856269</v>
      </c>
      <c r="AM17" s="45">
        <f t="shared" si="8"/>
        <v>-9.2767313270585525</v>
      </c>
      <c r="AN17" s="45">
        <f t="shared" si="9"/>
        <v>2.6712596282518319</v>
      </c>
      <c r="AO17" s="45">
        <f t="shared" si="10"/>
        <v>6.7494122003560308</v>
      </c>
      <c r="AP17" s="45">
        <f t="shared" si="11"/>
        <v>2.9611405223733067</v>
      </c>
      <c r="AQ17" s="45">
        <f t="shared" si="12"/>
        <v>1.2208454810495706</v>
      </c>
      <c r="AR17" s="45">
        <f t="shared" si="13"/>
        <v>0.43551659077045723</v>
      </c>
      <c r="AS17" s="45">
        <f t="shared" si="14"/>
        <v>4.0160339542560708</v>
      </c>
      <c r="AT17" s="45">
        <f t="shared" si="15"/>
        <v>-1.4175903485356134</v>
      </c>
      <c r="AU17" s="45">
        <f t="shared" si="16"/>
        <v>23.498116318629148</v>
      </c>
      <c r="AV17" s="45">
        <f t="shared" si="17"/>
        <v>2.3618708496783825</v>
      </c>
      <c r="AW17" s="45">
        <f t="shared" si="18"/>
        <v>3.1152303077272014</v>
      </c>
      <c r="AX17" s="45">
        <f t="shared" si="19"/>
        <v>-2.1604465238629911</v>
      </c>
      <c r="AY17" s="45">
        <f t="shared" si="20"/>
        <v>-1.617791520645917</v>
      </c>
      <c r="AZ17" s="45" t="str">
        <f t="shared" si="21"/>
        <v/>
      </c>
      <c r="BA17" s="45" t="str">
        <f t="shared" si="22"/>
        <v/>
      </c>
      <c r="BB17" s="45" t="str">
        <f t="shared" si="23"/>
        <v/>
      </c>
      <c r="BD17" s="39">
        <f t="shared" ref="BD17:BD80" si="77">AC17</f>
        <v>35338</v>
      </c>
      <c r="BE17" s="44">
        <f>IF(AND(ISNUMBER(C16),ISNUMBER(C17)),INDEX('Country weights'!$B$6:$FB$133,MATCH(Goods!$BD17,'Country weights'!$A$6:$A$133,0),MATCH(Goods!BE$1,'Country weights'!$B$3:$FB$3,0)),"")</f>
        <v>0.21383863936734487</v>
      </c>
      <c r="BF17" s="44">
        <f>IF(AND(ISNUMBER(D16),ISNUMBER(D17)),INDEX('Country weights'!$B$6:$FB$133,MATCH(Goods!$BD17,'Country weights'!$A$6:$A$133,0),MATCH(Goods!BF$1,'Country weights'!$B$3:$FB$3,0)),"")</f>
        <v>8.1584318385069354E-2</v>
      </c>
      <c r="BG17" s="44">
        <f>IF(AND(ISNUMBER(E16),ISNUMBER(E17)),INDEX('Country weights'!$B$6:$FB$133,MATCH(Goods!$BD17,'Country weights'!$A$6:$A$133,0),MATCH(Goods!BG$1,'Country weights'!$B$3:$FB$3,0)),"")</f>
        <v>9.8077266293174342E-2</v>
      </c>
      <c r="BH17" s="44">
        <f>IF(AND(ISNUMBER(F16),ISNUMBER(F17)),INDEX('Country weights'!$B$6:$FB$133,MATCH(Goods!$BD17,'Country weights'!$A$6:$A$133,0),MATCH(Goods!BH$1,'Country weights'!$B$3:$FB$3,0)),"")</f>
        <v>4.638802274831768E-2</v>
      </c>
      <c r="BI17" s="44">
        <f>IF(AND(ISNUMBER(G16),ISNUMBER(G17)),INDEX('Country weights'!$B$6:$FB$133,MATCH(Goods!$BD17,'Country weights'!$A$6:$A$133,0),MATCH(Goods!BI$1,'Country weights'!$B$3:$FB$3,0)),"")</f>
        <v>4.1524674740065068E-3</v>
      </c>
      <c r="BJ17" s="44">
        <f>IF(AND(ISNUMBER(H16),ISNUMBER(H17)),INDEX('Country weights'!$B$6:$FB$133,MATCH(Goods!$BD17,'Country weights'!$A$6:$A$133,0),MATCH(Goods!BJ$1,'Country weights'!$B$3:$FB$3,0)),"")</f>
        <v>1.7794779048382347E-2</v>
      </c>
      <c r="BK17" s="44" t="str">
        <f>IF(AND(ISNUMBER(I16),ISNUMBER(I17)),INDEX('Country weights'!$B$6:$FB$133,MATCH(Goods!$BD17,'Country weights'!$A$6:$A$133,0),MATCH(Goods!BK$1,'Country weights'!$B$3:$FB$3,0)),"")</f>
        <v/>
      </c>
      <c r="BL17" s="44">
        <f>IF(AND(ISNUMBER(J16),ISNUMBER(J17)),INDEX('Country weights'!$B$6:$FB$133,MATCH(Goods!$BD17,'Country weights'!$A$6:$A$133,0),MATCH(Goods!BL$1,'Country weights'!$B$3:$FB$3,0)),"")</f>
        <v>4.7225617257833832E-3</v>
      </c>
      <c r="BM17" s="44">
        <f>IF(AND(ISNUMBER(K16),ISNUMBER(K17)),INDEX('Country weights'!$B$6:$FB$133,MATCH(Goods!$BD17,'Country weights'!$A$6:$A$133,0),MATCH(Goods!BM$1,'Country weights'!$B$3:$FB$3,0)),"")</f>
        <v>2.2423470548311616E-2</v>
      </c>
      <c r="BN17" s="44">
        <f>IF(AND(ISNUMBER(L16),ISNUMBER(L17)),INDEX('Country weights'!$B$6:$FB$133,MATCH(Goods!$BD17,'Country weights'!$A$6:$A$133,0),MATCH(Goods!BN$1,'Country weights'!$B$3:$FB$3,0)),"")</f>
        <v>1.7958550601574047E-3</v>
      </c>
      <c r="BO17" s="44">
        <f>IF(AND(ISNUMBER(M16),ISNUMBER(M17)),INDEX('Country weights'!$B$6:$FB$133,MATCH(Goods!$BD17,'Country weights'!$A$6:$A$133,0),MATCH(Goods!BO$1,'Country weights'!$B$3:$FB$3,0)),"")</f>
        <v>6.4739111805366869E-3</v>
      </c>
      <c r="BP17" s="44">
        <f>IF(AND(ISNUMBER(N16),ISNUMBER(N17)),INDEX('Country weights'!$B$6:$FB$133,MATCH(Goods!$BD17,'Country weights'!$A$6:$A$133,0),MATCH(Goods!BP$1,'Country weights'!$B$3:$FB$3,0)),"")</f>
        <v>4.2111068681439569E-3</v>
      </c>
      <c r="BQ17" s="44">
        <f>IF(AND(ISNUMBER(O16),ISNUMBER(O17)),INDEX('Country weights'!$B$6:$FB$133,MATCH(Goods!$BD17,'Country weights'!$A$6:$A$133,0),MATCH(Goods!BQ$1,'Country weights'!$B$3:$FB$3,0)),"")</f>
        <v>2.1485800788946718E-3</v>
      </c>
      <c r="BR17" s="44">
        <f>IF(AND(ISNUMBER(P16),ISNUMBER(P17)),INDEX('Country weights'!$B$6:$FB$133,MATCH(Goods!$BD17,'Country weights'!$A$6:$A$133,0),MATCH(Goods!BR$1,'Country weights'!$B$3:$FB$3,0)),"")</f>
        <v>1.8822269572302527E-2</v>
      </c>
      <c r="BS17" s="44">
        <f>IF(AND(ISNUMBER(Q16),ISNUMBER(Q17)),INDEX('Country weights'!$B$6:$FB$133,MATCH(Goods!$BD17,'Country weights'!$A$6:$A$133,0),MATCH(Goods!BS$1,'Country weights'!$B$3:$FB$3,0)),"")</f>
        <v>1.3092578842739976E-2</v>
      </c>
      <c r="BT17" s="44">
        <f>IF(AND(ISNUMBER(R16),ISNUMBER(R17)),INDEX('Country weights'!$B$6:$FB$133,MATCH(Goods!$BD17,'Country weights'!$A$6:$A$133,0),MATCH(Goods!BT$1,'Country weights'!$B$3:$FB$3,0)),"")</f>
        <v>1.1161135440889937E-2</v>
      </c>
      <c r="BU17" s="44">
        <f>IF(AND(ISNUMBER(S16),ISNUMBER(S17)),INDEX('Country weights'!$B$6:$FB$133,MATCH(Goods!$BD17,'Country weights'!$A$6:$A$133,0),MATCH(Goods!BU$1,'Country weights'!$B$3:$FB$3,0)),"")</f>
        <v>2.0723138182526347E-2</v>
      </c>
      <c r="BV17" s="44">
        <f>IF(AND(ISNUMBER(T16),ISNUMBER(T17)),INDEX('Country weights'!$B$6:$FB$133,MATCH(Goods!$BD17,'Country weights'!$A$6:$A$133,0),MATCH(Goods!BV$1,'Country weights'!$B$3:$FB$3,0)),"")</f>
        <v>9.1365149922174663E-3</v>
      </c>
      <c r="BW17" s="44">
        <f>IF(AND(ISNUMBER(U16),ISNUMBER(U17)),INDEX('Country weights'!$B$6:$FB$133,MATCH(Goods!$BD17,'Country weights'!$A$6:$A$133,0),MATCH(Goods!BW$1,'Country weights'!$B$3:$FB$3,0)),"")</f>
        <v>4.3647002034377262E-2</v>
      </c>
      <c r="BX17" s="44">
        <f>IF(AND(ISNUMBER(V16),ISNUMBER(V17)),INDEX('Country weights'!$B$6:$FB$133,MATCH(Goods!$BD17,'Country weights'!$A$6:$A$133,0),MATCH(Goods!BX$1,'Country weights'!$B$3:$FB$3,0)),"")</f>
        <v>3.8016327473590246E-2</v>
      </c>
      <c r="BY17" s="44">
        <f>IF(AND(ISNUMBER(W16),ISNUMBER(W17)),INDEX('Country weights'!$B$6:$FB$133,MATCH(Goods!$BD17,'Country weights'!$A$6:$A$133,0),MATCH(Goods!BY$1,'Country weights'!$B$3:$FB$3,0)),"")</f>
        <v>3.4020777580446297E-2</v>
      </c>
      <c r="BZ17" s="44">
        <f>IF(AND(ISNUMBER(X16),ISNUMBER(X17)),INDEX('Country weights'!$B$6:$FB$133,MATCH(Goods!$BD17,'Country weights'!$A$6:$A$133,0),MATCH(Goods!BZ$1,'Country weights'!$B$3:$FB$3,0)),"")</f>
        <v>2.7615181449272056E-2</v>
      </c>
      <c r="CA17" s="44" t="str">
        <f>IF(AND(ISNUMBER(Y16),ISNUMBER(Y17)),INDEX('Country weights'!$B$6:$FB$133,MATCH(Goods!$BD17,'Country weights'!$A$6:$A$133,0),MATCH(Goods!CA$1,'Country weights'!$B$3:$FB$3,0)),"")</f>
        <v/>
      </c>
      <c r="CB17" s="44" t="str">
        <f>IF(AND(ISNUMBER(Z16),ISNUMBER(Z17)),INDEX('Country weights'!$B$6:$FB$133,MATCH(Goods!$BD17,'Country weights'!$A$6:$A$133,0),MATCH(Goods!CB$1,'Country weights'!$B$3:$FB$3,0)),"")</f>
        <v/>
      </c>
      <c r="CC17" s="44" t="str">
        <f>IF(AND(ISNUMBER(AA16),ISNUMBER(AA17)),INDEX('Country weights'!$B$6:$FB$133,MATCH(Goods!$BD17,'Country weights'!$A$6:$A$133,0),MATCH(Goods!CC$1,'Country weights'!$B$3:$FB$3,0)),"")</f>
        <v/>
      </c>
      <c r="CD17" s="46">
        <f t="shared" ref="CD17:CD80" si="78">SUM(BE17:CC17)</f>
        <v>0.71984590434648488</v>
      </c>
      <c r="CF17" s="39">
        <f t="shared" ref="CF17:CF80" si="79">BD17</f>
        <v>35338</v>
      </c>
      <c r="CG17" s="45">
        <f t="shared" ref="CG17:CG80" si="80">IF(AND(ISNUMBER(C16),ISNUMBER(C17)),BE17/$CD17,"")</f>
        <v>0.29706168789204845</v>
      </c>
      <c r="CH17" s="45">
        <f t="shared" si="26"/>
        <v>0.11333580963989233</v>
      </c>
      <c r="CI17" s="45">
        <f t="shared" si="27"/>
        <v>0.13624758535260986</v>
      </c>
      <c r="CJ17" s="45">
        <f t="shared" si="28"/>
        <v>6.4441601276361005E-2</v>
      </c>
      <c r="CK17" s="45">
        <f t="shared" si="29"/>
        <v>5.7685505313478744E-3</v>
      </c>
      <c r="CL17" s="45">
        <f t="shared" si="30"/>
        <v>2.4720261573950901E-2</v>
      </c>
      <c r="CM17" s="45" t="str">
        <f t="shared" si="31"/>
        <v/>
      </c>
      <c r="CN17" s="45">
        <f t="shared" si="32"/>
        <v>6.5605176014313519E-3</v>
      </c>
      <c r="CO17" s="45">
        <f t="shared" si="33"/>
        <v>3.1150375952571207E-2</v>
      </c>
      <c r="CP17" s="45">
        <f t="shared" si="34"/>
        <v>2.4947770756406254E-3</v>
      </c>
      <c r="CQ17" s="45">
        <f t="shared" si="35"/>
        <v>8.9934681040021395E-3</v>
      </c>
      <c r="CR17" s="45">
        <f t="shared" si="36"/>
        <v>5.8500115687496034E-3</v>
      </c>
      <c r="CS17" s="45">
        <f t="shared" si="37"/>
        <v>2.9847778058072986E-3</v>
      </c>
      <c r="CT17" s="45">
        <f t="shared" si="38"/>
        <v>2.6147637235486396E-2</v>
      </c>
      <c r="CU17" s="45">
        <f t="shared" si="39"/>
        <v>1.8188029915411033E-2</v>
      </c>
      <c r="CV17" s="45">
        <f t="shared" si="40"/>
        <v>1.5504895385940441E-2</v>
      </c>
      <c r="CW17" s="45">
        <f t="shared" si="41"/>
        <v>2.878829768621096E-2</v>
      </c>
      <c r="CX17" s="45">
        <f t="shared" si="42"/>
        <v>1.2692320588407167E-2</v>
      </c>
      <c r="CY17" s="45">
        <f t="shared" si="43"/>
        <v>6.0633813113102834E-2</v>
      </c>
      <c r="CZ17" s="45">
        <f t="shared" si="44"/>
        <v>5.2811757688756358E-2</v>
      </c>
      <c r="DA17" s="45">
        <f t="shared" si="45"/>
        <v>4.7261194896055153E-2</v>
      </c>
      <c r="DB17" s="45">
        <f t="shared" si="46"/>
        <v>3.8362629116217052E-2</v>
      </c>
      <c r="DC17" s="45" t="str">
        <f t="shared" si="47"/>
        <v/>
      </c>
      <c r="DD17" s="45" t="str">
        <f t="shared" si="48"/>
        <v/>
      </c>
      <c r="DE17" s="45" t="str">
        <f t="shared" si="49"/>
        <v/>
      </c>
      <c r="DF17" s="46">
        <f t="shared" ref="DF17:DF80" si="81">SUM(CG17:DE17)</f>
        <v>1</v>
      </c>
      <c r="DG17" s="47">
        <f>SUMPRODUCT(AD17:BB17,CG17:DE17,'Sector weights'!B4:Z4)</f>
        <v>1.8039551010236403</v>
      </c>
      <c r="DI17" s="45">
        <f>IF(AND(ISNUMBER(C16),ISNUMBER(C17)),CG17*'Sector weights'!B4,"")</f>
        <v>0.23516921257572795</v>
      </c>
      <c r="DJ17" s="45">
        <f>IF(AND(ISNUMBER(D16),ISNUMBER(D17)),CH17*'Sector weights'!C4,"")</f>
        <v>8.3009291544711677E-2</v>
      </c>
      <c r="DK17" s="45">
        <f>IF(AND(ISNUMBER(E16),ISNUMBER(E17)),CI17*'Sector weights'!D4,"")</f>
        <v>9.889838052662446E-2</v>
      </c>
      <c r="DL17" s="45">
        <f>IF(AND(ISNUMBER(F16),ISNUMBER(F17)),CJ17*'Sector weights'!E4,"")</f>
        <v>5.126245267399502E-2</v>
      </c>
      <c r="DM17" s="45">
        <f>IF(AND(ISNUMBER(G16),ISNUMBER(G17)),CK17*'Sector weights'!F4,"")</f>
        <v>4.1429634073140952E-3</v>
      </c>
      <c r="DN17" s="45">
        <f>IF(AND(ISNUMBER(H16),ISNUMBER(H17)),CL17*'Sector weights'!G4,"")</f>
        <v>1.6454689576887591E-2</v>
      </c>
      <c r="DO17" s="45" t="str">
        <f>IF(AND(ISNUMBER(I16),ISNUMBER(I17)),CM17*'Sector weights'!H4,"")</f>
        <v/>
      </c>
      <c r="DP17" s="45">
        <f>IF(AND(ISNUMBER(J16),ISNUMBER(J17)),CN17*'Sector weights'!I4,"")</f>
        <v>5.5546112219313831E-3</v>
      </c>
      <c r="DQ17" s="45">
        <f>IF(AND(ISNUMBER(K16),ISNUMBER(K17)),CO17*'Sector weights'!J4,"")</f>
        <v>2.8407892586126013E-2</v>
      </c>
      <c r="DR17" s="45">
        <f>IF(AND(ISNUMBER(L16),ISNUMBER(L17)),CP17*'Sector weights'!K4,"")</f>
        <v>7.929356305473662E-4</v>
      </c>
      <c r="DS17" s="45">
        <f>IF(AND(ISNUMBER(M16),ISNUMBER(M17)),CQ17*'Sector weights'!L4,"")</f>
        <v>6.9815736622023091E-3</v>
      </c>
      <c r="DT17" s="45">
        <f>IF(AND(ISNUMBER(N16),ISNUMBER(N17)),CR17*'Sector weights'!M4,"")</f>
        <v>4.5370249857480628E-3</v>
      </c>
      <c r="DU17" s="45">
        <f>IF(AND(ISNUMBER(O16),ISNUMBER(O17)),CS17*'Sector weights'!N4,"")</f>
        <v>2.3731318997793358E-3</v>
      </c>
      <c r="DV17" s="45">
        <f>IF(AND(ISNUMBER(P16),ISNUMBER(P17)),CT17*'Sector weights'!O4,"")</f>
        <v>1.7900562648565647E-2</v>
      </c>
      <c r="DW17" s="45">
        <f>IF(AND(ISNUMBER(Q16),ISNUMBER(Q17)),CU17*'Sector weights'!P4,"")</f>
        <v>1.2388683017202206E-2</v>
      </c>
      <c r="DX17" s="45">
        <f>IF(AND(ISNUMBER(R16),ISNUMBER(R17)),CV17*'Sector weights'!Q4,"")</f>
        <v>1.078332119787165E-2</v>
      </c>
      <c r="DY17" s="45">
        <f>IF(AND(ISNUMBER(S16),ISNUMBER(S17)),CW17*'Sector weights'!R4,"")</f>
        <v>2.1699979967779764E-2</v>
      </c>
      <c r="DZ17" s="45">
        <f>IF(AND(ISNUMBER(T16),ISNUMBER(T17)),CX17*'Sector weights'!S4,"")</f>
        <v>1.1238534627595121E-2</v>
      </c>
      <c r="EA17" s="45">
        <f>IF(AND(ISNUMBER(U16),ISNUMBER(U17)),CY17*'Sector weights'!T4,"")</f>
        <v>4.8948713091834586E-2</v>
      </c>
      <c r="EB17" s="45">
        <f>IF(AND(ISNUMBER(V16),ISNUMBER(V17)),CZ17*'Sector weights'!U4,"")</f>
        <v>4.3304011248842526E-2</v>
      </c>
      <c r="EC17" s="45">
        <f>IF(AND(ISNUMBER(W16),ISNUMBER(W17)),DA17*'Sector weights'!V4,"")</f>
        <v>3.7277540022536047E-2</v>
      </c>
      <c r="ED17" s="45">
        <f>IF(AND(ISNUMBER(X16),ISNUMBER(X17)),DB17*'Sector weights'!W4,"")</f>
        <v>3.1395720364055538E-2</v>
      </c>
      <c r="EE17" s="45" t="str">
        <f>IF(AND(ISNUMBER(Y16),ISNUMBER(Y17)),DC17*'Sector weights'!X4,"")</f>
        <v/>
      </c>
      <c r="EF17" s="45" t="str">
        <f>IF(AND(ISNUMBER(Z16),ISNUMBER(Z17)),DD17*'Sector weights'!Y4,"")</f>
        <v/>
      </c>
      <c r="EG17" s="45" t="str">
        <f>IF(AND(ISNUMBER(AA16),ISNUMBER(AA17)),DE17*'Sector weights'!Z4,"")</f>
        <v/>
      </c>
      <c r="EH17" s="46">
        <f t="shared" ref="EH17:EH80" si="82">SUM(DI17:EG17)</f>
        <v>0.77252122647787846</v>
      </c>
      <c r="EI17" s="47">
        <f t="shared" ref="EI17:EI80" si="83">SUMPRODUCT(AD17:BB17,DI17:EG17)</f>
        <v>1.8039551010236403</v>
      </c>
      <c r="EK17" s="39">
        <f t="shared" ref="EK17:EK80" si="84">CF17</f>
        <v>35338</v>
      </c>
      <c r="EL17" s="45">
        <f t="shared" ref="EL17:EL80" si="85">IF(AND(ISNUMBER(C16),ISNUMBER(C17)),DI17/$EH17,"")</f>
        <v>0.30441780046345712</v>
      </c>
      <c r="EM17" s="45">
        <f t="shared" si="51"/>
        <v>0.107452441045759</v>
      </c>
      <c r="EN17" s="45">
        <f t="shared" si="52"/>
        <v>0.12802027586675829</v>
      </c>
      <c r="EO17" s="45">
        <f t="shared" si="53"/>
        <v>6.6357338694385953E-2</v>
      </c>
      <c r="EP17" s="45">
        <f t="shared" si="54"/>
        <v>5.362912066769897E-3</v>
      </c>
      <c r="EQ17" s="45">
        <f t="shared" si="55"/>
        <v>2.1299983758257004E-2</v>
      </c>
      <c r="ER17" s="45" t="str">
        <f t="shared" si="56"/>
        <v/>
      </c>
      <c r="ES17" s="45">
        <f t="shared" si="57"/>
        <v>7.190237667974865E-3</v>
      </c>
      <c r="ET17" s="45">
        <f t="shared" si="58"/>
        <v>3.6772960551058061E-2</v>
      </c>
      <c r="EU17" s="45">
        <f t="shared" si="59"/>
        <v>1.0264256869193902E-3</v>
      </c>
      <c r="EV17" s="45">
        <f t="shared" si="60"/>
        <v>9.0373874825848948E-3</v>
      </c>
      <c r="EW17" s="45">
        <f t="shared" si="61"/>
        <v>5.8730101261210881E-3</v>
      </c>
      <c r="EX17" s="45">
        <f t="shared" si="62"/>
        <v>3.0719309948272233E-3</v>
      </c>
      <c r="EY17" s="45">
        <f t="shared" si="63"/>
        <v>2.3171612681995656E-2</v>
      </c>
      <c r="EZ17" s="45">
        <f t="shared" si="64"/>
        <v>1.6036689468955274E-2</v>
      </c>
      <c r="FA17" s="45">
        <f t="shared" si="65"/>
        <v>1.3958608292273812E-2</v>
      </c>
      <c r="FB17" s="45">
        <f t="shared" si="66"/>
        <v>2.8089817113136829E-2</v>
      </c>
      <c r="FC17" s="45">
        <f t="shared" si="67"/>
        <v>1.4547865149071011E-2</v>
      </c>
      <c r="FD17" s="45">
        <f t="shared" si="68"/>
        <v>6.3362288846099762E-2</v>
      </c>
      <c r="FE17" s="45">
        <f t="shared" si="69"/>
        <v>5.6055432219353468E-2</v>
      </c>
      <c r="FF17" s="45">
        <f t="shared" si="70"/>
        <v>4.8254389322729511E-2</v>
      </c>
      <c r="FG17" s="45">
        <f t="shared" si="71"/>
        <v>4.0640592501511766E-2</v>
      </c>
      <c r="FH17" s="45" t="str">
        <f t="shared" si="72"/>
        <v/>
      </c>
      <c r="FI17" s="45" t="str">
        <f t="shared" si="73"/>
        <v/>
      </c>
      <c r="FJ17" s="45" t="str">
        <f t="shared" si="74"/>
        <v/>
      </c>
      <c r="FK17" s="46">
        <f t="shared" ref="FK17:FK80" si="86">SUM(EL17:FJ17)</f>
        <v>1</v>
      </c>
      <c r="FL17" s="47">
        <f t="shared" ref="FL17:FL80" si="87">SUMPRODUCT(AD17:BB17,EL17:FJ17)</f>
        <v>2.3351527947631063</v>
      </c>
      <c r="FN17" s="47"/>
    </row>
    <row r="18" spans="1:170" x14ac:dyDescent="0.2">
      <c r="A18" t="s">
        <v>338</v>
      </c>
      <c r="B18" s="11">
        <v>35430</v>
      </c>
      <c r="C18" s="2">
        <v>897.7</v>
      </c>
      <c r="D18" s="3">
        <v>62011</v>
      </c>
      <c r="E18" s="9">
        <v>42647.9</v>
      </c>
      <c r="F18" s="3">
        <v>265252</v>
      </c>
      <c r="G18" s="3">
        <v>5562</v>
      </c>
      <c r="H18" s="2">
        <v>24477</v>
      </c>
      <c r="I18" s="2" t="e">
        <v>#N/A</v>
      </c>
      <c r="J18" s="2">
        <v>3403040.9</v>
      </c>
      <c r="K18" s="2">
        <v>620228.49042197061</v>
      </c>
      <c r="L18" s="9">
        <v>2859.2584999999999</v>
      </c>
      <c r="M18" s="3">
        <v>159657</v>
      </c>
      <c r="N18" s="9">
        <v>1233.796</v>
      </c>
      <c r="O18" s="2">
        <v>9810.2000000000007</v>
      </c>
      <c r="P18" s="2">
        <v>12739.7</v>
      </c>
      <c r="Q18" s="3">
        <v>71105</v>
      </c>
      <c r="R18" s="3">
        <v>116728</v>
      </c>
      <c r="S18" s="2">
        <v>32815</v>
      </c>
      <c r="T18" s="2">
        <v>46744.800000000003</v>
      </c>
      <c r="U18" s="3">
        <v>427643</v>
      </c>
      <c r="V18" s="2">
        <v>40496</v>
      </c>
      <c r="W18" s="2">
        <v>37797</v>
      </c>
      <c r="X18" s="3">
        <v>838608.86225096835</v>
      </c>
      <c r="Y18" s="2" t="e">
        <v>#N/A</v>
      </c>
      <c r="Z18" s="3" t="e">
        <v>#N/A</v>
      </c>
      <c r="AA18" s="3" t="e">
        <v>#N/A</v>
      </c>
      <c r="AB18" s="28"/>
      <c r="AC18" s="43">
        <f t="shared" si="75"/>
        <v>35430</v>
      </c>
      <c r="AD18" s="45">
        <f t="shared" si="76"/>
        <v>2.4303970789593787</v>
      </c>
      <c r="AE18" s="45">
        <f t="shared" si="0"/>
        <v>0.92771927540242771</v>
      </c>
      <c r="AF18" s="45">
        <f t="shared" si="1"/>
        <v>0.86991279585431069</v>
      </c>
      <c r="AG18" s="45">
        <f t="shared" si="2"/>
        <v>2.0447262221230611</v>
      </c>
      <c r="AH18" s="45">
        <f t="shared" si="3"/>
        <v>-3.9709944751381232</v>
      </c>
      <c r="AI18" s="45">
        <f t="shared" si="4"/>
        <v>4.8355319513448736</v>
      </c>
      <c r="AJ18" s="45" t="str">
        <f t="shared" si="5"/>
        <v/>
      </c>
      <c r="AK18" s="45">
        <f t="shared" si="6"/>
        <v>9.0556715942808452</v>
      </c>
      <c r="AL18" s="45">
        <f t="shared" si="7"/>
        <v>6.541195735148686</v>
      </c>
      <c r="AM18" s="45">
        <f t="shared" si="8"/>
        <v>33.175082479343999</v>
      </c>
      <c r="AN18" s="45">
        <f t="shared" si="9"/>
        <v>-0.43404239396830357</v>
      </c>
      <c r="AO18" s="45">
        <f t="shared" si="10"/>
        <v>3.1303652956586214</v>
      </c>
      <c r="AP18" s="45">
        <f t="shared" si="11"/>
        <v>4.6510635574235737</v>
      </c>
      <c r="AQ18" s="45">
        <f t="shared" si="12"/>
        <v>4.2443335242615232</v>
      </c>
      <c r="AR18" s="45">
        <f t="shared" si="13"/>
        <v>0.43362806858950886</v>
      </c>
      <c r="AS18" s="45">
        <f t="shared" si="14"/>
        <v>5.84405574748601</v>
      </c>
      <c r="AT18" s="45">
        <f t="shared" si="15"/>
        <v>4.9069536222710264</v>
      </c>
      <c r="AU18" s="45">
        <f t="shared" si="16"/>
        <v>-20.998887946215806</v>
      </c>
      <c r="AV18" s="45">
        <f t="shared" si="17"/>
        <v>3.5939313044594634</v>
      </c>
      <c r="AW18" s="45">
        <f t="shared" si="18"/>
        <v>3.5226749833836113</v>
      </c>
      <c r="AX18" s="45">
        <f t="shared" si="19"/>
        <v>7.6506374107112363</v>
      </c>
      <c r="AY18" s="45">
        <f t="shared" si="20"/>
        <v>7.5584915483808635</v>
      </c>
      <c r="AZ18" s="45" t="str">
        <f t="shared" si="21"/>
        <v/>
      </c>
      <c r="BA18" s="45" t="str">
        <f t="shared" si="22"/>
        <v/>
      </c>
      <c r="BB18" s="45" t="str">
        <f t="shared" si="23"/>
        <v/>
      </c>
      <c r="BD18" s="39">
        <f t="shared" si="77"/>
        <v>35430</v>
      </c>
      <c r="BE18" s="44">
        <f>IF(AND(ISNUMBER(C17),ISNUMBER(C18)),INDEX('Country weights'!$B$6:$FB$133,MATCH(Goods!$BD18,'Country weights'!$A$6:$A$133,0),MATCH(Goods!BE$1,'Country weights'!$B$3:$FB$3,0)),"")</f>
        <v>0.21383863936734487</v>
      </c>
      <c r="BF18" s="44">
        <f>IF(AND(ISNUMBER(D17),ISNUMBER(D18)),INDEX('Country weights'!$B$6:$FB$133,MATCH(Goods!$BD18,'Country weights'!$A$6:$A$133,0),MATCH(Goods!BF$1,'Country weights'!$B$3:$FB$3,0)),"")</f>
        <v>8.1584318385069354E-2</v>
      </c>
      <c r="BG18" s="44">
        <f>IF(AND(ISNUMBER(E17),ISNUMBER(E18)),INDEX('Country weights'!$B$6:$FB$133,MATCH(Goods!$BD18,'Country weights'!$A$6:$A$133,0),MATCH(Goods!BG$1,'Country weights'!$B$3:$FB$3,0)),"")</f>
        <v>9.8077266293174342E-2</v>
      </c>
      <c r="BH18" s="44">
        <f>IF(AND(ISNUMBER(F17),ISNUMBER(F18)),INDEX('Country weights'!$B$6:$FB$133,MATCH(Goods!$BD18,'Country weights'!$A$6:$A$133,0),MATCH(Goods!BH$1,'Country weights'!$B$3:$FB$3,0)),"")</f>
        <v>4.638802274831768E-2</v>
      </c>
      <c r="BI18" s="44">
        <f>IF(AND(ISNUMBER(G17),ISNUMBER(G18)),INDEX('Country weights'!$B$6:$FB$133,MATCH(Goods!$BD18,'Country weights'!$A$6:$A$133,0),MATCH(Goods!BI$1,'Country weights'!$B$3:$FB$3,0)),"")</f>
        <v>4.1524674740065068E-3</v>
      </c>
      <c r="BJ18" s="44">
        <f>IF(AND(ISNUMBER(H17),ISNUMBER(H18)),INDEX('Country weights'!$B$6:$FB$133,MATCH(Goods!$BD18,'Country weights'!$A$6:$A$133,0),MATCH(Goods!BJ$1,'Country weights'!$B$3:$FB$3,0)),"")</f>
        <v>1.7794779048382347E-2</v>
      </c>
      <c r="BK18" s="44" t="str">
        <f>IF(AND(ISNUMBER(I17),ISNUMBER(I18)),INDEX('Country weights'!$B$6:$FB$133,MATCH(Goods!$BD18,'Country weights'!$A$6:$A$133,0),MATCH(Goods!BK$1,'Country weights'!$B$3:$FB$3,0)),"")</f>
        <v/>
      </c>
      <c r="BL18" s="44">
        <f>IF(AND(ISNUMBER(J17),ISNUMBER(J18)),INDEX('Country weights'!$B$6:$FB$133,MATCH(Goods!$BD18,'Country weights'!$A$6:$A$133,0),MATCH(Goods!BL$1,'Country weights'!$B$3:$FB$3,0)),"")</f>
        <v>4.7225617257833832E-3</v>
      </c>
      <c r="BM18" s="44">
        <f>IF(AND(ISNUMBER(K17),ISNUMBER(K18)),INDEX('Country weights'!$B$6:$FB$133,MATCH(Goods!$BD18,'Country weights'!$A$6:$A$133,0),MATCH(Goods!BM$1,'Country weights'!$B$3:$FB$3,0)),"")</f>
        <v>2.2423470548311616E-2</v>
      </c>
      <c r="BN18" s="44">
        <f>IF(AND(ISNUMBER(L17),ISNUMBER(L18)),INDEX('Country weights'!$B$6:$FB$133,MATCH(Goods!$BD18,'Country weights'!$A$6:$A$133,0),MATCH(Goods!BN$1,'Country weights'!$B$3:$FB$3,0)),"")</f>
        <v>1.7958550601574047E-3</v>
      </c>
      <c r="BO18" s="44">
        <f>IF(AND(ISNUMBER(M17),ISNUMBER(M18)),INDEX('Country weights'!$B$6:$FB$133,MATCH(Goods!$BD18,'Country weights'!$A$6:$A$133,0),MATCH(Goods!BO$1,'Country weights'!$B$3:$FB$3,0)),"")</f>
        <v>6.4739111805366869E-3</v>
      </c>
      <c r="BP18" s="44">
        <f>IF(AND(ISNUMBER(N17),ISNUMBER(N18)),INDEX('Country weights'!$B$6:$FB$133,MATCH(Goods!$BD18,'Country weights'!$A$6:$A$133,0),MATCH(Goods!BP$1,'Country weights'!$B$3:$FB$3,0)),"")</f>
        <v>4.2111068681439569E-3</v>
      </c>
      <c r="BQ18" s="44">
        <f>IF(AND(ISNUMBER(O17),ISNUMBER(O18)),INDEX('Country weights'!$B$6:$FB$133,MATCH(Goods!$BD18,'Country weights'!$A$6:$A$133,0),MATCH(Goods!BQ$1,'Country weights'!$B$3:$FB$3,0)),"")</f>
        <v>2.1485800788946718E-3</v>
      </c>
      <c r="BR18" s="44">
        <f>IF(AND(ISNUMBER(P17),ISNUMBER(P18)),INDEX('Country weights'!$B$6:$FB$133,MATCH(Goods!$BD18,'Country weights'!$A$6:$A$133,0),MATCH(Goods!BR$1,'Country weights'!$B$3:$FB$3,0)),"")</f>
        <v>1.8822269572302527E-2</v>
      </c>
      <c r="BS18" s="44">
        <f>IF(AND(ISNUMBER(Q17),ISNUMBER(Q18)),INDEX('Country weights'!$B$6:$FB$133,MATCH(Goods!$BD18,'Country weights'!$A$6:$A$133,0),MATCH(Goods!BS$1,'Country weights'!$B$3:$FB$3,0)),"")</f>
        <v>1.3092578842739976E-2</v>
      </c>
      <c r="BT18" s="44">
        <f>IF(AND(ISNUMBER(R17),ISNUMBER(R18)),INDEX('Country weights'!$B$6:$FB$133,MATCH(Goods!$BD18,'Country weights'!$A$6:$A$133,0),MATCH(Goods!BT$1,'Country weights'!$B$3:$FB$3,0)),"")</f>
        <v>1.1161135440889937E-2</v>
      </c>
      <c r="BU18" s="44">
        <f>IF(AND(ISNUMBER(S17),ISNUMBER(S18)),INDEX('Country weights'!$B$6:$FB$133,MATCH(Goods!$BD18,'Country weights'!$A$6:$A$133,0),MATCH(Goods!BU$1,'Country weights'!$B$3:$FB$3,0)),"")</f>
        <v>2.0723138182526347E-2</v>
      </c>
      <c r="BV18" s="44">
        <f>IF(AND(ISNUMBER(T17),ISNUMBER(T18)),INDEX('Country weights'!$B$6:$FB$133,MATCH(Goods!$BD18,'Country weights'!$A$6:$A$133,0),MATCH(Goods!BV$1,'Country weights'!$B$3:$FB$3,0)),"")</f>
        <v>9.1365149922174663E-3</v>
      </c>
      <c r="BW18" s="44">
        <f>IF(AND(ISNUMBER(U17),ISNUMBER(U18)),INDEX('Country weights'!$B$6:$FB$133,MATCH(Goods!$BD18,'Country weights'!$A$6:$A$133,0),MATCH(Goods!BW$1,'Country weights'!$B$3:$FB$3,0)),"")</f>
        <v>4.3647002034377262E-2</v>
      </c>
      <c r="BX18" s="44">
        <f>IF(AND(ISNUMBER(V17),ISNUMBER(V18)),INDEX('Country weights'!$B$6:$FB$133,MATCH(Goods!$BD18,'Country weights'!$A$6:$A$133,0),MATCH(Goods!BX$1,'Country weights'!$B$3:$FB$3,0)),"")</f>
        <v>3.8016327473590246E-2</v>
      </c>
      <c r="BY18" s="44">
        <f>IF(AND(ISNUMBER(W17),ISNUMBER(W18)),INDEX('Country weights'!$B$6:$FB$133,MATCH(Goods!$BD18,'Country weights'!$A$6:$A$133,0),MATCH(Goods!BY$1,'Country weights'!$B$3:$FB$3,0)),"")</f>
        <v>3.4020777580446297E-2</v>
      </c>
      <c r="BZ18" s="44">
        <f>IF(AND(ISNUMBER(X17),ISNUMBER(X18)),INDEX('Country weights'!$B$6:$FB$133,MATCH(Goods!$BD18,'Country weights'!$A$6:$A$133,0),MATCH(Goods!BZ$1,'Country weights'!$B$3:$FB$3,0)),"")</f>
        <v>2.7615181449272056E-2</v>
      </c>
      <c r="CA18" s="44" t="str">
        <f>IF(AND(ISNUMBER(Y17),ISNUMBER(Y18)),INDEX('Country weights'!$B$6:$FB$133,MATCH(Goods!$BD18,'Country weights'!$A$6:$A$133,0),MATCH(Goods!CA$1,'Country weights'!$B$3:$FB$3,0)),"")</f>
        <v/>
      </c>
      <c r="CB18" s="44" t="str">
        <f>IF(AND(ISNUMBER(Z17),ISNUMBER(Z18)),INDEX('Country weights'!$B$6:$FB$133,MATCH(Goods!$BD18,'Country weights'!$A$6:$A$133,0),MATCH(Goods!CB$1,'Country weights'!$B$3:$FB$3,0)),"")</f>
        <v/>
      </c>
      <c r="CC18" s="44" t="str">
        <f>IF(AND(ISNUMBER(AA17),ISNUMBER(AA18)),INDEX('Country weights'!$B$6:$FB$133,MATCH(Goods!$BD18,'Country weights'!$A$6:$A$133,0),MATCH(Goods!CC$1,'Country weights'!$B$3:$FB$3,0)),"")</f>
        <v/>
      </c>
      <c r="CD18" s="46">
        <f t="shared" si="78"/>
        <v>0.71984590434648488</v>
      </c>
      <c r="CF18" s="39">
        <f t="shared" si="79"/>
        <v>35430</v>
      </c>
      <c r="CG18" s="45">
        <f t="shared" si="80"/>
        <v>0.29706168789204845</v>
      </c>
      <c r="CH18" s="45">
        <f t="shared" si="26"/>
        <v>0.11333580963989233</v>
      </c>
      <c r="CI18" s="45">
        <f t="shared" si="27"/>
        <v>0.13624758535260986</v>
      </c>
      <c r="CJ18" s="45">
        <f t="shared" si="28"/>
        <v>6.4441601276361005E-2</v>
      </c>
      <c r="CK18" s="45">
        <f t="shared" si="29"/>
        <v>5.7685505313478744E-3</v>
      </c>
      <c r="CL18" s="45">
        <f t="shared" si="30"/>
        <v>2.4720261573950901E-2</v>
      </c>
      <c r="CM18" s="45" t="str">
        <f t="shared" si="31"/>
        <v/>
      </c>
      <c r="CN18" s="45">
        <f t="shared" si="32"/>
        <v>6.5605176014313519E-3</v>
      </c>
      <c r="CO18" s="45">
        <f t="shared" si="33"/>
        <v>3.1150375952571207E-2</v>
      </c>
      <c r="CP18" s="45">
        <f t="shared" si="34"/>
        <v>2.4947770756406254E-3</v>
      </c>
      <c r="CQ18" s="45">
        <f t="shared" si="35"/>
        <v>8.9934681040021395E-3</v>
      </c>
      <c r="CR18" s="45">
        <f t="shared" si="36"/>
        <v>5.8500115687496034E-3</v>
      </c>
      <c r="CS18" s="45">
        <f t="shared" si="37"/>
        <v>2.9847778058072986E-3</v>
      </c>
      <c r="CT18" s="45">
        <f t="shared" si="38"/>
        <v>2.6147637235486396E-2</v>
      </c>
      <c r="CU18" s="45">
        <f t="shared" si="39"/>
        <v>1.8188029915411033E-2</v>
      </c>
      <c r="CV18" s="45">
        <f t="shared" si="40"/>
        <v>1.5504895385940441E-2</v>
      </c>
      <c r="CW18" s="45">
        <f t="shared" si="41"/>
        <v>2.878829768621096E-2</v>
      </c>
      <c r="CX18" s="45">
        <f t="shared" si="42"/>
        <v>1.2692320588407167E-2</v>
      </c>
      <c r="CY18" s="45">
        <f t="shared" si="43"/>
        <v>6.0633813113102834E-2</v>
      </c>
      <c r="CZ18" s="45">
        <f t="shared" si="44"/>
        <v>5.2811757688756358E-2</v>
      </c>
      <c r="DA18" s="45">
        <f t="shared" si="45"/>
        <v>4.7261194896055153E-2</v>
      </c>
      <c r="DB18" s="45">
        <f t="shared" si="46"/>
        <v>3.8362629116217052E-2</v>
      </c>
      <c r="DC18" s="45" t="str">
        <f t="shared" si="47"/>
        <v/>
      </c>
      <c r="DD18" s="45" t="str">
        <f t="shared" si="48"/>
        <v/>
      </c>
      <c r="DE18" s="45" t="str">
        <f t="shared" si="49"/>
        <v/>
      </c>
      <c r="DF18" s="46">
        <f t="shared" si="81"/>
        <v>1</v>
      </c>
      <c r="DG18" s="47">
        <f>SUMPRODUCT(AD18:BB18,CG18:DE18,'Sector weights'!B5:Z5)</f>
        <v>2.071950505386901</v>
      </c>
      <c r="DI18" s="45">
        <f>IF(AND(ISNUMBER(C17),ISNUMBER(C18)),CG18*'Sector weights'!B5,"")</f>
        <v>0.23560621110279753</v>
      </c>
      <c r="DJ18" s="45">
        <f>IF(AND(ISNUMBER(D17),ISNUMBER(D18)),CH18*'Sector weights'!C5,"")</f>
        <v>8.3277111149329383E-2</v>
      </c>
      <c r="DK18" s="45">
        <f>IF(AND(ISNUMBER(E17),ISNUMBER(E18)),CI18*'Sector weights'!D5,"")</f>
        <v>9.8350091058302266E-2</v>
      </c>
      <c r="DL18" s="45">
        <f>IF(AND(ISNUMBER(F17),ISNUMBER(F18)),CJ18*'Sector weights'!E5,"")</f>
        <v>5.1477590622507903E-2</v>
      </c>
      <c r="DM18" s="45">
        <f>IF(AND(ISNUMBER(G17),ISNUMBER(G18)),CK18*'Sector weights'!F5,"")</f>
        <v>4.2005839423644564E-3</v>
      </c>
      <c r="DN18" s="45">
        <f>IF(AND(ISNUMBER(H17),ISNUMBER(H18)),CL18*'Sector weights'!G5,"")</f>
        <v>1.6447300445360927E-2</v>
      </c>
      <c r="DO18" s="45" t="str">
        <f>IF(AND(ISNUMBER(I17),ISNUMBER(I18)),CM18*'Sector weights'!H5,"")</f>
        <v/>
      </c>
      <c r="DP18" s="45">
        <f>IF(AND(ISNUMBER(J17),ISNUMBER(J18)),CN18*'Sector weights'!I5,"")</f>
        <v>5.5625085557357897E-3</v>
      </c>
      <c r="DQ18" s="45">
        <f>IF(AND(ISNUMBER(K17),ISNUMBER(K18)),CO18*'Sector weights'!J5,"")</f>
        <v>2.8420374867958322E-2</v>
      </c>
      <c r="DR18" s="45">
        <f>IF(AND(ISNUMBER(L17),ISNUMBER(L18)),CP18*'Sector weights'!K5,"")</f>
        <v>1.4165471585458975E-3</v>
      </c>
      <c r="DS18" s="45">
        <f>IF(AND(ISNUMBER(M17),ISNUMBER(M18)),CQ18*'Sector weights'!L5,"")</f>
        <v>6.914201562416661E-3</v>
      </c>
      <c r="DT18" s="45">
        <f>IF(AND(ISNUMBER(N17),ISNUMBER(N18)),CR18*'Sector weights'!M5,"")</f>
        <v>4.6134117811415225E-3</v>
      </c>
      <c r="DU18" s="45">
        <f>IF(AND(ISNUMBER(O17),ISNUMBER(O18)),CS18*'Sector weights'!N5,"")</f>
        <v>2.3853489038439184E-3</v>
      </c>
      <c r="DV18" s="45">
        <f>IF(AND(ISNUMBER(P17),ISNUMBER(P18)),CT18*'Sector weights'!O5,"")</f>
        <v>1.7813755666886633E-2</v>
      </c>
      <c r="DW18" s="45">
        <f>IF(AND(ISNUMBER(Q17),ISNUMBER(Q18)),CU18*'Sector weights'!P5,"")</f>
        <v>1.2441916439936907E-2</v>
      </c>
      <c r="DX18" s="45">
        <f>IF(AND(ISNUMBER(R17),ISNUMBER(R18)),CV18*'Sector weights'!Q5,"")</f>
        <v>1.0804539225626623E-2</v>
      </c>
      <c r="DY18" s="45">
        <f>IF(AND(ISNUMBER(S17),ISNUMBER(S18)),CW18*'Sector weights'!R5,"")</f>
        <v>2.1586409814303049E-2</v>
      </c>
      <c r="DZ18" s="45">
        <f>IF(AND(ISNUMBER(T17),ISNUMBER(T18)),CX18*'Sector weights'!S5,"")</f>
        <v>1.1444992117331942E-2</v>
      </c>
      <c r="EA18" s="45">
        <f>IF(AND(ISNUMBER(U17),ISNUMBER(U18)),CY18*'Sector weights'!T5,"")</f>
        <v>4.9012723087188077E-2</v>
      </c>
      <c r="EB18" s="45">
        <f>IF(AND(ISNUMBER(V17),ISNUMBER(V18)),CZ18*'Sector weights'!U5,"")</f>
        <v>4.3519822736180692E-2</v>
      </c>
      <c r="EC18" s="45">
        <f>IF(AND(ISNUMBER(W17),ISNUMBER(W18)),DA18*'Sector weights'!V5,"")</f>
        <v>3.7222568057721381E-2</v>
      </c>
      <c r="ED18" s="45">
        <f>IF(AND(ISNUMBER(X17),ISNUMBER(X18)),DB18*'Sector weights'!W5,"")</f>
        <v>3.1572388420896033E-2</v>
      </c>
      <c r="EE18" s="45" t="str">
        <f>IF(AND(ISNUMBER(Y17),ISNUMBER(Y18)),DC18*'Sector weights'!X5,"")</f>
        <v/>
      </c>
      <c r="EF18" s="45" t="str">
        <f>IF(AND(ISNUMBER(Z17),ISNUMBER(Z18)),DD18*'Sector weights'!Y5,"")</f>
        <v/>
      </c>
      <c r="EG18" s="45" t="str">
        <f>IF(AND(ISNUMBER(AA17),ISNUMBER(AA18)),DE18*'Sector weights'!Z5,"")</f>
        <v/>
      </c>
      <c r="EH18" s="46">
        <f t="shared" si="82"/>
        <v>0.77409039671637581</v>
      </c>
      <c r="EI18" s="47">
        <f t="shared" si="83"/>
        <v>2.071950505386901</v>
      </c>
      <c r="EK18" s="39">
        <f t="shared" si="84"/>
        <v>35430</v>
      </c>
      <c r="EL18" s="45">
        <f t="shared" si="85"/>
        <v>0.3043652422278052</v>
      </c>
      <c r="EM18" s="45">
        <f t="shared" si="51"/>
        <v>0.10758060234642317</v>
      </c>
      <c r="EN18" s="45">
        <f t="shared" si="52"/>
        <v>0.12705246244559396</v>
      </c>
      <c r="EO18" s="45">
        <f t="shared" si="53"/>
        <v>6.6500748285822128E-2</v>
      </c>
      <c r="EP18" s="45">
        <f t="shared" si="54"/>
        <v>5.426477269557882E-3</v>
      </c>
      <c r="EQ18" s="45">
        <f t="shared" si="55"/>
        <v>2.1247260675405541E-2</v>
      </c>
      <c r="ER18" s="45" t="str">
        <f t="shared" si="56"/>
        <v/>
      </c>
      <c r="ES18" s="45">
        <f t="shared" si="57"/>
        <v>7.1858643116249309E-3</v>
      </c>
      <c r="ET18" s="45">
        <f t="shared" si="58"/>
        <v>3.6714542627728081E-2</v>
      </c>
      <c r="EU18" s="45">
        <f t="shared" si="59"/>
        <v>1.8299505646301355E-3</v>
      </c>
      <c r="EV18" s="45">
        <f t="shared" si="60"/>
        <v>8.9320337673043145E-3</v>
      </c>
      <c r="EW18" s="45">
        <f t="shared" si="61"/>
        <v>5.9597842845114917E-3</v>
      </c>
      <c r="EX18" s="45">
        <f t="shared" si="62"/>
        <v>3.0814862372177216E-3</v>
      </c>
      <c r="EY18" s="45">
        <f t="shared" si="63"/>
        <v>2.3012500532820244E-2</v>
      </c>
      <c r="EZ18" s="45">
        <f t="shared" si="64"/>
        <v>1.6072950255828566E-2</v>
      </c>
      <c r="FA18" s="45">
        <f t="shared" si="65"/>
        <v>1.3957722859576272E-2</v>
      </c>
      <c r="FB18" s="45">
        <f t="shared" si="66"/>
        <v>2.7886161494666158E-2</v>
      </c>
      <c r="FC18" s="45">
        <f t="shared" si="67"/>
        <v>1.4785084747053579E-2</v>
      </c>
      <c r="FD18" s="45">
        <f t="shared" si="68"/>
        <v>6.3316536796084524E-2</v>
      </c>
      <c r="FE18" s="45">
        <f t="shared" si="69"/>
        <v>5.6220595063300099E-2</v>
      </c>
      <c r="FF18" s="45">
        <f t="shared" si="70"/>
        <v>4.8085557210910096E-2</v>
      </c>
      <c r="FG18" s="45">
        <f t="shared" si="71"/>
        <v>4.0786435996136058E-2</v>
      </c>
      <c r="FH18" s="45" t="str">
        <f t="shared" si="72"/>
        <v/>
      </c>
      <c r="FI18" s="45" t="str">
        <f t="shared" si="73"/>
        <v/>
      </c>
      <c r="FJ18" s="45" t="str">
        <f t="shared" si="74"/>
        <v/>
      </c>
      <c r="FK18" s="46">
        <f t="shared" si="86"/>
        <v>1</v>
      </c>
      <c r="FL18" s="47">
        <f t="shared" si="87"/>
        <v>2.6766260299519726</v>
      </c>
      <c r="FN18" s="47"/>
    </row>
    <row r="19" spans="1:170" x14ac:dyDescent="0.2">
      <c r="A19" t="s">
        <v>768</v>
      </c>
      <c r="B19" s="11">
        <v>35520</v>
      </c>
      <c r="C19" s="2">
        <v>936.4</v>
      </c>
      <c r="D19" s="3">
        <v>64133</v>
      </c>
      <c r="E19" s="9">
        <v>43115.6</v>
      </c>
      <c r="F19" s="3">
        <v>285268</v>
      </c>
      <c r="G19" s="3">
        <v>5532</v>
      </c>
      <c r="H19" s="2">
        <v>24703</v>
      </c>
      <c r="I19" s="2" t="e">
        <v>#N/A</v>
      </c>
      <c r="J19" s="2">
        <v>3266798.9</v>
      </c>
      <c r="K19" s="2">
        <v>632902.06177533104</v>
      </c>
      <c r="L19" s="9">
        <v>2461.4569000000001</v>
      </c>
      <c r="M19" s="3">
        <v>164441</v>
      </c>
      <c r="N19" s="9">
        <v>1364.423</v>
      </c>
      <c r="O19" s="2">
        <v>9988.2999999999993</v>
      </c>
      <c r="P19" s="2">
        <v>13027.6</v>
      </c>
      <c r="Q19" s="3">
        <v>73932</v>
      </c>
      <c r="R19" s="3">
        <v>118315</v>
      </c>
      <c r="S19" s="2">
        <v>34636.9</v>
      </c>
      <c r="T19" s="2">
        <v>57679.6</v>
      </c>
      <c r="U19" s="3">
        <v>447518</v>
      </c>
      <c r="V19" s="2">
        <v>38870</v>
      </c>
      <c r="W19" s="2">
        <v>38477.800000000003</v>
      </c>
      <c r="X19" s="3">
        <v>875705.70394259377</v>
      </c>
      <c r="Y19" s="2" t="e">
        <v>#N/A</v>
      </c>
      <c r="Z19" s="3" t="e">
        <v>#N/A</v>
      </c>
      <c r="AA19" s="3" t="e">
        <v>#N/A</v>
      </c>
      <c r="AB19" s="28"/>
      <c r="AC19" s="43">
        <f t="shared" si="75"/>
        <v>35520</v>
      </c>
      <c r="AD19" s="45">
        <f t="shared" si="76"/>
        <v>4.3110170435557427</v>
      </c>
      <c r="AE19" s="45">
        <f t="shared" si="0"/>
        <v>3.4219735208269597</v>
      </c>
      <c r="AF19" s="45">
        <f t="shared" si="1"/>
        <v>1.0966542315096417</v>
      </c>
      <c r="AG19" s="45">
        <f t="shared" si="2"/>
        <v>7.5460316981587283</v>
      </c>
      <c r="AH19" s="45">
        <f t="shared" si="3"/>
        <v>-0.53937432578209377</v>
      </c>
      <c r="AI19" s="45">
        <f t="shared" si="4"/>
        <v>0.92331576582096453</v>
      </c>
      <c r="AJ19" s="45" t="str">
        <f t="shared" si="5"/>
        <v/>
      </c>
      <c r="AK19" s="45">
        <f t="shared" si="6"/>
        <v>-4.0035369542575916</v>
      </c>
      <c r="AL19" s="45">
        <f t="shared" si="7"/>
        <v>2.0433713621794469</v>
      </c>
      <c r="AM19" s="45">
        <f t="shared" si="8"/>
        <v>-13.912753953516265</v>
      </c>
      <c r="AN19" s="45">
        <f t="shared" si="9"/>
        <v>2.9964235830561847</v>
      </c>
      <c r="AO19" s="45">
        <f t="shared" si="10"/>
        <v>10.587406670146438</v>
      </c>
      <c r="AP19" s="45">
        <f t="shared" si="11"/>
        <v>1.815457381093144</v>
      </c>
      <c r="AQ19" s="45">
        <f t="shared" si="12"/>
        <v>2.2598648319819059</v>
      </c>
      <c r="AR19" s="45">
        <f t="shared" si="13"/>
        <v>3.9758104212080703</v>
      </c>
      <c r="AS19" s="45">
        <f t="shared" si="14"/>
        <v>1.3595709684051771</v>
      </c>
      <c r="AT19" s="45">
        <f t="shared" si="15"/>
        <v>5.552034130732908</v>
      </c>
      <c r="AU19" s="45">
        <f t="shared" si="16"/>
        <v>23.392548475980202</v>
      </c>
      <c r="AV19" s="45">
        <f t="shared" si="17"/>
        <v>4.647568181871331</v>
      </c>
      <c r="AW19" s="45">
        <f t="shared" si="18"/>
        <v>-4.0152113789016175</v>
      </c>
      <c r="AX19" s="45">
        <f t="shared" si="19"/>
        <v>1.8012011535307071</v>
      </c>
      <c r="AY19" s="45">
        <f t="shared" si="20"/>
        <v>4.4236167015992756</v>
      </c>
      <c r="AZ19" s="45" t="str">
        <f t="shared" si="21"/>
        <v/>
      </c>
      <c r="BA19" s="45" t="str">
        <f t="shared" si="22"/>
        <v/>
      </c>
      <c r="BB19" s="45" t="str">
        <f t="shared" si="23"/>
        <v/>
      </c>
      <c r="BD19" s="39">
        <f t="shared" si="77"/>
        <v>35520</v>
      </c>
      <c r="BE19" s="44">
        <f>IF(AND(ISNUMBER(C18),ISNUMBER(C19)),INDEX('Country weights'!$B$6:$FB$133,MATCH(Goods!$BD19,'Country weights'!$A$6:$A$133,0),MATCH(Goods!BE$1,'Country weights'!$B$3:$FB$3,0)),"")</f>
        <v>0.22136867188273271</v>
      </c>
      <c r="BF19" s="44">
        <f>IF(AND(ISNUMBER(D18),ISNUMBER(D19)),INDEX('Country weights'!$B$6:$FB$133,MATCH(Goods!$BD19,'Country weights'!$A$6:$A$133,0),MATCH(Goods!BF$1,'Country weights'!$B$3:$FB$3,0)),"")</f>
        <v>8.2476050098497303E-2</v>
      </c>
      <c r="BG19" s="44">
        <f>IF(AND(ISNUMBER(E18),ISNUMBER(E19)),INDEX('Country weights'!$B$6:$FB$133,MATCH(Goods!$BD19,'Country weights'!$A$6:$A$133,0),MATCH(Goods!BG$1,'Country weights'!$B$3:$FB$3,0)),"")</f>
        <v>8.9342258931518981E-2</v>
      </c>
      <c r="BH19" s="44">
        <f>IF(AND(ISNUMBER(F18),ISNUMBER(F19)),INDEX('Country weights'!$B$6:$FB$133,MATCH(Goods!$BD19,'Country weights'!$A$6:$A$133,0),MATCH(Goods!BH$1,'Country weights'!$B$3:$FB$3,0)),"")</f>
        <v>4.9720665649394064E-2</v>
      </c>
      <c r="BI19" s="44">
        <f>IF(AND(ISNUMBER(G18),ISNUMBER(G19)),INDEX('Country weights'!$B$6:$FB$133,MATCH(Goods!$BD19,'Country weights'!$A$6:$A$133,0),MATCH(Goods!BI$1,'Country weights'!$B$3:$FB$3,0)),"")</f>
        <v>3.8507384868374591E-3</v>
      </c>
      <c r="BJ19" s="44">
        <f>IF(AND(ISNUMBER(H18),ISNUMBER(H19)),INDEX('Country weights'!$B$6:$FB$133,MATCH(Goods!$BD19,'Country weights'!$A$6:$A$133,0),MATCH(Goods!BJ$1,'Country weights'!$B$3:$FB$3,0)),"")</f>
        <v>1.7408385607920983E-2</v>
      </c>
      <c r="BK19" s="44" t="str">
        <f>IF(AND(ISNUMBER(I18),ISNUMBER(I19)),INDEX('Country weights'!$B$6:$FB$133,MATCH(Goods!$BD19,'Country weights'!$A$6:$A$133,0),MATCH(Goods!BK$1,'Country weights'!$B$3:$FB$3,0)),"")</f>
        <v/>
      </c>
      <c r="BL19" s="44">
        <f>IF(AND(ISNUMBER(J18),ISNUMBER(J19)),INDEX('Country weights'!$B$6:$FB$133,MATCH(Goods!$BD19,'Country weights'!$A$6:$A$133,0),MATCH(Goods!BL$1,'Country weights'!$B$3:$FB$3,0)),"")</f>
        <v>4.8918468544713939E-3</v>
      </c>
      <c r="BM19" s="44">
        <f>IF(AND(ISNUMBER(K18),ISNUMBER(K19)),INDEX('Country weights'!$B$6:$FB$133,MATCH(Goods!$BD19,'Country weights'!$A$6:$A$133,0),MATCH(Goods!BM$1,'Country weights'!$B$3:$FB$3,0)),"")</f>
        <v>2.5835916675605301E-2</v>
      </c>
      <c r="BN19" s="44">
        <f>IF(AND(ISNUMBER(L18),ISNUMBER(L19)),INDEX('Country weights'!$B$6:$FB$133,MATCH(Goods!$BD19,'Country weights'!$A$6:$A$133,0),MATCH(Goods!BN$1,'Country weights'!$B$3:$FB$3,0)),"")</f>
        <v>1.407134142990265E-3</v>
      </c>
      <c r="BO19" s="44">
        <f>IF(AND(ISNUMBER(M18),ISNUMBER(M19)),INDEX('Country weights'!$B$6:$FB$133,MATCH(Goods!$BD19,'Country weights'!$A$6:$A$133,0),MATCH(Goods!BO$1,'Country weights'!$B$3:$FB$3,0)),"")</f>
        <v>5.8346328495966762E-3</v>
      </c>
      <c r="BP19" s="44">
        <f>IF(AND(ISNUMBER(N18),ISNUMBER(N19)),INDEX('Country weights'!$B$6:$FB$133,MATCH(Goods!$BD19,'Country weights'!$A$6:$A$133,0),MATCH(Goods!BP$1,'Country weights'!$B$3:$FB$3,0)),"")</f>
        <v>4.4941424225764665E-3</v>
      </c>
      <c r="BQ19" s="44">
        <f>IF(AND(ISNUMBER(O18),ISNUMBER(O19)),INDEX('Country weights'!$B$6:$FB$133,MATCH(Goods!$BD19,'Country weights'!$A$6:$A$133,0),MATCH(Goods!BQ$1,'Country weights'!$B$3:$FB$3,0)),"")</f>
        <v>2.0058270203748485E-3</v>
      </c>
      <c r="BR19" s="44">
        <f>IF(AND(ISNUMBER(P18),ISNUMBER(P19)),INDEX('Country weights'!$B$6:$FB$133,MATCH(Goods!$BD19,'Country weights'!$A$6:$A$133,0),MATCH(Goods!BR$1,'Country weights'!$B$3:$FB$3,0)),"")</f>
        <v>1.7779291859507492E-2</v>
      </c>
      <c r="BS19" s="44">
        <f>IF(AND(ISNUMBER(Q18),ISNUMBER(Q19)),INDEX('Country weights'!$B$6:$FB$133,MATCH(Goods!$BD19,'Country weights'!$A$6:$A$133,0),MATCH(Goods!BS$1,'Country weights'!$B$3:$FB$3,0)),"")</f>
        <v>1.217291945136696E-2</v>
      </c>
      <c r="BT19" s="44">
        <f>IF(AND(ISNUMBER(R18),ISNUMBER(R19)),INDEX('Country weights'!$B$6:$FB$133,MATCH(Goods!$BD19,'Country weights'!$A$6:$A$133,0),MATCH(Goods!BT$1,'Country weights'!$B$3:$FB$3,0)),"")</f>
        <v>1.0866123094324621E-2</v>
      </c>
      <c r="BU19" s="44">
        <f>IF(AND(ISNUMBER(S18),ISNUMBER(S19)),INDEX('Country weights'!$B$6:$FB$133,MATCH(Goods!$BD19,'Country weights'!$A$6:$A$133,0),MATCH(Goods!BU$1,'Country weights'!$B$3:$FB$3,0)),"")</f>
        <v>1.8700066221590358E-2</v>
      </c>
      <c r="BV19" s="44">
        <f>IF(AND(ISNUMBER(T18),ISNUMBER(T19)),INDEX('Country weights'!$B$6:$FB$133,MATCH(Goods!$BD19,'Country weights'!$A$6:$A$133,0),MATCH(Goods!BV$1,'Country weights'!$B$3:$FB$3,0)),"")</f>
        <v>9.7070720877866883E-3</v>
      </c>
      <c r="BW19" s="44">
        <f>IF(AND(ISNUMBER(U18),ISNUMBER(U19)),INDEX('Country weights'!$B$6:$FB$133,MATCH(Goods!$BD19,'Country weights'!$A$6:$A$133,0),MATCH(Goods!BW$1,'Country weights'!$B$3:$FB$3,0)),"")</f>
        <v>4.3480432213266487E-2</v>
      </c>
      <c r="BX19" s="44">
        <f>IF(AND(ISNUMBER(V18),ISNUMBER(V19)),INDEX('Country weights'!$B$6:$FB$133,MATCH(Goods!$BD19,'Country weights'!$A$6:$A$133,0),MATCH(Goods!BX$1,'Country weights'!$B$3:$FB$3,0)),"")</f>
        <v>3.5353044997098446E-2</v>
      </c>
      <c r="BY19" s="44">
        <f>IF(AND(ISNUMBER(W18),ISNUMBER(W19)),INDEX('Country weights'!$B$6:$FB$133,MATCH(Goods!$BD19,'Country weights'!$A$6:$A$133,0),MATCH(Goods!BY$1,'Country weights'!$B$3:$FB$3,0)),"")</f>
        <v>3.2448930447190272E-2</v>
      </c>
      <c r="BZ19" s="44">
        <f>IF(AND(ISNUMBER(X18),ISNUMBER(X19)),INDEX('Country weights'!$B$6:$FB$133,MATCH(Goods!$BD19,'Country weights'!$A$6:$A$133,0),MATCH(Goods!BZ$1,'Country weights'!$B$3:$FB$3,0)),"")</f>
        <v>2.837896995286316E-2</v>
      </c>
      <c r="CA19" s="44" t="str">
        <f>IF(AND(ISNUMBER(Y18),ISNUMBER(Y19)),INDEX('Country weights'!$B$6:$FB$133,MATCH(Goods!$BD19,'Country weights'!$A$6:$A$133,0),MATCH(Goods!CA$1,'Country weights'!$B$3:$FB$3,0)),"")</f>
        <v/>
      </c>
      <c r="CB19" s="44" t="str">
        <f>IF(AND(ISNUMBER(Z18),ISNUMBER(Z19)),INDEX('Country weights'!$B$6:$FB$133,MATCH(Goods!$BD19,'Country weights'!$A$6:$A$133,0),MATCH(Goods!CB$1,'Country weights'!$B$3:$FB$3,0)),"")</f>
        <v/>
      </c>
      <c r="CC19" s="44" t="str">
        <f>IF(AND(ISNUMBER(AA18),ISNUMBER(AA19)),INDEX('Country weights'!$B$6:$FB$133,MATCH(Goods!$BD19,'Country weights'!$A$6:$A$133,0),MATCH(Goods!CC$1,'Country weights'!$B$3:$FB$3,0)),"")</f>
        <v/>
      </c>
      <c r="CD19" s="46">
        <f t="shared" si="78"/>
        <v>0.71752312094751103</v>
      </c>
      <c r="CF19" s="39">
        <f t="shared" si="79"/>
        <v>35520</v>
      </c>
      <c r="CG19" s="45">
        <f t="shared" si="80"/>
        <v>0.30851782391403454</v>
      </c>
      <c r="CH19" s="45">
        <f t="shared" si="26"/>
        <v>0.11494549470348102</v>
      </c>
      <c r="CI19" s="45">
        <f t="shared" si="27"/>
        <v>0.12451481537422769</v>
      </c>
      <c r="CJ19" s="45">
        <f t="shared" si="28"/>
        <v>6.929486200212813E-2</v>
      </c>
      <c r="CK19" s="45">
        <f t="shared" si="29"/>
        <v>5.3667099699204702E-3</v>
      </c>
      <c r="CL19" s="45">
        <f t="shared" si="30"/>
        <v>2.4261776519386137E-2</v>
      </c>
      <c r="CM19" s="45" t="str">
        <f t="shared" si="31"/>
        <v/>
      </c>
      <c r="CN19" s="45">
        <f t="shared" si="32"/>
        <v>6.8176853283996785E-3</v>
      </c>
      <c r="CO19" s="45">
        <f t="shared" si="33"/>
        <v>3.6007085934022853E-2</v>
      </c>
      <c r="CP19" s="45">
        <f t="shared" si="34"/>
        <v>1.9610993735394919E-3</v>
      </c>
      <c r="CQ19" s="45">
        <f t="shared" si="35"/>
        <v>8.131630437067822E-3</v>
      </c>
      <c r="CR19" s="45">
        <f t="shared" si="36"/>
        <v>6.2634112983590206E-3</v>
      </c>
      <c r="CS19" s="45">
        <f t="shared" si="37"/>
        <v>2.7954876460651095E-3</v>
      </c>
      <c r="CT19" s="45">
        <f t="shared" si="38"/>
        <v>2.4778702372725493E-2</v>
      </c>
      <c r="CU19" s="45">
        <f t="shared" si="39"/>
        <v>1.696519470381979E-2</v>
      </c>
      <c r="CV19" s="45">
        <f t="shared" si="40"/>
        <v>1.5143934428169473E-2</v>
      </c>
      <c r="CW19" s="45">
        <f t="shared" si="41"/>
        <v>2.6061970235741468E-2</v>
      </c>
      <c r="CX19" s="45">
        <f t="shared" si="42"/>
        <v>1.3528584382017133E-2</v>
      </c>
      <c r="CY19" s="45">
        <f t="shared" si="43"/>
        <v>6.0597952796070539E-2</v>
      </c>
      <c r="CZ19" s="45">
        <f t="shared" si="44"/>
        <v>4.9270948858642603E-2</v>
      </c>
      <c r="DA19" s="45">
        <f t="shared" si="45"/>
        <v>4.5223532872836869E-2</v>
      </c>
      <c r="DB19" s="45">
        <f t="shared" si="46"/>
        <v>3.9551296849344546E-2</v>
      </c>
      <c r="DC19" s="45" t="str">
        <f t="shared" si="47"/>
        <v/>
      </c>
      <c r="DD19" s="45" t="str">
        <f t="shared" si="48"/>
        <v/>
      </c>
      <c r="DE19" s="45" t="str">
        <f t="shared" si="49"/>
        <v/>
      </c>
      <c r="DF19" s="46">
        <f t="shared" si="81"/>
        <v>0.99999999999999956</v>
      </c>
      <c r="DG19" s="47">
        <f>SUMPRODUCT(AD19:BB19,CG19:DE19,'Sector weights'!B6:Z6)</f>
        <v>2.7467636600501932</v>
      </c>
      <c r="DI19" s="45">
        <f>IF(AND(ISNUMBER(C18),ISNUMBER(C19)),CG19*'Sector weights'!B6,"")</f>
        <v>0.24609601077628293</v>
      </c>
      <c r="DJ19" s="45">
        <f>IF(AND(ISNUMBER(D18),ISNUMBER(D19)),CH19*'Sector weights'!C6,"")</f>
        <v>8.3066870282342886E-2</v>
      </c>
      <c r="DK19" s="45">
        <f>IF(AND(ISNUMBER(E18),ISNUMBER(E19)),CI19*'Sector weights'!D6,"")</f>
        <v>8.9532910274780345E-2</v>
      </c>
      <c r="DL19" s="45">
        <f>IF(AND(ISNUMBER(F18),ISNUMBER(F19)),CJ19*'Sector weights'!E6,"")</f>
        <v>5.5284158916575656E-2</v>
      </c>
      <c r="DM19" s="45">
        <f>IF(AND(ISNUMBER(G18),ISNUMBER(G19)),CK19*'Sector weights'!F6,"")</f>
        <v>3.8988559107494326E-3</v>
      </c>
      <c r="DN19" s="45">
        <f>IF(AND(ISNUMBER(H18),ISNUMBER(H19)),CL19*'Sector weights'!G6,"")</f>
        <v>1.6241091313141377E-2</v>
      </c>
      <c r="DO19" s="45" t="str">
        <f>IF(AND(ISNUMBER(I18),ISNUMBER(I19)),CM19*'Sector weights'!H6,"")</f>
        <v/>
      </c>
      <c r="DP19" s="45">
        <f>IF(AND(ISNUMBER(J18),ISNUMBER(J19)),CN19*'Sector weights'!I6,"")</f>
        <v>5.8129684300830577E-3</v>
      </c>
      <c r="DQ19" s="45">
        <f>IF(AND(ISNUMBER(K18),ISNUMBER(K19)),CO19*'Sector weights'!J6,"")</f>
        <v>3.287203206597665E-2</v>
      </c>
      <c r="DR19" s="45">
        <f>IF(AND(ISNUMBER(L18),ISNUMBER(L19)),CP19*'Sector weights'!K6,"")</f>
        <v>8.1791078773737959E-4</v>
      </c>
      <c r="DS19" s="45">
        <f>IF(AND(ISNUMBER(M18),ISNUMBER(M19)),CQ19*'Sector weights'!L6,"")</f>
        <v>6.2313553034195075E-3</v>
      </c>
      <c r="DT19" s="45">
        <f>IF(AND(ISNUMBER(N18),ISNUMBER(N19)),CR19*'Sector weights'!M6,"")</f>
        <v>4.8648294214221023E-3</v>
      </c>
      <c r="DU19" s="45">
        <f>IF(AND(ISNUMBER(O18),ISNUMBER(O19)),CS19*'Sector weights'!N6,"")</f>
        <v>2.274685675159704E-3</v>
      </c>
      <c r="DV19" s="45">
        <f>IF(AND(ISNUMBER(P18),ISNUMBER(P19)),CT19*'Sector weights'!O6,"")</f>
        <v>1.6948534507597743E-2</v>
      </c>
      <c r="DW19" s="45">
        <f>IF(AND(ISNUMBER(Q18),ISNUMBER(Q19)),CU19*'Sector weights'!P6,"")</f>
        <v>1.1422959067981384E-2</v>
      </c>
      <c r="DX19" s="45">
        <f>IF(AND(ISNUMBER(R18),ISNUMBER(R19)),CV19*'Sector weights'!Q6,"")</f>
        <v>1.0604842389653646E-2</v>
      </c>
      <c r="DY19" s="45">
        <f>IF(AND(ISNUMBER(S18),ISNUMBER(S19)),CW19*'Sector weights'!R6,"")</f>
        <v>1.9742230480173047E-2</v>
      </c>
      <c r="DZ19" s="45">
        <f>IF(AND(ISNUMBER(T18),ISNUMBER(T19)),CX19*'Sector weights'!S6,"")</f>
        <v>1.2106049497306814E-2</v>
      </c>
      <c r="EA19" s="45">
        <f>IF(AND(ISNUMBER(U18),ISNUMBER(U19)),CY19*'Sector weights'!T6,"")</f>
        <v>4.9054731791270789E-2</v>
      </c>
      <c r="EB19" s="45">
        <f>IF(AND(ISNUMBER(V18),ISNUMBER(V19)),CZ19*'Sector weights'!U6,"")</f>
        <v>4.0397651085110634E-2</v>
      </c>
      <c r="EC19" s="45">
        <f>IF(AND(ISNUMBER(W18),ISNUMBER(W19)),DA19*'Sector weights'!V6,"")</f>
        <v>3.5876641269968125E-2</v>
      </c>
      <c r="ED19" s="45">
        <f>IF(AND(ISNUMBER(X18),ISNUMBER(X19)),DB19*'Sector weights'!W6,"")</f>
        <v>3.2816885708504995E-2</v>
      </c>
      <c r="EE19" s="45" t="str">
        <f>IF(AND(ISNUMBER(Y18),ISNUMBER(Y19)),DC19*'Sector weights'!X6,"")</f>
        <v/>
      </c>
      <c r="EF19" s="45" t="str">
        <f>IF(AND(ISNUMBER(Z18),ISNUMBER(Z19)),DD19*'Sector weights'!Y6,"")</f>
        <v/>
      </c>
      <c r="EG19" s="45" t="str">
        <f>IF(AND(ISNUMBER(AA18),ISNUMBER(AA19)),DE19*'Sector weights'!Z6,"")</f>
        <v/>
      </c>
      <c r="EH19" s="46">
        <f t="shared" si="82"/>
        <v>0.77596420495523821</v>
      </c>
      <c r="EI19" s="47">
        <f t="shared" si="83"/>
        <v>2.7467636600501932</v>
      </c>
      <c r="EK19" s="39">
        <f t="shared" si="84"/>
        <v>35520</v>
      </c>
      <c r="EL19" s="45">
        <f t="shared" si="85"/>
        <v>0.31714866382332557</v>
      </c>
      <c r="EM19" s="45">
        <f t="shared" si="51"/>
        <v>0.107049873888364</v>
      </c>
      <c r="EN19" s="45">
        <f t="shared" si="52"/>
        <v>0.11538278402925183</v>
      </c>
      <c r="EO19" s="45">
        <f t="shared" si="53"/>
        <v>7.1245759229015909E-2</v>
      </c>
      <c r="EP19" s="45">
        <f t="shared" si="54"/>
        <v>5.0245306237732181E-3</v>
      </c>
      <c r="EQ19" s="45">
        <f t="shared" si="55"/>
        <v>2.0930206843855961E-2</v>
      </c>
      <c r="ER19" s="45" t="str">
        <f t="shared" si="56"/>
        <v/>
      </c>
      <c r="ES19" s="45">
        <f t="shared" si="57"/>
        <v>7.4912842537863981E-3</v>
      </c>
      <c r="ET19" s="45">
        <f t="shared" si="58"/>
        <v>4.2362820161108962E-2</v>
      </c>
      <c r="EU19" s="45">
        <f t="shared" si="59"/>
        <v>1.0540573682578066E-3</v>
      </c>
      <c r="EV19" s="45">
        <f t="shared" si="60"/>
        <v>8.0304674669612695E-3</v>
      </c>
      <c r="EW19" s="45">
        <f t="shared" si="61"/>
        <v>6.2693992717134826E-3</v>
      </c>
      <c r="EX19" s="45">
        <f t="shared" si="62"/>
        <v>2.9314311931320598E-3</v>
      </c>
      <c r="EY19" s="45">
        <f t="shared" si="63"/>
        <v>2.1841902499323954E-2</v>
      </c>
      <c r="EZ19" s="45">
        <f t="shared" si="64"/>
        <v>1.4720987121616418E-2</v>
      </c>
      <c r="FA19" s="45">
        <f t="shared" si="65"/>
        <v>1.3666664418193607E-2</v>
      </c>
      <c r="FB19" s="45">
        <f t="shared" si="66"/>
        <v>2.5442192248174494E-2</v>
      </c>
      <c r="FC19" s="45">
        <f t="shared" si="67"/>
        <v>1.5601298900127947E-2</v>
      </c>
      <c r="FD19" s="45">
        <f t="shared" si="68"/>
        <v>6.3217776642287934E-2</v>
      </c>
      <c r="FE19" s="45">
        <f t="shared" si="69"/>
        <v>5.2061230179349556E-2</v>
      </c>
      <c r="FF19" s="45">
        <f t="shared" si="70"/>
        <v>4.6234917849126408E-2</v>
      </c>
      <c r="FG19" s="45">
        <f t="shared" si="71"/>
        <v>4.229175198925323E-2</v>
      </c>
      <c r="FH19" s="45" t="str">
        <f t="shared" si="72"/>
        <v/>
      </c>
      <c r="FI19" s="45" t="str">
        <f t="shared" si="73"/>
        <v/>
      </c>
      <c r="FJ19" s="45" t="str">
        <f t="shared" si="74"/>
        <v/>
      </c>
      <c r="FK19" s="46">
        <f t="shared" si="86"/>
        <v>0.99999999999999989</v>
      </c>
      <c r="FL19" s="47">
        <f t="shared" si="87"/>
        <v>3.539807174750595</v>
      </c>
    </row>
    <row r="20" spans="1:170" x14ac:dyDescent="0.2">
      <c r="A20" t="s">
        <v>769</v>
      </c>
      <c r="B20" s="11">
        <v>35611</v>
      </c>
      <c r="C20" s="2">
        <v>972</v>
      </c>
      <c r="D20" s="3">
        <v>67729</v>
      </c>
      <c r="E20" s="9">
        <v>42627.9</v>
      </c>
      <c r="F20" s="3">
        <v>293296</v>
      </c>
      <c r="G20" s="3">
        <v>6403</v>
      </c>
      <c r="H20" s="2">
        <v>26370</v>
      </c>
      <c r="I20" s="2" t="e">
        <v>#N/A</v>
      </c>
      <c r="J20" s="2">
        <v>3404741.3</v>
      </c>
      <c r="K20" s="2">
        <v>702208.69932402892</v>
      </c>
      <c r="L20" s="9">
        <v>2534.7374</v>
      </c>
      <c r="M20" s="3">
        <v>168337</v>
      </c>
      <c r="N20" s="9">
        <v>1432.944</v>
      </c>
      <c r="O20" s="2">
        <v>10109.700000000001</v>
      </c>
      <c r="P20" s="2">
        <v>13650.5</v>
      </c>
      <c r="Q20" s="3">
        <v>77095</v>
      </c>
      <c r="R20" s="3">
        <v>120196</v>
      </c>
      <c r="S20" s="2">
        <v>36515.5</v>
      </c>
      <c r="T20" s="2">
        <v>60485</v>
      </c>
      <c r="U20" s="3">
        <v>455012</v>
      </c>
      <c r="V20" s="2">
        <v>38934.800000000003</v>
      </c>
      <c r="W20" s="2">
        <v>40414.1</v>
      </c>
      <c r="X20" s="3">
        <v>869612.14184733026</v>
      </c>
      <c r="Y20" s="2" t="e">
        <v>#N/A</v>
      </c>
      <c r="Z20" s="3" t="e">
        <v>#N/A</v>
      </c>
      <c r="AA20" s="3" t="e">
        <v>#N/A</v>
      </c>
      <c r="AB20" s="28"/>
      <c r="AC20" s="43">
        <f t="shared" si="75"/>
        <v>35611</v>
      </c>
      <c r="AD20" s="45">
        <f t="shared" si="76"/>
        <v>3.8017941050833004</v>
      </c>
      <c r="AE20" s="45">
        <f t="shared" si="0"/>
        <v>5.6070977499883101</v>
      </c>
      <c r="AF20" s="45">
        <f t="shared" si="1"/>
        <v>-1.1311451075712631</v>
      </c>
      <c r="AG20" s="45">
        <f t="shared" si="2"/>
        <v>2.8141957737986667</v>
      </c>
      <c r="AH20" s="45">
        <f t="shared" si="3"/>
        <v>15.744757772957341</v>
      </c>
      <c r="AI20" s="45">
        <f t="shared" si="4"/>
        <v>6.748168238675456</v>
      </c>
      <c r="AJ20" s="45" t="str">
        <f t="shared" si="5"/>
        <v/>
      </c>
      <c r="AK20" s="45">
        <f t="shared" si="6"/>
        <v>4.2225556032849054</v>
      </c>
      <c r="AL20" s="45">
        <f t="shared" si="7"/>
        <v>10.950610170914654</v>
      </c>
      <c r="AM20" s="45">
        <f t="shared" si="8"/>
        <v>2.9771189574759438</v>
      </c>
      <c r="AN20" s="45">
        <f t="shared" si="9"/>
        <v>2.3692388151373533</v>
      </c>
      <c r="AO20" s="45">
        <f t="shared" si="10"/>
        <v>5.0219763225920477</v>
      </c>
      <c r="AP20" s="45">
        <f t="shared" si="11"/>
        <v>1.2154220437912588</v>
      </c>
      <c r="AQ20" s="45">
        <f t="shared" si="12"/>
        <v>4.7813872086953868</v>
      </c>
      <c r="AR20" s="45">
        <f t="shared" si="13"/>
        <v>4.2782556944219063</v>
      </c>
      <c r="AS20" s="45">
        <f t="shared" si="14"/>
        <v>1.5898237755145095</v>
      </c>
      <c r="AT20" s="45">
        <f t="shared" si="15"/>
        <v>5.4236955385730257</v>
      </c>
      <c r="AU20" s="45">
        <f t="shared" si="16"/>
        <v>4.8637646585621308</v>
      </c>
      <c r="AV20" s="45">
        <f t="shared" si="17"/>
        <v>1.6745695145223172</v>
      </c>
      <c r="AW20" s="45">
        <f t="shared" si="18"/>
        <v>0.16670954463597898</v>
      </c>
      <c r="AX20" s="45">
        <f t="shared" si="19"/>
        <v>5.0322523637006178</v>
      </c>
      <c r="AY20" s="45">
        <f t="shared" si="20"/>
        <v>-0.69584588382023416</v>
      </c>
      <c r="AZ20" s="45" t="str">
        <f t="shared" si="21"/>
        <v/>
      </c>
      <c r="BA20" s="45" t="str">
        <f t="shared" si="22"/>
        <v/>
      </c>
      <c r="BB20" s="45" t="str">
        <f t="shared" si="23"/>
        <v/>
      </c>
      <c r="BC20" s="32"/>
      <c r="BD20" s="39">
        <f t="shared" si="77"/>
        <v>35611</v>
      </c>
      <c r="BE20" s="44">
        <f>IF(AND(ISNUMBER(C19),ISNUMBER(C20)),INDEX('Country weights'!$B$6:$FB$133,MATCH(Goods!$BD20,'Country weights'!$A$6:$A$133,0),MATCH(Goods!BE$1,'Country weights'!$B$3:$FB$3,0)),"")</f>
        <v>0.22136867188273271</v>
      </c>
      <c r="BF20" s="44">
        <f>IF(AND(ISNUMBER(D19),ISNUMBER(D20)),INDEX('Country weights'!$B$6:$FB$133,MATCH(Goods!$BD20,'Country weights'!$A$6:$A$133,0),MATCH(Goods!BF$1,'Country weights'!$B$3:$FB$3,0)),"")</f>
        <v>8.2476050098497303E-2</v>
      </c>
      <c r="BG20" s="44">
        <f>IF(AND(ISNUMBER(E19),ISNUMBER(E20)),INDEX('Country weights'!$B$6:$FB$133,MATCH(Goods!$BD20,'Country weights'!$A$6:$A$133,0),MATCH(Goods!BG$1,'Country weights'!$B$3:$FB$3,0)),"")</f>
        <v>8.9342258931518981E-2</v>
      </c>
      <c r="BH20" s="44">
        <f>IF(AND(ISNUMBER(F19),ISNUMBER(F20)),INDEX('Country weights'!$B$6:$FB$133,MATCH(Goods!$BD20,'Country weights'!$A$6:$A$133,0),MATCH(Goods!BH$1,'Country weights'!$B$3:$FB$3,0)),"")</f>
        <v>4.9720665649394064E-2</v>
      </c>
      <c r="BI20" s="44">
        <f>IF(AND(ISNUMBER(G19),ISNUMBER(G20)),INDEX('Country weights'!$B$6:$FB$133,MATCH(Goods!$BD20,'Country weights'!$A$6:$A$133,0),MATCH(Goods!BI$1,'Country weights'!$B$3:$FB$3,0)),"")</f>
        <v>3.8507384868374591E-3</v>
      </c>
      <c r="BJ20" s="44">
        <f>IF(AND(ISNUMBER(H19),ISNUMBER(H20)),INDEX('Country weights'!$B$6:$FB$133,MATCH(Goods!$BD20,'Country weights'!$A$6:$A$133,0),MATCH(Goods!BJ$1,'Country weights'!$B$3:$FB$3,0)),"")</f>
        <v>1.7408385607920983E-2</v>
      </c>
      <c r="BK20" s="44" t="str">
        <f>IF(AND(ISNUMBER(I19),ISNUMBER(I20)),INDEX('Country weights'!$B$6:$FB$133,MATCH(Goods!$BD20,'Country weights'!$A$6:$A$133,0),MATCH(Goods!BK$1,'Country weights'!$B$3:$FB$3,0)),"")</f>
        <v/>
      </c>
      <c r="BL20" s="44">
        <f>IF(AND(ISNUMBER(J19),ISNUMBER(J20)),INDEX('Country weights'!$B$6:$FB$133,MATCH(Goods!$BD20,'Country weights'!$A$6:$A$133,0),MATCH(Goods!BL$1,'Country weights'!$B$3:$FB$3,0)),"")</f>
        <v>4.8918468544713939E-3</v>
      </c>
      <c r="BM20" s="44">
        <f>IF(AND(ISNUMBER(K19),ISNUMBER(K20)),INDEX('Country weights'!$B$6:$FB$133,MATCH(Goods!$BD20,'Country weights'!$A$6:$A$133,0),MATCH(Goods!BM$1,'Country weights'!$B$3:$FB$3,0)),"")</f>
        <v>2.5835916675605301E-2</v>
      </c>
      <c r="BN20" s="44">
        <f>IF(AND(ISNUMBER(L19),ISNUMBER(L20)),INDEX('Country weights'!$B$6:$FB$133,MATCH(Goods!$BD20,'Country weights'!$A$6:$A$133,0),MATCH(Goods!BN$1,'Country weights'!$B$3:$FB$3,0)),"")</f>
        <v>1.407134142990265E-3</v>
      </c>
      <c r="BO20" s="44">
        <f>IF(AND(ISNUMBER(M19),ISNUMBER(M20)),INDEX('Country weights'!$B$6:$FB$133,MATCH(Goods!$BD20,'Country weights'!$A$6:$A$133,0),MATCH(Goods!BO$1,'Country weights'!$B$3:$FB$3,0)),"")</f>
        <v>5.8346328495966762E-3</v>
      </c>
      <c r="BP20" s="44">
        <f>IF(AND(ISNUMBER(N19),ISNUMBER(N20)),INDEX('Country weights'!$B$6:$FB$133,MATCH(Goods!$BD20,'Country weights'!$A$6:$A$133,0),MATCH(Goods!BP$1,'Country weights'!$B$3:$FB$3,0)),"")</f>
        <v>4.4941424225764665E-3</v>
      </c>
      <c r="BQ20" s="44">
        <f>IF(AND(ISNUMBER(O19),ISNUMBER(O20)),INDEX('Country weights'!$B$6:$FB$133,MATCH(Goods!$BD20,'Country weights'!$A$6:$A$133,0),MATCH(Goods!BQ$1,'Country weights'!$B$3:$FB$3,0)),"")</f>
        <v>2.0058270203748485E-3</v>
      </c>
      <c r="BR20" s="44">
        <f>IF(AND(ISNUMBER(P19),ISNUMBER(P20)),INDEX('Country weights'!$B$6:$FB$133,MATCH(Goods!$BD20,'Country weights'!$A$6:$A$133,0),MATCH(Goods!BR$1,'Country weights'!$B$3:$FB$3,0)),"")</f>
        <v>1.7779291859507492E-2</v>
      </c>
      <c r="BS20" s="44">
        <f>IF(AND(ISNUMBER(Q19),ISNUMBER(Q20)),INDEX('Country weights'!$B$6:$FB$133,MATCH(Goods!$BD20,'Country weights'!$A$6:$A$133,0),MATCH(Goods!BS$1,'Country weights'!$B$3:$FB$3,0)),"")</f>
        <v>1.217291945136696E-2</v>
      </c>
      <c r="BT20" s="44">
        <f>IF(AND(ISNUMBER(R19),ISNUMBER(R20)),INDEX('Country weights'!$B$6:$FB$133,MATCH(Goods!$BD20,'Country weights'!$A$6:$A$133,0),MATCH(Goods!BT$1,'Country weights'!$B$3:$FB$3,0)),"")</f>
        <v>1.0866123094324621E-2</v>
      </c>
      <c r="BU20" s="44">
        <f>IF(AND(ISNUMBER(S19),ISNUMBER(S20)),INDEX('Country weights'!$B$6:$FB$133,MATCH(Goods!$BD20,'Country weights'!$A$6:$A$133,0),MATCH(Goods!BU$1,'Country weights'!$B$3:$FB$3,0)),"")</f>
        <v>1.8700066221590358E-2</v>
      </c>
      <c r="BV20" s="44">
        <f>IF(AND(ISNUMBER(T19),ISNUMBER(T20)),INDEX('Country weights'!$B$6:$FB$133,MATCH(Goods!$BD20,'Country weights'!$A$6:$A$133,0),MATCH(Goods!BV$1,'Country weights'!$B$3:$FB$3,0)),"")</f>
        <v>9.7070720877866883E-3</v>
      </c>
      <c r="BW20" s="44">
        <f>IF(AND(ISNUMBER(U19),ISNUMBER(U20)),INDEX('Country weights'!$B$6:$FB$133,MATCH(Goods!$BD20,'Country weights'!$A$6:$A$133,0),MATCH(Goods!BW$1,'Country weights'!$B$3:$FB$3,0)),"")</f>
        <v>4.3480432213266487E-2</v>
      </c>
      <c r="BX20" s="44">
        <f>IF(AND(ISNUMBER(V19),ISNUMBER(V20)),INDEX('Country weights'!$B$6:$FB$133,MATCH(Goods!$BD20,'Country weights'!$A$6:$A$133,0),MATCH(Goods!BX$1,'Country weights'!$B$3:$FB$3,0)),"")</f>
        <v>3.5353044997098446E-2</v>
      </c>
      <c r="BY20" s="44">
        <f>IF(AND(ISNUMBER(W19),ISNUMBER(W20)),INDEX('Country weights'!$B$6:$FB$133,MATCH(Goods!$BD20,'Country weights'!$A$6:$A$133,0),MATCH(Goods!BY$1,'Country weights'!$B$3:$FB$3,0)),"")</f>
        <v>3.2448930447190272E-2</v>
      </c>
      <c r="BZ20" s="44">
        <f>IF(AND(ISNUMBER(X19),ISNUMBER(X20)),INDEX('Country weights'!$B$6:$FB$133,MATCH(Goods!$BD20,'Country weights'!$A$6:$A$133,0),MATCH(Goods!BZ$1,'Country weights'!$B$3:$FB$3,0)),"")</f>
        <v>2.837896995286316E-2</v>
      </c>
      <c r="CA20" s="44" t="str">
        <f>IF(AND(ISNUMBER(Y19),ISNUMBER(Y20)),INDEX('Country weights'!$B$6:$FB$133,MATCH(Goods!$BD20,'Country weights'!$A$6:$A$133,0),MATCH(Goods!CA$1,'Country weights'!$B$3:$FB$3,0)),"")</f>
        <v/>
      </c>
      <c r="CB20" s="44" t="str">
        <f>IF(AND(ISNUMBER(Z19),ISNUMBER(Z20)),INDEX('Country weights'!$B$6:$FB$133,MATCH(Goods!$BD20,'Country weights'!$A$6:$A$133,0),MATCH(Goods!CB$1,'Country weights'!$B$3:$FB$3,0)),"")</f>
        <v/>
      </c>
      <c r="CC20" s="44" t="str">
        <f>IF(AND(ISNUMBER(AA19),ISNUMBER(AA20)),INDEX('Country weights'!$B$6:$FB$133,MATCH(Goods!$BD20,'Country weights'!$A$6:$A$133,0),MATCH(Goods!CC$1,'Country weights'!$B$3:$FB$3,0)),"")</f>
        <v/>
      </c>
      <c r="CD20" s="46">
        <f t="shared" si="78"/>
        <v>0.71752312094751103</v>
      </c>
      <c r="CF20" s="39">
        <f t="shared" si="79"/>
        <v>35611</v>
      </c>
      <c r="CG20" s="45">
        <f t="shared" si="80"/>
        <v>0.30851782391403454</v>
      </c>
      <c r="CH20" s="45">
        <f t="shared" si="26"/>
        <v>0.11494549470348102</v>
      </c>
      <c r="CI20" s="45">
        <f t="shared" si="27"/>
        <v>0.12451481537422769</v>
      </c>
      <c r="CJ20" s="45">
        <f t="shared" si="28"/>
        <v>6.929486200212813E-2</v>
      </c>
      <c r="CK20" s="45">
        <f t="shared" si="29"/>
        <v>5.3667099699204702E-3</v>
      </c>
      <c r="CL20" s="45">
        <f t="shared" si="30"/>
        <v>2.4261776519386137E-2</v>
      </c>
      <c r="CM20" s="45" t="str">
        <f t="shared" si="31"/>
        <v/>
      </c>
      <c r="CN20" s="45">
        <f t="shared" si="32"/>
        <v>6.8176853283996785E-3</v>
      </c>
      <c r="CO20" s="45">
        <f t="shared" si="33"/>
        <v>3.6007085934022853E-2</v>
      </c>
      <c r="CP20" s="45">
        <f t="shared" si="34"/>
        <v>1.9610993735394919E-3</v>
      </c>
      <c r="CQ20" s="45">
        <f t="shared" si="35"/>
        <v>8.131630437067822E-3</v>
      </c>
      <c r="CR20" s="45">
        <f t="shared" si="36"/>
        <v>6.2634112983590206E-3</v>
      </c>
      <c r="CS20" s="45">
        <f t="shared" si="37"/>
        <v>2.7954876460651095E-3</v>
      </c>
      <c r="CT20" s="45">
        <f t="shared" si="38"/>
        <v>2.4778702372725493E-2</v>
      </c>
      <c r="CU20" s="45">
        <f t="shared" si="39"/>
        <v>1.696519470381979E-2</v>
      </c>
      <c r="CV20" s="45">
        <f t="shared" si="40"/>
        <v>1.5143934428169473E-2</v>
      </c>
      <c r="CW20" s="45">
        <f t="shared" si="41"/>
        <v>2.6061970235741468E-2</v>
      </c>
      <c r="CX20" s="45">
        <f t="shared" si="42"/>
        <v>1.3528584382017133E-2</v>
      </c>
      <c r="CY20" s="45">
        <f t="shared" si="43"/>
        <v>6.0597952796070539E-2</v>
      </c>
      <c r="CZ20" s="45">
        <f t="shared" si="44"/>
        <v>4.9270948858642603E-2</v>
      </c>
      <c r="DA20" s="45">
        <f t="shared" si="45"/>
        <v>4.5223532872836869E-2</v>
      </c>
      <c r="DB20" s="45">
        <f t="shared" si="46"/>
        <v>3.9551296849344546E-2</v>
      </c>
      <c r="DC20" s="45" t="str">
        <f t="shared" si="47"/>
        <v/>
      </c>
      <c r="DD20" s="45" t="str">
        <f t="shared" si="48"/>
        <v/>
      </c>
      <c r="DE20" s="45" t="str">
        <f t="shared" si="49"/>
        <v/>
      </c>
      <c r="DF20" s="46">
        <f t="shared" si="81"/>
        <v>0.99999999999999956</v>
      </c>
      <c r="DG20" s="47">
        <f>SUMPRODUCT(AD20:BB20,CG20:DE20,'Sector weights'!B7:Z7)</f>
        <v>2.6293307171928775</v>
      </c>
      <c r="DI20" s="45">
        <f>IF(AND(ISNUMBER(C19),ISNUMBER(C20)),CG20*'Sector weights'!B7,"")</f>
        <v>0.24620426991060332</v>
      </c>
      <c r="DJ20" s="45">
        <f>IF(AND(ISNUMBER(D19),ISNUMBER(D20)),CH20*'Sector weights'!C7,"")</f>
        <v>8.3782824869791536E-2</v>
      </c>
      <c r="DK20" s="45">
        <f>IF(AND(ISNUMBER(E19),ISNUMBER(E20)),CI20*'Sector weights'!D7,"")</f>
        <v>8.9733500041770942E-2</v>
      </c>
      <c r="DL20" s="45">
        <f>IF(AND(ISNUMBER(F19),ISNUMBER(F20)),CJ20*'Sector weights'!E7,"")</f>
        <v>5.6198046600340265E-2</v>
      </c>
      <c r="DM20" s="45">
        <f>IF(AND(ISNUMBER(G19),ISNUMBER(G20)),CK20*'Sector weights'!F7,"")</f>
        <v>3.8773200409559934E-3</v>
      </c>
      <c r="DN20" s="45">
        <f>IF(AND(ISNUMBER(H19),ISNUMBER(H20)),CL20*'Sector weights'!G7,"")</f>
        <v>1.6266044220767405E-2</v>
      </c>
      <c r="DO20" s="45" t="str">
        <f>IF(AND(ISNUMBER(I19),ISNUMBER(I20)),CM20*'Sector weights'!H7,"")</f>
        <v/>
      </c>
      <c r="DP20" s="45">
        <f>IF(AND(ISNUMBER(J19),ISNUMBER(J20)),CN20*'Sector weights'!I7,"")</f>
        <v>5.7243225343654473E-3</v>
      </c>
      <c r="DQ20" s="45">
        <f>IF(AND(ISNUMBER(K19),ISNUMBER(K20)),CO20*'Sector weights'!J7,"")</f>
        <v>3.3243886612169607E-2</v>
      </c>
      <c r="DR20" s="45">
        <f>IF(AND(ISNUMBER(L19),ISNUMBER(L20)),CP20*'Sector weights'!K7,"")</f>
        <v>1.1197988504443191E-3</v>
      </c>
      <c r="DS20" s="45">
        <f>IF(AND(ISNUMBER(M19),ISNUMBER(M20)),CQ20*'Sector weights'!L7,"")</f>
        <v>6.3950522045092889E-3</v>
      </c>
      <c r="DT20" s="45">
        <f>IF(AND(ISNUMBER(N19),ISNUMBER(N20)),CR20*'Sector weights'!M7,"")</f>
        <v>4.9919316814213202E-3</v>
      </c>
      <c r="DU20" s="45">
        <f>IF(AND(ISNUMBER(O19),ISNUMBER(O20)),CS20*'Sector weights'!N7,"")</f>
        <v>2.2405849185678168E-3</v>
      </c>
      <c r="DV20" s="45">
        <f>IF(AND(ISNUMBER(P19),ISNUMBER(P20)),CT20*'Sector weights'!O7,"")</f>
        <v>1.6887363684112654E-2</v>
      </c>
      <c r="DW20" s="45">
        <f>IF(AND(ISNUMBER(Q19),ISNUMBER(Q20)),CU20*'Sector weights'!P7,"")</f>
        <v>1.1584228668404277E-2</v>
      </c>
      <c r="DX20" s="45">
        <f>IF(AND(ISNUMBER(R19),ISNUMBER(R20)),CV20*'Sector weights'!Q7,"")</f>
        <v>1.049061220326513E-2</v>
      </c>
      <c r="DY20" s="45">
        <f>IF(AND(ISNUMBER(S19),ISNUMBER(S20)),CW20*'Sector weights'!R7,"")</f>
        <v>2.0007798643511387E-2</v>
      </c>
      <c r="DZ20" s="45">
        <f>IF(AND(ISNUMBER(T19),ISNUMBER(T20)),CX20*'Sector weights'!S7,"")</f>
        <v>1.2055589323807113E-2</v>
      </c>
      <c r="EA20" s="45">
        <f>IF(AND(ISNUMBER(U19),ISNUMBER(U20)),CY20*'Sector weights'!T7,"")</f>
        <v>4.9405852182183685E-2</v>
      </c>
      <c r="EB20" s="45">
        <f>IF(AND(ISNUMBER(V19),ISNUMBER(V20)),CZ20*'Sector weights'!U7,"")</f>
        <v>3.980218596619569E-2</v>
      </c>
      <c r="EC20" s="45">
        <f>IF(AND(ISNUMBER(W19),ISNUMBER(W20)),DA20*'Sector weights'!V7,"")</f>
        <v>3.5974820202076548E-2</v>
      </c>
      <c r="ED20" s="45">
        <f>IF(AND(ISNUMBER(X19),ISNUMBER(X20)),DB20*'Sector weights'!W7,"")</f>
        <v>3.299351395966698E-2</v>
      </c>
      <c r="EE20" s="45" t="str">
        <f>IF(AND(ISNUMBER(Y19),ISNUMBER(Y20)),DC20*'Sector weights'!X7,"")</f>
        <v/>
      </c>
      <c r="EF20" s="45" t="str">
        <f>IF(AND(ISNUMBER(Z19),ISNUMBER(Z20)),DD20*'Sector weights'!Y7,"")</f>
        <v/>
      </c>
      <c r="EG20" s="45" t="str">
        <f>IF(AND(ISNUMBER(AA19),ISNUMBER(AA20)),DE20*'Sector weights'!Z7,"")</f>
        <v/>
      </c>
      <c r="EH20" s="46">
        <f t="shared" si="82"/>
        <v>0.77897954731893071</v>
      </c>
      <c r="EI20" s="47">
        <f t="shared" si="83"/>
        <v>2.6293307171928775</v>
      </c>
      <c r="EK20" s="39">
        <f t="shared" si="84"/>
        <v>35611</v>
      </c>
      <c r="EL20" s="45">
        <f t="shared" si="85"/>
        <v>0.31605999253508266</v>
      </c>
      <c r="EM20" s="45">
        <f t="shared" si="51"/>
        <v>0.10755458876700016</v>
      </c>
      <c r="EN20" s="45">
        <f t="shared" si="52"/>
        <v>0.11519365347988032</v>
      </c>
      <c r="EO20" s="45">
        <f t="shared" si="53"/>
        <v>7.2143160617966259E-2</v>
      </c>
      <c r="EP20" s="45">
        <f t="shared" si="54"/>
        <v>4.9774349715609881E-3</v>
      </c>
      <c r="EQ20" s="45">
        <f t="shared" si="55"/>
        <v>2.0881221178080226E-2</v>
      </c>
      <c r="ER20" s="45" t="str">
        <f t="shared" si="56"/>
        <v/>
      </c>
      <c r="ES20" s="45">
        <f t="shared" si="57"/>
        <v>7.3484888711998347E-3</v>
      </c>
      <c r="ET20" s="45">
        <f t="shared" si="58"/>
        <v>4.2676199556955577E-2</v>
      </c>
      <c r="EU20" s="45">
        <f t="shared" si="59"/>
        <v>1.4375202202656159E-3</v>
      </c>
      <c r="EV20" s="45">
        <f t="shared" si="60"/>
        <v>8.2095251749800032E-3</v>
      </c>
      <c r="EW20" s="45">
        <f t="shared" si="61"/>
        <v>6.4082962108599727E-3</v>
      </c>
      <c r="EX20" s="45">
        <f t="shared" si="62"/>
        <v>2.87630776222482E-3</v>
      </c>
      <c r="EY20" s="45">
        <f t="shared" si="63"/>
        <v>2.1678828079934955E-2</v>
      </c>
      <c r="EZ20" s="45">
        <f t="shared" si="64"/>
        <v>1.4871030578754654E-2</v>
      </c>
      <c r="FA20" s="45">
        <f t="shared" si="65"/>
        <v>1.346712149166357E-2</v>
      </c>
      <c r="FB20" s="45">
        <f t="shared" si="66"/>
        <v>2.5684626396641156E-2</v>
      </c>
      <c r="FC20" s="45">
        <f t="shared" si="67"/>
        <v>1.5476130747334371E-2</v>
      </c>
      <c r="FD20" s="45">
        <f t="shared" si="68"/>
        <v>6.3423811770446759E-2</v>
      </c>
      <c r="FE20" s="45">
        <f t="shared" si="69"/>
        <v>5.1095290117931472E-2</v>
      </c>
      <c r="FF20" s="45">
        <f t="shared" si="70"/>
        <v>4.618198298773523E-2</v>
      </c>
      <c r="FG20" s="45">
        <f t="shared" si="71"/>
        <v>4.2354788483501403E-2</v>
      </c>
      <c r="FH20" s="45" t="str">
        <f t="shared" si="72"/>
        <v/>
      </c>
      <c r="FI20" s="45" t="str">
        <f t="shared" si="73"/>
        <v/>
      </c>
      <c r="FJ20" s="45" t="str">
        <f t="shared" si="74"/>
        <v/>
      </c>
      <c r="FK20" s="46">
        <f t="shared" si="86"/>
        <v>0.99999999999999989</v>
      </c>
      <c r="FL20" s="47">
        <f t="shared" si="87"/>
        <v>3.3753526985945026</v>
      </c>
    </row>
    <row r="21" spans="1:170" x14ac:dyDescent="0.2">
      <c r="A21" t="s">
        <v>770</v>
      </c>
      <c r="B21" s="11">
        <v>35703</v>
      </c>
      <c r="C21" s="2">
        <v>1007.3</v>
      </c>
      <c r="D21" s="3">
        <v>65427</v>
      </c>
      <c r="E21" s="9">
        <v>42550.400000000001</v>
      </c>
      <c r="F21" s="3">
        <v>306223</v>
      </c>
      <c r="G21" s="3">
        <v>5495</v>
      </c>
      <c r="H21" s="2">
        <v>27168</v>
      </c>
      <c r="I21" s="2" t="e">
        <v>#N/A</v>
      </c>
      <c r="J21" s="2">
        <v>3567535</v>
      </c>
      <c r="K21" s="2">
        <v>750668.78878877347</v>
      </c>
      <c r="L21" s="9">
        <v>2623.0151000000001</v>
      </c>
      <c r="M21" s="3">
        <v>170716</v>
      </c>
      <c r="N21" s="9">
        <v>1538.6579999999999</v>
      </c>
      <c r="O21" s="2">
        <v>10846.9</v>
      </c>
      <c r="P21" s="2">
        <v>13695.1</v>
      </c>
      <c r="Q21" s="3">
        <v>80032</v>
      </c>
      <c r="R21" s="3">
        <v>121698</v>
      </c>
      <c r="S21" s="2">
        <v>35786.5</v>
      </c>
      <c r="T21" s="2">
        <v>63613.7</v>
      </c>
      <c r="U21" s="3">
        <v>450861</v>
      </c>
      <c r="V21" s="2">
        <v>40234.300000000003</v>
      </c>
      <c r="W21" s="2">
        <v>42057.599999999999</v>
      </c>
      <c r="X21" s="3">
        <v>935049.37313284422</v>
      </c>
      <c r="Y21" s="2" t="e">
        <v>#N/A</v>
      </c>
      <c r="Z21" s="3" t="e">
        <v>#N/A</v>
      </c>
      <c r="AA21" s="3" t="e">
        <v>#N/A</v>
      </c>
      <c r="AB21" s="28"/>
      <c r="AC21" s="43">
        <f t="shared" si="75"/>
        <v>35703</v>
      </c>
      <c r="AD21" s="45">
        <f t="shared" si="76"/>
        <v>3.6316872427983427</v>
      </c>
      <c r="AE21" s="45">
        <f t="shared" si="0"/>
        <v>-3.3988394926840804</v>
      </c>
      <c r="AF21" s="45">
        <f t="shared" si="1"/>
        <v>-0.18180581262506879</v>
      </c>
      <c r="AG21" s="45">
        <f t="shared" si="2"/>
        <v>4.4074927718073198</v>
      </c>
      <c r="AH21" s="45">
        <f t="shared" si="3"/>
        <v>-14.180852725285021</v>
      </c>
      <c r="AI21" s="45">
        <f t="shared" si="4"/>
        <v>3.0261660978384564</v>
      </c>
      <c r="AJ21" s="45" t="str">
        <f t="shared" si="5"/>
        <v/>
      </c>
      <c r="AK21" s="45">
        <f t="shared" si="6"/>
        <v>4.7813823622957941</v>
      </c>
      <c r="AL21" s="45">
        <f t="shared" si="7"/>
        <v>6.9010950037209584</v>
      </c>
      <c r="AM21" s="45">
        <f t="shared" si="8"/>
        <v>3.4827158032228578</v>
      </c>
      <c r="AN21" s="45">
        <f t="shared" si="9"/>
        <v>1.4132365433624283</v>
      </c>
      <c r="AO21" s="45">
        <f t="shared" si="10"/>
        <v>7.377399256356143</v>
      </c>
      <c r="AP21" s="45">
        <f t="shared" si="11"/>
        <v>7.2920066866474675</v>
      </c>
      <c r="AQ21" s="45">
        <f t="shared" si="12"/>
        <v>0.32672795868282645</v>
      </c>
      <c r="AR21" s="45">
        <f t="shared" si="13"/>
        <v>3.8095855762371178</v>
      </c>
      <c r="AS21" s="45">
        <f t="shared" si="14"/>
        <v>1.249625611501215</v>
      </c>
      <c r="AT21" s="45">
        <f t="shared" si="15"/>
        <v>-1.9964124823705021</v>
      </c>
      <c r="AU21" s="45">
        <f t="shared" si="16"/>
        <v>5.1726874431677228</v>
      </c>
      <c r="AV21" s="45">
        <f t="shared" si="17"/>
        <v>-0.91228363208003538</v>
      </c>
      <c r="AW21" s="45">
        <f t="shared" si="18"/>
        <v>3.3376311166360084</v>
      </c>
      <c r="AX21" s="45">
        <f t="shared" si="19"/>
        <v>4.0666500058148092</v>
      </c>
      <c r="AY21" s="45">
        <f t="shared" si="20"/>
        <v>7.5248755320394434</v>
      </c>
      <c r="AZ21" s="45" t="str">
        <f t="shared" si="21"/>
        <v/>
      </c>
      <c r="BA21" s="45" t="str">
        <f t="shared" si="22"/>
        <v/>
      </c>
      <c r="BB21" s="45" t="str">
        <f t="shared" si="23"/>
        <v/>
      </c>
      <c r="BC21" s="32"/>
      <c r="BD21" s="39">
        <f t="shared" si="77"/>
        <v>35703</v>
      </c>
      <c r="BE21" s="44">
        <f>IF(AND(ISNUMBER(C20),ISNUMBER(C21)),INDEX('Country weights'!$B$6:$FB$133,MATCH(Goods!$BD21,'Country weights'!$A$6:$A$133,0),MATCH(Goods!BE$1,'Country weights'!$B$3:$FB$3,0)),"")</f>
        <v>0.22136867188273271</v>
      </c>
      <c r="BF21" s="44">
        <f>IF(AND(ISNUMBER(D20),ISNUMBER(D21)),INDEX('Country weights'!$B$6:$FB$133,MATCH(Goods!$BD21,'Country weights'!$A$6:$A$133,0),MATCH(Goods!BF$1,'Country weights'!$B$3:$FB$3,0)),"")</f>
        <v>8.2476050098497303E-2</v>
      </c>
      <c r="BG21" s="44">
        <f>IF(AND(ISNUMBER(E20),ISNUMBER(E21)),INDEX('Country weights'!$B$6:$FB$133,MATCH(Goods!$BD21,'Country weights'!$A$6:$A$133,0),MATCH(Goods!BG$1,'Country weights'!$B$3:$FB$3,0)),"")</f>
        <v>8.9342258931518981E-2</v>
      </c>
      <c r="BH21" s="44">
        <f>IF(AND(ISNUMBER(F20),ISNUMBER(F21)),INDEX('Country weights'!$B$6:$FB$133,MATCH(Goods!$BD21,'Country weights'!$A$6:$A$133,0),MATCH(Goods!BH$1,'Country weights'!$B$3:$FB$3,0)),"")</f>
        <v>4.9720665649394064E-2</v>
      </c>
      <c r="BI21" s="44">
        <f>IF(AND(ISNUMBER(G20),ISNUMBER(G21)),INDEX('Country weights'!$B$6:$FB$133,MATCH(Goods!$BD21,'Country weights'!$A$6:$A$133,0),MATCH(Goods!BI$1,'Country weights'!$B$3:$FB$3,0)),"")</f>
        <v>3.8507384868374591E-3</v>
      </c>
      <c r="BJ21" s="44">
        <f>IF(AND(ISNUMBER(H20),ISNUMBER(H21)),INDEX('Country weights'!$B$6:$FB$133,MATCH(Goods!$BD21,'Country weights'!$A$6:$A$133,0),MATCH(Goods!BJ$1,'Country weights'!$B$3:$FB$3,0)),"")</f>
        <v>1.7408385607920983E-2</v>
      </c>
      <c r="BK21" s="44" t="str">
        <f>IF(AND(ISNUMBER(I20),ISNUMBER(I21)),INDEX('Country weights'!$B$6:$FB$133,MATCH(Goods!$BD21,'Country weights'!$A$6:$A$133,0),MATCH(Goods!BK$1,'Country weights'!$B$3:$FB$3,0)),"")</f>
        <v/>
      </c>
      <c r="BL21" s="44">
        <f>IF(AND(ISNUMBER(J20),ISNUMBER(J21)),INDEX('Country weights'!$B$6:$FB$133,MATCH(Goods!$BD21,'Country weights'!$A$6:$A$133,0),MATCH(Goods!BL$1,'Country weights'!$B$3:$FB$3,0)),"")</f>
        <v>4.8918468544713939E-3</v>
      </c>
      <c r="BM21" s="44">
        <f>IF(AND(ISNUMBER(K20),ISNUMBER(K21)),INDEX('Country weights'!$B$6:$FB$133,MATCH(Goods!$BD21,'Country weights'!$A$6:$A$133,0),MATCH(Goods!BM$1,'Country weights'!$B$3:$FB$3,0)),"")</f>
        <v>2.5835916675605301E-2</v>
      </c>
      <c r="BN21" s="44">
        <f>IF(AND(ISNUMBER(L20),ISNUMBER(L21)),INDEX('Country weights'!$B$6:$FB$133,MATCH(Goods!$BD21,'Country weights'!$A$6:$A$133,0),MATCH(Goods!BN$1,'Country weights'!$B$3:$FB$3,0)),"")</f>
        <v>1.407134142990265E-3</v>
      </c>
      <c r="BO21" s="44">
        <f>IF(AND(ISNUMBER(M20),ISNUMBER(M21)),INDEX('Country weights'!$B$6:$FB$133,MATCH(Goods!$BD21,'Country weights'!$A$6:$A$133,0),MATCH(Goods!BO$1,'Country weights'!$B$3:$FB$3,0)),"")</f>
        <v>5.8346328495966762E-3</v>
      </c>
      <c r="BP21" s="44">
        <f>IF(AND(ISNUMBER(N20),ISNUMBER(N21)),INDEX('Country weights'!$B$6:$FB$133,MATCH(Goods!$BD21,'Country weights'!$A$6:$A$133,0),MATCH(Goods!BP$1,'Country weights'!$B$3:$FB$3,0)),"")</f>
        <v>4.4941424225764665E-3</v>
      </c>
      <c r="BQ21" s="44">
        <f>IF(AND(ISNUMBER(O20),ISNUMBER(O21)),INDEX('Country weights'!$B$6:$FB$133,MATCH(Goods!$BD21,'Country weights'!$A$6:$A$133,0),MATCH(Goods!BQ$1,'Country weights'!$B$3:$FB$3,0)),"")</f>
        <v>2.0058270203748485E-3</v>
      </c>
      <c r="BR21" s="44">
        <f>IF(AND(ISNUMBER(P20),ISNUMBER(P21)),INDEX('Country weights'!$B$6:$FB$133,MATCH(Goods!$BD21,'Country weights'!$A$6:$A$133,0),MATCH(Goods!BR$1,'Country weights'!$B$3:$FB$3,0)),"")</f>
        <v>1.7779291859507492E-2</v>
      </c>
      <c r="BS21" s="44">
        <f>IF(AND(ISNUMBER(Q20),ISNUMBER(Q21)),INDEX('Country weights'!$B$6:$FB$133,MATCH(Goods!$BD21,'Country weights'!$A$6:$A$133,0),MATCH(Goods!BS$1,'Country weights'!$B$3:$FB$3,0)),"")</f>
        <v>1.217291945136696E-2</v>
      </c>
      <c r="BT21" s="44">
        <f>IF(AND(ISNUMBER(R20),ISNUMBER(R21)),INDEX('Country weights'!$B$6:$FB$133,MATCH(Goods!$BD21,'Country weights'!$A$6:$A$133,0),MATCH(Goods!BT$1,'Country weights'!$B$3:$FB$3,0)),"")</f>
        <v>1.0866123094324621E-2</v>
      </c>
      <c r="BU21" s="44">
        <f>IF(AND(ISNUMBER(S20),ISNUMBER(S21)),INDEX('Country weights'!$B$6:$FB$133,MATCH(Goods!$BD21,'Country weights'!$A$6:$A$133,0),MATCH(Goods!BU$1,'Country weights'!$B$3:$FB$3,0)),"")</f>
        <v>1.8700066221590358E-2</v>
      </c>
      <c r="BV21" s="44">
        <f>IF(AND(ISNUMBER(T20),ISNUMBER(T21)),INDEX('Country weights'!$B$6:$FB$133,MATCH(Goods!$BD21,'Country weights'!$A$6:$A$133,0),MATCH(Goods!BV$1,'Country weights'!$B$3:$FB$3,0)),"")</f>
        <v>9.7070720877866883E-3</v>
      </c>
      <c r="BW21" s="44">
        <f>IF(AND(ISNUMBER(U20),ISNUMBER(U21)),INDEX('Country weights'!$B$6:$FB$133,MATCH(Goods!$BD21,'Country weights'!$A$6:$A$133,0),MATCH(Goods!BW$1,'Country weights'!$B$3:$FB$3,0)),"")</f>
        <v>4.3480432213266487E-2</v>
      </c>
      <c r="BX21" s="44">
        <f>IF(AND(ISNUMBER(V20),ISNUMBER(V21)),INDEX('Country weights'!$B$6:$FB$133,MATCH(Goods!$BD21,'Country weights'!$A$6:$A$133,0),MATCH(Goods!BX$1,'Country weights'!$B$3:$FB$3,0)),"")</f>
        <v>3.5353044997098446E-2</v>
      </c>
      <c r="BY21" s="44">
        <f>IF(AND(ISNUMBER(W20),ISNUMBER(W21)),INDEX('Country weights'!$B$6:$FB$133,MATCH(Goods!$BD21,'Country weights'!$A$6:$A$133,0),MATCH(Goods!BY$1,'Country weights'!$B$3:$FB$3,0)),"")</f>
        <v>3.2448930447190272E-2</v>
      </c>
      <c r="BZ21" s="44">
        <f>IF(AND(ISNUMBER(X20),ISNUMBER(X21)),INDEX('Country weights'!$B$6:$FB$133,MATCH(Goods!$BD21,'Country weights'!$A$6:$A$133,0),MATCH(Goods!BZ$1,'Country weights'!$B$3:$FB$3,0)),"")</f>
        <v>2.837896995286316E-2</v>
      </c>
      <c r="CA21" s="44" t="str">
        <f>IF(AND(ISNUMBER(Y20),ISNUMBER(Y21)),INDEX('Country weights'!$B$6:$FB$133,MATCH(Goods!$BD21,'Country weights'!$A$6:$A$133,0),MATCH(Goods!CA$1,'Country weights'!$B$3:$FB$3,0)),"")</f>
        <v/>
      </c>
      <c r="CB21" s="44" t="str">
        <f>IF(AND(ISNUMBER(Z20),ISNUMBER(Z21)),INDEX('Country weights'!$B$6:$FB$133,MATCH(Goods!$BD21,'Country weights'!$A$6:$A$133,0),MATCH(Goods!CB$1,'Country weights'!$B$3:$FB$3,0)),"")</f>
        <v/>
      </c>
      <c r="CC21" s="44" t="str">
        <f>IF(AND(ISNUMBER(AA20),ISNUMBER(AA21)),INDEX('Country weights'!$B$6:$FB$133,MATCH(Goods!$BD21,'Country weights'!$A$6:$A$133,0),MATCH(Goods!CC$1,'Country weights'!$B$3:$FB$3,0)),"")</f>
        <v/>
      </c>
      <c r="CD21" s="46">
        <f t="shared" si="78"/>
        <v>0.71752312094751103</v>
      </c>
      <c r="CF21" s="39">
        <f t="shared" si="79"/>
        <v>35703</v>
      </c>
      <c r="CG21" s="45">
        <f t="shared" si="80"/>
        <v>0.30851782391403454</v>
      </c>
      <c r="CH21" s="45">
        <f t="shared" si="26"/>
        <v>0.11494549470348102</v>
      </c>
      <c r="CI21" s="45">
        <f t="shared" si="27"/>
        <v>0.12451481537422769</v>
      </c>
      <c r="CJ21" s="45">
        <f t="shared" si="28"/>
        <v>6.929486200212813E-2</v>
      </c>
      <c r="CK21" s="45">
        <f t="shared" si="29"/>
        <v>5.3667099699204702E-3</v>
      </c>
      <c r="CL21" s="45">
        <f t="shared" si="30"/>
        <v>2.4261776519386137E-2</v>
      </c>
      <c r="CM21" s="45" t="str">
        <f t="shared" si="31"/>
        <v/>
      </c>
      <c r="CN21" s="45">
        <f t="shared" si="32"/>
        <v>6.8176853283996785E-3</v>
      </c>
      <c r="CO21" s="45">
        <f t="shared" si="33"/>
        <v>3.6007085934022853E-2</v>
      </c>
      <c r="CP21" s="45">
        <f t="shared" si="34"/>
        <v>1.9610993735394919E-3</v>
      </c>
      <c r="CQ21" s="45">
        <f t="shared" si="35"/>
        <v>8.131630437067822E-3</v>
      </c>
      <c r="CR21" s="45">
        <f t="shared" si="36"/>
        <v>6.2634112983590206E-3</v>
      </c>
      <c r="CS21" s="45">
        <f t="shared" si="37"/>
        <v>2.7954876460651095E-3</v>
      </c>
      <c r="CT21" s="45">
        <f t="shared" si="38"/>
        <v>2.4778702372725493E-2</v>
      </c>
      <c r="CU21" s="45">
        <f t="shared" si="39"/>
        <v>1.696519470381979E-2</v>
      </c>
      <c r="CV21" s="45">
        <f t="shared" si="40"/>
        <v>1.5143934428169473E-2</v>
      </c>
      <c r="CW21" s="45">
        <f t="shared" si="41"/>
        <v>2.6061970235741468E-2</v>
      </c>
      <c r="CX21" s="45">
        <f t="shared" si="42"/>
        <v>1.3528584382017133E-2</v>
      </c>
      <c r="CY21" s="45">
        <f t="shared" si="43"/>
        <v>6.0597952796070539E-2</v>
      </c>
      <c r="CZ21" s="45">
        <f t="shared" si="44"/>
        <v>4.9270948858642603E-2</v>
      </c>
      <c r="DA21" s="45">
        <f t="shared" si="45"/>
        <v>4.5223532872836869E-2</v>
      </c>
      <c r="DB21" s="45">
        <f t="shared" si="46"/>
        <v>3.9551296849344546E-2</v>
      </c>
      <c r="DC21" s="45" t="str">
        <f t="shared" si="47"/>
        <v/>
      </c>
      <c r="DD21" s="45" t="str">
        <f t="shared" si="48"/>
        <v/>
      </c>
      <c r="DE21" s="45" t="str">
        <f t="shared" si="49"/>
        <v/>
      </c>
      <c r="DF21" s="46">
        <f t="shared" si="81"/>
        <v>0.99999999999999956</v>
      </c>
      <c r="DG21" s="47">
        <f>SUMPRODUCT(AD21:BB21,CG21:DE21,'Sector weights'!B8:Z8)</f>
        <v>1.727679279136922</v>
      </c>
      <c r="DI21" s="45">
        <f>IF(AND(ISNUMBER(C20),ISNUMBER(C21)),CG21*'Sector weights'!B8,"")</f>
        <v>0.24750687095117332</v>
      </c>
      <c r="DJ21" s="45">
        <f>IF(AND(ISNUMBER(D20),ISNUMBER(D21)),CH21*'Sector weights'!C8,"")</f>
        <v>8.4387224657439336E-2</v>
      </c>
      <c r="DK21" s="45">
        <f>IF(AND(ISNUMBER(E20),ISNUMBER(E21)),CI21*'Sector weights'!D8,"")</f>
        <v>9.0227209879308004E-2</v>
      </c>
      <c r="DL21" s="45">
        <f>IF(AND(ISNUMBER(F20),ISNUMBER(F21)),CJ21*'Sector weights'!E8,"")</f>
        <v>5.6589221841068779E-2</v>
      </c>
      <c r="DM21" s="45">
        <f>IF(AND(ISNUMBER(G20),ISNUMBER(G21)),CK21*'Sector weights'!F8,"")</f>
        <v>4.0200098195368244E-3</v>
      </c>
      <c r="DN21" s="45">
        <f>IF(AND(ISNUMBER(H20),ISNUMBER(H21)),CL21*'Sector weights'!G8,"")</f>
        <v>1.6508826103530279E-2</v>
      </c>
      <c r="DO21" s="45" t="str">
        <f>IF(AND(ISNUMBER(I20),ISNUMBER(I21)),CM21*'Sector weights'!H8,"")</f>
        <v/>
      </c>
      <c r="DP21" s="45">
        <f>IF(AND(ISNUMBER(J20),ISNUMBER(J21)),CN21*'Sector weights'!I8,"")</f>
        <v>5.7258499417649272E-3</v>
      </c>
      <c r="DQ21" s="45">
        <f>IF(AND(ISNUMBER(K20),ISNUMBER(K21)),CO21*'Sector weights'!J8,"")</f>
        <v>3.3214583819002705E-2</v>
      </c>
      <c r="DR21" s="45">
        <f>IF(AND(ISNUMBER(L20),ISNUMBER(L21)),CP21*'Sector weights'!K8,"")</f>
        <v>8.8885003002912107E-4</v>
      </c>
      <c r="DS21" s="45">
        <f>IF(AND(ISNUMBER(M20),ISNUMBER(M21)),CQ21*'Sector weights'!L8,"")</f>
        <v>6.4128771205256676E-3</v>
      </c>
      <c r="DT21" s="45">
        <f>IF(AND(ISNUMBER(N20),ISNUMBER(N21)),CR21*'Sector weights'!M8,"")</f>
        <v>4.9785288928483572E-3</v>
      </c>
      <c r="DU21" s="45">
        <f>IF(AND(ISNUMBER(O20),ISNUMBER(O21)),CS21*'Sector weights'!N8,"")</f>
        <v>2.2944777591842659E-3</v>
      </c>
      <c r="DV21" s="45">
        <f>IF(AND(ISNUMBER(P20),ISNUMBER(P21)),CT21*'Sector weights'!O8,"")</f>
        <v>1.6774865437664373E-2</v>
      </c>
      <c r="DW21" s="45">
        <f>IF(AND(ISNUMBER(Q20),ISNUMBER(Q21)),CU21*'Sector weights'!P8,"")</f>
        <v>1.1764620514423087E-2</v>
      </c>
      <c r="DX21" s="45">
        <f>IF(AND(ISNUMBER(R20),ISNUMBER(R21)),CV21*'Sector weights'!Q8,"")</f>
        <v>1.0241546733705757E-2</v>
      </c>
      <c r="DY21" s="45">
        <f>IF(AND(ISNUMBER(S20),ISNUMBER(S21)),CW21*'Sector weights'!R8,"")</f>
        <v>2.0130042455949387E-2</v>
      </c>
      <c r="DZ21" s="45">
        <f>IF(AND(ISNUMBER(T20),ISNUMBER(T21)),CX21*'Sector weights'!S8,"")</f>
        <v>1.2284201013724325E-2</v>
      </c>
      <c r="EA21" s="45">
        <f>IF(AND(ISNUMBER(U20),ISNUMBER(U21)),CY21*'Sector weights'!T8,"")</f>
        <v>4.9392456810874286E-2</v>
      </c>
      <c r="EB21" s="45">
        <f>IF(AND(ISNUMBER(V20),ISNUMBER(V21)),CZ21*'Sector weights'!U8,"")</f>
        <v>3.9619298335625337E-2</v>
      </c>
      <c r="EC21" s="45">
        <f>IF(AND(ISNUMBER(W20),ISNUMBER(W21)),DA21*'Sector weights'!V8,"")</f>
        <v>3.6105657445201826E-2</v>
      </c>
      <c r="ED21" s="45">
        <f>IF(AND(ISNUMBER(X20),ISNUMBER(X21)),DB21*'Sector weights'!W8,"")</f>
        <v>3.2824188070486635E-2</v>
      </c>
      <c r="EE21" s="45" t="str">
        <f>IF(AND(ISNUMBER(Y20),ISNUMBER(Y21)),DC21*'Sector weights'!X8,"")</f>
        <v/>
      </c>
      <c r="EF21" s="45" t="str">
        <f>IF(AND(ISNUMBER(Z20),ISNUMBER(Z21)),DD21*'Sector weights'!Y8,"")</f>
        <v/>
      </c>
      <c r="EG21" s="45" t="str">
        <f>IF(AND(ISNUMBER(AA20),ISNUMBER(AA21)),DE21*'Sector weights'!Z8,"")</f>
        <v/>
      </c>
      <c r="EH21" s="46">
        <f t="shared" si="82"/>
        <v>0.78189140763306653</v>
      </c>
      <c r="EI21" s="47">
        <f t="shared" si="83"/>
        <v>1.7276792791369222</v>
      </c>
      <c r="EK21" s="39">
        <f t="shared" si="84"/>
        <v>35703</v>
      </c>
      <c r="EL21" s="45">
        <f t="shared" si="85"/>
        <v>0.31654890760396448</v>
      </c>
      <c r="EM21" s="45">
        <f t="shared" si="51"/>
        <v>0.10792703927121473</v>
      </c>
      <c r="EN21" s="45">
        <f t="shared" si="52"/>
        <v>0.11539608825277012</v>
      </c>
      <c r="EO21" s="45">
        <f t="shared" si="53"/>
        <v>7.2374784130669861E-2</v>
      </c>
      <c r="EP21" s="45">
        <f t="shared" si="54"/>
        <v>5.141391477502171E-3</v>
      </c>
      <c r="EQ21" s="45">
        <f t="shared" si="55"/>
        <v>2.1113962811671796E-2</v>
      </c>
      <c r="ER21" s="45" t="str">
        <f t="shared" si="56"/>
        <v/>
      </c>
      <c r="ES21" s="45">
        <f t="shared" si="57"/>
        <v>7.3230756673719694E-3</v>
      </c>
      <c r="ET21" s="45">
        <f t="shared" si="58"/>
        <v>4.247979130445946E-2</v>
      </c>
      <c r="EU21" s="45">
        <f t="shared" si="59"/>
        <v>1.1367947279531292E-3</v>
      </c>
      <c r="EV21" s="45">
        <f t="shared" si="60"/>
        <v>8.2017490637717357E-3</v>
      </c>
      <c r="EW21" s="45">
        <f t="shared" si="61"/>
        <v>6.367289426954195E-3</v>
      </c>
      <c r="EX21" s="45">
        <f t="shared" si="62"/>
        <v>2.93452228376583E-3</v>
      </c>
      <c r="EY21" s="45">
        <f t="shared" si="63"/>
        <v>2.1454213812689246E-2</v>
      </c>
      <c r="EZ21" s="45">
        <f t="shared" si="64"/>
        <v>1.5046361169304601E-2</v>
      </c>
      <c r="FA21" s="45">
        <f t="shared" si="65"/>
        <v>1.3098425988218568E-2</v>
      </c>
      <c r="FB21" s="45">
        <f t="shared" si="66"/>
        <v>2.5745317392458424E-2</v>
      </c>
      <c r="FC21" s="45">
        <f t="shared" si="67"/>
        <v>1.5710878638391653E-2</v>
      </c>
      <c r="FD21" s="45">
        <f t="shared" si="68"/>
        <v>6.3170481640659817E-2</v>
      </c>
      <c r="FE21" s="45">
        <f t="shared" si="69"/>
        <v>5.0671100806134274E-2</v>
      </c>
      <c r="FF21" s="45">
        <f t="shared" si="70"/>
        <v>4.6177329860294145E-2</v>
      </c>
      <c r="FG21" s="45">
        <f t="shared" si="71"/>
        <v>4.1980494669779878E-2</v>
      </c>
      <c r="FH21" s="45" t="str">
        <f t="shared" si="72"/>
        <v/>
      </c>
      <c r="FI21" s="45" t="str">
        <f t="shared" si="73"/>
        <v/>
      </c>
      <c r="FJ21" s="45" t="str">
        <f t="shared" si="74"/>
        <v/>
      </c>
      <c r="FK21" s="46">
        <f t="shared" si="86"/>
        <v>0.99999999999999978</v>
      </c>
      <c r="FL21" s="47">
        <f t="shared" si="87"/>
        <v>2.2096153791572344</v>
      </c>
    </row>
    <row r="22" spans="1:170" x14ac:dyDescent="0.2">
      <c r="A22" t="s">
        <v>771</v>
      </c>
      <c r="B22" s="11">
        <v>35795</v>
      </c>
      <c r="C22" s="2">
        <v>1029.9000000000001</v>
      </c>
      <c r="D22" s="3">
        <v>68258</v>
      </c>
      <c r="E22" s="9">
        <v>41445.800000000003</v>
      </c>
      <c r="F22" s="3">
        <v>312041</v>
      </c>
      <c r="G22" s="3">
        <v>5621</v>
      </c>
      <c r="H22" s="2">
        <v>27087</v>
      </c>
      <c r="I22" s="2" t="e">
        <v>#N/A</v>
      </c>
      <c r="J22" s="2">
        <v>4056062.7</v>
      </c>
      <c r="K22" s="2">
        <v>777858.48900864879</v>
      </c>
      <c r="L22" s="9">
        <v>2445.7759999999998</v>
      </c>
      <c r="M22" s="3">
        <v>175533</v>
      </c>
      <c r="N22" s="9">
        <v>1649.1780000000001</v>
      </c>
      <c r="O22" s="2">
        <v>11297.8</v>
      </c>
      <c r="P22" s="2">
        <v>14277.6</v>
      </c>
      <c r="Q22" s="3">
        <v>80824</v>
      </c>
      <c r="R22" s="3">
        <v>123183</v>
      </c>
      <c r="S22" s="2">
        <v>37075.199999999997</v>
      </c>
      <c r="T22" s="2">
        <v>66751</v>
      </c>
      <c r="U22" s="3">
        <v>455021</v>
      </c>
      <c r="V22" s="2">
        <v>37333.800000000003</v>
      </c>
      <c r="W22" s="2">
        <v>41516.800000000003</v>
      </c>
      <c r="X22" s="3">
        <v>966943.33180540998</v>
      </c>
      <c r="Y22" s="2" t="e">
        <v>#N/A</v>
      </c>
      <c r="Z22" s="3" t="e">
        <v>#N/A</v>
      </c>
      <c r="AA22" s="3" t="e">
        <v>#N/A</v>
      </c>
      <c r="AB22" s="28"/>
      <c r="AC22" s="43">
        <f t="shared" si="75"/>
        <v>35795</v>
      </c>
      <c r="AD22" s="45">
        <f t="shared" si="76"/>
        <v>2.2436215625930789</v>
      </c>
      <c r="AE22" s="45">
        <f t="shared" si="0"/>
        <v>4.3269598178122148</v>
      </c>
      <c r="AF22" s="45">
        <f t="shared" si="1"/>
        <v>-2.5959802963074319</v>
      </c>
      <c r="AG22" s="45">
        <f t="shared" si="2"/>
        <v>1.8999226054215335</v>
      </c>
      <c r="AH22" s="45">
        <f t="shared" si="3"/>
        <v>2.2929936305732479</v>
      </c>
      <c r="AI22" s="45">
        <f t="shared" si="4"/>
        <v>-0.29814487632509046</v>
      </c>
      <c r="AJ22" s="45" t="str">
        <f t="shared" si="5"/>
        <v/>
      </c>
      <c r="AK22" s="45">
        <f t="shared" si="6"/>
        <v>13.693704476620416</v>
      </c>
      <c r="AL22" s="45">
        <f t="shared" si="7"/>
        <v>3.6220635020335346</v>
      </c>
      <c r="AM22" s="45">
        <f t="shared" si="8"/>
        <v>-6.7570750927053442</v>
      </c>
      <c r="AN22" s="45">
        <f t="shared" si="9"/>
        <v>2.8216453056538304</v>
      </c>
      <c r="AO22" s="45">
        <f t="shared" si="10"/>
        <v>7.1828827458733757</v>
      </c>
      <c r="AP22" s="45">
        <f t="shared" si="11"/>
        <v>4.1569480681116211</v>
      </c>
      <c r="AQ22" s="45">
        <f t="shared" si="12"/>
        <v>4.2533460872866913</v>
      </c>
      <c r="AR22" s="45">
        <f t="shared" si="13"/>
        <v>0.98960415833666548</v>
      </c>
      <c r="AS22" s="45">
        <f t="shared" si="14"/>
        <v>1.2202336932406466</v>
      </c>
      <c r="AT22" s="45">
        <f t="shared" si="15"/>
        <v>3.6010786190323163</v>
      </c>
      <c r="AU22" s="45">
        <f t="shared" si="16"/>
        <v>4.9317992822300871</v>
      </c>
      <c r="AV22" s="45">
        <f t="shared" si="17"/>
        <v>0.92267905185856591</v>
      </c>
      <c r="AW22" s="45">
        <f t="shared" si="18"/>
        <v>-7.2090231469169375</v>
      </c>
      <c r="AX22" s="45">
        <f t="shared" si="19"/>
        <v>-1.2858555885261969</v>
      </c>
      <c r="AY22" s="45">
        <f t="shared" si="20"/>
        <v>3.4109384583304259</v>
      </c>
      <c r="AZ22" s="45" t="str">
        <f t="shared" si="21"/>
        <v/>
      </c>
      <c r="BA22" s="45" t="str">
        <f t="shared" si="22"/>
        <v/>
      </c>
      <c r="BB22" s="45" t="str">
        <f t="shared" si="23"/>
        <v/>
      </c>
      <c r="BC22" s="32"/>
      <c r="BD22" s="39">
        <f t="shared" si="77"/>
        <v>35795</v>
      </c>
      <c r="BE22" s="44">
        <f>IF(AND(ISNUMBER(C21),ISNUMBER(C22)),INDEX('Country weights'!$B$6:$FB$133,MATCH(Goods!$BD22,'Country weights'!$A$6:$A$133,0),MATCH(Goods!BE$1,'Country weights'!$B$3:$FB$3,0)),"")</f>
        <v>0.22136867188273271</v>
      </c>
      <c r="BF22" s="44">
        <f>IF(AND(ISNUMBER(D21),ISNUMBER(D22)),INDEX('Country weights'!$B$6:$FB$133,MATCH(Goods!$BD22,'Country weights'!$A$6:$A$133,0),MATCH(Goods!BF$1,'Country weights'!$B$3:$FB$3,0)),"")</f>
        <v>8.2476050098497303E-2</v>
      </c>
      <c r="BG22" s="44">
        <f>IF(AND(ISNUMBER(E21),ISNUMBER(E22)),INDEX('Country weights'!$B$6:$FB$133,MATCH(Goods!$BD22,'Country weights'!$A$6:$A$133,0),MATCH(Goods!BG$1,'Country weights'!$B$3:$FB$3,0)),"")</f>
        <v>8.9342258931518981E-2</v>
      </c>
      <c r="BH22" s="44">
        <f>IF(AND(ISNUMBER(F21),ISNUMBER(F22)),INDEX('Country weights'!$B$6:$FB$133,MATCH(Goods!$BD22,'Country weights'!$A$6:$A$133,0),MATCH(Goods!BH$1,'Country weights'!$B$3:$FB$3,0)),"")</f>
        <v>4.9720665649394064E-2</v>
      </c>
      <c r="BI22" s="44">
        <f>IF(AND(ISNUMBER(G21),ISNUMBER(G22)),INDEX('Country weights'!$B$6:$FB$133,MATCH(Goods!$BD22,'Country weights'!$A$6:$A$133,0),MATCH(Goods!BI$1,'Country weights'!$B$3:$FB$3,0)),"")</f>
        <v>3.8507384868374591E-3</v>
      </c>
      <c r="BJ22" s="44">
        <f>IF(AND(ISNUMBER(H21),ISNUMBER(H22)),INDEX('Country weights'!$B$6:$FB$133,MATCH(Goods!$BD22,'Country weights'!$A$6:$A$133,0),MATCH(Goods!BJ$1,'Country weights'!$B$3:$FB$3,0)),"")</f>
        <v>1.7408385607920983E-2</v>
      </c>
      <c r="BK22" s="44" t="str">
        <f>IF(AND(ISNUMBER(I21),ISNUMBER(I22)),INDEX('Country weights'!$B$6:$FB$133,MATCH(Goods!$BD22,'Country weights'!$A$6:$A$133,0),MATCH(Goods!BK$1,'Country weights'!$B$3:$FB$3,0)),"")</f>
        <v/>
      </c>
      <c r="BL22" s="44">
        <f>IF(AND(ISNUMBER(J21),ISNUMBER(J22)),INDEX('Country weights'!$B$6:$FB$133,MATCH(Goods!$BD22,'Country weights'!$A$6:$A$133,0),MATCH(Goods!BL$1,'Country weights'!$B$3:$FB$3,0)),"")</f>
        <v>4.8918468544713939E-3</v>
      </c>
      <c r="BM22" s="44">
        <f>IF(AND(ISNUMBER(K21),ISNUMBER(K22)),INDEX('Country weights'!$B$6:$FB$133,MATCH(Goods!$BD22,'Country weights'!$A$6:$A$133,0),MATCH(Goods!BM$1,'Country weights'!$B$3:$FB$3,0)),"")</f>
        <v>2.5835916675605301E-2</v>
      </c>
      <c r="BN22" s="44">
        <f>IF(AND(ISNUMBER(L21),ISNUMBER(L22)),INDEX('Country weights'!$B$6:$FB$133,MATCH(Goods!$BD22,'Country weights'!$A$6:$A$133,0),MATCH(Goods!BN$1,'Country weights'!$B$3:$FB$3,0)),"")</f>
        <v>1.407134142990265E-3</v>
      </c>
      <c r="BO22" s="44">
        <f>IF(AND(ISNUMBER(M21),ISNUMBER(M22)),INDEX('Country weights'!$B$6:$FB$133,MATCH(Goods!$BD22,'Country weights'!$A$6:$A$133,0),MATCH(Goods!BO$1,'Country weights'!$B$3:$FB$3,0)),"")</f>
        <v>5.8346328495966762E-3</v>
      </c>
      <c r="BP22" s="44">
        <f>IF(AND(ISNUMBER(N21),ISNUMBER(N22)),INDEX('Country weights'!$B$6:$FB$133,MATCH(Goods!$BD22,'Country weights'!$A$6:$A$133,0),MATCH(Goods!BP$1,'Country weights'!$B$3:$FB$3,0)),"")</f>
        <v>4.4941424225764665E-3</v>
      </c>
      <c r="BQ22" s="44">
        <f>IF(AND(ISNUMBER(O21),ISNUMBER(O22)),INDEX('Country weights'!$B$6:$FB$133,MATCH(Goods!$BD22,'Country weights'!$A$6:$A$133,0),MATCH(Goods!BQ$1,'Country weights'!$B$3:$FB$3,0)),"")</f>
        <v>2.0058270203748485E-3</v>
      </c>
      <c r="BR22" s="44">
        <f>IF(AND(ISNUMBER(P21),ISNUMBER(P22)),INDEX('Country weights'!$B$6:$FB$133,MATCH(Goods!$BD22,'Country weights'!$A$6:$A$133,0),MATCH(Goods!BR$1,'Country weights'!$B$3:$FB$3,0)),"")</f>
        <v>1.7779291859507492E-2</v>
      </c>
      <c r="BS22" s="44">
        <f>IF(AND(ISNUMBER(Q21),ISNUMBER(Q22)),INDEX('Country weights'!$B$6:$FB$133,MATCH(Goods!$BD22,'Country weights'!$A$6:$A$133,0),MATCH(Goods!BS$1,'Country weights'!$B$3:$FB$3,0)),"")</f>
        <v>1.217291945136696E-2</v>
      </c>
      <c r="BT22" s="44">
        <f>IF(AND(ISNUMBER(R21),ISNUMBER(R22)),INDEX('Country weights'!$B$6:$FB$133,MATCH(Goods!$BD22,'Country weights'!$A$6:$A$133,0),MATCH(Goods!BT$1,'Country weights'!$B$3:$FB$3,0)),"")</f>
        <v>1.0866123094324621E-2</v>
      </c>
      <c r="BU22" s="44">
        <f>IF(AND(ISNUMBER(S21),ISNUMBER(S22)),INDEX('Country weights'!$B$6:$FB$133,MATCH(Goods!$BD22,'Country weights'!$A$6:$A$133,0),MATCH(Goods!BU$1,'Country weights'!$B$3:$FB$3,0)),"")</f>
        <v>1.8700066221590358E-2</v>
      </c>
      <c r="BV22" s="44">
        <f>IF(AND(ISNUMBER(T21),ISNUMBER(T22)),INDEX('Country weights'!$B$6:$FB$133,MATCH(Goods!$BD22,'Country weights'!$A$6:$A$133,0),MATCH(Goods!BV$1,'Country weights'!$B$3:$FB$3,0)),"")</f>
        <v>9.7070720877866883E-3</v>
      </c>
      <c r="BW22" s="44">
        <f>IF(AND(ISNUMBER(U21),ISNUMBER(U22)),INDEX('Country weights'!$B$6:$FB$133,MATCH(Goods!$BD22,'Country weights'!$A$6:$A$133,0),MATCH(Goods!BW$1,'Country weights'!$B$3:$FB$3,0)),"")</f>
        <v>4.3480432213266487E-2</v>
      </c>
      <c r="BX22" s="44">
        <f>IF(AND(ISNUMBER(V21),ISNUMBER(V22)),INDEX('Country weights'!$B$6:$FB$133,MATCH(Goods!$BD22,'Country weights'!$A$6:$A$133,0),MATCH(Goods!BX$1,'Country weights'!$B$3:$FB$3,0)),"")</f>
        <v>3.5353044997098446E-2</v>
      </c>
      <c r="BY22" s="44">
        <f>IF(AND(ISNUMBER(W21),ISNUMBER(W22)),INDEX('Country weights'!$B$6:$FB$133,MATCH(Goods!$BD22,'Country weights'!$A$6:$A$133,0),MATCH(Goods!BY$1,'Country weights'!$B$3:$FB$3,0)),"")</f>
        <v>3.2448930447190272E-2</v>
      </c>
      <c r="BZ22" s="44">
        <f>IF(AND(ISNUMBER(X21),ISNUMBER(X22)),INDEX('Country weights'!$B$6:$FB$133,MATCH(Goods!$BD22,'Country weights'!$A$6:$A$133,0),MATCH(Goods!BZ$1,'Country weights'!$B$3:$FB$3,0)),"")</f>
        <v>2.837896995286316E-2</v>
      </c>
      <c r="CA22" s="44" t="str">
        <f>IF(AND(ISNUMBER(Y21),ISNUMBER(Y22)),INDEX('Country weights'!$B$6:$FB$133,MATCH(Goods!$BD22,'Country weights'!$A$6:$A$133,0),MATCH(Goods!CA$1,'Country weights'!$B$3:$FB$3,0)),"")</f>
        <v/>
      </c>
      <c r="CB22" s="44" t="str">
        <f>IF(AND(ISNUMBER(Z21),ISNUMBER(Z22)),INDEX('Country weights'!$B$6:$FB$133,MATCH(Goods!$BD22,'Country weights'!$A$6:$A$133,0),MATCH(Goods!CB$1,'Country weights'!$B$3:$FB$3,0)),"")</f>
        <v/>
      </c>
      <c r="CC22" s="44" t="str">
        <f>IF(AND(ISNUMBER(AA21),ISNUMBER(AA22)),INDEX('Country weights'!$B$6:$FB$133,MATCH(Goods!$BD22,'Country weights'!$A$6:$A$133,0),MATCH(Goods!CC$1,'Country weights'!$B$3:$FB$3,0)),"")</f>
        <v/>
      </c>
      <c r="CD22" s="46">
        <f t="shared" si="78"/>
        <v>0.71752312094751103</v>
      </c>
      <c r="CF22" s="39">
        <f t="shared" si="79"/>
        <v>35795</v>
      </c>
      <c r="CG22" s="45">
        <f t="shared" si="80"/>
        <v>0.30851782391403454</v>
      </c>
      <c r="CH22" s="45">
        <f t="shared" si="26"/>
        <v>0.11494549470348102</v>
      </c>
      <c r="CI22" s="45">
        <f t="shared" si="27"/>
        <v>0.12451481537422769</v>
      </c>
      <c r="CJ22" s="45">
        <f t="shared" si="28"/>
        <v>6.929486200212813E-2</v>
      </c>
      <c r="CK22" s="45">
        <f t="shared" si="29"/>
        <v>5.3667099699204702E-3</v>
      </c>
      <c r="CL22" s="45">
        <f t="shared" si="30"/>
        <v>2.4261776519386137E-2</v>
      </c>
      <c r="CM22" s="45" t="str">
        <f t="shared" si="31"/>
        <v/>
      </c>
      <c r="CN22" s="45">
        <f t="shared" si="32"/>
        <v>6.8176853283996785E-3</v>
      </c>
      <c r="CO22" s="45">
        <f t="shared" si="33"/>
        <v>3.6007085934022853E-2</v>
      </c>
      <c r="CP22" s="45">
        <f t="shared" si="34"/>
        <v>1.9610993735394919E-3</v>
      </c>
      <c r="CQ22" s="45">
        <f t="shared" si="35"/>
        <v>8.131630437067822E-3</v>
      </c>
      <c r="CR22" s="45">
        <f t="shared" si="36"/>
        <v>6.2634112983590206E-3</v>
      </c>
      <c r="CS22" s="45">
        <f t="shared" si="37"/>
        <v>2.7954876460651095E-3</v>
      </c>
      <c r="CT22" s="45">
        <f t="shared" si="38"/>
        <v>2.4778702372725493E-2</v>
      </c>
      <c r="CU22" s="45">
        <f t="shared" si="39"/>
        <v>1.696519470381979E-2</v>
      </c>
      <c r="CV22" s="45">
        <f t="shared" si="40"/>
        <v>1.5143934428169473E-2</v>
      </c>
      <c r="CW22" s="45">
        <f t="shared" si="41"/>
        <v>2.6061970235741468E-2</v>
      </c>
      <c r="CX22" s="45">
        <f t="shared" si="42"/>
        <v>1.3528584382017133E-2</v>
      </c>
      <c r="CY22" s="45">
        <f t="shared" si="43"/>
        <v>6.0597952796070539E-2</v>
      </c>
      <c r="CZ22" s="45">
        <f t="shared" si="44"/>
        <v>4.9270948858642603E-2</v>
      </c>
      <c r="DA22" s="45">
        <f t="shared" si="45"/>
        <v>4.5223532872836869E-2</v>
      </c>
      <c r="DB22" s="45">
        <f t="shared" si="46"/>
        <v>3.9551296849344546E-2</v>
      </c>
      <c r="DC22" s="45" t="str">
        <f t="shared" si="47"/>
        <v/>
      </c>
      <c r="DD22" s="45" t="str">
        <f t="shared" si="48"/>
        <v/>
      </c>
      <c r="DE22" s="45" t="str">
        <f t="shared" si="49"/>
        <v/>
      </c>
      <c r="DF22" s="46">
        <f t="shared" si="81"/>
        <v>0.99999999999999956</v>
      </c>
      <c r="DG22" s="47">
        <f>SUMPRODUCT(AD22:BB22,CG22:DE22,'Sector weights'!B9:Z9)</f>
        <v>1.0981826220562656</v>
      </c>
      <c r="DI22" s="45">
        <f>IF(AND(ISNUMBER(C21),ISNUMBER(C22)),CG22*'Sector weights'!B9,"")</f>
        <v>0.24736926214169147</v>
      </c>
      <c r="DJ22" s="45">
        <f>IF(AND(ISNUMBER(D21),ISNUMBER(D22)),CH22*'Sector weights'!C9,"")</f>
        <v>8.2205158025519504E-2</v>
      </c>
      <c r="DK22" s="45">
        <f>IF(AND(ISNUMBER(E21),ISNUMBER(E22)),CI22*'Sector weights'!D9,"")</f>
        <v>9.0282943023547141E-2</v>
      </c>
      <c r="DL22" s="45">
        <f>IF(AND(ISNUMBER(F21),ISNUMBER(F22)),CJ22*'Sector weights'!E9,"")</f>
        <v>5.6719369948111636E-2</v>
      </c>
      <c r="DM22" s="45">
        <f>IF(AND(ISNUMBER(G21),ISNUMBER(G22)),CK22*'Sector weights'!F9,"")</f>
        <v>3.8438570496236949E-3</v>
      </c>
      <c r="DN22" s="45">
        <f>IF(AND(ISNUMBER(H21),ISNUMBER(H22)),CL22*'Sector weights'!G9,"")</f>
        <v>1.6691836827437582E-2</v>
      </c>
      <c r="DO22" s="45" t="str">
        <f>IF(AND(ISNUMBER(I21),ISNUMBER(I22)),CM22*'Sector weights'!H9,"")</f>
        <v/>
      </c>
      <c r="DP22" s="45">
        <f>IF(AND(ISNUMBER(J21),ISNUMBER(J22)),CN22*'Sector weights'!I9,"")</f>
        <v>5.7437161049445316E-3</v>
      </c>
      <c r="DQ22" s="45">
        <f>IF(AND(ISNUMBER(K21),ISNUMBER(K22)),CO22*'Sector weights'!J9,"")</f>
        <v>3.322260844526076E-2</v>
      </c>
      <c r="DR22" s="45">
        <f>IF(AND(ISNUMBER(L21),ISNUMBER(L22)),CP22*'Sector weights'!K9,"")</f>
        <v>8.9178388917043525E-4</v>
      </c>
      <c r="DS22" s="45">
        <f>IF(AND(ISNUMBER(M21),ISNUMBER(M22)),CQ22*'Sector weights'!L9,"")</f>
        <v>6.3880476995953764E-3</v>
      </c>
      <c r="DT22" s="45">
        <f>IF(AND(ISNUMBER(N21),ISNUMBER(N22)),CR22*'Sector weights'!M9,"")</f>
        <v>5.0868752290858608E-3</v>
      </c>
      <c r="DU22" s="45">
        <f>IF(AND(ISNUMBER(O21),ISNUMBER(O22)),CS22*'Sector weights'!N9,"")</f>
        <v>2.2836036953603729E-3</v>
      </c>
      <c r="DV22" s="45">
        <f>IF(AND(ISNUMBER(P21),ISNUMBER(P22)),CT22*'Sector weights'!O9,"")</f>
        <v>1.6539786853083438E-2</v>
      </c>
      <c r="DW22" s="45">
        <f>IF(AND(ISNUMBER(Q21),ISNUMBER(Q22)),CU22*'Sector weights'!P9,"")</f>
        <v>1.1784767886749807E-2</v>
      </c>
      <c r="DX22" s="45">
        <f>IF(AND(ISNUMBER(R21),ISNUMBER(R22)),CV22*'Sector weights'!Q9,"")</f>
        <v>1.0329947156241557E-2</v>
      </c>
      <c r="DY22" s="45">
        <f>IF(AND(ISNUMBER(S21),ISNUMBER(S22)),CW22*'Sector weights'!R9,"")</f>
        <v>1.995068724713386E-2</v>
      </c>
      <c r="DZ22" s="45">
        <f>IF(AND(ISNUMBER(T21),ISNUMBER(T22)),CX22*'Sector weights'!S9,"")</f>
        <v>1.235676996914873E-2</v>
      </c>
      <c r="EA22" s="45">
        <f>IF(AND(ISNUMBER(U21),ISNUMBER(U22)),CY22*'Sector weights'!T9,"")</f>
        <v>4.9106443209510901E-2</v>
      </c>
      <c r="EB22" s="45">
        <f>IF(AND(ISNUMBER(V21),ISNUMBER(V22)),CZ22*'Sector weights'!U9,"")</f>
        <v>3.9632978551201736E-2</v>
      </c>
      <c r="EC22" s="45">
        <f>IF(AND(ISNUMBER(W21),ISNUMBER(W22)),DA22*'Sector weights'!V9,"")</f>
        <v>3.6020484709280778E-2</v>
      </c>
      <c r="ED22" s="45">
        <f>IF(AND(ISNUMBER(X21),ISNUMBER(X22)),DB22*'Sector weights'!W9,"")</f>
        <v>3.2999067046686051E-2</v>
      </c>
      <c r="EE22" s="45" t="str">
        <f>IF(AND(ISNUMBER(Y21),ISNUMBER(Y22)),DC22*'Sector weights'!X9,"")</f>
        <v/>
      </c>
      <c r="EF22" s="45" t="str">
        <f>IF(AND(ISNUMBER(Z21),ISNUMBER(Z22)),DD22*'Sector weights'!Y9,"")</f>
        <v/>
      </c>
      <c r="EG22" s="45" t="str">
        <f>IF(AND(ISNUMBER(AA21),ISNUMBER(AA22)),DE22*'Sector weights'!Z9,"")</f>
        <v/>
      </c>
      <c r="EH22" s="46">
        <f t="shared" si="82"/>
        <v>0.77944999470838516</v>
      </c>
      <c r="EI22" s="47">
        <f t="shared" si="83"/>
        <v>1.0981826220562658</v>
      </c>
      <c r="EK22" s="39">
        <f t="shared" si="84"/>
        <v>35795</v>
      </c>
      <c r="EL22" s="45">
        <f t="shared" si="85"/>
        <v>0.31736386403368888</v>
      </c>
      <c r="EM22" s="45">
        <f t="shared" si="51"/>
        <v>0.10546559571954944</v>
      </c>
      <c r="EN22" s="45">
        <f t="shared" si="52"/>
        <v>0.11582903795813689</v>
      </c>
      <c r="EO22" s="45">
        <f t="shared" si="53"/>
        <v>7.2768452541117787E-2</v>
      </c>
      <c r="EP22" s="45">
        <f t="shared" si="54"/>
        <v>4.9314992311492584E-3</v>
      </c>
      <c r="EQ22" s="45">
        <f t="shared" si="55"/>
        <v>2.1414891193478655E-2</v>
      </c>
      <c r="ER22" s="45" t="str">
        <f t="shared" si="56"/>
        <v/>
      </c>
      <c r="ES22" s="45">
        <f t="shared" si="57"/>
        <v>7.3689346897659836E-3</v>
      </c>
      <c r="ET22" s="45">
        <f t="shared" si="58"/>
        <v>4.2623142819688258E-2</v>
      </c>
      <c r="EU22" s="45">
        <f t="shared" si="59"/>
        <v>1.1441194370705942E-3</v>
      </c>
      <c r="EV22" s="45">
        <f t="shared" si="60"/>
        <v>8.19558373592052E-3</v>
      </c>
      <c r="EW22" s="45">
        <f t="shared" si="61"/>
        <v>6.5262367869910734E-3</v>
      </c>
      <c r="EX22" s="45">
        <f t="shared" si="62"/>
        <v>2.9297629236815061E-3</v>
      </c>
      <c r="EY22" s="45">
        <f t="shared" si="63"/>
        <v>2.1219817775829805E-2</v>
      </c>
      <c r="EZ22" s="45">
        <f t="shared" si="64"/>
        <v>1.5119337952088679E-2</v>
      </c>
      <c r="FA22" s="45">
        <f t="shared" si="65"/>
        <v>1.3252867055450156E-2</v>
      </c>
      <c r="FB22" s="45">
        <f t="shared" si="66"/>
        <v>2.5595852694306566E-2</v>
      </c>
      <c r="FC22" s="45">
        <f t="shared" si="67"/>
        <v>1.5853191420922078E-2</v>
      </c>
      <c r="FD22" s="45">
        <f t="shared" si="68"/>
        <v>6.3001402967336015E-2</v>
      </c>
      <c r="FE22" s="45">
        <f t="shared" si="69"/>
        <v>5.0847365219406512E-2</v>
      </c>
      <c r="FF22" s="45">
        <f t="shared" si="70"/>
        <v>4.6212694789685753E-2</v>
      </c>
      <c r="FG22" s="45">
        <f t="shared" si="71"/>
        <v>4.2336349054735649E-2</v>
      </c>
      <c r="FH22" s="45" t="str">
        <f t="shared" si="72"/>
        <v/>
      </c>
      <c r="FI22" s="45" t="str">
        <f t="shared" si="73"/>
        <v/>
      </c>
      <c r="FJ22" s="45" t="str">
        <f t="shared" si="74"/>
        <v/>
      </c>
      <c r="FK22" s="46">
        <f t="shared" si="86"/>
        <v>0.99999999999999978</v>
      </c>
      <c r="FL22" s="47">
        <f t="shared" si="87"/>
        <v>1.408919917264388</v>
      </c>
    </row>
    <row r="23" spans="1:170" x14ac:dyDescent="0.2">
      <c r="A23" t="s">
        <v>772</v>
      </c>
      <c r="B23" s="11">
        <v>35885</v>
      </c>
      <c r="C23" s="2">
        <v>1067.9000000000001</v>
      </c>
      <c r="D23" s="3">
        <v>69817</v>
      </c>
      <c r="E23" s="9">
        <v>40971.4</v>
      </c>
      <c r="F23" s="3">
        <v>315968</v>
      </c>
      <c r="G23" s="3">
        <v>5838</v>
      </c>
      <c r="H23" s="2">
        <v>28179</v>
      </c>
      <c r="I23" s="2" t="e">
        <v>#N/A</v>
      </c>
      <c r="J23" s="2">
        <v>3970720.8</v>
      </c>
      <c r="K23" s="2">
        <v>823813.0831740225</v>
      </c>
      <c r="L23" s="9">
        <v>2764.5925000000002</v>
      </c>
      <c r="M23" s="3">
        <v>179027</v>
      </c>
      <c r="N23" s="9">
        <v>1789.547</v>
      </c>
      <c r="O23" s="2">
        <v>10475</v>
      </c>
      <c r="P23" s="2">
        <v>14841.3</v>
      </c>
      <c r="Q23" s="3">
        <v>83957</v>
      </c>
      <c r="R23" s="3">
        <v>132648</v>
      </c>
      <c r="S23" s="2">
        <v>38316.199999999997</v>
      </c>
      <c r="T23" s="2">
        <v>71245.2</v>
      </c>
      <c r="U23" s="3">
        <v>431218</v>
      </c>
      <c r="V23" s="2">
        <v>26721.4</v>
      </c>
      <c r="W23" s="2">
        <v>40030.5</v>
      </c>
      <c r="X23" s="3">
        <v>985664.30356872489</v>
      </c>
      <c r="Y23" s="2" t="e">
        <v>#N/A</v>
      </c>
      <c r="Z23" s="3" t="e">
        <v>#N/A</v>
      </c>
      <c r="AA23" s="3" t="e">
        <v>#N/A</v>
      </c>
      <c r="AB23" s="28"/>
      <c r="AC23" s="43">
        <f t="shared" si="75"/>
        <v>35885</v>
      </c>
      <c r="AD23" s="45">
        <f t="shared" si="76"/>
        <v>3.6896786095737433</v>
      </c>
      <c r="AE23" s="45">
        <f t="shared" si="0"/>
        <v>2.2839813648217078</v>
      </c>
      <c r="AF23" s="45">
        <f t="shared" si="1"/>
        <v>-1.1446274411400004</v>
      </c>
      <c r="AG23" s="45">
        <f t="shared" si="2"/>
        <v>1.2584884678615849</v>
      </c>
      <c r="AH23" s="45">
        <f t="shared" si="3"/>
        <v>3.8605230386052236</v>
      </c>
      <c r="AI23" s="45">
        <f t="shared" si="4"/>
        <v>4.0314542031232747</v>
      </c>
      <c r="AJ23" s="45" t="str">
        <f t="shared" si="5"/>
        <v/>
      </c>
      <c r="AK23" s="45">
        <f t="shared" si="6"/>
        <v>-2.1040577109421976</v>
      </c>
      <c r="AL23" s="45">
        <f t="shared" si="7"/>
        <v>5.9078347559002875</v>
      </c>
      <c r="AM23" s="45">
        <f t="shared" si="8"/>
        <v>13.035392448041039</v>
      </c>
      <c r="AN23" s="45">
        <f t="shared" si="9"/>
        <v>1.9905089071570625</v>
      </c>
      <c r="AO23" s="45">
        <f t="shared" si="10"/>
        <v>8.5114523720301705</v>
      </c>
      <c r="AP23" s="45">
        <f t="shared" si="11"/>
        <v>-7.2828338260546239</v>
      </c>
      <c r="AQ23" s="45">
        <f t="shared" si="12"/>
        <v>3.9481425449655383</v>
      </c>
      <c r="AR23" s="45">
        <f t="shared" si="13"/>
        <v>3.8763238641987607</v>
      </c>
      <c r="AS23" s="45">
        <f t="shared" si="14"/>
        <v>7.6836901195781904</v>
      </c>
      <c r="AT23" s="45">
        <f t="shared" si="15"/>
        <v>3.3472509925772442</v>
      </c>
      <c r="AU23" s="45">
        <f t="shared" si="16"/>
        <v>6.7327830294677149</v>
      </c>
      <c r="AV23" s="45">
        <f t="shared" si="17"/>
        <v>-5.231187132022475</v>
      </c>
      <c r="AW23" s="45">
        <f t="shared" si="18"/>
        <v>-28.425716107120092</v>
      </c>
      <c r="AX23" s="45">
        <f t="shared" si="19"/>
        <v>-3.5799965315245985</v>
      </c>
      <c r="AY23" s="45">
        <f t="shared" si="20"/>
        <v>1.9360981298004676</v>
      </c>
      <c r="AZ23" s="45" t="str">
        <f t="shared" si="21"/>
        <v/>
      </c>
      <c r="BA23" s="45" t="str">
        <f t="shared" si="22"/>
        <v/>
      </c>
      <c r="BB23" s="45" t="str">
        <f t="shared" si="23"/>
        <v/>
      </c>
      <c r="BC23" s="32"/>
      <c r="BD23" s="39">
        <f t="shared" si="77"/>
        <v>35885</v>
      </c>
      <c r="BE23" s="44">
        <f>IF(AND(ISNUMBER(C22),ISNUMBER(C23)),INDEX('Country weights'!$B$6:$FB$133,MATCH(Goods!$BD23,'Country weights'!$A$6:$A$133,0),MATCH(Goods!BE$1,'Country weights'!$B$3:$FB$3,0)),"")</f>
        <v>0.24275151277303328</v>
      </c>
      <c r="BF23" s="44">
        <f>IF(AND(ISNUMBER(D22),ISNUMBER(D23)),INDEX('Country weights'!$B$6:$FB$133,MATCH(Goods!$BD23,'Country weights'!$A$6:$A$133,0),MATCH(Goods!BF$1,'Country weights'!$B$3:$FB$3,0)),"")</f>
        <v>8.9600099470550559E-2</v>
      </c>
      <c r="BG23" s="44">
        <f>IF(AND(ISNUMBER(E22),ISNUMBER(E23)),INDEX('Country weights'!$B$6:$FB$133,MATCH(Goods!$BD23,'Country weights'!$A$6:$A$133,0),MATCH(Goods!BG$1,'Country weights'!$B$3:$FB$3,0)),"")</f>
        <v>7.8282397024208819E-2</v>
      </c>
      <c r="BH23" s="44">
        <f>IF(AND(ISNUMBER(F22),ISNUMBER(F23)),INDEX('Country weights'!$B$6:$FB$133,MATCH(Goods!$BD23,'Country weights'!$A$6:$A$133,0),MATCH(Goods!BH$1,'Country weights'!$B$3:$FB$3,0)),"")</f>
        <v>5.2491569509787971E-2</v>
      </c>
      <c r="BI23" s="44">
        <f>IF(AND(ISNUMBER(G22),ISNUMBER(G23)),INDEX('Country weights'!$B$6:$FB$133,MATCH(Goods!$BD23,'Country weights'!$A$6:$A$133,0),MATCH(Goods!BI$1,'Country weights'!$B$3:$FB$3,0)),"")</f>
        <v>3.4596252599701765E-3</v>
      </c>
      <c r="BJ23" s="44">
        <f>IF(AND(ISNUMBER(H22),ISNUMBER(H23)),INDEX('Country weights'!$B$6:$FB$133,MATCH(Goods!$BD23,'Country weights'!$A$6:$A$133,0),MATCH(Goods!BJ$1,'Country weights'!$B$3:$FB$3,0)),"")</f>
        <v>1.7461435296443176E-2</v>
      </c>
      <c r="BK23" s="44" t="str">
        <f>IF(AND(ISNUMBER(I22),ISNUMBER(I23)),INDEX('Country weights'!$B$6:$FB$133,MATCH(Goods!$BD23,'Country weights'!$A$6:$A$133,0),MATCH(Goods!BK$1,'Country weights'!$B$3:$FB$3,0)),"")</f>
        <v/>
      </c>
      <c r="BL23" s="44">
        <f>IF(AND(ISNUMBER(J22),ISNUMBER(J23)),INDEX('Country weights'!$B$6:$FB$133,MATCH(Goods!$BD23,'Country weights'!$A$6:$A$133,0),MATCH(Goods!BL$1,'Country weights'!$B$3:$FB$3,0)),"")</f>
        <v>4.9612641356099607E-3</v>
      </c>
      <c r="BM23" s="44">
        <f>IF(AND(ISNUMBER(K22),ISNUMBER(K23)),INDEX('Country weights'!$B$6:$FB$133,MATCH(Goods!$BD23,'Country weights'!$A$6:$A$133,0),MATCH(Goods!BM$1,'Country weights'!$B$3:$FB$3,0)),"")</f>
        <v>3.0282760297602605E-2</v>
      </c>
      <c r="BN23" s="44">
        <f>IF(AND(ISNUMBER(L22),ISNUMBER(L23)),INDEX('Country weights'!$B$6:$FB$133,MATCH(Goods!$BD23,'Country weights'!$A$6:$A$133,0),MATCH(Goods!BN$1,'Country weights'!$B$3:$FB$3,0)),"")</f>
        <v>1.3090879607781181E-3</v>
      </c>
      <c r="BO23" s="44">
        <f>IF(AND(ISNUMBER(M22),ISNUMBER(M23)),INDEX('Country weights'!$B$6:$FB$133,MATCH(Goods!$BD23,'Country weights'!$A$6:$A$133,0),MATCH(Goods!BO$1,'Country weights'!$B$3:$FB$3,0)),"")</f>
        <v>6.2112183015539772E-3</v>
      </c>
      <c r="BP23" s="44">
        <f>IF(AND(ISNUMBER(N22),ISNUMBER(N23)),INDEX('Country weights'!$B$6:$FB$133,MATCH(Goods!$BD23,'Country weights'!$A$6:$A$133,0),MATCH(Goods!BP$1,'Country weights'!$B$3:$FB$3,0)),"")</f>
        <v>5.6193003083541589E-3</v>
      </c>
      <c r="BQ23" s="44">
        <f>IF(AND(ISNUMBER(O22),ISNUMBER(O23)),INDEX('Country weights'!$B$6:$FB$133,MATCH(Goods!$BD23,'Country weights'!$A$6:$A$133,0),MATCH(Goods!BQ$1,'Country weights'!$B$3:$FB$3,0)),"")</f>
        <v>2.1617846809306542E-3</v>
      </c>
      <c r="BR23" s="44">
        <f>IF(AND(ISNUMBER(P22),ISNUMBER(P23)),INDEX('Country weights'!$B$6:$FB$133,MATCH(Goods!$BD23,'Country weights'!$A$6:$A$133,0),MATCH(Goods!BR$1,'Country weights'!$B$3:$FB$3,0)),"")</f>
        <v>1.9569077738722063E-2</v>
      </c>
      <c r="BS23" s="44">
        <f>IF(AND(ISNUMBER(Q22),ISNUMBER(Q23)),INDEX('Country weights'!$B$6:$FB$133,MATCH(Goods!$BD23,'Country weights'!$A$6:$A$133,0),MATCH(Goods!BS$1,'Country weights'!$B$3:$FB$3,0)),"")</f>
        <v>1.3155014632521826E-2</v>
      </c>
      <c r="BT23" s="44">
        <f>IF(AND(ISNUMBER(R22),ISNUMBER(R23)),INDEX('Country weights'!$B$6:$FB$133,MATCH(Goods!$BD23,'Country weights'!$A$6:$A$133,0),MATCH(Goods!BT$1,'Country weights'!$B$3:$FB$3,0)),"")</f>
        <v>1.1700978924377081E-2</v>
      </c>
      <c r="BU23" s="44">
        <f>IF(AND(ISNUMBER(S22),ISNUMBER(S23)),INDEX('Country weights'!$B$6:$FB$133,MATCH(Goods!$BD23,'Country weights'!$A$6:$A$133,0),MATCH(Goods!BU$1,'Country weights'!$B$3:$FB$3,0)),"")</f>
        <v>2.0494333303692335E-2</v>
      </c>
      <c r="BV23" s="44">
        <f>IF(AND(ISNUMBER(T22),ISNUMBER(T23)),INDEX('Country weights'!$B$6:$FB$133,MATCH(Goods!$BD23,'Country weights'!$A$6:$A$133,0),MATCH(Goods!BV$1,'Country weights'!$B$3:$FB$3,0)),"")</f>
        <v>1.1298413788751472E-2</v>
      </c>
      <c r="BW23" s="44">
        <f>IF(AND(ISNUMBER(U22),ISNUMBER(U23)),INDEX('Country weights'!$B$6:$FB$133,MATCH(Goods!$BD23,'Country weights'!$A$6:$A$133,0),MATCH(Goods!BW$1,'Country weights'!$B$3:$FB$3,0)),"")</f>
        <v>4.0059561302706742E-2</v>
      </c>
      <c r="BX23" s="44">
        <f>IF(AND(ISNUMBER(V22),ISNUMBER(V23)),INDEX('Country weights'!$B$6:$FB$133,MATCH(Goods!$BD23,'Country weights'!$A$6:$A$133,0),MATCH(Goods!BX$1,'Country weights'!$B$3:$FB$3,0)),"")</f>
        <v>2.4472498732507706E-2</v>
      </c>
      <c r="BY23" s="44">
        <f>IF(AND(ISNUMBER(W22),ISNUMBER(W23)),INDEX('Country weights'!$B$6:$FB$133,MATCH(Goods!$BD23,'Country weights'!$A$6:$A$133,0),MATCH(Goods!BY$1,'Country weights'!$B$3:$FB$3,0)),"")</f>
        <v>2.7101219621378639E-2</v>
      </c>
      <c r="BZ23" s="44">
        <f>IF(AND(ISNUMBER(X22),ISNUMBER(X23)),INDEX('Country weights'!$B$6:$FB$133,MATCH(Goods!$BD23,'Country weights'!$A$6:$A$133,0),MATCH(Goods!BZ$1,'Country weights'!$B$3:$FB$3,0)),"")</f>
        <v>2.7547050238313022E-2</v>
      </c>
      <c r="CA23" s="44" t="str">
        <f>IF(AND(ISNUMBER(Y22),ISNUMBER(Y23)),INDEX('Country weights'!$B$6:$FB$133,MATCH(Goods!$BD23,'Country weights'!$A$6:$A$133,0),MATCH(Goods!CA$1,'Country weights'!$B$3:$FB$3,0)),"")</f>
        <v/>
      </c>
      <c r="CB23" s="44" t="str">
        <f>IF(AND(ISNUMBER(Z22),ISNUMBER(Z23)),INDEX('Country weights'!$B$6:$FB$133,MATCH(Goods!$BD23,'Country weights'!$A$6:$A$133,0),MATCH(Goods!CB$1,'Country weights'!$B$3:$FB$3,0)),"")</f>
        <v/>
      </c>
      <c r="CC23" s="44" t="str">
        <f>IF(AND(ISNUMBER(AA22),ISNUMBER(AA23)),INDEX('Country weights'!$B$6:$FB$133,MATCH(Goods!$BD23,'Country weights'!$A$6:$A$133,0),MATCH(Goods!CC$1,'Country weights'!$B$3:$FB$3,0)),"")</f>
        <v/>
      </c>
      <c r="CD23" s="46">
        <f t="shared" si="78"/>
        <v>0.7299902033017942</v>
      </c>
      <c r="CF23" s="39">
        <f t="shared" si="79"/>
        <v>35885</v>
      </c>
      <c r="CG23" s="45">
        <f t="shared" si="80"/>
        <v>0.33254078160919426</v>
      </c>
      <c r="CH23" s="45">
        <f t="shared" si="26"/>
        <v>0.12274150949599509</v>
      </c>
      <c r="CI23" s="45">
        <f t="shared" si="27"/>
        <v>0.10723759945014651</v>
      </c>
      <c r="CJ23" s="45">
        <f t="shared" si="28"/>
        <v>7.1907224607077075E-2</v>
      </c>
      <c r="CK23" s="45">
        <f t="shared" si="29"/>
        <v>4.7392762866159868E-3</v>
      </c>
      <c r="CL23" s="45">
        <f t="shared" si="30"/>
        <v>2.3920095389587344E-2</v>
      </c>
      <c r="CM23" s="45" t="str">
        <f t="shared" si="31"/>
        <v/>
      </c>
      <c r="CN23" s="45">
        <f t="shared" si="32"/>
        <v>6.7963434484049692E-3</v>
      </c>
      <c r="CO23" s="45">
        <f t="shared" si="33"/>
        <v>4.1483790002429716E-2</v>
      </c>
      <c r="CP23" s="45">
        <f t="shared" si="34"/>
        <v>1.7932952454115497E-3</v>
      </c>
      <c r="CQ23" s="45">
        <f t="shared" si="35"/>
        <v>8.5086324082983902E-3</v>
      </c>
      <c r="CR23" s="45">
        <f t="shared" si="36"/>
        <v>7.6977749604552094E-3</v>
      </c>
      <c r="CS23" s="45">
        <f t="shared" si="37"/>
        <v>2.9613886202208722E-3</v>
      </c>
      <c r="CT23" s="45">
        <f t="shared" si="38"/>
        <v>2.6807315564249801E-2</v>
      </c>
      <c r="CU23" s="45">
        <f t="shared" si="39"/>
        <v>1.8020809831448176E-2</v>
      </c>
      <c r="CV23" s="45">
        <f t="shared" si="40"/>
        <v>1.602895336328183E-2</v>
      </c>
      <c r="CW23" s="45">
        <f t="shared" si="41"/>
        <v>2.8074805950812905E-2</v>
      </c>
      <c r="CX23" s="45">
        <f t="shared" si="42"/>
        <v>1.5477486872629244E-2</v>
      </c>
      <c r="CY23" s="45">
        <f t="shared" si="43"/>
        <v>5.4876847828251231E-2</v>
      </c>
      <c r="CZ23" s="45">
        <f t="shared" si="44"/>
        <v>3.3524420768685614E-2</v>
      </c>
      <c r="DA23" s="45">
        <f t="shared" si="45"/>
        <v>3.7125456614072384E-2</v>
      </c>
      <c r="DB23" s="45">
        <f t="shared" si="46"/>
        <v>3.7736191682732019E-2</v>
      </c>
      <c r="DC23" s="45" t="str">
        <f t="shared" si="47"/>
        <v/>
      </c>
      <c r="DD23" s="45" t="str">
        <f t="shared" si="48"/>
        <v/>
      </c>
      <c r="DE23" s="45" t="str">
        <f t="shared" si="49"/>
        <v/>
      </c>
      <c r="DF23" s="46">
        <f t="shared" si="81"/>
        <v>1.0000000000000002</v>
      </c>
      <c r="DG23" s="47">
        <f>SUMPRODUCT(AD23:BB23,CG23:DE23,'Sector weights'!B10:Z10)</f>
        <v>0.83130633162459877</v>
      </c>
      <c r="DI23" s="45">
        <f>IF(AND(ISNUMBER(C22),ISNUMBER(C23)),CG23*'Sector weights'!B10,"")</f>
        <v>0.26689818499011003</v>
      </c>
      <c r="DJ23" s="45">
        <f>IF(AND(ISNUMBER(D22),ISNUMBER(D23)),CH23*'Sector weights'!C10,"")</f>
        <v>8.9347232112377439E-2</v>
      </c>
      <c r="DK23" s="45">
        <f>IF(AND(ISNUMBER(E22),ISNUMBER(E23)),CI23*'Sector weights'!D10,"")</f>
        <v>7.7507173399883195E-2</v>
      </c>
      <c r="DL23" s="45">
        <f>IF(AND(ISNUMBER(F22),ISNUMBER(F23)),CJ23*'Sector weights'!E10,"")</f>
        <v>5.9158998092761698E-2</v>
      </c>
      <c r="DM23" s="45">
        <f>IF(AND(ISNUMBER(G22),ISNUMBER(G23)),CK23*'Sector weights'!F10,"")</f>
        <v>3.345826677602168E-3</v>
      </c>
      <c r="DN23" s="45">
        <f>IF(AND(ISNUMBER(H22),ISNUMBER(H23)),CL23*'Sector weights'!G10,"")</f>
        <v>1.6406037115887687E-2</v>
      </c>
      <c r="DO23" s="45" t="str">
        <f>IF(AND(ISNUMBER(I22),ISNUMBER(I23)),CM23*'Sector weights'!H10,"")</f>
        <v/>
      </c>
      <c r="DP23" s="45">
        <f>IF(AND(ISNUMBER(J22),ISNUMBER(J23)),CN23*'Sector weights'!I10,"")</f>
        <v>5.8141408181898646E-3</v>
      </c>
      <c r="DQ23" s="45">
        <f>IF(AND(ISNUMBER(K22),ISNUMBER(K23)),CO23*'Sector weights'!J10,"")</f>
        <v>3.8281228726552118E-2</v>
      </c>
      <c r="DR23" s="45">
        <f>IF(AND(ISNUMBER(L22),ISNUMBER(L23)),CP23*'Sector weights'!K10,"")</f>
        <v>7.7970769522372487E-4</v>
      </c>
      <c r="DS23" s="45">
        <f>IF(AND(ISNUMBER(M22),ISNUMBER(M23)),CQ23*'Sector weights'!L10,"")</f>
        <v>6.7810462174219708E-3</v>
      </c>
      <c r="DT23" s="45">
        <f>IF(AND(ISNUMBER(N22),ISNUMBER(N23)),CR23*'Sector weights'!M10,"")</f>
        <v>6.3905118971908431E-3</v>
      </c>
      <c r="DU23" s="45">
        <f>IF(AND(ISNUMBER(O22),ISNUMBER(O23)),CS23*'Sector weights'!N10,"")</f>
        <v>2.4344885653446386E-3</v>
      </c>
      <c r="DV23" s="45">
        <f>IF(AND(ISNUMBER(P22),ISNUMBER(P23)),CT23*'Sector weights'!O10,"")</f>
        <v>1.8090319637579899E-2</v>
      </c>
      <c r="DW23" s="45">
        <f>IF(AND(ISNUMBER(Q22),ISNUMBER(Q23)),CU23*'Sector weights'!P10,"")</f>
        <v>1.2493150352249153E-2</v>
      </c>
      <c r="DX23" s="45">
        <f>IF(AND(ISNUMBER(R22),ISNUMBER(R23)),CV23*'Sector weights'!Q10,"")</f>
        <v>1.0887455885689094E-2</v>
      </c>
      <c r="DY23" s="45">
        <f>IF(AND(ISNUMBER(S22),ISNUMBER(S23)),CW23*'Sector weights'!R10,"")</f>
        <v>2.1559843193207313E-2</v>
      </c>
      <c r="DZ23" s="45">
        <f>IF(AND(ISNUMBER(T22),ISNUMBER(T23)),CX23*'Sector weights'!S10,"")</f>
        <v>1.3607811742448536E-2</v>
      </c>
      <c r="EA23" s="45">
        <f>IF(AND(ISNUMBER(U22),ISNUMBER(U23)),CY23*'Sector weights'!T10,"")</f>
        <v>4.4501050903576825E-2</v>
      </c>
      <c r="EB23" s="45">
        <f>IF(AND(ISNUMBER(V22),ISNUMBER(V23)),CZ23*'Sector weights'!U10,"")</f>
        <v>2.767170579092142E-2</v>
      </c>
      <c r="EC23" s="45">
        <f>IF(AND(ISNUMBER(W22),ISNUMBER(W23)),DA23*'Sector weights'!V10,"")</f>
        <v>2.9395624159040325E-2</v>
      </c>
      <c r="ED23" s="45">
        <f>IF(AND(ISNUMBER(X22),ISNUMBER(X23)),DB23*'Sector weights'!W10,"")</f>
        <v>3.13806282243159E-2</v>
      </c>
      <c r="EE23" s="45" t="str">
        <f>IF(AND(ISNUMBER(Y22),ISNUMBER(Y23)),DC23*'Sector weights'!X10,"")</f>
        <v/>
      </c>
      <c r="EF23" s="45" t="str">
        <f>IF(AND(ISNUMBER(Z22),ISNUMBER(Z23)),DD23*'Sector weights'!Y10,"")</f>
        <v/>
      </c>
      <c r="EG23" s="45" t="str">
        <f>IF(AND(ISNUMBER(AA22),ISNUMBER(AA23)),DE23*'Sector weights'!Z10,"")</f>
        <v/>
      </c>
      <c r="EH23" s="46">
        <f t="shared" si="82"/>
        <v>0.78273216619757391</v>
      </c>
      <c r="EI23" s="47">
        <f t="shared" si="83"/>
        <v>0.83130633162459899</v>
      </c>
      <c r="EK23" s="39">
        <f t="shared" si="84"/>
        <v>35885</v>
      </c>
      <c r="EL23" s="45">
        <f t="shared" si="85"/>
        <v>0.34098277356694284</v>
      </c>
      <c r="EM23" s="45">
        <f t="shared" si="51"/>
        <v>0.11414789882267952</v>
      </c>
      <c r="EN23" s="45">
        <f t="shared" si="52"/>
        <v>9.9021321400913478E-2</v>
      </c>
      <c r="EO23" s="45">
        <f t="shared" si="53"/>
        <v>7.5580128998849694E-2</v>
      </c>
      <c r="EP23" s="45">
        <f t="shared" si="54"/>
        <v>4.2745485902998251E-3</v>
      </c>
      <c r="EQ23" s="45">
        <f t="shared" si="55"/>
        <v>2.0959962838356824E-2</v>
      </c>
      <c r="ER23" s="45" t="str">
        <f t="shared" si="56"/>
        <v/>
      </c>
      <c r="ES23" s="45">
        <f t="shared" si="57"/>
        <v>7.4280080329831291E-3</v>
      </c>
      <c r="ET23" s="45">
        <f t="shared" si="58"/>
        <v>4.8907187387632327E-2</v>
      </c>
      <c r="EU23" s="45">
        <f t="shared" si="59"/>
        <v>9.9613600781408847E-4</v>
      </c>
      <c r="EV23" s="45">
        <f t="shared" si="60"/>
        <v>8.6633033753595965E-3</v>
      </c>
      <c r="EW23" s="45">
        <f t="shared" si="61"/>
        <v>8.1643660158176989E-3</v>
      </c>
      <c r="EX23" s="45">
        <f t="shared" si="62"/>
        <v>3.1102446922184304E-3</v>
      </c>
      <c r="EY23" s="45">
        <f t="shared" si="63"/>
        <v>2.3111762131177854E-2</v>
      </c>
      <c r="EZ23" s="45">
        <f t="shared" si="64"/>
        <v>1.5960951768392875E-2</v>
      </c>
      <c r="FA23" s="45">
        <f t="shared" si="65"/>
        <v>1.3909554705767553E-2</v>
      </c>
      <c r="FB23" s="45">
        <f t="shared" si="66"/>
        <v>2.7544342910989134E-2</v>
      </c>
      <c r="FC23" s="45">
        <f t="shared" si="67"/>
        <v>1.738501665078334E-2</v>
      </c>
      <c r="FD23" s="45">
        <f t="shared" si="68"/>
        <v>5.685348427643902E-2</v>
      </c>
      <c r="FE23" s="45">
        <f t="shared" si="69"/>
        <v>3.5352713208845754E-2</v>
      </c>
      <c r="FF23" s="45">
        <f t="shared" si="70"/>
        <v>3.7555150316411559E-2</v>
      </c>
      <c r="FG23" s="45">
        <f t="shared" si="71"/>
        <v>4.0091144301325335E-2</v>
      </c>
      <c r="FH23" s="45" t="str">
        <f t="shared" si="72"/>
        <v/>
      </c>
      <c r="FI23" s="45" t="str">
        <f t="shared" si="73"/>
        <v/>
      </c>
      <c r="FJ23" s="45" t="str">
        <f t="shared" si="74"/>
        <v/>
      </c>
      <c r="FK23" s="46">
        <f t="shared" si="86"/>
        <v>0.99999999999999989</v>
      </c>
      <c r="FL23" s="47">
        <f t="shared" si="87"/>
        <v>1.0620571985216776</v>
      </c>
    </row>
    <row r="24" spans="1:170" x14ac:dyDescent="0.2">
      <c r="A24" t="s">
        <v>773</v>
      </c>
      <c r="B24" s="11">
        <v>35976</v>
      </c>
      <c r="C24" s="2">
        <v>1092.9000000000001</v>
      </c>
      <c r="D24" s="3">
        <v>71631</v>
      </c>
      <c r="E24" s="9">
        <v>38596.199999999997</v>
      </c>
      <c r="F24" s="3">
        <v>317258</v>
      </c>
      <c r="G24" s="3">
        <v>5608</v>
      </c>
      <c r="H24" s="2">
        <v>28570</v>
      </c>
      <c r="I24" s="2" t="e">
        <v>#N/A</v>
      </c>
      <c r="J24" s="2">
        <v>3924723.1</v>
      </c>
      <c r="K24" s="2">
        <v>821995.43662365247</v>
      </c>
      <c r="L24" s="9">
        <v>2785.4378999999999</v>
      </c>
      <c r="M24" s="3">
        <v>176918</v>
      </c>
      <c r="N24" s="9">
        <v>1891.01</v>
      </c>
      <c r="O24" s="2">
        <v>12936.2</v>
      </c>
      <c r="P24" s="2">
        <v>14951</v>
      </c>
      <c r="Q24" s="3">
        <v>81398</v>
      </c>
      <c r="R24" s="3">
        <v>132098</v>
      </c>
      <c r="S24" s="2">
        <v>37407.800000000003</v>
      </c>
      <c r="T24" s="2">
        <v>72993.7</v>
      </c>
      <c r="U24" s="3">
        <v>432149</v>
      </c>
      <c r="V24" s="2">
        <v>27730.6</v>
      </c>
      <c r="W24" s="2">
        <v>36881</v>
      </c>
      <c r="X24" s="3">
        <v>944193.16189609526</v>
      </c>
      <c r="Y24" s="2" t="e">
        <v>#N/A</v>
      </c>
      <c r="Z24" s="3" t="e">
        <v>#N/A</v>
      </c>
      <c r="AA24" s="3" t="e">
        <v>#N/A</v>
      </c>
      <c r="AB24" s="28"/>
      <c r="AC24" s="43">
        <f t="shared" si="75"/>
        <v>35976</v>
      </c>
      <c r="AD24" s="45">
        <f t="shared" si="76"/>
        <v>2.3410431688360323</v>
      </c>
      <c r="AE24" s="45">
        <f t="shared" si="0"/>
        <v>2.5982210636378067</v>
      </c>
      <c r="AF24" s="45">
        <f t="shared" si="1"/>
        <v>-5.7972146424091093</v>
      </c>
      <c r="AG24" s="45">
        <f t="shared" si="2"/>
        <v>0.40826919181689014</v>
      </c>
      <c r="AH24" s="45">
        <f t="shared" si="3"/>
        <v>-3.9397053785543035</v>
      </c>
      <c r="AI24" s="45">
        <f t="shared" si="4"/>
        <v>1.387558110649767</v>
      </c>
      <c r="AJ24" s="45" t="str">
        <f t="shared" si="5"/>
        <v/>
      </c>
      <c r="AK24" s="45">
        <f t="shared" si="6"/>
        <v>-1.1584219167461884</v>
      </c>
      <c r="AL24" s="45">
        <f t="shared" si="7"/>
        <v>-0.22063822334150718</v>
      </c>
      <c r="AM24" s="45">
        <f t="shared" si="8"/>
        <v>0.75401347576540267</v>
      </c>
      <c r="AN24" s="45">
        <f t="shared" si="9"/>
        <v>-1.1780345981332374</v>
      </c>
      <c r="AO24" s="45">
        <f t="shared" si="10"/>
        <v>5.6697588831139845</v>
      </c>
      <c r="AP24" s="45">
        <f t="shared" si="11"/>
        <v>23.49594272076374</v>
      </c>
      <c r="AQ24" s="45">
        <f t="shared" si="12"/>
        <v>0.7391535781905878</v>
      </c>
      <c r="AR24" s="45">
        <f t="shared" si="13"/>
        <v>-3.0479888514358566</v>
      </c>
      <c r="AS24" s="45">
        <f t="shared" si="14"/>
        <v>-0.41463120439056977</v>
      </c>
      <c r="AT24" s="45">
        <f t="shared" si="15"/>
        <v>-2.3707987744087222</v>
      </c>
      <c r="AU24" s="45">
        <f t="shared" si="16"/>
        <v>2.4542004233267578</v>
      </c>
      <c r="AV24" s="45">
        <f t="shared" si="17"/>
        <v>0.21590007838263592</v>
      </c>
      <c r="AW24" s="45">
        <f t="shared" si="18"/>
        <v>3.776748224269677</v>
      </c>
      <c r="AX24" s="45">
        <f t="shared" si="19"/>
        <v>-7.8677508399845113</v>
      </c>
      <c r="AY24" s="45">
        <f t="shared" si="20"/>
        <v>-4.20743061531984</v>
      </c>
      <c r="AZ24" s="45" t="str">
        <f t="shared" si="21"/>
        <v/>
      </c>
      <c r="BA24" s="45" t="str">
        <f t="shared" si="22"/>
        <v/>
      </c>
      <c r="BB24" s="45" t="str">
        <f t="shared" si="23"/>
        <v/>
      </c>
      <c r="BC24" s="32"/>
      <c r="BD24" s="39">
        <f t="shared" si="77"/>
        <v>35976</v>
      </c>
      <c r="BE24" s="44">
        <f>IF(AND(ISNUMBER(C23),ISNUMBER(C24)),INDEX('Country weights'!$B$6:$FB$133,MATCH(Goods!$BD24,'Country weights'!$A$6:$A$133,0),MATCH(Goods!BE$1,'Country weights'!$B$3:$FB$3,0)),"")</f>
        <v>0.24275151277303328</v>
      </c>
      <c r="BF24" s="44">
        <f>IF(AND(ISNUMBER(D23),ISNUMBER(D24)),INDEX('Country weights'!$B$6:$FB$133,MATCH(Goods!$BD24,'Country weights'!$A$6:$A$133,0),MATCH(Goods!BF$1,'Country weights'!$B$3:$FB$3,0)),"")</f>
        <v>8.9600099470550559E-2</v>
      </c>
      <c r="BG24" s="44">
        <f>IF(AND(ISNUMBER(E23),ISNUMBER(E24)),INDEX('Country weights'!$B$6:$FB$133,MATCH(Goods!$BD24,'Country weights'!$A$6:$A$133,0),MATCH(Goods!BG$1,'Country weights'!$B$3:$FB$3,0)),"")</f>
        <v>7.8282397024208819E-2</v>
      </c>
      <c r="BH24" s="44">
        <f>IF(AND(ISNUMBER(F23),ISNUMBER(F24)),INDEX('Country weights'!$B$6:$FB$133,MATCH(Goods!$BD24,'Country weights'!$A$6:$A$133,0),MATCH(Goods!BH$1,'Country weights'!$B$3:$FB$3,0)),"")</f>
        <v>5.2491569509787971E-2</v>
      </c>
      <c r="BI24" s="44">
        <f>IF(AND(ISNUMBER(G23),ISNUMBER(G24)),INDEX('Country weights'!$B$6:$FB$133,MATCH(Goods!$BD24,'Country weights'!$A$6:$A$133,0),MATCH(Goods!BI$1,'Country weights'!$B$3:$FB$3,0)),"")</f>
        <v>3.4596252599701765E-3</v>
      </c>
      <c r="BJ24" s="44">
        <f>IF(AND(ISNUMBER(H23),ISNUMBER(H24)),INDEX('Country weights'!$B$6:$FB$133,MATCH(Goods!$BD24,'Country weights'!$A$6:$A$133,0),MATCH(Goods!BJ$1,'Country weights'!$B$3:$FB$3,0)),"")</f>
        <v>1.7461435296443176E-2</v>
      </c>
      <c r="BK24" s="44" t="str">
        <f>IF(AND(ISNUMBER(I23),ISNUMBER(I24)),INDEX('Country weights'!$B$6:$FB$133,MATCH(Goods!$BD24,'Country weights'!$A$6:$A$133,0),MATCH(Goods!BK$1,'Country weights'!$B$3:$FB$3,0)),"")</f>
        <v/>
      </c>
      <c r="BL24" s="44">
        <f>IF(AND(ISNUMBER(J23),ISNUMBER(J24)),INDEX('Country weights'!$B$6:$FB$133,MATCH(Goods!$BD24,'Country weights'!$A$6:$A$133,0),MATCH(Goods!BL$1,'Country weights'!$B$3:$FB$3,0)),"")</f>
        <v>4.9612641356099607E-3</v>
      </c>
      <c r="BM24" s="44">
        <f>IF(AND(ISNUMBER(K23),ISNUMBER(K24)),INDEX('Country weights'!$B$6:$FB$133,MATCH(Goods!$BD24,'Country weights'!$A$6:$A$133,0),MATCH(Goods!BM$1,'Country weights'!$B$3:$FB$3,0)),"")</f>
        <v>3.0282760297602605E-2</v>
      </c>
      <c r="BN24" s="44">
        <f>IF(AND(ISNUMBER(L23),ISNUMBER(L24)),INDEX('Country weights'!$B$6:$FB$133,MATCH(Goods!$BD24,'Country weights'!$A$6:$A$133,0),MATCH(Goods!BN$1,'Country weights'!$B$3:$FB$3,0)),"")</f>
        <v>1.3090879607781181E-3</v>
      </c>
      <c r="BO24" s="44">
        <f>IF(AND(ISNUMBER(M23),ISNUMBER(M24)),INDEX('Country weights'!$B$6:$FB$133,MATCH(Goods!$BD24,'Country weights'!$A$6:$A$133,0),MATCH(Goods!BO$1,'Country weights'!$B$3:$FB$3,0)),"")</f>
        <v>6.2112183015539772E-3</v>
      </c>
      <c r="BP24" s="44">
        <f>IF(AND(ISNUMBER(N23),ISNUMBER(N24)),INDEX('Country weights'!$B$6:$FB$133,MATCH(Goods!$BD24,'Country weights'!$A$6:$A$133,0),MATCH(Goods!BP$1,'Country weights'!$B$3:$FB$3,0)),"")</f>
        <v>5.6193003083541589E-3</v>
      </c>
      <c r="BQ24" s="44">
        <f>IF(AND(ISNUMBER(O23),ISNUMBER(O24)),INDEX('Country weights'!$B$6:$FB$133,MATCH(Goods!$BD24,'Country weights'!$A$6:$A$133,0),MATCH(Goods!BQ$1,'Country weights'!$B$3:$FB$3,0)),"")</f>
        <v>2.1617846809306542E-3</v>
      </c>
      <c r="BR24" s="44">
        <f>IF(AND(ISNUMBER(P23),ISNUMBER(P24)),INDEX('Country weights'!$B$6:$FB$133,MATCH(Goods!$BD24,'Country weights'!$A$6:$A$133,0),MATCH(Goods!BR$1,'Country weights'!$B$3:$FB$3,0)),"")</f>
        <v>1.9569077738722063E-2</v>
      </c>
      <c r="BS24" s="44">
        <f>IF(AND(ISNUMBER(Q23),ISNUMBER(Q24)),INDEX('Country weights'!$B$6:$FB$133,MATCH(Goods!$BD24,'Country weights'!$A$6:$A$133,0),MATCH(Goods!BS$1,'Country weights'!$B$3:$FB$3,0)),"")</f>
        <v>1.3155014632521826E-2</v>
      </c>
      <c r="BT24" s="44">
        <f>IF(AND(ISNUMBER(R23),ISNUMBER(R24)),INDEX('Country weights'!$B$6:$FB$133,MATCH(Goods!$BD24,'Country weights'!$A$6:$A$133,0),MATCH(Goods!BT$1,'Country weights'!$B$3:$FB$3,0)),"")</f>
        <v>1.1700978924377081E-2</v>
      </c>
      <c r="BU24" s="44">
        <f>IF(AND(ISNUMBER(S23),ISNUMBER(S24)),INDEX('Country weights'!$B$6:$FB$133,MATCH(Goods!$BD24,'Country weights'!$A$6:$A$133,0),MATCH(Goods!BU$1,'Country weights'!$B$3:$FB$3,0)),"")</f>
        <v>2.0494333303692335E-2</v>
      </c>
      <c r="BV24" s="44">
        <f>IF(AND(ISNUMBER(T23),ISNUMBER(T24)),INDEX('Country weights'!$B$6:$FB$133,MATCH(Goods!$BD24,'Country weights'!$A$6:$A$133,0),MATCH(Goods!BV$1,'Country weights'!$B$3:$FB$3,0)),"")</f>
        <v>1.1298413788751472E-2</v>
      </c>
      <c r="BW24" s="44">
        <f>IF(AND(ISNUMBER(U23),ISNUMBER(U24)),INDEX('Country weights'!$B$6:$FB$133,MATCH(Goods!$BD24,'Country weights'!$A$6:$A$133,0),MATCH(Goods!BW$1,'Country weights'!$B$3:$FB$3,0)),"")</f>
        <v>4.0059561302706742E-2</v>
      </c>
      <c r="BX24" s="44">
        <f>IF(AND(ISNUMBER(V23),ISNUMBER(V24)),INDEX('Country weights'!$B$6:$FB$133,MATCH(Goods!$BD24,'Country weights'!$A$6:$A$133,0),MATCH(Goods!BX$1,'Country weights'!$B$3:$FB$3,0)),"")</f>
        <v>2.4472498732507706E-2</v>
      </c>
      <c r="BY24" s="44">
        <f>IF(AND(ISNUMBER(W23),ISNUMBER(W24)),INDEX('Country weights'!$B$6:$FB$133,MATCH(Goods!$BD24,'Country weights'!$A$6:$A$133,0),MATCH(Goods!BY$1,'Country weights'!$B$3:$FB$3,0)),"")</f>
        <v>2.7101219621378639E-2</v>
      </c>
      <c r="BZ24" s="44">
        <f>IF(AND(ISNUMBER(X23),ISNUMBER(X24)),INDEX('Country weights'!$B$6:$FB$133,MATCH(Goods!$BD24,'Country weights'!$A$6:$A$133,0),MATCH(Goods!BZ$1,'Country weights'!$B$3:$FB$3,0)),"")</f>
        <v>2.7547050238313022E-2</v>
      </c>
      <c r="CA24" s="44" t="str">
        <f>IF(AND(ISNUMBER(Y23),ISNUMBER(Y24)),INDEX('Country weights'!$B$6:$FB$133,MATCH(Goods!$BD24,'Country weights'!$A$6:$A$133,0),MATCH(Goods!CA$1,'Country weights'!$B$3:$FB$3,0)),"")</f>
        <v/>
      </c>
      <c r="CB24" s="44" t="str">
        <f>IF(AND(ISNUMBER(Z23),ISNUMBER(Z24)),INDEX('Country weights'!$B$6:$FB$133,MATCH(Goods!$BD24,'Country weights'!$A$6:$A$133,0),MATCH(Goods!CB$1,'Country weights'!$B$3:$FB$3,0)),"")</f>
        <v/>
      </c>
      <c r="CC24" s="44" t="str">
        <f>IF(AND(ISNUMBER(AA23),ISNUMBER(AA24)),INDEX('Country weights'!$B$6:$FB$133,MATCH(Goods!$BD24,'Country weights'!$A$6:$A$133,0),MATCH(Goods!CC$1,'Country weights'!$B$3:$FB$3,0)),"")</f>
        <v/>
      </c>
      <c r="CD24" s="46">
        <f t="shared" si="78"/>
        <v>0.7299902033017942</v>
      </c>
      <c r="CF24" s="39">
        <f t="shared" si="79"/>
        <v>35976</v>
      </c>
      <c r="CG24" s="45">
        <f t="shared" si="80"/>
        <v>0.33254078160919426</v>
      </c>
      <c r="CH24" s="45">
        <f t="shared" si="26"/>
        <v>0.12274150949599509</v>
      </c>
      <c r="CI24" s="45">
        <f t="shared" si="27"/>
        <v>0.10723759945014651</v>
      </c>
      <c r="CJ24" s="45">
        <f t="shared" si="28"/>
        <v>7.1907224607077075E-2</v>
      </c>
      <c r="CK24" s="45">
        <f t="shared" si="29"/>
        <v>4.7392762866159868E-3</v>
      </c>
      <c r="CL24" s="45">
        <f t="shared" si="30"/>
        <v>2.3920095389587344E-2</v>
      </c>
      <c r="CM24" s="45" t="str">
        <f t="shared" si="31"/>
        <v/>
      </c>
      <c r="CN24" s="45">
        <f t="shared" si="32"/>
        <v>6.7963434484049692E-3</v>
      </c>
      <c r="CO24" s="45">
        <f t="shared" si="33"/>
        <v>4.1483790002429716E-2</v>
      </c>
      <c r="CP24" s="45">
        <f t="shared" si="34"/>
        <v>1.7932952454115497E-3</v>
      </c>
      <c r="CQ24" s="45">
        <f t="shared" si="35"/>
        <v>8.5086324082983902E-3</v>
      </c>
      <c r="CR24" s="45">
        <f t="shared" si="36"/>
        <v>7.6977749604552094E-3</v>
      </c>
      <c r="CS24" s="45">
        <f t="shared" si="37"/>
        <v>2.9613886202208722E-3</v>
      </c>
      <c r="CT24" s="45">
        <f t="shared" si="38"/>
        <v>2.6807315564249801E-2</v>
      </c>
      <c r="CU24" s="45">
        <f t="shared" si="39"/>
        <v>1.8020809831448176E-2</v>
      </c>
      <c r="CV24" s="45">
        <f t="shared" si="40"/>
        <v>1.602895336328183E-2</v>
      </c>
      <c r="CW24" s="45">
        <f t="shared" si="41"/>
        <v>2.8074805950812905E-2</v>
      </c>
      <c r="CX24" s="45">
        <f t="shared" si="42"/>
        <v>1.5477486872629244E-2</v>
      </c>
      <c r="CY24" s="45">
        <f t="shared" si="43"/>
        <v>5.4876847828251231E-2</v>
      </c>
      <c r="CZ24" s="45">
        <f t="shared" si="44"/>
        <v>3.3524420768685614E-2</v>
      </c>
      <c r="DA24" s="45">
        <f t="shared" si="45"/>
        <v>3.7125456614072384E-2</v>
      </c>
      <c r="DB24" s="45">
        <f t="shared" si="46"/>
        <v>3.7736191682732019E-2</v>
      </c>
      <c r="DC24" s="45" t="str">
        <f t="shared" si="47"/>
        <v/>
      </c>
      <c r="DD24" s="45" t="str">
        <f t="shared" si="48"/>
        <v/>
      </c>
      <c r="DE24" s="45" t="str">
        <f t="shared" si="49"/>
        <v/>
      </c>
      <c r="DF24" s="46">
        <f t="shared" si="81"/>
        <v>1.0000000000000002</v>
      </c>
      <c r="DG24" s="47">
        <f>SUMPRODUCT(AD24:BB24,CG24:DE24,'Sector weights'!B11:Z11)</f>
        <v>0.21224546502743477</v>
      </c>
      <c r="DI24" s="45">
        <f>IF(AND(ISNUMBER(C23),ISNUMBER(C24)),CG24*'Sector weights'!B11,"")</f>
        <v>0.26668691850439963</v>
      </c>
      <c r="DJ24" s="45">
        <f>IF(AND(ISNUMBER(D23),ISNUMBER(D24)),CH24*'Sector weights'!C11,"")</f>
        <v>8.9085941476842276E-2</v>
      </c>
      <c r="DK24" s="45">
        <f>IF(AND(ISNUMBER(E23),ISNUMBER(E24)),CI24*'Sector weights'!D11,"")</f>
        <v>7.7333275521725545E-2</v>
      </c>
      <c r="DL24" s="45">
        <f>IF(AND(ISNUMBER(F23),ISNUMBER(F24)),CJ24*'Sector weights'!E11,"")</f>
        <v>5.9156569457416652E-2</v>
      </c>
      <c r="DM24" s="45">
        <f>IF(AND(ISNUMBER(G23),ISNUMBER(G24)),CK24*'Sector weights'!F11,"")</f>
        <v>3.4973953939153243E-3</v>
      </c>
      <c r="DN24" s="45">
        <f>IF(AND(ISNUMBER(H23),ISNUMBER(H24)),CL24*'Sector weights'!G11,"")</f>
        <v>1.6417282509272033E-2</v>
      </c>
      <c r="DO24" s="45" t="str">
        <f>IF(AND(ISNUMBER(I23),ISNUMBER(I24)),CM24*'Sector weights'!H11,"")</f>
        <v/>
      </c>
      <c r="DP24" s="45">
        <f>IF(AND(ISNUMBER(J23),ISNUMBER(J24)),CN24*'Sector weights'!I11,"")</f>
        <v>5.7689254017337863E-3</v>
      </c>
      <c r="DQ24" s="45">
        <f>IF(AND(ISNUMBER(K23),ISNUMBER(K24)),CO24*'Sector weights'!J11,"")</f>
        <v>3.8506553393247558E-2</v>
      </c>
      <c r="DR24" s="45">
        <f>IF(AND(ISNUMBER(L23),ISNUMBER(L24)),CP24*'Sector weights'!K11,"")</f>
        <v>1.2436562585486711E-3</v>
      </c>
      <c r="DS24" s="45">
        <f>IF(AND(ISNUMBER(M23),ISNUMBER(M24)),CQ24*'Sector weights'!L11,"")</f>
        <v>6.6761989532155936E-3</v>
      </c>
      <c r="DT24" s="45">
        <f>IF(AND(ISNUMBER(N23),ISNUMBER(N24)),CR24*'Sector weights'!M11,"")</f>
        <v>6.4219070615219448E-3</v>
      </c>
      <c r="DU24" s="45">
        <f>IF(AND(ISNUMBER(O23),ISNUMBER(O24)),CS24*'Sector weights'!N11,"")</f>
        <v>2.4539629615389319E-3</v>
      </c>
      <c r="DV24" s="45">
        <f>IF(AND(ISNUMBER(P23),ISNUMBER(P24)),CT24*'Sector weights'!O11,"")</f>
        <v>1.8070045168080723E-2</v>
      </c>
      <c r="DW24" s="45">
        <f>IF(AND(ISNUMBER(Q23),ISNUMBER(Q24)),CU24*'Sector weights'!P11,"")</f>
        <v>1.262979056562845E-2</v>
      </c>
      <c r="DX24" s="45">
        <f>IF(AND(ISNUMBER(R23),ISNUMBER(R24)),CV24*'Sector weights'!Q11,"")</f>
        <v>1.1064321873218269E-2</v>
      </c>
      <c r="DY24" s="45">
        <f>IF(AND(ISNUMBER(S23),ISNUMBER(S24)),CW24*'Sector weights'!R11,"")</f>
        <v>2.1538865746939272E-2</v>
      </c>
      <c r="DZ24" s="45">
        <f>IF(AND(ISNUMBER(T23),ISNUMBER(T24)),CX24*'Sector weights'!S11,"")</f>
        <v>1.3878498239700216E-2</v>
      </c>
      <c r="EA24" s="45">
        <f>IF(AND(ISNUMBER(U23),ISNUMBER(U24)),CY24*'Sector weights'!T11,"")</f>
        <v>4.365901480178231E-2</v>
      </c>
      <c r="EB24" s="45">
        <f>IF(AND(ISNUMBER(V23),ISNUMBER(V24)),CZ24*'Sector weights'!U11,"")</f>
        <v>2.6417482022416797E-2</v>
      </c>
      <c r="EC24" s="45">
        <f>IF(AND(ISNUMBER(W23),ISNUMBER(W24)),DA24*'Sector weights'!V11,"")</f>
        <v>2.9336474432667663E-2</v>
      </c>
      <c r="ED24" s="45">
        <f>IF(AND(ISNUMBER(X23),ISNUMBER(X24)),DB24*'Sector weights'!W11,"")</f>
        <v>3.1372898566350595E-2</v>
      </c>
      <c r="EE24" s="45" t="str">
        <f>IF(AND(ISNUMBER(Y23),ISNUMBER(Y24)),DC24*'Sector weights'!X11,"")</f>
        <v/>
      </c>
      <c r="EF24" s="45" t="str">
        <f>IF(AND(ISNUMBER(Z23),ISNUMBER(Z24)),DD24*'Sector weights'!Y11,"")</f>
        <v/>
      </c>
      <c r="EG24" s="45" t="str">
        <f>IF(AND(ISNUMBER(AA23),ISNUMBER(AA24)),DE24*'Sector weights'!Z11,"")</f>
        <v/>
      </c>
      <c r="EH24" s="46">
        <f t="shared" si="82"/>
        <v>0.78121597831016221</v>
      </c>
      <c r="EI24" s="47">
        <f t="shared" si="83"/>
        <v>0.2122454650274348</v>
      </c>
      <c r="EK24" s="39">
        <f t="shared" si="84"/>
        <v>35976</v>
      </c>
      <c r="EL24" s="45">
        <f t="shared" si="85"/>
        <v>0.34137412176497789</v>
      </c>
      <c r="EM24" s="45">
        <f t="shared" si="51"/>
        <v>0.1140349710582506</v>
      </c>
      <c r="EN24" s="45">
        <f t="shared" si="52"/>
        <v>9.8990903500212724E-2</v>
      </c>
      <c r="EO24" s="45">
        <f t="shared" si="53"/>
        <v>7.5723706503517035E-2</v>
      </c>
      <c r="EP24" s="45">
        <f t="shared" si="54"/>
        <v>4.4768610614960708E-3</v>
      </c>
      <c r="EQ24" s="45">
        <f t="shared" si="55"/>
        <v>2.1015036769708725E-2</v>
      </c>
      <c r="ER24" s="45" t="str">
        <f t="shared" si="56"/>
        <v/>
      </c>
      <c r="ES24" s="45">
        <f t="shared" si="57"/>
        <v>7.384546094682384E-3</v>
      </c>
      <c r="ET24" s="45">
        <f t="shared" si="58"/>
        <v>4.9290534835885677E-2</v>
      </c>
      <c r="EU24" s="45">
        <f t="shared" si="59"/>
        <v>1.5919493367747128E-3</v>
      </c>
      <c r="EV24" s="45">
        <f t="shared" si="60"/>
        <v>8.5459068152405043E-3</v>
      </c>
      <c r="EW24" s="45">
        <f t="shared" si="61"/>
        <v>8.2203990187362606E-3</v>
      </c>
      <c r="EX24" s="45">
        <f t="shared" si="62"/>
        <v>3.141209383411571E-3</v>
      </c>
      <c r="EY24" s="45">
        <f t="shared" si="63"/>
        <v>2.3130665103865123E-2</v>
      </c>
      <c r="EZ24" s="45">
        <f t="shared" si="64"/>
        <v>1.6166835953544859E-2</v>
      </c>
      <c r="FA24" s="45">
        <f t="shared" si="65"/>
        <v>1.4162948762455364E-2</v>
      </c>
      <c r="FB24" s="45">
        <f t="shared" si="66"/>
        <v>2.7570948809226486E-2</v>
      </c>
      <c r="FC24" s="45">
        <f t="shared" si="67"/>
        <v>1.7765251383773037E-2</v>
      </c>
      <c r="FD24" s="45">
        <f t="shared" si="68"/>
        <v>5.5885972655373151E-2</v>
      </c>
      <c r="FE24" s="45">
        <f t="shared" si="69"/>
        <v>3.3815849593296976E-2</v>
      </c>
      <c r="FF24" s="45">
        <f t="shared" si="70"/>
        <v>3.7552322593458726E-2</v>
      </c>
      <c r="FG24" s="45">
        <f t="shared" si="71"/>
        <v>4.0159059002112182E-2</v>
      </c>
      <c r="FH24" s="45" t="str">
        <f t="shared" si="72"/>
        <v/>
      </c>
      <c r="FI24" s="45" t="str">
        <f t="shared" si="73"/>
        <v/>
      </c>
      <c r="FJ24" s="45" t="str">
        <f t="shared" si="74"/>
        <v/>
      </c>
      <c r="FK24" s="46">
        <f t="shared" si="86"/>
        <v>0.99999999999999989</v>
      </c>
      <c r="FL24" s="47">
        <f t="shared" si="87"/>
        <v>0.27168602655380908</v>
      </c>
    </row>
    <row r="25" spans="1:170" x14ac:dyDescent="0.2">
      <c r="A25" t="s">
        <v>774</v>
      </c>
      <c r="B25" s="11">
        <v>36068</v>
      </c>
      <c r="C25" s="2">
        <v>1105.5999999999999</v>
      </c>
      <c r="D25" s="3">
        <v>71918</v>
      </c>
      <c r="E25" s="9">
        <v>39148.9</v>
      </c>
      <c r="F25" s="3">
        <v>311505</v>
      </c>
      <c r="G25" s="3">
        <v>5645</v>
      </c>
      <c r="H25" s="2">
        <v>28656</v>
      </c>
      <c r="I25" s="2" t="e">
        <v>#N/A</v>
      </c>
      <c r="J25" s="2">
        <v>3855569.9</v>
      </c>
      <c r="K25" s="2">
        <v>818890.53783227946</v>
      </c>
      <c r="L25" s="9">
        <v>2994.0627999999997</v>
      </c>
      <c r="M25" s="3">
        <v>177656</v>
      </c>
      <c r="N25" s="9">
        <v>1964.9380000000001</v>
      </c>
      <c r="O25" s="2">
        <v>12820.3</v>
      </c>
      <c r="P25" s="2">
        <v>15154.4</v>
      </c>
      <c r="Q25" s="3">
        <v>85278</v>
      </c>
      <c r="R25" s="3">
        <v>133227</v>
      </c>
      <c r="S25" s="2">
        <v>35419.800000000003</v>
      </c>
      <c r="T25" s="2">
        <v>76244.2</v>
      </c>
      <c r="U25" s="3">
        <v>382661</v>
      </c>
      <c r="V25" s="2">
        <v>27584.799999999999</v>
      </c>
      <c r="W25" s="2">
        <v>35867.5</v>
      </c>
      <c r="X25" s="3">
        <v>960431.50810781366</v>
      </c>
      <c r="Y25" s="2" t="e">
        <v>#N/A</v>
      </c>
      <c r="Z25" s="3" t="e">
        <v>#N/A</v>
      </c>
      <c r="AA25" s="3" t="e">
        <v>#N/A</v>
      </c>
      <c r="AB25" s="28"/>
      <c r="AC25" s="43">
        <f t="shared" si="75"/>
        <v>36068</v>
      </c>
      <c r="AD25" s="45">
        <f t="shared" si="76"/>
        <v>1.1620459328392174</v>
      </c>
      <c r="AE25" s="45">
        <f t="shared" si="0"/>
        <v>0.40066451675950798</v>
      </c>
      <c r="AF25" s="45">
        <f t="shared" si="1"/>
        <v>1.4320062596836047</v>
      </c>
      <c r="AG25" s="45">
        <f t="shared" si="2"/>
        <v>-1.813350648368206</v>
      </c>
      <c r="AH25" s="45">
        <f t="shared" si="3"/>
        <v>0.65977175463622917</v>
      </c>
      <c r="AI25" s="45">
        <f t="shared" si="4"/>
        <v>0.30101505075252888</v>
      </c>
      <c r="AJ25" s="45" t="str">
        <f t="shared" si="5"/>
        <v/>
      </c>
      <c r="AK25" s="45">
        <f t="shared" si="6"/>
        <v>-1.7619892725680542</v>
      </c>
      <c r="AL25" s="45">
        <f t="shared" si="7"/>
        <v>-0.37772701076375093</v>
      </c>
      <c r="AM25" s="45">
        <f t="shared" si="8"/>
        <v>7.489842081921827</v>
      </c>
      <c r="AN25" s="45">
        <f t="shared" si="9"/>
        <v>0.41714240495596133</v>
      </c>
      <c r="AO25" s="45">
        <f t="shared" si="10"/>
        <v>3.9094452171062111</v>
      </c>
      <c r="AP25" s="45">
        <f t="shared" si="11"/>
        <v>-0.89593543699078015</v>
      </c>
      <c r="AQ25" s="45">
        <f t="shared" si="12"/>
        <v>1.3604441174503323</v>
      </c>
      <c r="AR25" s="45">
        <f t="shared" si="13"/>
        <v>4.7667018845671816</v>
      </c>
      <c r="AS25" s="45">
        <f t="shared" si="14"/>
        <v>0.85466850368665082</v>
      </c>
      <c r="AT25" s="45">
        <f t="shared" si="15"/>
        <v>-5.3143996706569219</v>
      </c>
      <c r="AU25" s="45">
        <f t="shared" si="16"/>
        <v>4.453124036731948</v>
      </c>
      <c r="AV25" s="45">
        <f t="shared" si="17"/>
        <v>-11.451605811884324</v>
      </c>
      <c r="AW25" s="45">
        <f t="shared" si="18"/>
        <v>-0.52577297281702906</v>
      </c>
      <c r="AX25" s="45">
        <f t="shared" si="19"/>
        <v>-2.7480274396030513</v>
      </c>
      <c r="AY25" s="45">
        <f t="shared" si="20"/>
        <v>1.7198118845839883</v>
      </c>
      <c r="AZ25" s="45" t="str">
        <f t="shared" si="21"/>
        <v/>
      </c>
      <c r="BA25" s="45" t="str">
        <f t="shared" si="22"/>
        <v/>
      </c>
      <c r="BB25" s="45" t="str">
        <f t="shared" si="23"/>
        <v/>
      </c>
      <c r="BC25" s="32"/>
      <c r="BD25" s="39">
        <f t="shared" si="77"/>
        <v>36068</v>
      </c>
      <c r="BE25" s="44">
        <f>IF(AND(ISNUMBER(C24),ISNUMBER(C25)),INDEX('Country weights'!$B$6:$FB$133,MATCH(Goods!$BD25,'Country weights'!$A$6:$A$133,0),MATCH(Goods!BE$1,'Country weights'!$B$3:$FB$3,0)),"")</f>
        <v>0.24275151277303328</v>
      </c>
      <c r="BF25" s="44">
        <f>IF(AND(ISNUMBER(D24),ISNUMBER(D25)),INDEX('Country weights'!$B$6:$FB$133,MATCH(Goods!$BD25,'Country weights'!$A$6:$A$133,0),MATCH(Goods!BF$1,'Country weights'!$B$3:$FB$3,0)),"")</f>
        <v>8.9600099470550559E-2</v>
      </c>
      <c r="BG25" s="44">
        <f>IF(AND(ISNUMBER(E24),ISNUMBER(E25)),INDEX('Country weights'!$B$6:$FB$133,MATCH(Goods!$BD25,'Country weights'!$A$6:$A$133,0),MATCH(Goods!BG$1,'Country weights'!$B$3:$FB$3,0)),"")</f>
        <v>7.8282397024208819E-2</v>
      </c>
      <c r="BH25" s="44">
        <f>IF(AND(ISNUMBER(F24),ISNUMBER(F25)),INDEX('Country weights'!$B$6:$FB$133,MATCH(Goods!$BD25,'Country weights'!$A$6:$A$133,0),MATCH(Goods!BH$1,'Country weights'!$B$3:$FB$3,0)),"")</f>
        <v>5.2491569509787971E-2</v>
      </c>
      <c r="BI25" s="44">
        <f>IF(AND(ISNUMBER(G24),ISNUMBER(G25)),INDEX('Country weights'!$B$6:$FB$133,MATCH(Goods!$BD25,'Country weights'!$A$6:$A$133,0),MATCH(Goods!BI$1,'Country weights'!$B$3:$FB$3,0)),"")</f>
        <v>3.4596252599701765E-3</v>
      </c>
      <c r="BJ25" s="44">
        <f>IF(AND(ISNUMBER(H24),ISNUMBER(H25)),INDEX('Country weights'!$B$6:$FB$133,MATCH(Goods!$BD25,'Country weights'!$A$6:$A$133,0),MATCH(Goods!BJ$1,'Country weights'!$B$3:$FB$3,0)),"")</f>
        <v>1.7461435296443176E-2</v>
      </c>
      <c r="BK25" s="44" t="str">
        <f>IF(AND(ISNUMBER(I24),ISNUMBER(I25)),INDEX('Country weights'!$B$6:$FB$133,MATCH(Goods!$BD25,'Country weights'!$A$6:$A$133,0),MATCH(Goods!BK$1,'Country weights'!$B$3:$FB$3,0)),"")</f>
        <v/>
      </c>
      <c r="BL25" s="44">
        <f>IF(AND(ISNUMBER(J24),ISNUMBER(J25)),INDEX('Country weights'!$B$6:$FB$133,MATCH(Goods!$BD25,'Country weights'!$A$6:$A$133,0),MATCH(Goods!BL$1,'Country weights'!$B$3:$FB$3,0)),"")</f>
        <v>4.9612641356099607E-3</v>
      </c>
      <c r="BM25" s="44">
        <f>IF(AND(ISNUMBER(K24),ISNUMBER(K25)),INDEX('Country weights'!$B$6:$FB$133,MATCH(Goods!$BD25,'Country weights'!$A$6:$A$133,0),MATCH(Goods!BM$1,'Country weights'!$B$3:$FB$3,0)),"")</f>
        <v>3.0282760297602605E-2</v>
      </c>
      <c r="BN25" s="44">
        <f>IF(AND(ISNUMBER(L24),ISNUMBER(L25)),INDEX('Country weights'!$B$6:$FB$133,MATCH(Goods!$BD25,'Country weights'!$A$6:$A$133,0),MATCH(Goods!BN$1,'Country weights'!$B$3:$FB$3,0)),"")</f>
        <v>1.3090879607781181E-3</v>
      </c>
      <c r="BO25" s="44">
        <f>IF(AND(ISNUMBER(M24),ISNUMBER(M25)),INDEX('Country weights'!$B$6:$FB$133,MATCH(Goods!$BD25,'Country weights'!$A$6:$A$133,0),MATCH(Goods!BO$1,'Country weights'!$B$3:$FB$3,0)),"")</f>
        <v>6.2112183015539772E-3</v>
      </c>
      <c r="BP25" s="44">
        <f>IF(AND(ISNUMBER(N24),ISNUMBER(N25)),INDEX('Country weights'!$B$6:$FB$133,MATCH(Goods!$BD25,'Country weights'!$A$6:$A$133,0),MATCH(Goods!BP$1,'Country weights'!$B$3:$FB$3,0)),"")</f>
        <v>5.6193003083541589E-3</v>
      </c>
      <c r="BQ25" s="44">
        <f>IF(AND(ISNUMBER(O24),ISNUMBER(O25)),INDEX('Country weights'!$B$6:$FB$133,MATCH(Goods!$BD25,'Country weights'!$A$6:$A$133,0),MATCH(Goods!BQ$1,'Country weights'!$B$3:$FB$3,0)),"")</f>
        <v>2.1617846809306542E-3</v>
      </c>
      <c r="BR25" s="44">
        <f>IF(AND(ISNUMBER(P24),ISNUMBER(P25)),INDEX('Country weights'!$B$6:$FB$133,MATCH(Goods!$BD25,'Country weights'!$A$6:$A$133,0),MATCH(Goods!BR$1,'Country weights'!$B$3:$FB$3,0)),"")</f>
        <v>1.9569077738722063E-2</v>
      </c>
      <c r="BS25" s="44">
        <f>IF(AND(ISNUMBER(Q24),ISNUMBER(Q25)),INDEX('Country weights'!$B$6:$FB$133,MATCH(Goods!$BD25,'Country weights'!$A$6:$A$133,0),MATCH(Goods!BS$1,'Country weights'!$B$3:$FB$3,0)),"")</f>
        <v>1.3155014632521826E-2</v>
      </c>
      <c r="BT25" s="44">
        <f>IF(AND(ISNUMBER(R24),ISNUMBER(R25)),INDEX('Country weights'!$B$6:$FB$133,MATCH(Goods!$BD25,'Country weights'!$A$6:$A$133,0),MATCH(Goods!BT$1,'Country weights'!$B$3:$FB$3,0)),"")</f>
        <v>1.1700978924377081E-2</v>
      </c>
      <c r="BU25" s="44">
        <f>IF(AND(ISNUMBER(S24),ISNUMBER(S25)),INDEX('Country weights'!$B$6:$FB$133,MATCH(Goods!$BD25,'Country weights'!$A$6:$A$133,0),MATCH(Goods!BU$1,'Country weights'!$B$3:$FB$3,0)),"")</f>
        <v>2.0494333303692335E-2</v>
      </c>
      <c r="BV25" s="44">
        <f>IF(AND(ISNUMBER(T24),ISNUMBER(T25)),INDEX('Country weights'!$B$6:$FB$133,MATCH(Goods!$BD25,'Country weights'!$A$6:$A$133,0),MATCH(Goods!BV$1,'Country weights'!$B$3:$FB$3,0)),"")</f>
        <v>1.1298413788751472E-2</v>
      </c>
      <c r="BW25" s="44">
        <f>IF(AND(ISNUMBER(U24),ISNUMBER(U25)),INDEX('Country weights'!$B$6:$FB$133,MATCH(Goods!$BD25,'Country weights'!$A$6:$A$133,0),MATCH(Goods!BW$1,'Country weights'!$B$3:$FB$3,0)),"")</f>
        <v>4.0059561302706742E-2</v>
      </c>
      <c r="BX25" s="44">
        <f>IF(AND(ISNUMBER(V24),ISNUMBER(V25)),INDEX('Country weights'!$B$6:$FB$133,MATCH(Goods!$BD25,'Country weights'!$A$6:$A$133,0),MATCH(Goods!BX$1,'Country weights'!$B$3:$FB$3,0)),"")</f>
        <v>2.4472498732507706E-2</v>
      </c>
      <c r="BY25" s="44">
        <f>IF(AND(ISNUMBER(W24),ISNUMBER(W25)),INDEX('Country weights'!$B$6:$FB$133,MATCH(Goods!$BD25,'Country weights'!$A$6:$A$133,0),MATCH(Goods!BY$1,'Country weights'!$B$3:$FB$3,0)),"")</f>
        <v>2.7101219621378639E-2</v>
      </c>
      <c r="BZ25" s="44">
        <f>IF(AND(ISNUMBER(X24),ISNUMBER(X25)),INDEX('Country weights'!$B$6:$FB$133,MATCH(Goods!$BD25,'Country weights'!$A$6:$A$133,0),MATCH(Goods!BZ$1,'Country weights'!$B$3:$FB$3,0)),"")</f>
        <v>2.7547050238313022E-2</v>
      </c>
      <c r="CA25" s="44" t="str">
        <f>IF(AND(ISNUMBER(Y24),ISNUMBER(Y25)),INDEX('Country weights'!$B$6:$FB$133,MATCH(Goods!$BD25,'Country weights'!$A$6:$A$133,0),MATCH(Goods!CA$1,'Country weights'!$B$3:$FB$3,0)),"")</f>
        <v/>
      </c>
      <c r="CB25" s="44" t="str">
        <f>IF(AND(ISNUMBER(Z24),ISNUMBER(Z25)),INDEX('Country weights'!$B$6:$FB$133,MATCH(Goods!$BD25,'Country weights'!$A$6:$A$133,0),MATCH(Goods!CB$1,'Country weights'!$B$3:$FB$3,0)),"")</f>
        <v/>
      </c>
      <c r="CC25" s="44" t="str">
        <f>IF(AND(ISNUMBER(AA24),ISNUMBER(AA25)),INDEX('Country weights'!$B$6:$FB$133,MATCH(Goods!$BD25,'Country weights'!$A$6:$A$133,0),MATCH(Goods!CC$1,'Country weights'!$B$3:$FB$3,0)),"")</f>
        <v/>
      </c>
      <c r="CD25" s="46">
        <f t="shared" si="78"/>
        <v>0.7299902033017942</v>
      </c>
      <c r="CF25" s="39">
        <f t="shared" si="79"/>
        <v>36068</v>
      </c>
      <c r="CG25" s="45">
        <f t="shared" si="80"/>
        <v>0.33254078160919426</v>
      </c>
      <c r="CH25" s="45">
        <f t="shared" si="26"/>
        <v>0.12274150949599509</v>
      </c>
      <c r="CI25" s="45">
        <f t="shared" si="27"/>
        <v>0.10723759945014651</v>
      </c>
      <c r="CJ25" s="45">
        <f t="shared" si="28"/>
        <v>7.1907224607077075E-2</v>
      </c>
      <c r="CK25" s="45">
        <f t="shared" si="29"/>
        <v>4.7392762866159868E-3</v>
      </c>
      <c r="CL25" s="45">
        <f t="shared" si="30"/>
        <v>2.3920095389587344E-2</v>
      </c>
      <c r="CM25" s="45" t="str">
        <f t="shared" si="31"/>
        <v/>
      </c>
      <c r="CN25" s="45">
        <f t="shared" si="32"/>
        <v>6.7963434484049692E-3</v>
      </c>
      <c r="CO25" s="45">
        <f t="shared" si="33"/>
        <v>4.1483790002429716E-2</v>
      </c>
      <c r="CP25" s="45">
        <f t="shared" si="34"/>
        <v>1.7932952454115497E-3</v>
      </c>
      <c r="CQ25" s="45">
        <f t="shared" si="35"/>
        <v>8.5086324082983902E-3</v>
      </c>
      <c r="CR25" s="45">
        <f t="shared" si="36"/>
        <v>7.6977749604552094E-3</v>
      </c>
      <c r="CS25" s="45">
        <f t="shared" si="37"/>
        <v>2.9613886202208722E-3</v>
      </c>
      <c r="CT25" s="45">
        <f t="shared" si="38"/>
        <v>2.6807315564249801E-2</v>
      </c>
      <c r="CU25" s="45">
        <f t="shared" si="39"/>
        <v>1.8020809831448176E-2</v>
      </c>
      <c r="CV25" s="45">
        <f t="shared" si="40"/>
        <v>1.602895336328183E-2</v>
      </c>
      <c r="CW25" s="45">
        <f t="shared" si="41"/>
        <v>2.8074805950812905E-2</v>
      </c>
      <c r="CX25" s="45">
        <f t="shared" si="42"/>
        <v>1.5477486872629244E-2</v>
      </c>
      <c r="CY25" s="45">
        <f t="shared" si="43"/>
        <v>5.4876847828251231E-2</v>
      </c>
      <c r="CZ25" s="45">
        <f t="shared" si="44"/>
        <v>3.3524420768685614E-2</v>
      </c>
      <c r="DA25" s="45">
        <f t="shared" si="45"/>
        <v>3.7125456614072384E-2</v>
      </c>
      <c r="DB25" s="45">
        <f t="shared" si="46"/>
        <v>3.7736191682732019E-2</v>
      </c>
      <c r="DC25" s="45" t="str">
        <f t="shared" si="47"/>
        <v/>
      </c>
      <c r="DD25" s="45" t="str">
        <f t="shared" si="48"/>
        <v/>
      </c>
      <c r="DE25" s="45" t="str">
        <f t="shared" si="49"/>
        <v/>
      </c>
      <c r="DF25" s="46">
        <f t="shared" si="81"/>
        <v>1.0000000000000002</v>
      </c>
      <c r="DG25" s="47">
        <f>SUMPRODUCT(AD25:BB25,CG25:DE25,'Sector weights'!B12:Z12)</f>
        <v>-0.13503544389028843</v>
      </c>
      <c r="DI25" s="45">
        <f>IF(AND(ISNUMBER(C24),ISNUMBER(C25)),CG25*'Sector weights'!B12,"")</f>
        <v>0.26685793393104368</v>
      </c>
      <c r="DJ25" s="45">
        <f>IF(AND(ISNUMBER(D24),ISNUMBER(D25)),CH25*'Sector weights'!C12,"")</f>
        <v>8.9374195079061788E-2</v>
      </c>
      <c r="DK25" s="45">
        <f>IF(AND(ISNUMBER(E24),ISNUMBER(E25)),CI25*'Sector weights'!D12,"")</f>
        <v>7.6243809827187994E-2</v>
      </c>
      <c r="DL25" s="45">
        <f>IF(AND(ISNUMBER(F24),ISNUMBER(F25)),CJ25*'Sector weights'!E12,"")</f>
        <v>5.9065598223854085E-2</v>
      </c>
      <c r="DM25" s="45">
        <f>IF(AND(ISNUMBER(G24),ISNUMBER(G25)),CK25*'Sector weights'!F12,"")</f>
        <v>3.372825052708433E-3</v>
      </c>
      <c r="DN25" s="45">
        <f>IF(AND(ISNUMBER(H24),ISNUMBER(H25)),CL25*'Sector weights'!G12,"")</f>
        <v>1.6558773116244103E-2</v>
      </c>
      <c r="DO25" s="45" t="str">
        <f>IF(AND(ISNUMBER(I24),ISNUMBER(I25)),CM25*'Sector weights'!H12,"")</f>
        <v/>
      </c>
      <c r="DP25" s="45">
        <f>IF(AND(ISNUMBER(J24),ISNUMBER(J25)),CN25*'Sector weights'!I12,"")</f>
        <v>5.7361654981240512E-3</v>
      </c>
      <c r="DQ25" s="45">
        <f>IF(AND(ISNUMBER(K24),ISNUMBER(K25)),CO25*'Sector weights'!J12,"")</f>
        <v>3.850107806431835E-2</v>
      </c>
      <c r="DR25" s="45">
        <f>IF(AND(ISNUMBER(L24),ISNUMBER(L25)),CP25*'Sector weights'!K12,"")</f>
        <v>1.0771896594234064E-3</v>
      </c>
      <c r="DS25" s="45">
        <f>IF(AND(ISNUMBER(M24),ISNUMBER(M25)),CQ25*'Sector weights'!L12,"")</f>
        <v>6.6297459598749853E-3</v>
      </c>
      <c r="DT25" s="45">
        <f>IF(AND(ISNUMBER(N24),ISNUMBER(N25)),CR25*'Sector weights'!M12,"")</f>
        <v>6.437852093511675E-3</v>
      </c>
      <c r="DU25" s="45">
        <f>IF(AND(ISNUMBER(O24),ISNUMBER(O25)),CS25*'Sector weights'!N12,"")</f>
        <v>2.499469264424068E-3</v>
      </c>
      <c r="DV25" s="45">
        <f>IF(AND(ISNUMBER(P24),ISNUMBER(P25)),CT25*'Sector weights'!O12,"")</f>
        <v>1.7948776309946207E-2</v>
      </c>
      <c r="DW25" s="45">
        <f>IF(AND(ISNUMBER(Q24),ISNUMBER(Q25)),CU25*'Sector weights'!P12,"")</f>
        <v>1.2314429331331537E-2</v>
      </c>
      <c r="DX25" s="45">
        <f>IF(AND(ISNUMBER(R24),ISNUMBER(R25)),CV25*'Sector weights'!Q12,"")</f>
        <v>1.1057804732420479E-2</v>
      </c>
      <c r="DY25" s="45">
        <f>IF(AND(ISNUMBER(S24),ISNUMBER(S25)),CW25*'Sector weights'!R12,"")</f>
        <v>2.1374585083757225E-2</v>
      </c>
      <c r="DZ25" s="45">
        <f>IF(AND(ISNUMBER(T24),ISNUMBER(T25)),CX25*'Sector weights'!S12,"")</f>
        <v>1.3920883357972849E-2</v>
      </c>
      <c r="EA25" s="45">
        <f>IF(AND(ISNUMBER(U24),ISNUMBER(U25)),CY25*'Sector weights'!T12,"")</f>
        <v>4.372439481267712E-2</v>
      </c>
      <c r="EB25" s="45">
        <f>IF(AND(ISNUMBER(V24),ISNUMBER(V25)),CZ25*'Sector weights'!U12,"")</f>
        <v>2.6115736052860973E-2</v>
      </c>
      <c r="EC25" s="45">
        <f>IF(AND(ISNUMBER(W24),ISNUMBER(W25)),DA25*'Sector weights'!V12,"")</f>
        <v>2.8929793137927616E-2</v>
      </c>
      <c r="ED25" s="45">
        <f>IF(AND(ISNUMBER(X24),ISNUMBER(X25)),DB25*'Sector weights'!W12,"")</f>
        <v>3.1186959965106755E-2</v>
      </c>
      <c r="EE25" s="45" t="str">
        <f>IF(AND(ISNUMBER(Y24),ISNUMBER(Y25)),DC25*'Sector weights'!X12,"")</f>
        <v/>
      </c>
      <c r="EF25" s="45" t="str">
        <f>IF(AND(ISNUMBER(Z24),ISNUMBER(Z25)),DD25*'Sector weights'!Y12,"")</f>
        <v/>
      </c>
      <c r="EG25" s="45" t="str">
        <f>IF(AND(ISNUMBER(AA24),ISNUMBER(AA25)),DE25*'Sector weights'!Z12,"")</f>
        <v/>
      </c>
      <c r="EH25" s="46">
        <f t="shared" si="82"/>
        <v>0.77892799855377726</v>
      </c>
      <c r="EI25" s="47">
        <f t="shared" si="83"/>
        <v>-0.13503544389028843</v>
      </c>
      <c r="EK25" s="39">
        <f t="shared" si="84"/>
        <v>36068</v>
      </c>
      <c r="EL25" s="45">
        <f t="shared" si="85"/>
        <v>0.3425964074041688</v>
      </c>
      <c r="EM25" s="45">
        <f t="shared" si="51"/>
        <v>0.11473999553874219</v>
      </c>
      <c r="EN25" s="45">
        <f t="shared" si="52"/>
        <v>9.7883000699356834E-2</v>
      </c>
      <c r="EO25" s="45">
        <f t="shared" si="53"/>
        <v>7.5829342806421396E-2</v>
      </c>
      <c r="EP25" s="45">
        <f t="shared" si="54"/>
        <v>4.3300857832440243E-3</v>
      </c>
      <c r="EQ25" s="45">
        <f t="shared" si="55"/>
        <v>2.1258413033025524E-2</v>
      </c>
      <c r="ER25" s="45" t="str">
        <f t="shared" si="56"/>
        <v/>
      </c>
      <c r="ES25" s="45">
        <f t="shared" si="57"/>
        <v>7.364179370589188E-3</v>
      </c>
      <c r="ET25" s="45">
        <f t="shared" si="58"/>
        <v>4.9428288796657283E-2</v>
      </c>
      <c r="EU25" s="45">
        <f t="shared" si="59"/>
        <v>1.3829130053399116E-3</v>
      </c>
      <c r="EV25" s="45">
        <f t="shared" si="60"/>
        <v>8.511372003810783E-3</v>
      </c>
      <c r="EW25" s="45">
        <f t="shared" si="61"/>
        <v>8.2650156438910001E-3</v>
      </c>
      <c r="EX25" s="45">
        <f t="shared" si="62"/>
        <v>3.2088579035094273E-3</v>
      </c>
      <c r="EY25" s="45">
        <f t="shared" si="63"/>
        <v>2.3042920967369776E-2</v>
      </c>
      <c r="EZ25" s="45">
        <f t="shared" si="64"/>
        <v>1.5809457811499311E-2</v>
      </c>
      <c r="FA25" s="45">
        <f t="shared" si="65"/>
        <v>1.41961834122683E-2</v>
      </c>
      <c r="FB25" s="45">
        <f t="shared" si="66"/>
        <v>2.7441028084037374E-2</v>
      </c>
      <c r="FC25" s="45">
        <f t="shared" si="67"/>
        <v>1.7871848725196069E-2</v>
      </c>
      <c r="FD25" s="45">
        <f t="shared" si="68"/>
        <v>5.6134064886432994E-2</v>
      </c>
      <c r="FE25" s="45">
        <f t="shared" si="69"/>
        <v>3.3527792172510971E-2</v>
      </c>
      <c r="FF25" s="45">
        <f t="shared" si="70"/>
        <v>3.7140522861729308E-2</v>
      </c>
      <c r="FG25" s="45">
        <f t="shared" si="71"/>
        <v>4.0038309090199696E-2</v>
      </c>
      <c r="FH25" s="45" t="str">
        <f t="shared" si="72"/>
        <v/>
      </c>
      <c r="FI25" s="45" t="str">
        <f t="shared" si="73"/>
        <v/>
      </c>
      <c r="FJ25" s="45" t="str">
        <f t="shared" si="74"/>
        <v/>
      </c>
      <c r="FK25" s="46">
        <f t="shared" si="86"/>
        <v>1.0000000000000004</v>
      </c>
      <c r="FL25" s="47">
        <f t="shared" si="87"/>
        <v>-0.17336062401275398</v>
      </c>
    </row>
    <row r="26" spans="1:170" x14ac:dyDescent="0.2">
      <c r="A26" t="s">
        <v>775</v>
      </c>
      <c r="B26" s="11">
        <v>36160</v>
      </c>
      <c r="C26" s="2">
        <v>1146.7</v>
      </c>
      <c r="D26" s="3">
        <v>72056</v>
      </c>
      <c r="E26" s="9">
        <v>38131.800000000003</v>
      </c>
      <c r="F26" s="3">
        <v>326171</v>
      </c>
      <c r="G26" s="3">
        <v>5843</v>
      </c>
      <c r="H26" s="2">
        <v>28530</v>
      </c>
      <c r="I26" s="2" t="e">
        <v>#N/A</v>
      </c>
      <c r="J26" s="2">
        <v>3433058.7</v>
      </c>
      <c r="K26" s="2">
        <v>848666.91285643051</v>
      </c>
      <c r="L26" s="9">
        <v>2904.7681000000002</v>
      </c>
      <c r="M26" s="3">
        <v>173604</v>
      </c>
      <c r="N26" s="9">
        <v>1979.875</v>
      </c>
      <c r="O26" s="2">
        <v>12391.4</v>
      </c>
      <c r="P26" s="2">
        <v>15300.2</v>
      </c>
      <c r="Q26" s="3">
        <v>83575</v>
      </c>
      <c r="R26" s="3">
        <v>136092</v>
      </c>
      <c r="S26" s="2">
        <v>38351.4</v>
      </c>
      <c r="T26" s="2">
        <v>73472.600000000006</v>
      </c>
      <c r="U26" s="3">
        <v>378078</v>
      </c>
      <c r="V26" s="2">
        <v>30787</v>
      </c>
      <c r="W26" s="2">
        <v>34170.9</v>
      </c>
      <c r="X26" s="3">
        <v>996758.97054078209</v>
      </c>
      <c r="Y26" s="2" t="e">
        <v>#N/A</v>
      </c>
      <c r="Z26" s="3" t="e">
        <v>#N/A</v>
      </c>
      <c r="AA26" s="3" t="e">
        <v>#N/A</v>
      </c>
      <c r="AB26" s="28"/>
      <c r="AC26" s="43">
        <f t="shared" si="75"/>
        <v>36160</v>
      </c>
      <c r="AD26" s="45">
        <f t="shared" si="76"/>
        <v>3.7174384949348882</v>
      </c>
      <c r="AE26" s="45">
        <f t="shared" si="0"/>
        <v>0.19188520259183495</v>
      </c>
      <c r="AF26" s="45">
        <f t="shared" si="1"/>
        <v>-2.5980295742664472</v>
      </c>
      <c r="AG26" s="45">
        <f t="shared" si="2"/>
        <v>4.708110624227535</v>
      </c>
      <c r="AH26" s="45">
        <f t="shared" si="3"/>
        <v>3.507528786536751</v>
      </c>
      <c r="AI26" s="45">
        <f t="shared" si="4"/>
        <v>-0.43969849246231485</v>
      </c>
      <c r="AJ26" s="45" t="str">
        <f t="shared" si="5"/>
        <v/>
      </c>
      <c r="AK26" s="45">
        <f t="shared" si="6"/>
        <v>-10.958462975862526</v>
      </c>
      <c r="AL26" s="45">
        <f t="shared" si="7"/>
        <v>3.636185014785176</v>
      </c>
      <c r="AM26" s="45">
        <f t="shared" si="8"/>
        <v>-2.9823923532933061</v>
      </c>
      <c r="AN26" s="45">
        <f t="shared" si="9"/>
        <v>-2.2808123564641791</v>
      </c>
      <c r="AO26" s="45">
        <f t="shared" si="10"/>
        <v>0.7601766569733881</v>
      </c>
      <c r="AP26" s="45">
        <f t="shared" si="11"/>
        <v>-3.3454755348938714</v>
      </c>
      <c r="AQ26" s="45">
        <f t="shared" si="12"/>
        <v>0.96209681676608927</v>
      </c>
      <c r="AR26" s="45">
        <f t="shared" si="13"/>
        <v>-1.9969980534252696</v>
      </c>
      <c r="AS26" s="45">
        <f t="shared" si="14"/>
        <v>2.1504649958341782</v>
      </c>
      <c r="AT26" s="45">
        <f t="shared" si="15"/>
        <v>8.2767265766604972</v>
      </c>
      <c r="AU26" s="45">
        <f t="shared" si="16"/>
        <v>-3.6351617565663852</v>
      </c>
      <c r="AV26" s="45">
        <f t="shared" si="17"/>
        <v>-1.1976658190931411</v>
      </c>
      <c r="AW26" s="45">
        <f t="shared" si="18"/>
        <v>11.608567036918881</v>
      </c>
      <c r="AX26" s="45">
        <f t="shared" si="19"/>
        <v>-4.7301874956436896</v>
      </c>
      <c r="AY26" s="45">
        <f t="shared" si="20"/>
        <v>3.7824105234259386</v>
      </c>
      <c r="AZ26" s="45" t="str">
        <f t="shared" si="21"/>
        <v/>
      </c>
      <c r="BA26" s="45" t="str">
        <f t="shared" si="22"/>
        <v/>
      </c>
      <c r="BB26" s="45" t="str">
        <f t="shared" si="23"/>
        <v/>
      </c>
      <c r="BC26" s="32"/>
      <c r="BD26" s="39">
        <f t="shared" si="77"/>
        <v>36160</v>
      </c>
      <c r="BE26" s="44">
        <f>IF(AND(ISNUMBER(C25),ISNUMBER(C26)),INDEX('Country weights'!$B$6:$FB$133,MATCH(Goods!$BD26,'Country weights'!$A$6:$A$133,0),MATCH(Goods!BE$1,'Country weights'!$B$3:$FB$3,0)),"")</f>
        <v>0.24275151277303328</v>
      </c>
      <c r="BF26" s="44">
        <f>IF(AND(ISNUMBER(D25),ISNUMBER(D26)),INDEX('Country weights'!$B$6:$FB$133,MATCH(Goods!$BD26,'Country weights'!$A$6:$A$133,0),MATCH(Goods!BF$1,'Country weights'!$B$3:$FB$3,0)),"")</f>
        <v>8.9600099470550559E-2</v>
      </c>
      <c r="BG26" s="44">
        <f>IF(AND(ISNUMBER(E25),ISNUMBER(E26)),INDEX('Country weights'!$B$6:$FB$133,MATCH(Goods!$BD26,'Country weights'!$A$6:$A$133,0),MATCH(Goods!BG$1,'Country weights'!$B$3:$FB$3,0)),"")</f>
        <v>7.8282397024208819E-2</v>
      </c>
      <c r="BH26" s="44">
        <f>IF(AND(ISNUMBER(F25),ISNUMBER(F26)),INDEX('Country weights'!$B$6:$FB$133,MATCH(Goods!$BD26,'Country weights'!$A$6:$A$133,0),MATCH(Goods!BH$1,'Country weights'!$B$3:$FB$3,0)),"")</f>
        <v>5.2491569509787971E-2</v>
      </c>
      <c r="BI26" s="44">
        <f>IF(AND(ISNUMBER(G25),ISNUMBER(G26)),INDEX('Country weights'!$B$6:$FB$133,MATCH(Goods!$BD26,'Country weights'!$A$6:$A$133,0),MATCH(Goods!BI$1,'Country weights'!$B$3:$FB$3,0)),"")</f>
        <v>3.4596252599701765E-3</v>
      </c>
      <c r="BJ26" s="44">
        <f>IF(AND(ISNUMBER(H25),ISNUMBER(H26)),INDEX('Country weights'!$B$6:$FB$133,MATCH(Goods!$BD26,'Country weights'!$A$6:$A$133,0),MATCH(Goods!BJ$1,'Country weights'!$B$3:$FB$3,0)),"")</f>
        <v>1.7461435296443176E-2</v>
      </c>
      <c r="BK26" s="44" t="str">
        <f>IF(AND(ISNUMBER(I25),ISNUMBER(I26)),INDEX('Country weights'!$B$6:$FB$133,MATCH(Goods!$BD26,'Country weights'!$A$6:$A$133,0),MATCH(Goods!BK$1,'Country weights'!$B$3:$FB$3,0)),"")</f>
        <v/>
      </c>
      <c r="BL26" s="44">
        <f>IF(AND(ISNUMBER(J25),ISNUMBER(J26)),INDEX('Country weights'!$B$6:$FB$133,MATCH(Goods!$BD26,'Country weights'!$A$6:$A$133,0),MATCH(Goods!BL$1,'Country weights'!$B$3:$FB$3,0)),"")</f>
        <v>4.9612641356099607E-3</v>
      </c>
      <c r="BM26" s="44">
        <f>IF(AND(ISNUMBER(K25),ISNUMBER(K26)),INDEX('Country weights'!$B$6:$FB$133,MATCH(Goods!$BD26,'Country weights'!$A$6:$A$133,0),MATCH(Goods!BM$1,'Country weights'!$B$3:$FB$3,0)),"")</f>
        <v>3.0282760297602605E-2</v>
      </c>
      <c r="BN26" s="44">
        <f>IF(AND(ISNUMBER(L25),ISNUMBER(L26)),INDEX('Country weights'!$B$6:$FB$133,MATCH(Goods!$BD26,'Country weights'!$A$6:$A$133,0),MATCH(Goods!BN$1,'Country weights'!$B$3:$FB$3,0)),"")</f>
        <v>1.3090879607781181E-3</v>
      </c>
      <c r="BO26" s="44">
        <f>IF(AND(ISNUMBER(M25),ISNUMBER(M26)),INDEX('Country weights'!$B$6:$FB$133,MATCH(Goods!$BD26,'Country weights'!$A$6:$A$133,0),MATCH(Goods!BO$1,'Country weights'!$B$3:$FB$3,0)),"")</f>
        <v>6.2112183015539772E-3</v>
      </c>
      <c r="BP26" s="44">
        <f>IF(AND(ISNUMBER(N25),ISNUMBER(N26)),INDEX('Country weights'!$B$6:$FB$133,MATCH(Goods!$BD26,'Country weights'!$A$6:$A$133,0),MATCH(Goods!BP$1,'Country weights'!$B$3:$FB$3,0)),"")</f>
        <v>5.6193003083541589E-3</v>
      </c>
      <c r="BQ26" s="44">
        <f>IF(AND(ISNUMBER(O25),ISNUMBER(O26)),INDEX('Country weights'!$B$6:$FB$133,MATCH(Goods!$BD26,'Country weights'!$A$6:$A$133,0),MATCH(Goods!BQ$1,'Country weights'!$B$3:$FB$3,0)),"")</f>
        <v>2.1617846809306542E-3</v>
      </c>
      <c r="BR26" s="44">
        <f>IF(AND(ISNUMBER(P25),ISNUMBER(P26)),INDEX('Country weights'!$B$6:$FB$133,MATCH(Goods!$BD26,'Country weights'!$A$6:$A$133,0),MATCH(Goods!BR$1,'Country weights'!$B$3:$FB$3,0)),"")</f>
        <v>1.9569077738722063E-2</v>
      </c>
      <c r="BS26" s="44">
        <f>IF(AND(ISNUMBER(Q25),ISNUMBER(Q26)),INDEX('Country weights'!$B$6:$FB$133,MATCH(Goods!$BD26,'Country weights'!$A$6:$A$133,0),MATCH(Goods!BS$1,'Country weights'!$B$3:$FB$3,0)),"")</f>
        <v>1.3155014632521826E-2</v>
      </c>
      <c r="BT26" s="44">
        <f>IF(AND(ISNUMBER(R25),ISNUMBER(R26)),INDEX('Country weights'!$B$6:$FB$133,MATCH(Goods!$BD26,'Country weights'!$A$6:$A$133,0),MATCH(Goods!BT$1,'Country weights'!$B$3:$FB$3,0)),"")</f>
        <v>1.1700978924377081E-2</v>
      </c>
      <c r="BU26" s="44">
        <f>IF(AND(ISNUMBER(S25),ISNUMBER(S26)),INDEX('Country weights'!$B$6:$FB$133,MATCH(Goods!$BD26,'Country weights'!$A$6:$A$133,0),MATCH(Goods!BU$1,'Country weights'!$B$3:$FB$3,0)),"")</f>
        <v>2.0494333303692335E-2</v>
      </c>
      <c r="BV26" s="44">
        <f>IF(AND(ISNUMBER(T25),ISNUMBER(T26)),INDEX('Country weights'!$B$6:$FB$133,MATCH(Goods!$BD26,'Country weights'!$A$6:$A$133,0),MATCH(Goods!BV$1,'Country weights'!$B$3:$FB$3,0)),"")</f>
        <v>1.1298413788751472E-2</v>
      </c>
      <c r="BW26" s="44">
        <f>IF(AND(ISNUMBER(U25),ISNUMBER(U26)),INDEX('Country weights'!$B$6:$FB$133,MATCH(Goods!$BD26,'Country weights'!$A$6:$A$133,0),MATCH(Goods!BW$1,'Country weights'!$B$3:$FB$3,0)),"")</f>
        <v>4.0059561302706742E-2</v>
      </c>
      <c r="BX26" s="44">
        <f>IF(AND(ISNUMBER(V25),ISNUMBER(V26)),INDEX('Country weights'!$B$6:$FB$133,MATCH(Goods!$BD26,'Country weights'!$A$6:$A$133,0),MATCH(Goods!BX$1,'Country weights'!$B$3:$FB$3,0)),"")</f>
        <v>2.4472498732507706E-2</v>
      </c>
      <c r="BY26" s="44">
        <f>IF(AND(ISNUMBER(W25),ISNUMBER(W26)),INDEX('Country weights'!$B$6:$FB$133,MATCH(Goods!$BD26,'Country weights'!$A$6:$A$133,0),MATCH(Goods!BY$1,'Country weights'!$B$3:$FB$3,0)),"")</f>
        <v>2.7101219621378639E-2</v>
      </c>
      <c r="BZ26" s="44">
        <f>IF(AND(ISNUMBER(X25),ISNUMBER(X26)),INDEX('Country weights'!$B$6:$FB$133,MATCH(Goods!$BD26,'Country weights'!$A$6:$A$133,0),MATCH(Goods!BZ$1,'Country weights'!$B$3:$FB$3,0)),"")</f>
        <v>2.7547050238313022E-2</v>
      </c>
      <c r="CA26" s="44" t="str">
        <f>IF(AND(ISNUMBER(Y25),ISNUMBER(Y26)),INDEX('Country weights'!$B$6:$FB$133,MATCH(Goods!$BD26,'Country weights'!$A$6:$A$133,0),MATCH(Goods!CA$1,'Country weights'!$B$3:$FB$3,0)),"")</f>
        <v/>
      </c>
      <c r="CB26" s="44" t="str">
        <f>IF(AND(ISNUMBER(Z25),ISNUMBER(Z26)),INDEX('Country weights'!$B$6:$FB$133,MATCH(Goods!$BD26,'Country weights'!$A$6:$A$133,0),MATCH(Goods!CB$1,'Country weights'!$B$3:$FB$3,0)),"")</f>
        <v/>
      </c>
      <c r="CC26" s="44" t="str">
        <f>IF(AND(ISNUMBER(AA25),ISNUMBER(AA26)),INDEX('Country weights'!$B$6:$FB$133,MATCH(Goods!$BD26,'Country weights'!$A$6:$A$133,0),MATCH(Goods!CC$1,'Country weights'!$B$3:$FB$3,0)),"")</f>
        <v/>
      </c>
      <c r="CD26" s="46">
        <f t="shared" si="78"/>
        <v>0.7299902033017942</v>
      </c>
      <c r="CF26" s="39">
        <f t="shared" si="79"/>
        <v>36160</v>
      </c>
      <c r="CG26" s="45">
        <f t="shared" si="80"/>
        <v>0.33254078160919426</v>
      </c>
      <c r="CH26" s="45">
        <f t="shared" si="26"/>
        <v>0.12274150949599509</v>
      </c>
      <c r="CI26" s="45">
        <f t="shared" si="27"/>
        <v>0.10723759945014651</v>
      </c>
      <c r="CJ26" s="45">
        <f t="shared" si="28"/>
        <v>7.1907224607077075E-2</v>
      </c>
      <c r="CK26" s="45">
        <f t="shared" si="29"/>
        <v>4.7392762866159868E-3</v>
      </c>
      <c r="CL26" s="45">
        <f t="shared" si="30"/>
        <v>2.3920095389587344E-2</v>
      </c>
      <c r="CM26" s="45" t="str">
        <f t="shared" si="31"/>
        <v/>
      </c>
      <c r="CN26" s="45">
        <f t="shared" si="32"/>
        <v>6.7963434484049692E-3</v>
      </c>
      <c r="CO26" s="45">
        <f t="shared" si="33"/>
        <v>4.1483790002429716E-2</v>
      </c>
      <c r="CP26" s="45">
        <f t="shared" si="34"/>
        <v>1.7932952454115497E-3</v>
      </c>
      <c r="CQ26" s="45">
        <f t="shared" si="35"/>
        <v>8.5086324082983902E-3</v>
      </c>
      <c r="CR26" s="45">
        <f t="shared" si="36"/>
        <v>7.6977749604552094E-3</v>
      </c>
      <c r="CS26" s="45">
        <f t="shared" si="37"/>
        <v>2.9613886202208722E-3</v>
      </c>
      <c r="CT26" s="45">
        <f t="shared" si="38"/>
        <v>2.6807315564249801E-2</v>
      </c>
      <c r="CU26" s="45">
        <f t="shared" si="39"/>
        <v>1.8020809831448176E-2</v>
      </c>
      <c r="CV26" s="45">
        <f t="shared" si="40"/>
        <v>1.602895336328183E-2</v>
      </c>
      <c r="CW26" s="45">
        <f t="shared" si="41"/>
        <v>2.8074805950812905E-2</v>
      </c>
      <c r="CX26" s="45">
        <f t="shared" si="42"/>
        <v>1.5477486872629244E-2</v>
      </c>
      <c r="CY26" s="45">
        <f t="shared" si="43"/>
        <v>5.4876847828251231E-2</v>
      </c>
      <c r="CZ26" s="45">
        <f t="shared" si="44"/>
        <v>3.3524420768685614E-2</v>
      </c>
      <c r="DA26" s="45">
        <f t="shared" si="45"/>
        <v>3.7125456614072384E-2</v>
      </c>
      <c r="DB26" s="45">
        <f t="shared" si="46"/>
        <v>3.7736191682732019E-2</v>
      </c>
      <c r="DC26" s="45" t="str">
        <f t="shared" si="47"/>
        <v/>
      </c>
      <c r="DD26" s="45" t="str">
        <f t="shared" si="48"/>
        <v/>
      </c>
      <c r="DE26" s="45" t="str">
        <f t="shared" si="49"/>
        <v/>
      </c>
      <c r="DF26" s="46">
        <f t="shared" si="81"/>
        <v>1.0000000000000002</v>
      </c>
      <c r="DG26" s="47">
        <f>SUMPRODUCT(AD26:BB26,CG26:DE26,'Sector weights'!B13:Z13)</f>
        <v>1.5131522962263619</v>
      </c>
      <c r="DI26" s="45">
        <f>IF(AND(ISNUMBER(C25),ISNUMBER(C26)),CG26*'Sector weights'!B13,"")</f>
        <v>0.26626382397677084</v>
      </c>
      <c r="DJ26" s="45">
        <f>IF(AND(ISNUMBER(D25),ISNUMBER(D26)),CH26*'Sector weights'!C13,"")</f>
        <v>8.9066824202978276E-2</v>
      </c>
      <c r="DK26" s="45">
        <f>IF(AND(ISNUMBER(E25),ISNUMBER(E26)),CI26*'Sector weights'!D13,"")</f>
        <v>7.7178385688671886E-2</v>
      </c>
      <c r="DL26" s="45">
        <f>IF(AND(ISNUMBER(F25),ISNUMBER(F26)),CJ26*'Sector weights'!E13,"")</f>
        <v>5.9366826928878798E-2</v>
      </c>
      <c r="DM26" s="45">
        <f>IF(AND(ISNUMBER(G25),ISNUMBER(G26)),CK26*'Sector weights'!F13,"")</f>
        <v>3.3959399134231081E-3</v>
      </c>
      <c r="DN26" s="45">
        <f>IF(AND(ISNUMBER(H25),ISNUMBER(H26)),CL26*'Sector weights'!G13,"")</f>
        <v>1.6525730591735739E-2</v>
      </c>
      <c r="DO26" s="45" t="str">
        <f>IF(AND(ISNUMBER(I25),ISNUMBER(I26)),CM26*'Sector weights'!H13,"")</f>
        <v/>
      </c>
      <c r="DP26" s="45">
        <f>IF(AND(ISNUMBER(J25),ISNUMBER(J26)),CN26*'Sector weights'!I13,"")</f>
        <v>5.714508049759562E-3</v>
      </c>
      <c r="DQ26" s="45">
        <f>IF(AND(ISNUMBER(K25),ISNUMBER(K26)),CO26*'Sector weights'!J13,"")</f>
        <v>3.8749021045585724E-2</v>
      </c>
      <c r="DR26" s="45">
        <f>IF(AND(ISNUMBER(L25),ISNUMBER(L26)),CP26*'Sector weights'!K13,"")</f>
        <v>1.4038796666606156E-3</v>
      </c>
      <c r="DS26" s="45">
        <f>IF(AND(ISNUMBER(M25),ISNUMBER(M26)),CQ26*'Sector weights'!L13,"")</f>
        <v>6.6000218273013648E-3</v>
      </c>
      <c r="DT26" s="45">
        <f>IF(AND(ISNUMBER(N25),ISNUMBER(N26)),CR26*'Sector weights'!M13,"")</f>
        <v>6.4392583890868693E-3</v>
      </c>
      <c r="DU26" s="45">
        <f>IF(AND(ISNUMBER(O25),ISNUMBER(O26)),CS26*'Sector weights'!N13,"")</f>
        <v>2.5168642541278951E-3</v>
      </c>
      <c r="DV26" s="45">
        <f>IF(AND(ISNUMBER(P25),ISNUMBER(P26)),CT26*'Sector weights'!O13,"")</f>
        <v>1.8036823333475432E-2</v>
      </c>
      <c r="DW26" s="45">
        <f>IF(AND(ISNUMBER(Q25),ISNUMBER(Q26)),CU26*'Sector weights'!P13,"")</f>
        <v>1.2410891345093784E-2</v>
      </c>
      <c r="DX26" s="45">
        <f>IF(AND(ISNUMBER(R25),ISNUMBER(R26)),CV26*'Sector weights'!Q13,"")</f>
        <v>1.1112096503379429E-2</v>
      </c>
      <c r="DY26" s="45">
        <f>IF(AND(ISNUMBER(S25),ISNUMBER(S26)),CW26*'Sector weights'!R13,"")</f>
        <v>2.0954496470719938E-2</v>
      </c>
      <c r="DZ26" s="45">
        <f>IF(AND(ISNUMBER(T25),ISNUMBER(T26)),CX26*'Sector weights'!S13,"")</f>
        <v>1.3942225884176596E-2</v>
      </c>
      <c r="EA26" s="45">
        <f>IF(AND(ISNUMBER(U25),ISNUMBER(U26)),CY26*'Sector weights'!T13,"")</f>
        <v>4.2671299991884931E-2</v>
      </c>
      <c r="EB26" s="45">
        <f>IF(AND(ISNUMBER(V25),ISNUMBER(V26)),CZ26*'Sector weights'!U13,"")</f>
        <v>2.5737947175620342E-2</v>
      </c>
      <c r="EC26" s="45">
        <f>IF(AND(ISNUMBER(W25),ISNUMBER(W26)),DA26*'Sector weights'!V13,"")</f>
        <v>2.8651782350699758E-2</v>
      </c>
      <c r="ED26" s="45">
        <f>IF(AND(ISNUMBER(X25),ISNUMBER(X26)),DB26*'Sector weights'!W13,"")</f>
        <v>3.0596591079615761E-2</v>
      </c>
      <c r="EE26" s="45" t="str">
        <f>IF(AND(ISNUMBER(Y25),ISNUMBER(Y26)),DC26*'Sector weights'!X13,"")</f>
        <v/>
      </c>
      <c r="EF26" s="45" t="str">
        <f>IF(AND(ISNUMBER(Z25),ISNUMBER(Z26)),DD26*'Sector weights'!Y13,"")</f>
        <v/>
      </c>
      <c r="EG26" s="45" t="str">
        <f>IF(AND(ISNUMBER(AA25),ISNUMBER(AA26)),DE26*'Sector weights'!Z13,"")</f>
        <v/>
      </c>
      <c r="EH26" s="46">
        <f t="shared" si="82"/>
        <v>0.77733523866964671</v>
      </c>
      <c r="EI26" s="47">
        <f t="shared" si="83"/>
        <v>1.5131522962263619</v>
      </c>
      <c r="EK26" s="39">
        <f t="shared" si="84"/>
        <v>36160</v>
      </c>
      <c r="EL26" s="45">
        <f t="shared" si="85"/>
        <v>0.34253409691353015</v>
      </c>
      <c r="EM26" s="45">
        <f t="shared" si="51"/>
        <v>0.11457968167686536</v>
      </c>
      <c r="EN26" s="45">
        <f t="shared" si="52"/>
        <v>9.9285844574288351E-2</v>
      </c>
      <c r="EO26" s="45">
        <f t="shared" si="53"/>
        <v>7.637223166478449E-2</v>
      </c>
      <c r="EP26" s="45">
        <f t="shared" si="54"/>
        <v>4.3686941547060373E-3</v>
      </c>
      <c r="EQ26" s="45">
        <f t="shared" si="55"/>
        <v>2.1259464089159699E-2</v>
      </c>
      <c r="ER26" s="45" t="str">
        <f t="shared" si="56"/>
        <v/>
      </c>
      <c r="ES26" s="45">
        <f t="shared" si="57"/>
        <v>7.3514074307753381E-3</v>
      </c>
      <c r="ET26" s="45">
        <f t="shared" si="58"/>
        <v>4.9848532676714727E-2</v>
      </c>
      <c r="EU26" s="45">
        <f t="shared" si="59"/>
        <v>1.8060157276071191E-3</v>
      </c>
      <c r="EV26" s="45">
        <f t="shared" si="60"/>
        <v>8.4905733060511024E-3</v>
      </c>
      <c r="EW26" s="45">
        <f t="shared" si="61"/>
        <v>8.2837597843977793E-3</v>
      </c>
      <c r="EX26" s="45">
        <f t="shared" si="62"/>
        <v>3.2378105724826358E-3</v>
      </c>
      <c r="EY26" s="45">
        <f t="shared" si="63"/>
        <v>2.3203403674769918E-2</v>
      </c>
      <c r="EZ26" s="45">
        <f t="shared" si="64"/>
        <v>1.5965944585677256E-2</v>
      </c>
      <c r="FA26" s="45">
        <f t="shared" si="65"/>
        <v>1.4295114836678422E-2</v>
      </c>
      <c r="FB26" s="45">
        <f t="shared" si="66"/>
        <v>2.6956833330471483E-2</v>
      </c>
      <c r="FC26" s="45">
        <f t="shared" si="67"/>
        <v>1.7935924155500414E-2</v>
      </c>
      <c r="FD26" s="45">
        <f t="shared" si="68"/>
        <v>5.489433370461088E-2</v>
      </c>
      <c r="FE26" s="45">
        <f t="shared" si="69"/>
        <v>3.3110485534746867E-2</v>
      </c>
      <c r="FF26" s="45">
        <f t="shared" si="70"/>
        <v>3.6858977858427233E-2</v>
      </c>
      <c r="FG26" s="45">
        <f t="shared" si="71"/>
        <v>3.9360869747754677E-2</v>
      </c>
      <c r="FH26" s="45" t="str">
        <f t="shared" si="72"/>
        <v/>
      </c>
      <c r="FI26" s="45" t="str">
        <f t="shared" si="73"/>
        <v/>
      </c>
      <c r="FJ26" s="45" t="str">
        <f t="shared" si="74"/>
        <v/>
      </c>
      <c r="FK26" s="46">
        <f t="shared" si="86"/>
        <v>0.99999999999999967</v>
      </c>
      <c r="FL26" s="47">
        <f t="shared" si="87"/>
        <v>1.9465890917489006</v>
      </c>
    </row>
    <row r="27" spans="1:170" x14ac:dyDescent="0.2">
      <c r="A27" t="s">
        <v>776</v>
      </c>
      <c r="B27" s="11">
        <v>36250</v>
      </c>
      <c r="C27" s="2">
        <v>1183</v>
      </c>
      <c r="D27" s="3">
        <v>73659</v>
      </c>
      <c r="E27" s="9">
        <v>39691.1</v>
      </c>
      <c r="F27" s="3">
        <v>332286</v>
      </c>
      <c r="G27" s="3">
        <v>6142</v>
      </c>
      <c r="H27" s="2">
        <v>29823</v>
      </c>
      <c r="I27" s="2" t="e">
        <v>#N/A</v>
      </c>
      <c r="J27" s="2">
        <v>3264745.8</v>
      </c>
      <c r="K27" s="2">
        <v>865894.6100917852</v>
      </c>
      <c r="L27" s="9">
        <v>3434.8281000000002</v>
      </c>
      <c r="M27" s="3">
        <v>172879</v>
      </c>
      <c r="N27" s="9">
        <v>1998.9849999999999</v>
      </c>
      <c r="O27" s="2">
        <v>11829.7</v>
      </c>
      <c r="P27" s="2">
        <v>15195.8</v>
      </c>
      <c r="Q27" s="3">
        <v>83595</v>
      </c>
      <c r="R27" s="3">
        <v>123198</v>
      </c>
      <c r="S27" s="2">
        <v>36366.400000000001</v>
      </c>
      <c r="T27" s="2">
        <v>74216.600000000006</v>
      </c>
      <c r="U27" s="3">
        <v>371830</v>
      </c>
      <c r="V27" s="2">
        <v>32735.1</v>
      </c>
      <c r="W27" s="2">
        <v>35538.199999999997</v>
      </c>
      <c r="X27" s="3">
        <v>995387.80028893414</v>
      </c>
      <c r="Y27" s="2" t="e">
        <v>#N/A</v>
      </c>
      <c r="Z27" s="3" t="e">
        <v>#N/A</v>
      </c>
      <c r="AA27" s="3" t="e">
        <v>#N/A</v>
      </c>
      <c r="AB27" s="28"/>
      <c r="AC27" s="43">
        <f t="shared" si="75"/>
        <v>36250</v>
      </c>
      <c r="AD27" s="45">
        <f t="shared" si="76"/>
        <v>3.1656056509985042</v>
      </c>
      <c r="AE27" s="45">
        <f t="shared" si="0"/>
        <v>2.2246585988675571</v>
      </c>
      <c r="AF27" s="45">
        <f t="shared" si="1"/>
        <v>4.0892378539696406</v>
      </c>
      <c r="AG27" s="45">
        <f t="shared" si="2"/>
        <v>1.8747834724730295</v>
      </c>
      <c r="AH27" s="45">
        <f t="shared" si="3"/>
        <v>5.1172342974499463</v>
      </c>
      <c r="AI27" s="45">
        <f t="shared" si="4"/>
        <v>4.532071503680335</v>
      </c>
      <c r="AJ27" s="45" t="str">
        <f t="shared" si="5"/>
        <v/>
      </c>
      <c r="AK27" s="45">
        <f t="shared" si="6"/>
        <v>-4.9027096449006375</v>
      </c>
      <c r="AL27" s="45">
        <f t="shared" si="7"/>
        <v>2.0299715912536209</v>
      </c>
      <c r="AM27" s="45">
        <f t="shared" si="8"/>
        <v>18.24792829417261</v>
      </c>
      <c r="AN27" s="45">
        <f t="shared" si="9"/>
        <v>-0.417617105596646</v>
      </c>
      <c r="AO27" s="45">
        <f t="shared" si="10"/>
        <v>0.96521245028093894</v>
      </c>
      <c r="AP27" s="45">
        <f t="shared" si="11"/>
        <v>-4.5329825524153762</v>
      </c>
      <c r="AQ27" s="45">
        <f t="shared" si="12"/>
        <v>-0.68234402164678576</v>
      </c>
      <c r="AR27" s="45">
        <f t="shared" si="13"/>
        <v>2.393060125636115E-2</v>
      </c>
      <c r="AS27" s="45">
        <f t="shared" si="14"/>
        <v>-9.4744731505158271</v>
      </c>
      <c r="AT27" s="45">
        <f t="shared" si="15"/>
        <v>-5.1758214823969917</v>
      </c>
      <c r="AU27" s="45">
        <f t="shared" si="16"/>
        <v>1.0126223925653877</v>
      </c>
      <c r="AV27" s="45">
        <f t="shared" si="17"/>
        <v>-1.6525690465988507</v>
      </c>
      <c r="AW27" s="45">
        <f t="shared" si="18"/>
        <v>6.3276707701302559</v>
      </c>
      <c r="AX27" s="45">
        <f t="shared" si="19"/>
        <v>4.0013578805357719</v>
      </c>
      <c r="AY27" s="45">
        <f t="shared" si="20"/>
        <v>-0.13756287050058491</v>
      </c>
      <c r="AZ27" s="45" t="str">
        <f t="shared" si="21"/>
        <v/>
      </c>
      <c r="BA27" s="45" t="str">
        <f t="shared" si="22"/>
        <v/>
      </c>
      <c r="BB27" s="45" t="str">
        <f t="shared" si="23"/>
        <v/>
      </c>
      <c r="BC27" s="32"/>
      <c r="BD27" s="39">
        <f t="shared" si="77"/>
        <v>36250</v>
      </c>
      <c r="BE27" s="44">
        <f>IF(AND(ISNUMBER(C26),ISNUMBER(C27)),INDEX('Country weights'!$B$6:$FB$133,MATCH(Goods!$BD27,'Country weights'!$A$6:$A$133,0),MATCH(Goods!BE$1,'Country weights'!$B$3:$FB$3,0)),"")</f>
        <v>0.26014397569129283</v>
      </c>
      <c r="BF27" s="44">
        <f>IF(AND(ISNUMBER(D26),ISNUMBER(D27)),INDEX('Country weights'!$B$6:$FB$133,MATCH(Goods!$BD27,'Country weights'!$A$6:$A$133,0),MATCH(Goods!BF$1,'Country weights'!$B$3:$FB$3,0)),"")</f>
        <v>8.8786642252665554E-2</v>
      </c>
      <c r="BG27" s="44">
        <f>IF(AND(ISNUMBER(E26),ISNUMBER(E27)),INDEX('Country weights'!$B$6:$FB$133,MATCH(Goods!$BD27,'Country weights'!$A$6:$A$133,0),MATCH(Goods!BG$1,'Country weights'!$B$3:$FB$3,0)),"")</f>
        <v>8.1358141369611087E-2</v>
      </c>
      <c r="BH27" s="44">
        <f>IF(AND(ISNUMBER(F26),ISNUMBER(F27)),INDEX('Country weights'!$B$6:$FB$133,MATCH(Goods!$BD27,'Country weights'!$A$6:$A$133,0),MATCH(Goods!BH$1,'Country weights'!$B$3:$FB$3,0)),"")</f>
        <v>5.3904243191647855E-2</v>
      </c>
      <c r="BI27" s="44">
        <f>IF(AND(ISNUMBER(G26),ISNUMBER(G27)),INDEX('Country weights'!$B$6:$FB$133,MATCH(Goods!$BD27,'Country weights'!$A$6:$A$133,0),MATCH(Goods!BI$1,'Country weights'!$B$3:$FB$3,0)),"")</f>
        <v>3.6736760175447229E-3</v>
      </c>
      <c r="BJ27" s="44">
        <f>IF(AND(ISNUMBER(H26),ISNUMBER(H27)),INDEX('Country weights'!$B$6:$FB$133,MATCH(Goods!$BD27,'Country weights'!$A$6:$A$133,0),MATCH(Goods!BJ$1,'Country weights'!$B$3:$FB$3,0)),"")</f>
        <v>1.7725470425201992E-2</v>
      </c>
      <c r="BK27" s="44" t="str">
        <f>IF(AND(ISNUMBER(I26),ISNUMBER(I27)),INDEX('Country weights'!$B$6:$FB$133,MATCH(Goods!$BD27,'Country weights'!$A$6:$A$133,0),MATCH(Goods!BK$1,'Country weights'!$B$3:$FB$3,0)),"")</f>
        <v/>
      </c>
      <c r="BL27" s="44">
        <f>IF(AND(ISNUMBER(J26),ISNUMBER(J27)),INDEX('Country weights'!$B$6:$FB$133,MATCH(Goods!$BD27,'Country weights'!$A$6:$A$133,0),MATCH(Goods!BL$1,'Country weights'!$B$3:$FB$3,0)),"")</f>
        <v>4.0227821480000774E-3</v>
      </c>
      <c r="BM27" s="44">
        <f>IF(AND(ISNUMBER(K26),ISNUMBER(K27)),INDEX('Country weights'!$B$6:$FB$133,MATCH(Goods!$BD27,'Country weights'!$A$6:$A$133,0),MATCH(Goods!BM$1,'Country weights'!$B$3:$FB$3,0)),"")</f>
        <v>3.2660723563588359E-2</v>
      </c>
      <c r="BN27" s="44">
        <f>IF(AND(ISNUMBER(L26),ISNUMBER(L27)),INDEX('Country weights'!$B$6:$FB$133,MATCH(Goods!$BD27,'Country weights'!$A$6:$A$133,0),MATCH(Goods!BN$1,'Country weights'!$B$3:$FB$3,0)),"")</f>
        <v>1.3739033156238976E-3</v>
      </c>
      <c r="BO27" s="44">
        <f>IF(AND(ISNUMBER(M26),ISNUMBER(M27)),INDEX('Country weights'!$B$6:$FB$133,MATCH(Goods!$BD27,'Country weights'!$A$6:$A$133,0),MATCH(Goods!BO$1,'Country weights'!$B$3:$FB$3,0)),"")</f>
        <v>5.9138360919530411E-3</v>
      </c>
      <c r="BP27" s="44">
        <f>IF(AND(ISNUMBER(N26),ISNUMBER(N27)),INDEX('Country weights'!$B$6:$FB$133,MATCH(Goods!$BD27,'Country weights'!$A$6:$A$133,0),MATCH(Goods!BP$1,'Country weights'!$B$3:$FB$3,0)),"")</f>
        <v>5.9215538696552762E-3</v>
      </c>
      <c r="BQ27" s="44">
        <f>IF(AND(ISNUMBER(O26),ISNUMBER(O27)),INDEX('Country weights'!$B$6:$FB$133,MATCH(Goods!$BD27,'Country weights'!$A$6:$A$133,0),MATCH(Goods!BQ$1,'Country weights'!$B$3:$FB$3,0)),"")</f>
        <v>1.8553806220870757E-3</v>
      </c>
      <c r="BR27" s="44">
        <f>IF(AND(ISNUMBER(P26),ISNUMBER(P27)),INDEX('Country weights'!$B$6:$FB$133,MATCH(Goods!$BD27,'Country weights'!$A$6:$A$133,0),MATCH(Goods!BR$1,'Country weights'!$B$3:$FB$3,0)),"")</f>
        <v>1.9090454290293636E-2</v>
      </c>
      <c r="BS27" s="44">
        <f>IF(AND(ISNUMBER(Q26),ISNUMBER(Q27)),INDEX('Country weights'!$B$6:$FB$133,MATCH(Goods!$BD27,'Country weights'!$A$6:$A$133,0),MATCH(Goods!BS$1,'Country weights'!$B$3:$FB$3,0)),"")</f>
        <v>1.2343913811711255E-2</v>
      </c>
      <c r="BT27" s="44">
        <f>IF(AND(ISNUMBER(R26),ISNUMBER(R27)),INDEX('Country weights'!$B$6:$FB$133,MATCH(Goods!$BD27,'Country weights'!$A$6:$A$133,0),MATCH(Goods!BT$1,'Country weights'!$B$3:$FB$3,0)),"")</f>
        <v>1.049633729869435E-2</v>
      </c>
      <c r="BU27" s="44">
        <f>IF(AND(ISNUMBER(S26),ISNUMBER(S27)),INDEX('Country weights'!$B$6:$FB$133,MATCH(Goods!$BD27,'Country weights'!$A$6:$A$133,0),MATCH(Goods!BU$1,'Country weights'!$B$3:$FB$3,0)),"")</f>
        <v>1.9754004722372293E-2</v>
      </c>
      <c r="BV27" s="44">
        <f>IF(AND(ISNUMBER(T26),ISNUMBER(T27)),INDEX('Country weights'!$B$6:$FB$133,MATCH(Goods!$BD27,'Country weights'!$A$6:$A$133,0),MATCH(Goods!BV$1,'Country weights'!$B$3:$FB$3,0)),"")</f>
        <v>1.0824498502276366E-2</v>
      </c>
      <c r="BW27" s="44">
        <f>IF(AND(ISNUMBER(U26),ISNUMBER(U27)),INDEX('Country weights'!$B$6:$FB$133,MATCH(Goods!$BD27,'Country weights'!$A$6:$A$133,0),MATCH(Goods!BW$1,'Country weights'!$B$3:$FB$3,0)),"")</f>
        <v>3.6963137465170881E-2</v>
      </c>
      <c r="BX27" s="44">
        <f>IF(AND(ISNUMBER(V26),ISNUMBER(V27)),INDEX('Country weights'!$B$6:$FB$133,MATCH(Goods!$BD27,'Country weights'!$A$6:$A$133,0),MATCH(Goods!BX$1,'Country weights'!$B$3:$FB$3,0)),"")</f>
        <v>2.8615671159584029E-2</v>
      </c>
      <c r="BY27" s="44">
        <f>IF(AND(ISNUMBER(W26),ISNUMBER(W27)),INDEX('Country weights'!$B$6:$FB$133,MATCH(Goods!$BD27,'Country weights'!$A$6:$A$133,0),MATCH(Goods!BY$1,'Country weights'!$B$3:$FB$3,0)),"")</f>
        <v>2.8629337769187094E-2</v>
      </c>
      <c r="BZ27" s="44">
        <f>IF(AND(ISNUMBER(X26),ISNUMBER(X27)),INDEX('Country weights'!$B$6:$FB$133,MATCH(Goods!$BD27,'Country weights'!$A$6:$A$133,0),MATCH(Goods!BZ$1,'Country weights'!$B$3:$FB$3,0)),"")</f>
        <v>2.771220335562825E-2</v>
      </c>
      <c r="CA27" s="44" t="str">
        <f>IF(AND(ISNUMBER(Y26),ISNUMBER(Y27)),INDEX('Country weights'!$B$6:$FB$133,MATCH(Goods!$BD27,'Country weights'!$A$6:$A$133,0),MATCH(Goods!CA$1,'Country weights'!$B$3:$FB$3,0)),"")</f>
        <v/>
      </c>
      <c r="CB27" s="44" t="str">
        <f>IF(AND(ISNUMBER(Z26),ISNUMBER(Z27)),INDEX('Country weights'!$B$6:$FB$133,MATCH(Goods!$BD27,'Country weights'!$A$6:$A$133,0),MATCH(Goods!CB$1,'Country weights'!$B$3:$FB$3,0)),"")</f>
        <v/>
      </c>
      <c r="CC27" s="44" t="str">
        <f>IF(AND(ISNUMBER(AA26),ISNUMBER(AA27)),INDEX('Country weights'!$B$6:$FB$133,MATCH(Goods!$BD27,'Country weights'!$A$6:$A$133,0),MATCH(Goods!CC$1,'Country weights'!$B$3:$FB$3,0)),"")</f>
        <v/>
      </c>
      <c r="CD27" s="46">
        <f t="shared" si="78"/>
        <v>0.75176988693379032</v>
      </c>
      <c r="CF27" s="39">
        <f t="shared" si="79"/>
        <v>36250</v>
      </c>
      <c r="CG27" s="45">
        <f t="shared" si="80"/>
        <v>0.34604202723832189</v>
      </c>
      <c r="CH27" s="45">
        <f t="shared" si="26"/>
        <v>0.11810348325442456</v>
      </c>
      <c r="CI27" s="45">
        <f t="shared" si="27"/>
        <v>0.10822213390515394</v>
      </c>
      <c r="CJ27" s="45">
        <f t="shared" si="28"/>
        <v>7.1703115712049389E-2</v>
      </c>
      <c r="CK27" s="45">
        <f t="shared" si="29"/>
        <v>4.8867028081270702E-3</v>
      </c>
      <c r="CL27" s="45">
        <f t="shared" si="30"/>
        <v>2.3578319287964649E-2</v>
      </c>
      <c r="CM27" s="45" t="str">
        <f t="shared" si="31"/>
        <v/>
      </c>
      <c r="CN27" s="45">
        <f t="shared" si="32"/>
        <v>5.3510817843577321E-3</v>
      </c>
      <c r="CO27" s="45">
        <f t="shared" si="33"/>
        <v>4.3445107513949741E-2</v>
      </c>
      <c r="CP27" s="45">
        <f t="shared" si="34"/>
        <v>1.8275583253641277E-3</v>
      </c>
      <c r="CQ27" s="45">
        <f t="shared" si="35"/>
        <v>7.8665509150327041E-3</v>
      </c>
      <c r="CR27" s="45">
        <f t="shared" si="36"/>
        <v>7.8768170587508492E-3</v>
      </c>
      <c r="CS27" s="45">
        <f t="shared" si="37"/>
        <v>2.4680166821452933E-3</v>
      </c>
      <c r="CT27" s="45">
        <f t="shared" si="38"/>
        <v>2.5394013011291267E-2</v>
      </c>
      <c r="CU27" s="45">
        <f t="shared" si="39"/>
        <v>1.6419803488083057E-2</v>
      </c>
      <c r="CV27" s="45">
        <f t="shared" si="40"/>
        <v>1.3962167787147321E-2</v>
      </c>
      <c r="CW27" s="45">
        <f t="shared" si="41"/>
        <v>2.6276663997466105E-2</v>
      </c>
      <c r="CX27" s="45">
        <f t="shared" si="42"/>
        <v>1.4398685941552882E-2</v>
      </c>
      <c r="CY27" s="45">
        <f t="shared" si="43"/>
        <v>4.9168153856136418E-2</v>
      </c>
      <c r="CZ27" s="45">
        <f t="shared" si="44"/>
        <v>3.8064401962543973E-2</v>
      </c>
      <c r="DA27" s="45">
        <f t="shared" si="45"/>
        <v>3.8082581208401779E-2</v>
      </c>
      <c r="DB27" s="45">
        <f t="shared" si="46"/>
        <v>3.686261426173474E-2</v>
      </c>
      <c r="DC27" s="45" t="str">
        <f t="shared" si="47"/>
        <v/>
      </c>
      <c r="DD27" s="45" t="str">
        <f t="shared" si="48"/>
        <v/>
      </c>
      <c r="DE27" s="45" t="str">
        <f t="shared" si="49"/>
        <v/>
      </c>
      <c r="DF27" s="46">
        <f t="shared" si="81"/>
        <v>0.99999999999999933</v>
      </c>
      <c r="DG27" s="47">
        <f>SUMPRODUCT(AD27:BB27,CG27:DE27,'Sector weights'!B14:Z14)</f>
        <v>1.7120540713589363</v>
      </c>
      <c r="DI27" s="45">
        <f>IF(AND(ISNUMBER(C26),ISNUMBER(C27)),CG27*'Sector weights'!B14,"")</f>
        <v>0.27859748131305456</v>
      </c>
      <c r="DJ27" s="45">
        <f>IF(AND(ISNUMBER(D26),ISNUMBER(D27)),CH27*'Sector weights'!C14,"")</f>
        <v>8.5889974761869756E-2</v>
      </c>
      <c r="DK27" s="45">
        <f>IF(AND(ISNUMBER(E26),ISNUMBER(E27)),CI27*'Sector weights'!D14,"")</f>
        <v>7.772318557233461E-2</v>
      </c>
      <c r="DL27" s="45">
        <f>IF(AND(ISNUMBER(F26),ISNUMBER(F27)),CJ27*'Sector weights'!E14,"")</f>
        <v>5.9629834336402752E-2</v>
      </c>
      <c r="DM27" s="45">
        <f>IF(AND(ISNUMBER(G26),ISNUMBER(G27)),CK27*'Sector weights'!F14,"")</f>
        <v>3.518112926057968E-3</v>
      </c>
      <c r="DN27" s="45">
        <f>IF(AND(ISNUMBER(H26),ISNUMBER(H27)),CL27*'Sector weights'!G14,"")</f>
        <v>1.6187930436424774E-2</v>
      </c>
      <c r="DO27" s="45" t="str">
        <f>IF(AND(ISNUMBER(I26),ISNUMBER(I27)),CM27*'Sector weights'!H14,"")</f>
        <v/>
      </c>
      <c r="DP27" s="45">
        <f>IF(AND(ISNUMBER(J26),ISNUMBER(J27)),CN27*'Sector weights'!I14,"")</f>
        <v>4.3778303526618286E-3</v>
      </c>
      <c r="DQ27" s="45">
        <f>IF(AND(ISNUMBER(K26),ISNUMBER(K27)),CO27*'Sector weights'!J14,"")</f>
        <v>4.0626664591758017E-2</v>
      </c>
      <c r="DR27" s="45">
        <f>IF(AND(ISNUMBER(L26),ISNUMBER(L27)),CP27*'Sector weights'!K14,"")</f>
        <v>1.0105558942955803E-3</v>
      </c>
      <c r="DS27" s="45">
        <f>IF(AND(ISNUMBER(M26),ISNUMBER(M27)),CQ27*'Sector weights'!L14,"")</f>
        <v>6.0898391774171926E-3</v>
      </c>
      <c r="DT27" s="45">
        <f>IF(AND(ISNUMBER(N26),ISNUMBER(N27)),CR27*'Sector weights'!M14,"")</f>
        <v>6.6679977656038721E-3</v>
      </c>
      <c r="DU27" s="45">
        <f>IF(AND(ISNUMBER(O26),ISNUMBER(O27)),CS27*'Sector weights'!N14,"")</f>
        <v>2.12708620519111E-3</v>
      </c>
      <c r="DV27" s="45">
        <f>IF(AND(ISNUMBER(P26),ISNUMBER(P27)),CT27*'Sector weights'!O14,"")</f>
        <v>1.6892980250844951E-2</v>
      </c>
      <c r="DW27" s="45">
        <f>IF(AND(ISNUMBER(Q26),ISNUMBER(Q27)),CU27*'Sector weights'!P14,"")</f>
        <v>1.1156426429356292E-2</v>
      </c>
      <c r="DX27" s="45">
        <f>IF(AND(ISNUMBER(R26),ISNUMBER(R27)),CV27*'Sector weights'!Q14,"")</f>
        <v>9.6433703568721899E-3</v>
      </c>
      <c r="DY27" s="45">
        <f>IF(AND(ISNUMBER(S26),ISNUMBER(S27)),CW27*'Sector weights'!R14,"")</f>
        <v>1.9934343586519999E-2</v>
      </c>
      <c r="DZ27" s="45">
        <f>IF(AND(ISNUMBER(T26),ISNUMBER(T27)),CX27*'Sector weights'!S14,"")</f>
        <v>1.2671221664975887E-2</v>
      </c>
      <c r="EA27" s="45">
        <f>IF(AND(ISNUMBER(U26),ISNUMBER(U27)),CY27*'Sector weights'!T14,"")</f>
        <v>3.8085378906736647E-2</v>
      </c>
      <c r="EB27" s="45">
        <f>IF(AND(ISNUMBER(V26),ISNUMBER(V27)),CZ27*'Sector weights'!U14,"")</f>
        <v>2.9426104920070941E-2</v>
      </c>
      <c r="EC27" s="45">
        <f>IF(AND(ISNUMBER(W26),ISNUMBER(W27)),DA27*'Sector weights'!V14,"")</f>
        <v>2.9556556605209783E-2</v>
      </c>
      <c r="ED27" s="45">
        <f>IF(AND(ISNUMBER(X26),ISNUMBER(X27)),DB27*'Sector weights'!W14,"")</f>
        <v>3.049746994555615E-2</v>
      </c>
      <c r="EE27" s="45" t="str">
        <f>IF(AND(ISNUMBER(Y26),ISNUMBER(Y27)),DC27*'Sector weights'!X14,"")</f>
        <v/>
      </c>
      <c r="EF27" s="45" t="str">
        <f>IF(AND(ISNUMBER(Z26),ISNUMBER(Z27)),DD27*'Sector weights'!Y14,"")</f>
        <v/>
      </c>
      <c r="EG27" s="45" t="str">
        <f>IF(AND(ISNUMBER(AA26),ISNUMBER(AA27)),DE27*'Sector weights'!Z14,"")</f>
        <v/>
      </c>
      <c r="EH27" s="46">
        <f t="shared" si="82"/>
        <v>0.780310345999215</v>
      </c>
      <c r="EI27" s="47">
        <f t="shared" si="83"/>
        <v>1.7120540713589363</v>
      </c>
      <c r="EK27" s="39">
        <f t="shared" si="84"/>
        <v>36250</v>
      </c>
      <c r="EL27" s="45">
        <f t="shared" si="85"/>
        <v>0.35703420150901705</v>
      </c>
      <c r="EM27" s="45">
        <f t="shared" si="51"/>
        <v>0.11007155704424834</v>
      </c>
      <c r="EN27" s="45">
        <f t="shared" si="52"/>
        <v>9.9605478731423613E-2</v>
      </c>
      <c r="EO27" s="45">
        <f t="shared" si="53"/>
        <v>7.6418100364983171E-2</v>
      </c>
      <c r="EP27" s="45">
        <f t="shared" si="54"/>
        <v>4.5086073048959769E-3</v>
      </c>
      <c r="EQ27" s="45">
        <f t="shared" si="55"/>
        <v>2.0745502759796881E-2</v>
      </c>
      <c r="ER27" s="45" t="str">
        <f t="shared" si="56"/>
        <v/>
      </c>
      <c r="ES27" s="45">
        <f t="shared" si="57"/>
        <v>5.6103707647959765E-3</v>
      </c>
      <c r="ET27" s="45">
        <f t="shared" si="58"/>
        <v>5.2064751928585715E-2</v>
      </c>
      <c r="EU27" s="45">
        <f t="shared" si="59"/>
        <v>1.2950691983989111E-3</v>
      </c>
      <c r="EV27" s="45">
        <f t="shared" si="60"/>
        <v>7.8043809218227627E-3</v>
      </c>
      <c r="EW27" s="45">
        <f t="shared" si="61"/>
        <v>8.5453150785348934E-3</v>
      </c>
      <c r="EX27" s="45">
        <f t="shared" si="62"/>
        <v>2.7259489972125141E-3</v>
      </c>
      <c r="EY27" s="45">
        <f t="shared" si="63"/>
        <v>2.1649053274069938E-2</v>
      </c>
      <c r="EZ27" s="45">
        <f t="shared" si="64"/>
        <v>1.4297422155886058E-2</v>
      </c>
      <c r="FA27" s="45">
        <f t="shared" si="65"/>
        <v>1.2358378184161474E-2</v>
      </c>
      <c r="FB27" s="45">
        <f t="shared" si="66"/>
        <v>2.554668624955032E-2</v>
      </c>
      <c r="FC27" s="45">
        <f t="shared" si="67"/>
        <v>1.6238694937140606E-2</v>
      </c>
      <c r="FD27" s="45">
        <f t="shared" si="68"/>
        <v>4.8807989157143586E-2</v>
      </c>
      <c r="FE27" s="45">
        <f t="shared" si="69"/>
        <v>3.7710771196285721E-2</v>
      </c>
      <c r="FF27" s="45">
        <f t="shared" si="70"/>
        <v>3.78779504292764E-2</v>
      </c>
      <c r="FG27" s="45">
        <f t="shared" si="71"/>
        <v>3.908376981276989E-2</v>
      </c>
      <c r="FH27" s="45" t="str">
        <f t="shared" si="72"/>
        <v/>
      </c>
      <c r="FI27" s="45" t="str">
        <f t="shared" si="73"/>
        <v/>
      </c>
      <c r="FJ27" s="45" t="str">
        <f t="shared" si="74"/>
        <v/>
      </c>
      <c r="FK27" s="46">
        <f t="shared" si="86"/>
        <v>1</v>
      </c>
      <c r="FL27" s="47">
        <f t="shared" si="87"/>
        <v>2.1940681424217066</v>
      </c>
    </row>
    <row r="28" spans="1:170" x14ac:dyDescent="0.2">
      <c r="A28" t="s">
        <v>777</v>
      </c>
      <c r="B28" s="11">
        <v>36341</v>
      </c>
      <c r="C28" s="2">
        <v>1222.8</v>
      </c>
      <c r="D28" s="3">
        <v>74328</v>
      </c>
      <c r="E28" s="9">
        <v>40767.4</v>
      </c>
      <c r="F28" s="3">
        <v>337783</v>
      </c>
      <c r="G28" s="3">
        <v>6369</v>
      </c>
      <c r="H28" s="2">
        <v>30380</v>
      </c>
      <c r="I28" s="2" t="e">
        <v>#N/A</v>
      </c>
      <c r="J28" s="2">
        <v>3194513.7</v>
      </c>
      <c r="K28" s="2">
        <v>914581.95727928355</v>
      </c>
      <c r="L28" s="9">
        <v>3442.8137999999999</v>
      </c>
      <c r="M28" s="3">
        <v>182004</v>
      </c>
      <c r="N28" s="9">
        <v>2119.3449999999998</v>
      </c>
      <c r="O28" s="2">
        <v>11095.9</v>
      </c>
      <c r="P28" s="2">
        <v>15324.9</v>
      </c>
      <c r="Q28" s="3">
        <v>82519</v>
      </c>
      <c r="R28" s="3">
        <v>126999</v>
      </c>
      <c r="S28" s="2">
        <v>37518.300000000003</v>
      </c>
      <c r="T28" s="2">
        <v>70850.7</v>
      </c>
      <c r="U28" s="3">
        <v>383961</v>
      </c>
      <c r="V28" s="2">
        <v>35416.400000000001</v>
      </c>
      <c r="W28" s="2">
        <v>38763.199999999997</v>
      </c>
      <c r="X28" s="3">
        <v>1001693.2836660198</v>
      </c>
      <c r="Y28" s="2" t="e">
        <v>#N/A</v>
      </c>
      <c r="Z28" s="3" t="e">
        <v>#N/A</v>
      </c>
      <c r="AA28" s="3" t="e">
        <v>#N/A</v>
      </c>
      <c r="AB28" s="28"/>
      <c r="AC28" s="43">
        <f t="shared" si="75"/>
        <v>36341</v>
      </c>
      <c r="AD28" s="45">
        <f t="shared" si="76"/>
        <v>3.3643279797126002</v>
      </c>
      <c r="AE28" s="45">
        <f t="shared" si="0"/>
        <v>0.90823931902415111</v>
      </c>
      <c r="AF28" s="45">
        <f t="shared" si="1"/>
        <v>2.7116910340101441</v>
      </c>
      <c r="AG28" s="45">
        <f t="shared" si="2"/>
        <v>1.654297803699234</v>
      </c>
      <c r="AH28" s="45">
        <f t="shared" si="3"/>
        <v>3.6958645392380252</v>
      </c>
      <c r="AI28" s="45">
        <f t="shared" si="4"/>
        <v>1.8676860141501495</v>
      </c>
      <c r="AJ28" s="45" t="str">
        <f t="shared" si="5"/>
        <v/>
      </c>
      <c r="AK28" s="45">
        <f t="shared" si="6"/>
        <v>-2.1512272104002639</v>
      </c>
      <c r="AL28" s="45">
        <f t="shared" si="7"/>
        <v>5.6227797956078573</v>
      </c>
      <c r="AM28" s="45">
        <f t="shared" si="8"/>
        <v>0.23249198409667216</v>
      </c>
      <c r="AN28" s="45">
        <f t="shared" si="9"/>
        <v>5.2782582037147474</v>
      </c>
      <c r="AO28" s="45">
        <f t="shared" si="10"/>
        <v>6.0210556857605235</v>
      </c>
      <c r="AP28" s="45">
        <f t="shared" si="11"/>
        <v>-6.2030313532887682</v>
      </c>
      <c r="AQ28" s="45">
        <f t="shared" si="12"/>
        <v>0.84957685676305683</v>
      </c>
      <c r="AR28" s="45">
        <f t="shared" si="13"/>
        <v>-1.2871583228661998</v>
      </c>
      <c r="AS28" s="45">
        <f t="shared" si="14"/>
        <v>3.0852773583986748</v>
      </c>
      <c r="AT28" s="45">
        <f t="shared" si="15"/>
        <v>3.1674842711953977</v>
      </c>
      <c r="AU28" s="45">
        <f t="shared" si="16"/>
        <v>-4.5352387471266686</v>
      </c>
      <c r="AV28" s="45">
        <f t="shared" si="17"/>
        <v>3.2625124384799475</v>
      </c>
      <c r="AW28" s="45">
        <f t="shared" si="18"/>
        <v>8.1909021203540036</v>
      </c>
      <c r="AX28" s="45">
        <f t="shared" si="19"/>
        <v>9.0747421084917068</v>
      </c>
      <c r="AY28" s="45">
        <f t="shared" si="20"/>
        <v>0.63347002798861407</v>
      </c>
      <c r="AZ28" s="45" t="str">
        <f t="shared" si="21"/>
        <v/>
      </c>
      <c r="BA28" s="45" t="str">
        <f t="shared" si="22"/>
        <v/>
      </c>
      <c r="BB28" s="45" t="str">
        <f t="shared" si="23"/>
        <v/>
      </c>
      <c r="BC28" s="32"/>
      <c r="BD28" s="39">
        <f t="shared" si="77"/>
        <v>36341</v>
      </c>
      <c r="BE28" s="44">
        <f>IF(AND(ISNUMBER(C27),ISNUMBER(C28)),INDEX('Country weights'!$B$6:$FB$133,MATCH(Goods!$BD28,'Country weights'!$A$6:$A$133,0),MATCH(Goods!BE$1,'Country weights'!$B$3:$FB$3,0)),"")</f>
        <v>0.26014397569129283</v>
      </c>
      <c r="BF28" s="44">
        <f>IF(AND(ISNUMBER(D27),ISNUMBER(D28)),INDEX('Country weights'!$B$6:$FB$133,MATCH(Goods!$BD28,'Country weights'!$A$6:$A$133,0),MATCH(Goods!BF$1,'Country weights'!$B$3:$FB$3,0)),"")</f>
        <v>8.8786642252665554E-2</v>
      </c>
      <c r="BG28" s="44">
        <f>IF(AND(ISNUMBER(E27),ISNUMBER(E28)),INDEX('Country weights'!$B$6:$FB$133,MATCH(Goods!$BD28,'Country weights'!$A$6:$A$133,0),MATCH(Goods!BG$1,'Country weights'!$B$3:$FB$3,0)),"")</f>
        <v>8.1358141369611087E-2</v>
      </c>
      <c r="BH28" s="44">
        <f>IF(AND(ISNUMBER(F27),ISNUMBER(F28)),INDEX('Country weights'!$B$6:$FB$133,MATCH(Goods!$BD28,'Country weights'!$A$6:$A$133,0),MATCH(Goods!BH$1,'Country weights'!$B$3:$FB$3,0)),"")</f>
        <v>5.3904243191647855E-2</v>
      </c>
      <c r="BI28" s="44">
        <f>IF(AND(ISNUMBER(G27),ISNUMBER(G28)),INDEX('Country weights'!$B$6:$FB$133,MATCH(Goods!$BD28,'Country weights'!$A$6:$A$133,0),MATCH(Goods!BI$1,'Country weights'!$B$3:$FB$3,0)),"")</f>
        <v>3.6736760175447229E-3</v>
      </c>
      <c r="BJ28" s="44">
        <f>IF(AND(ISNUMBER(H27),ISNUMBER(H28)),INDEX('Country weights'!$B$6:$FB$133,MATCH(Goods!$BD28,'Country weights'!$A$6:$A$133,0),MATCH(Goods!BJ$1,'Country weights'!$B$3:$FB$3,0)),"")</f>
        <v>1.7725470425201992E-2</v>
      </c>
      <c r="BK28" s="44" t="str">
        <f>IF(AND(ISNUMBER(I27),ISNUMBER(I28)),INDEX('Country weights'!$B$6:$FB$133,MATCH(Goods!$BD28,'Country weights'!$A$6:$A$133,0),MATCH(Goods!BK$1,'Country weights'!$B$3:$FB$3,0)),"")</f>
        <v/>
      </c>
      <c r="BL28" s="44">
        <f>IF(AND(ISNUMBER(J27),ISNUMBER(J28)),INDEX('Country weights'!$B$6:$FB$133,MATCH(Goods!$BD28,'Country weights'!$A$6:$A$133,0),MATCH(Goods!BL$1,'Country weights'!$B$3:$FB$3,0)),"")</f>
        <v>4.0227821480000774E-3</v>
      </c>
      <c r="BM28" s="44">
        <f>IF(AND(ISNUMBER(K27),ISNUMBER(K28)),INDEX('Country weights'!$B$6:$FB$133,MATCH(Goods!$BD28,'Country weights'!$A$6:$A$133,0),MATCH(Goods!BM$1,'Country weights'!$B$3:$FB$3,0)),"")</f>
        <v>3.2660723563588359E-2</v>
      </c>
      <c r="BN28" s="44">
        <f>IF(AND(ISNUMBER(L27),ISNUMBER(L28)),INDEX('Country weights'!$B$6:$FB$133,MATCH(Goods!$BD28,'Country weights'!$A$6:$A$133,0),MATCH(Goods!BN$1,'Country weights'!$B$3:$FB$3,0)),"")</f>
        <v>1.3739033156238976E-3</v>
      </c>
      <c r="BO28" s="44">
        <f>IF(AND(ISNUMBER(M27),ISNUMBER(M28)),INDEX('Country weights'!$B$6:$FB$133,MATCH(Goods!$BD28,'Country weights'!$A$6:$A$133,0),MATCH(Goods!BO$1,'Country weights'!$B$3:$FB$3,0)),"")</f>
        <v>5.9138360919530411E-3</v>
      </c>
      <c r="BP28" s="44">
        <f>IF(AND(ISNUMBER(N27),ISNUMBER(N28)),INDEX('Country weights'!$B$6:$FB$133,MATCH(Goods!$BD28,'Country weights'!$A$6:$A$133,0),MATCH(Goods!BP$1,'Country weights'!$B$3:$FB$3,0)),"")</f>
        <v>5.9215538696552762E-3</v>
      </c>
      <c r="BQ28" s="44">
        <f>IF(AND(ISNUMBER(O27),ISNUMBER(O28)),INDEX('Country weights'!$B$6:$FB$133,MATCH(Goods!$BD28,'Country weights'!$A$6:$A$133,0),MATCH(Goods!BQ$1,'Country weights'!$B$3:$FB$3,0)),"")</f>
        <v>1.8553806220870757E-3</v>
      </c>
      <c r="BR28" s="44">
        <f>IF(AND(ISNUMBER(P27),ISNUMBER(P28)),INDEX('Country weights'!$B$6:$FB$133,MATCH(Goods!$BD28,'Country weights'!$A$6:$A$133,0),MATCH(Goods!BR$1,'Country weights'!$B$3:$FB$3,0)),"")</f>
        <v>1.9090454290293636E-2</v>
      </c>
      <c r="BS28" s="44">
        <f>IF(AND(ISNUMBER(Q27),ISNUMBER(Q28)),INDEX('Country weights'!$B$6:$FB$133,MATCH(Goods!$BD28,'Country weights'!$A$6:$A$133,0),MATCH(Goods!BS$1,'Country weights'!$B$3:$FB$3,0)),"")</f>
        <v>1.2343913811711255E-2</v>
      </c>
      <c r="BT28" s="44">
        <f>IF(AND(ISNUMBER(R27),ISNUMBER(R28)),INDEX('Country weights'!$B$6:$FB$133,MATCH(Goods!$BD28,'Country weights'!$A$6:$A$133,0),MATCH(Goods!BT$1,'Country weights'!$B$3:$FB$3,0)),"")</f>
        <v>1.049633729869435E-2</v>
      </c>
      <c r="BU28" s="44">
        <f>IF(AND(ISNUMBER(S27),ISNUMBER(S28)),INDEX('Country weights'!$B$6:$FB$133,MATCH(Goods!$BD28,'Country weights'!$A$6:$A$133,0),MATCH(Goods!BU$1,'Country weights'!$B$3:$FB$3,0)),"")</f>
        <v>1.9754004722372293E-2</v>
      </c>
      <c r="BV28" s="44">
        <f>IF(AND(ISNUMBER(T27),ISNUMBER(T28)),INDEX('Country weights'!$B$6:$FB$133,MATCH(Goods!$BD28,'Country weights'!$A$6:$A$133,0),MATCH(Goods!BV$1,'Country weights'!$B$3:$FB$3,0)),"")</f>
        <v>1.0824498502276366E-2</v>
      </c>
      <c r="BW28" s="44">
        <f>IF(AND(ISNUMBER(U27),ISNUMBER(U28)),INDEX('Country weights'!$B$6:$FB$133,MATCH(Goods!$BD28,'Country weights'!$A$6:$A$133,0),MATCH(Goods!BW$1,'Country weights'!$B$3:$FB$3,0)),"")</f>
        <v>3.6963137465170881E-2</v>
      </c>
      <c r="BX28" s="44">
        <f>IF(AND(ISNUMBER(V27),ISNUMBER(V28)),INDEX('Country weights'!$B$6:$FB$133,MATCH(Goods!$BD28,'Country weights'!$A$6:$A$133,0),MATCH(Goods!BX$1,'Country weights'!$B$3:$FB$3,0)),"")</f>
        <v>2.8615671159584029E-2</v>
      </c>
      <c r="BY28" s="44">
        <f>IF(AND(ISNUMBER(W27),ISNUMBER(W28)),INDEX('Country weights'!$B$6:$FB$133,MATCH(Goods!$BD28,'Country weights'!$A$6:$A$133,0),MATCH(Goods!BY$1,'Country weights'!$B$3:$FB$3,0)),"")</f>
        <v>2.8629337769187094E-2</v>
      </c>
      <c r="BZ28" s="44">
        <f>IF(AND(ISNUMBER(X27),ISNUMBER(X28)),INDEX('Country weights'!$B$6:$FB$133,MATCH(Goods!$BD28,'Country weights'!$A$6:$A$133,0),MATCH(Goods!BZ$1,'Country weights'!$B$3:$FB$3,0)),"")</f>
        <v>2.771220335562825E-2</v>
      </c>
      <c r="CA28" s="44" t="str">
        <f>IF(AND(ISNUMBER(Y27),ISNUMBER(Y28)),INDEX('Country weights'!$B$6:$FB$133,MATCH(Goods!$BD28,'Country weights'!$A$6:$A$133,0),MATCH(Goods!CA$1,'Country weights'!$B$3:$FB$3,0)),"")</f>
        <v/>
      </c>
      <c r="CB28" s="44" t="str">
        <f>IF(AND(ISNUMBER(Z27),ISNUMBER(Z28)),INDEX('Country weights'!$B$6:$FB$133,MATCH(Goods!$BD28,'Country weights'!$A$6:$A$133,0),MATCH(Goods!CB$1,'Country weights'!$B$3:$FB$3,0)),"")</f>
        <v/>
      </c>
      <c r="CC28" s="44" t="str">
        <f>IF(AND(ISNUMBER(AA27),ISNUMBER(AA28)),INDEX('Country weights'!$B$6:$FB$133,MATCH(Goods!$BD28,'Country weights'!$A$6:$A$133,0),MATCH(Goods!CC$1,'Country weights'!$B$3:$FB$3,0)),"")</f>
        <v/>
      </c>
      <c r="CD28" s="46">
        <f t="shared" si="78"/>
        <v>0.75176988693379032</v>
      </c>
      <c r="CF28" s="39">
        <f t="shared" si="79"/>
        <v>36341</v>
      </c>
      <c r="CG28" s="45">
        <f t="shared" si="80"/>
        <v>0.34604202723832189</v>
      </c>
      <c r="CH28" s="45">
        <f t="shared" si="26"/>
        <v>0.11810348325442456</v>
      </c>
      <c r="CI28" s="45">
        <f t="shared" si="27"/>
        <v>0.10822213390515394</v>
      </c>
      <c r="CJ28" s="45">
        <f t="shared" si="28"/>
        <v>7.1703115712049389E-2</v>
      </c>
      <c r="CK28" s="45">
        <f t="shared" si="29"/>
        <v>4.8867028081270702E-3</v>
      </c>
      <c r="CL28" s="45">
        <f t="shared" si="30"/>
        <v>2.3578319287964649E-2</v>
      </c>
      <c r="CM28" s="45" t="str">
        <f t="shared" si="31"/>
        <v/>
      </c>
      <c r="CN28" s="45">
        <f t="shared" si="32"/>
        <v>5.3510817843577321E-3</v>
      </c>
      <c r="CO28" s="45">
        <f t="shared" si="33"/>
        <v>4.3445107513949741E-2</v>
      </c>
      <c r="CP28" s="45">
        <f t="shared" si="34"/>
        <v>1.8275583253641277E-3</v>
      </c>
      <c r="CQ28" s="45">
        <f t="shared" si="35"/>
        <v>7.8665509150327041E-3</v>
      </c>
      <c r="CR28" s="45">
        <f t="shared" si="36"/>
        <v>7.8768170587508492E-3</v>
      </c>
      <c r="CS28" s="45">
        <f t="shared" si="37"/>
        <v>2.4680166821452933E-3</v>
      </c>
      <c r="CT28" s="45">
        <f t="shared" si="38"/>
        <v>2.5394013011291267E-2</v>
      </c>
      <c r="CU28" s="45">
        <f t="shared" si="39"/>
        <v>1.6419803488083057E-2</v>
      </c>
      <c r="CV28" s="45">
        <f t="shared" si="40"/>
        <v>1.3962167787147321E-2</v>
      </c>
      <c r="CW28" s="45">
        <f t="shared" si="41"/>
        <v>2.6276663997466105E-2</v>
      </c>
      <c r="CX28" s="45">
        <f t="shared" si="42"/>
        <v>1.4398685941552882E-2</v>
      </c>
      <c r="CY28" s="45">
        <f t="shared" si="43"/>
        <v>4.9168153856136418E-2</v>
      </c>
      <c r="CZ28" s="45">
        <f t="shared" si="44"/>
        <v>3.8064401962543973E-2</v>
      </c>
      <c r="DA28" s="45">
        <f t="shared" si="45"/>
        <v>3.8082581208401779E-2</v>
      </c>
      <c r="DB28" s="45">
        <f t="shared" si="46"/>
        <v>3.686261426173474E-2</v>
      </c>
      <c r="DC28" s="45" t="str">
        <f t="shared" si="47"/>
        <v/>
      </c>
      <c r="DD28" s="45" t="str">
        <f t="shared" si="48"/>
        <v/>
      </c>
      <c r="DE28" s="45" t="str">
        <f t="shared" si="49"/>
        <v/>
      </c>
      <c r="DF28" s="46">
        <f t="shared" si="81"/>
        <v>0.99999999999999933</v>
      </c>
      <c r="DG28" s="47">
        <f>SUMPRODUCT(AD28:BB28,CG28:DE28,'Sector weights'!B15:Z15)</f>
        <v>2.3356967788351892</v>
      </c>
      <c r="DI28" s="45">
        <f>IF(AND(ISNUMBER(C27),ISNUMBER(C28)),CG28*'Sector weights'!B15,"")</f>
        <v>0.27968006983872024</v>
      </c>
      <c r="DJ28" s="45">
        <f>IF(AND(ISNUMBER(D27),ISNUMBER(D28)),CH28*'Sector weights'!C15,"")</f>
        <v>8.5038802657285598E-2</v>
      </c>
      <c r="DK28" s="45">
        <f>IF(AND(ISNUMBER(E27),ISNUMBER(E28)),CI28*'Sector weights'!D15,"")</f>
        <v>7.8428878102913602E-2</v>
      </c>
      <c r="DL28" s="45">
        <f>IF(AND(ISNUMBER(F27),ISNUMBER(F28)),CJ28*'Sector weights'!E15,"")</f>
        <v>5.9601359601491023E-2</v>
      </c>
      <c r="DM28" s="45">
        <f>IF(AND(ISNUMBER(G27),ISNUMBER(G28)),CK28*'Sector weights'!F15,"")</f>
        <v>3.5663175674330401E-3</v>
      </c>
      <c r="DN28" s="45">
        <f>IF(AND(ISNUMBER(H27),ISNUMBER(H28)),CL28*'Sector weights'!G15,"")</f>
        <v>1.6490225977322116E-2</v>
      </c>
      <c r="DO28" s="45" t="str">
        <f>IF(AND(ISNUMBER(I27),ISNUMBER(I28)),CM28*'Sector weights'!H15,"")</f>
        <v/>
      </c>
      <c r="DP28" s="45">
        <f>IF(AND(ISNUMBER(J27),ISNUMBER(J28)),CN28*'Sector weights'!I15,"")</f>
        <v>4.3296851085324354E-3</v>
      </c>
      <c r="DQ28" s="45">
        <f>IF(AND(ISNUMBER(K27),ISNUMBER(K28)),CO28*'Sector weights'!J15,"")</f>
        <v>4.0841188441130376E-2</v>
      </c>
      <c r="DR28" s="45">
        <f>IF(AND(ISNUMBER(L27),ISNUMBER(L28)),CP28*'Sector weights'!K15,"")</f>
        <v>1.4197401792151426E-3</v>
      </c>
      <c r="DS28" s="45">
        <f>IF(AND(ISNUMBER(M27),ISNUMBER(M28)),CQ28*'Sector weights'!L15,"")</f>
        <v>5.9750160611223638E-3</v>
      </c>
      <c r="DT28" s="45">
        <f>IF(AND(ISNUMBER(N27),ISNUMBER(N28)),CR28*'Sector weights'!M15,"")</f>
        <v>6.5821847820325841E-3</v>
      </c>
      <c r="DU28" s="45">
        <f>IF(AND(ISNUMBER(O27),ISNUMBER(O28)),CS28*'Sector weights'!N15,"")</f>
        <v>2.0269579517053953E-3</v>
      </c>
      <c r="DV28" s="45">
        <f>IF(AND(ISNUMBER(P27),ISNUMBER(P28)),CT28*'Sector weights'!O15,"")</f>
        <v>1.6769327237040218E-2</v>
      </c>
      <c r="DW28" s="45">
        <f>IF(AND(ISNUMBER(Q27),ISNUMBER(Q28)),CU28*'Sector weights'!P15,"")</f>
        <v>1.1141343121642071E-2</v>
      </c>
      <c r="DX28" s="45">
        <f>IF(AND(ISNUMBER(R27),ISNUMBER(R28)),CV28*'Sector weights'!Q15,"")</f>
        <v>9.2408545467491249E-3</v>
      </c>
      <c r="DY28" s="45">
        <f>IF(AND(ISNUMBER(S27),ISNUMBER(S28)),CW28*'Sector weights'!R15,"")</f>
        <v>1.9531924225896512E-2</v>
      </c>
      <c r="DZ28" s="45">
        <f>IF(AND(ISNUMBER(T27),ISNUMBER(T28)),CX28*'Sector weights'!S15,"")</f>
        <v>1.2629205839736096E-2</v>
      </c>
      <c r="EA28" s="45">
        <f>IF(AND(ISNUMBER(U27),ISNUMBER(U28)),CY28*'Sector weights'!T15,"")</f>
        <v>3.8042413131645088E-2</v>
      </c>
      <c r="EB28" s="45">
        <f>IF(AND(ISNUMBER(V27),ISNUMBER(V28)),CZ28*'Sector weights'!U15,"")</f>
        <v>3.0217774162105214E-2</v>
      </c>
      <c r="EC28" s="45">
        <f>IF(AND(ISNUMBER(W27),ISNUMBER(W28)),DA28*'Sector weights'!V15,"")</f>
        <v>2.8536320972539244E-2</v>
      </c>
      <c r="ED28" s="45">
        <f>IF(AND(ISNUMBER(X27),ISNUMBER(X28)),DB28*'Sector weights'!W15,"")</f>
        <v>3.0669803420807041E-2</v>
      </c>
      <c r="EE28" s="45" t="str">
        <f>IF(AND(ISNUMBER(Y27),ISNUMBER(Y28)),DC28*'Sector weights'!X15,"")</f>
        <v/>
      </c>
      <c r="EF28" s="45" t="str">
        <f>IF(AND(ISNUMBER(Z27),ISNUMBER(Z28)),DD28*'Sector weights'!Y15,"")</f>
        <v/>
      </c>
      <c r="EG28" s="45" t="str">
        <f>IF(AND(ISNUMBER(AA27),ISNUMBER(AA28)),DE28*'Sector weights'!Z15,"")</f>
        <v/>
      </c>
      <c r="EH28" s="46">
        <f t="shared" si="82"/>
        <v>0.78075939292706464</v>
      </c>
      <c r="EI28" s="47">
        <f t="shared" si="83"/>
        <v>2.3356967788351892</v>
      </c>
      <c r="EK28" s="39">
        <f t="shared" si="84"/>
        <v>36341</v>
      </c>
      <c r="EL28" s="45">
        <f t="shared" si="85"/>
        <v>0.35821544047033554</v>
      </c>
      <c r="EM28" s="45">
        <f t="shared" si="51"/>
        <v>0.10891806544712242</v>
      </c>
      <c r="EN28" s="45">
        <f t="shared" si="52"/>
        <v>0.10045204555129843</v>
      </c>
      <c r="EO28" s="45">
        <f t="shared" si="53"/>
        <v>7.6337678600376102E-2</v>
      </c>
      <c r="EP28" s="45">
        <f t="shared" si="54"/>
        <v>4.5677549315966933E-3</v>
      </c>
      <c r="EQ28" s="45">
        <f t="shared" si="55"/>
        <v>2.1120752598954087E-2</v>
      </c>
      <c r="ER28" s="45" t="str">
        <f t="shared" si="56"/>
        <v/>
      </c>
      <c r="ES28" s="45">
        <f t="shared" si="57"/>
        <v>5.5454793727174496E-3</v>
      </c>
      <c r="ET28" s="45">
        <f t="shared" si="58"/>
        <v>5.2309570414538188E-2</v>
      </c>
      <c r="EU28" s="45">
        <f t="shared" si="59"/>
        <v>1.8184093487400015E-3</v>
      </c>
      <c r="EV28" s="45">
        <f t="shared" si="60"/>
        <v>7.6528263575825154E-3</v>
      </c>
      <c r="EW28" s="45">
        <f t="shared" si="61"/>
        <v>8.4304906756945859E-3</v>
      </c>
      <c r="EX28" s="45">
        <f t="shared" si="62"/>
        <v>2.5961364923274711E-3</v>
      </c>
      <c r="EY28" s="45">
        <f t="shared" si="63"/>
        <v>2.1478226696923952E-2</v>
      </c>
      <c r="EZ28" s="45">
        <f t="shared" si="64"/>
        <v>1.4269880353117763E-2</v>
      </c>
      <c r="FA28" s="45">
        <f t="shared" si="65"/>
        <v>1.183572638441811E-2</v>
      </c>
      <c r="FB28" s="45">
        <f t="shared" si="66"/>
        <v>2.5016572842846484E-2</v>
      </c>
      <c r="FC28" s="45">
        <f t="shared" si="67"/>
        <v>1.6175541343651647E-2</v>
      </c>
      <c r="FD28" s="45">
        <f t="shared" si="68"/>
        <v>4.8724886919418536E-2</v>
      </c>
      <c r="FE28" s="45">
        <f t="shared" si="69"/>
        <v>3.8703055558280082E-2</v>
      </c>
      <c r="FF28" s="45">
        <f t="shared" si="70"/>
        <v>3.654944305640264E-2</v>
      </c>
      <c r="FG28" s="45">
        <f t="shared" si="71"/>
        <v>3.9282016583657146E-2</v>
      </c>
      <c r="FH28" s="45" t="str">
        <f t="shared" si="72"/>
        <v/>
      </c>
      <c r="FI28" s="45" t="str">
        <f t="shared" si="73"/>
        <v/>
      </c>
      <c r="FJ28" s="45" t="str">
        <f t="shared" si="74"/>
        <v/>
      </c>
      <c r="FK28" s="46">
        <f t="shared" si="86"/>
        <v>0.99999999999999978</v>
      </c>
      <c r="FL28" s="47">
        <f t="shared" si="87"/>
        <v>2.9915705145456766</v>
      </c>
    </row>
    <row r="29" spans="1:170" x14ac:dyDescent="0.2">
      <c r="A29" t="s">
        <v>778</v>
      </c>
      <c r="B29" s="11">
        <v>36433</v>
      </c>
      <c r="C29" s="2">
        <v>1269.5999999999999</v>
      </c>
      <c r="D29" s="3">
        <v>78135</v>
      </c>
      <c r="E29" s="9">
        <v>41800</v>
      </c>
      <c r="F29" s="3">
        <v>346307</v>
      </c>
      <c r="G29" s="3">
        <v>6562</v>
      </c>
      <c r="H29" s="2">
        <v>32250</v>
      </c>
      <c r="I29" s="2" t="e">
        <v>#N/A</v>
      </c>
      <c r="J29" s="2">
        <v>3262659.8</v>
      </c>
      <c r="K29" s="2">
        <v>949627.56087556714</v>
      </c>
      <c r="L29" s="9">
        <v>3741.6887999999999</v>
      </c>
      <c r="M29" s="3">
        <v>183728</v>
      </c>
      <c r="N29" s="9">
        <v>2232.7190000000001</v>
      </c>
      <c r="O29" s="2">
        <v>10952.5</v>
      </c>
      <c r="P29" s="2">
        <v>15865.5</v>
      </c>
      <c r="Q29" s="3">
        <v>84969</v>
      </c>
      <c r="R29" s="3">
        <v>130545</v>
      </c>
      <c r="S29" s="2">
        <v>37749.199999999997</v>
      </c>
      <c r="T29" s="2">
        <v>70491.399999999994</v>
      </c>
      <c r="U29" s="3">
        <v>399490</v>
      </c>
      <c r="V29" s="2">
        <v>37505.5</v>
      </c>
      <c r="W29" s="2">
        <v>39889.300000000003</v>
      </c>
      <c r="X29" s="3">
        <v>1021621.9235066304</v>
      </c>
      <c r="Y29" s="2" t="e">
        <v>#N/A</v>
      </c>
      <c r="Z29" s="3" t="e">
        <v>#N/A</v>
      </c>
      <c r="AA29" s="3" t="e">
        <v>#N/A</v>
      </c>
      <c r="AB29" s="28"/>
      <c r="AC29" s="43">
        <f t="shared" si="75"/>
        <v>36433</v>
      </c>
      <c r="AD29" s="45">
        <f t="shared" si="76"/>
        <v>3.8272816486751626</v>
      </c>
      <c r="AE29" s="45">
        <f t="shared" si="0"/>
        <v>5.1218921536971163</v>
      </c>
      <c r="AF29" s="45">
        <f t="shared" si="1"/>
        <v>2.5329061946555376</v>
      </c>
      <c r="AG29" s="45">
        <f t="shared" si="2"/>
        <v>2.5235136167302663</v>
      </c>
      <c r="AH29" s="45">
        <f t="shared" si="3"/>
        <v>3.0303030303030276</v>
      </c>
      <c r="AI29" s="45">
        <f t="shared" si="4"/>
        <v>6.1553653719552237</v>
      </c>
      <c r="AJ29" s="45" t="str">
        <f t="shared" si="5"/>
        <v/>
      </c>
      <c r="AK29" s="45">
        <f t="shared" si="6"/>
        <v>2.1332229691173321</v>
      </c>
      <c r="AL29" s="45">
        <f t="shared" si="7"/>
        <v>3.8318713065954135</v>
      </c>
      <c r="AM29" s="45">
        <f t="shared" si="8"/>
        <v>8.6811258860412401</v>
      </c>
      <c r="AN29" s="45">
        <f t="shared" si="9"/>
        <v>0.94723192896859487</v>
      </c>
      <c r="AO29" s="45">
        <f t="shared" si="10"/>
        <v>5.3494829770518892</v>
      </c>
      <c r="AP29" s="45">
        <f t="shared" si="11"/>
        <v>-1.2923692535080522</v>
      </c>
      <c r="AQ29" s="45">
        <f t="shared" si="12"/>
        <v>3.5275923497053885</v>
      </c>
      <c r="AR29" s="45">
        <f t="shared" si="13"/>
        <v>2.9690131969607014</v>
      </c>
      <c r="AS29" s="45">
        <f t="shared" si="14"/>
        <v>2.7921479696690454</v>
      </c>
      <c r="AT29" s="45">
        <f t="shared" si="15"/>
        <v>0.61543300202833162</v>
      </c>
      <c r="AU29" s="45">
        <f t="shared" si="16"/>
        <v>-0.50712272426384208</v>
      </c>
      <c r="AV29" s="45">
        <f t="shared" si="17"/>
        <v>4.0444211781925699</v>
      </c>
      <c r="AW29" s="45">
        <f t="shared" si="18"/>
        <v>5.8986797077060338</v>
      </c>
      <c r="AX29" s="45">
        <f t="shared" si="19"/>
        <v>2.9050749164155842</v>
      </c>
      <c r="AY29" s="45">
        <f t="shared" si="20"/>
        <v>1.9894952043279401</v>
      </c>
      <c r="AZ29" s="45" t="str">
        <f t="shared" si="21"/>
        <v/>
      </c>
      <c r="BA29" s="45" t="str">
        <f t="shared" si="22"/>
        <v/>
      </c>
      <c r="BB29" s="45" t="str">
        <f t="shared" si="23"/>
        <v/>
      </c>
      <c r="BC29" s="32"/>
      <c r="BD29" s="39">
        <f t="shared" si="77"/>
        <v>36433</v>
      </c>
      <c r="BE29" s="44">
        <f>IF(AND(ISNUMBER(C28),ISNUMBER(C29)),INDEX('Country weights'!$B$6:$FB$133,MATCH(Goods!$BD29,'Country weights'!$A$6:$A$133,0),MATCH(Goods!BE$1,'Country weights'!$B$3:$FB$3,0)),"")</f>
        <v>0.26014397569129283</v>
      </c>
      <c r="BF29" s="44">
        <f>IF(AND(ISNUMBER(D28),ISNUMBER(D29)),INDEX('Country weights'!$B$6:$FB$133,MATCH(Goods!$BD29,'Country weights'!$A$6:$A$133,0),MATCH(Goods!BF$1,'Country weights'!$B$3:$FB$3,0)),"")</f>
        <v>8.8786642252665554E-2</v>
      </c>
      <c r="BG29" s="44">
        <f>IF(AND(ISNUMBER(E28),ISNUMBER(E29)),INDEX('Country weights'!$B$6:$FB$133,MATCH(Goods!$BD29,'Country weights'!$A$6:$A$133,0),MATCH(Goods!BG$1,'Country weights'!$B$3:$FB$3,0)),"")</f>
        <v>8.1358141369611087E-2</v>
      </c>
      <c r="BH29" s="44">
        <f>IF(AND(ISNUMBER(F28),ISNUMBER(F29)),INDEX('Country weights'!$B$6:$FB$133,MATCH(Goods!$BD29,'Country weights'!$A$6:$A$133,0),MATCH(Goods!BH$1,'Country weights'!$B$3:$FB$3,0)),"")</f>
        <v>5.3904243191647855E-2</v>
      </c>
      <c r="BI29" s="44">
        <f>IF(AND(ISNUMBER(G28),ISNUMBER(G29)),INDEX('Country weights'!$B$6:$FB$133,MATCH(Goods!$BD29,'Country weights'!$A$6:$A$133,0),MATCH(Goods!BI$1,'Country weights'!$B$3:$FB$3,0)),"")</f>
        <v>3.6736760175447229E-3</v>
      </c>
      <c r="BJ29" s="44">
        <f>IF(AND(ISNUMBER(H28),ISNUMBER(H29)),INDEX('Country weights'!$B$6:$FB$133,MATCH(Goods!$BD29,'Country weights'!$A$6:$A$133,0),MATCH(Goods!BJ$1,'Country weights'!$B$3:$FB$3,0)),"")</f>
        <v>1.7725470425201992E-2</v>
      </c>
      <c r="BK29" s="44" t="str">
        <f>IF(AND(ISNUMBER(I28),ISNUMBER(I29)),INDEX('Country weights'!$B$6:$FB$133,MATCH(Goods!$BD29,'Country weights'!$A$6:$A$133,0),MATCH(Goods!BK$1,'Country weights'!$B$3:$FB$3,0)),"")</f>
        <v/>
      </c>
      <c r="BL29" s="44">
        <f>IF(AND(ISNUMBER(J28),ISNUMBER(J29)),INDEX('Country weights'!$B$6:$FB$133,MATCH(Goods!$BD29,'Country weights'!$A$6:$A$133,0),MATCH(Goods!BL$1,'Country weights'!$B$3:$FB$3,0)),"")</f>
        <v>4.0227821480000774E-3</v>
      </c>
      <c r="BM29" s="44">
        <f>IF(AND(ISNUMBER(K28),ISNUMBER(K29)),INDEX('Country weights'!$B$6:$FB$133,MATCH(Goods!$BD29,'Country weights'!$A$6:$A$133,0),MATCH(Goods!BM$1,'Country weights'!$B$3:$FB$3,0)),"")</f>
        <v>3.2660723563588359E-2</v>
      </c>
      <c r="BN29" s="44">
        <f>IF(AND(ISNUMBER(L28),ISNUMBER(L29)),INDEX('Country weights'!$B$6:$FB$133,MATCH(Goods!$BD29,'Country weights'!$A$6:$A$133,0),MATCH(Goods!BN$1,'Country weights'!$B$3:$FB$3,0)),"")</f>
        <v>1.3739033156238976E-3</v>
      </c>
      <c r="BO29" s="44">
        <f>IF(AND(ISNUMBER(M28),ISNUMBER(M29)),INDEX('Country weights'!$B$6:$FB$133,MATCH(Goods!$BD29,'Country weights'!$A$6:$A$133,0),MATCH(Goods!BO$1,'Country weights'!$B$3:$FB$3,0)),"")</f>
        <v>5.9138360919530411E-3</v>
      </c>
      <c r="BP29" s="44">
        <f>IF(AND(ISNUMBER(N28),ISNUMBER(N29)),INDEX('Country weights'!$B$6:$FB$133,MATCH(Goods!$BD29,'Country weights'!$A$6:$A$133,0),MATCH(Goods!BP$1,'Country weights'!$B$3:$FB$3,0)),"")</f>
        <v>5.9215538696552762E-3</v>
      </c>
      <c r="BQ29" s="44">
        <f>IF(AND(ISNUMBER(O28),ISNUMBER(O29)),INDEX('Country weights'!$B$6:$FB$133,MATCH(Goods!$BD29,'Country weights'!$A$6:$A$133,0),MATCH(Goods!BQ$1,'Country weights'!$B$3:$FB$3,0)),"")</f>
        <v>1.8553806220870757E-3</v>
      </c>
      <c r="BR29" s="44">
        <f>IF(AND(ISNUMBER(P28),ISNUMBER(P29)),INDEX('Country weights'!$B$6:$FB$133,MATCH(Goods!$BD29,'Country weights'!$A$6:$A$133,0),MATCH(Goods!BR$1,'Country weights'!$B$3:$FB$3,0)),"")</f>
        <v>1.9090454290293636E-2</v>
      </c>
      <c r="BS29" s="44">
        <f>IF(AND(ISNUMBER(Q28),ISNUMBER(Q29)),INDEX('Country weights'!$B$6:$FB$133,MATCH(Goods!$BD29,'Country weights'!$A$6:$A$133,0),MATCH(Goods!BS$1,'Country weights'!$B$3:$FB$3,0)),"")</f>
        <v>1.2343913811711255E-2</v>
      </c>
      <c r="BT29" s="44">
        <f>IF(AND(ISNUMBER(R28),ISNUMBER(R29)),INDEX('Country weights'!$B$6:$FB$133,MATCH(Goods!$BD29,'Country weights'!$A$6:$A$133,0),MATCH(Goods!BT$1,'Country weights'!$B$3:$FB$3,0)),"")</f>
        <v>1.049633729869435E-2</v>
      </c>
      <c r="BU29" s="44">
        <f>IF(AND(ISNUMBER(S28),ISNUMBER(S29)),INDEX('Country weights'!$B$6:$FB$133,MATCH(Goods!$BD29,'Country weights'!$A$6:$A$133,0),MATCH(Goods!BU$1,'Country weights'!$B$3:$FB$3,0)),"")</f>
        <v>1.9754004722372293E-2</v>
      </c>
      <c r="BV29" s="44">
        <f>IF(AND(ISNUMBER(T28),ISNUMBER(T29)),INDEX('Country weights'!$B$6:$FB$133,MATCH(Goods!$BD29,'Country weights'!$A$6:$A$133,0),MATCH(Goods!BV$1,'Country weights'!$B$3:$FB$3,0)),"")</f>
        <v>1.0824498502276366E-2</v>
      </c>
      <c r="BW29" s="44">
        <f>IF(AND(ISNUMBER(U28),ISNUMBER(U29)),INDEX('Country weights'!$B$6:$FB$133,MATCH(Goods!$BD29,'Country weights'!$A$6:$A$133,0),MATCH(Goods!BW$1,'Country weights'!$B$3:$FB$3,0)),"")</f>
        <v>3.6963137465170881E-2</v>
      </c>
      <c r="BX29" s="44">
        <f>IF(AND(ISNUMBER(V28),ISNUMBER(V29)),INDEX('Country weights'!$B$6:$FB$133,MATCH(Goods!$BD29,'Country weights'!$A$6:$A$133,0),MATCH(Goods!BX$1,'Country weights'!$B$3:$FB$3,0)),"")</f>
        <v>2.8615671159584029E-2</v>
      </c>
      <c r="BY29" s="44">
        <f>IF(AND(ISNUMBER(W28),ISNUMBER(W29)),INDEX('Country weights'!$B$6:$FB$133,MATCH(Goods!$BD29,'Country weights'!$A$6:$A$133,0),MATCH(Goods!BY$1,'Country weights'!$B$3:$FB$3,0)),"")</f>
        <v>2.8629337769187094E-2</v>
      </c>
      <c r="BZ29" s="44">
        <f>IF(AND(ISNUMBER(X28),ISNUMBER(X29)),INDEX('Country weights'!$B$6:$FB$133,MATCH(Goods!$BD29,'Country weights'!$A$6:$A$133,0),MATCH(Goods!BZ$1,'Country weights'!$B$3:$FB$3,0)),"")</f>
        <v>2.771220335562825E-2</v>
      </c>
      <c r="CA29" s="44" t="str">
        <f>IF(AND(ISNUMBER(Y28),ISNUMBER(Y29)),INDEX('Country weights'!$B$6:$FB$133,MATCH(Goods!$BD29,'Country weights'!$A$6:$A$133,0),MATCH(Goods!CA$1,'Country weights'!$B$3:$FB$3,0)),"")</f>
        <v/>
      </c>
      <c r="CB29" s="44" t="str">
        <f>IF(AND(ISNUMBER(Z28),ISNUMBER(Z29)),INDEX('Country weights'!$B$6:$FB$133,MATCH(Goods!$BD29,'Country weights'!$A$6:$A$133,0),MATCH(Goods!CB$1,'Country weights'!$B$3:$FB$3,0)),"")</f>
        <v/>
      </c>
      <c r="CC29" s="44" t="str">
        <f>IF(AND(ISNUMBER(AA28),ISNUMBER(AA29)),INDEX('Country weights'!$B$6:$FB$133,MATCH(Goods!$BD29,'Country weights'!$A$6:$A$133,0),MATCH(Goods!CC$1,'Country weights'!$B$3:$FB$3,0)),"")</f>
        <v/>
      </c>
      <c r="CD29" s="46">
        <f t="shared" si="78"/>
        <v>0.75176988693379032</v>
      </c>
      <c r="CF29" s="39">
        <f t="shared" si="79"/>
        <v>36433</v>
      </c>
      <c r="CG29" s="45">
        <f t="shared" si="80"/>
        <v>0.34604202723832189</v>
      </c>
      <c r="CH29" s="45">
        <f t="shared" si="26"/>
        <v>0.11810348325442456</v>
      </c>
      <c r="CI29" s="45">
        <f t="shared" si="27"/>
        <v>0.10822213390515394</v>
      </c>
      <c r="CJ29" s="45">
        <f t="shared" si="28"/>
        <v>7.1703115712049389E-2</v>
      </c>
      <c r="CK29" s="45">
        <f t="shared" si="29"/>
        <v>4.8867028081270702E-3</v>
      </c>
      <c r="CL29" s="45">
        <f t="shared" si="30"/>
        <v>2.3578319287964649E-2</v>
      </c>
      <c r="CM29" s="45" t="str">
        <f t="shared" si="31"/>
        <v/>
      </c>
      <c r="CN29" s="45">
        <f t="shared" si="32"/>
        <v>5.3510817843577321E-3</v>
      </c>
      <c r="CO29" s="45">
        <f t="shared" si="33"/>
        <v>4.3445107513949741E-2</v>
      </c>
      <c r="CP29" s="45">
        <f t="shared" si="34"/>
        <v>1.8275583253641277E-3</v>
      </c>
      <c r="CQ29" s="45">
        <f t="shared" si="35"/>
        <v>7.8665509150327041E-3</v>
      </c>
      <c r="CR29" s="45">
        <f t="shared" si="36"/>
        <v>7.8768170587508492E-3</v>
      </c>
      <c r="CS29" s="45">
        <f t="shared" si="37"/>
        <v>2.4680166821452933E-3</v>
      </c>
      <c r="CT29" s="45">
        <f t="shared" si="38"/>
        <v>2.5394013011291267E-2</v>
      </c>
      <c r="CU29" s="45">
        <f t="shared" si="39"/>
        <v>1.6419803488083057E-2</v>
      </c>
      <c r="CV29" s="45">
        <f t="shared" si="40"/>
        <v>1.3962167787147321E-2</v>
      </c>
      <c r="CW29" s="45">
        <f t="shared" si="41"/>
        <v>2.6276663997466105E-2</v>
      </c>
      <c r="CX29" s="45">
        <f t="shared" si="42"/>
        <v>1.4398685941552882E-2</v>
      </c>
      <c r="CY29" s="45">
        <f t="shared" si="43"/>
        <v>4.9168153856136418E-2</v>
      </c>
      <c r="CZ29" s="45">
        <f t="shared" si="44"/>
        <v>3.8064401962543973E-2</v>
      </c>
      <c r="DA29" s="45">
        <f t="shared" si="45"/>
        <v>3.8082581208401779E-2</v>
      </c>
      <c r="DB29" s="45">
        <f t="shared" si="46"/>
        <v>3.686261426173474E-2</v>
      </c>
      <c r="DC29" s="45" t="str">
        <f t="shared" si="47"/>
        <v/>
      </c>
      <c r="DD29" s="45" t="str">
        <f t="shared" si="48"/>
        <v/>
      </c>
      <c r="DE29" s="45" t="str">
        <f t="shared" si="49"/>
        <v/>
      </c>
      <c r="DF29" s="46">
        <f t="shared" si="81"/>
        <v>0.99999999999999933</v>
      </c>
      <c r="DG29" s="47">
        <f>SUMPRODUCT(AD29:BB29,CG29:DE29,'Sector weights'!B16:Z16)</f>
        <v>2.7923833855475277</v>
      </c>
      <c r="DI29" s="45">
        <f>IF(AND(ISNUMBER(C28),ISNUMBER(C29)),CG29*'Sector weights'!B16,"")</f>
        <v>0.28124971147026917</v>
      </c>
      <c r="DJ29" s="45">
        <f>IF(AND(ISNUMBER(D28),ISNUMBER(D29)),CH29*'Sector weights'!C16,"")</f>
        <v>8.4765459037039706E-2</v>
      </c>
      <c r="DK29" s="45">
        <f>IF(AND(ISNUMBER(E28),ISNUMBER(E29)),CI29*'Sector weights'!D16,"")</f>
        <v>7.9038181840029031E-2</v>
      </c>
      <c r="DL29" s="45">
        <f>IF(AND(ISNUMBER(F28),ISNUMBER(F29)),CJ29*'Sector weights'!E16,"")</f>
        <v>5.9456239038106783E-2</v>
      </c>
      <c r="DM29" s="45">
        <f>IF(AND(ISNUMBER(G28),ISNUMBER(G29)),CK29*'Sector weights'!F16,"")</f>
        <v>3.6047498476906776E-3</v>
      </c>
      <c r="DN29" s="45">
        <f>IF(AND(ISNUMBER(H28),ISNUMBER(H29)),CL29*'Sector weights'!G16,"")</f>
        <v>1.6446842696676831E-2</v>
      </c>
      <c r="DO29" s="45" t="str">
        <f>IF(AND(ISNUMBER(I28),ISNUMBER(I29)),CM29*'Sector weights'!H16,"")</f>
        <v/>
      </c>
      <c r="DP29" s="45">
        <f>IF(AND(ISNUMBER(J28),ISNUMBER(J29)),CN29*'Sector weights'!I16,"")</f>
        <v>4.2766013214980952E-3</v>
      </c>
      <c r="DQ29" s="45">
        <f>IF(AND(ISNUMBER(K28),ISNUMBER(K29)),CO29*'Sector weights'!J16,"")</f>
        <v>4.0596214407780044E-2</v>
      </c>
      <c r="DR29" s="45">
        <f>IF(AND(ISNUMBER(L28),ISNUMBER(L29)),CP29*'Sector weights'!K16,"")</f>
        <v>1.3541425133122341E-3</v>
      </c>
      <c r="DS29" s="45">
        <f>IF(AND(ISNUMBER(M28),ISNUMBER(M29)),CQ29*'Sector weights'!L16,"")</f>
        <v>5.9889307625106657E-3</v>
      </c>
      <c r="DT29" s="45">
        <f>IF(AND(ISNUMBER(N28),ISNUMBER(N29)),CR29*'Sector weights'!M16,"")</f>
        <v>6.6126572285343417E-3</v>
      </c>
      <c r="DU29" s="45">
        <f>IF(AND(ISNUMBER(O28),ISNUMBER(O29)),CS29*'Sector weights'!N16,"")</f>
        <v>2.0908787538970598E-3</v>
      </c>
      <c r="DV29" s="45">
        <f>IF(AND(ISNUMBER(P28),ISNUMBER(P29)),CT29*'Sector weights'!O16,"")</f>
        <v>1.6731546362358712E-2</v>
      </c>
      <c r="DW29" s="45">
        <f>IF(AND(ISNUMBER(Q28),ISNUMBER(Q29)),CU29*'Sector weights'!P16,"")</f>
        <v>1.1258564862175737E-2</v>
      </c>
      <c r="DX29" s="45">
        <f>IF(AND(ISNUMBER(R28),ISNUMBER(R29)),CV29*'Sector weights'!Q16,"")</f>
        <v>9.4111411993860437E-3</v>
      </c>
      <c r="DY29" s="45">
        <f>IF(AND(ISNUMBER(S28),ISNUMBER(S29)),CW29*'Sector weights'!R16,"")</f>
        <v>1.9572630101711813E-2</v>
      </c>
      <c r="DZ29" s="45">
        <f>IF(AND(ISNUMBER(T28),ISNUMBER(T29)),CX29*'Sector weights'!S16,"")</f>
        <v>1.208494859402812E-2</v>
      </c>
      <c r="EA29" s="45">
        <f>IF(AND(ISNUMBER(U28),ISNUMBER(U29)),CY29*'Sector weights'!T16,"")</f>
        <v>3.8330890490816567E-2</v>
      </c>
      <c r="EB29" s="45">
        <f>IF(AND(ISNUMBER(V28),ISNUMBER(V29)),CZ29*'Sector weights'!U16,"")</f>
        <v>3.0696494441044567E-2</v>
      </c>
      <c r="EC29" s="45">
        <f>IF(AND(ISNUMBER(W28),ISNUMBER(W29)),DA29*'Sector weights'!V16,"")</f>
        <v>2.853530588890001E-2</v>
      </c>
      <c r="ED29" s="45">
        <f>IF(AND(ISNUMBER(X28),ISNUMBER(X29)),DB29*'Sector weights'!W16,"")</f>
        <v>3.065540860033154E-2</v>
      </c>
      <c r="EE29" s="45" t="str">
        <f>IF(AND(ISNUMBER(Y28),ISNUMBER(Y29)),DC29*'Sector weights'!X16,"")</f>
        <v/>
      </c>
      <c r="EF29" s="45" t="str">
        <f>IF(AND(ISNUMBER(Z28),ISNUMBER(Z29)),DD29*'Sector weights'!Y16,"")</f>
        <v/>
      </c>
      <c r="EG29" s="45" t="str">
        <f>IF(AND(ISNUMBER(AA28),ISNUMBER(AA29)),DE29*'Sector weights'!Z16,"")</f>
        <v/>
      </c>
      <c r="EH29" s="46">
        <f t="shared" si="82"/>
        <v>0.78275753945809767</v>
      </c>
      <c r="EI29" s="47">
        <f t="shared" si="83"/>
        <v>2.7923833855475277</v>
      </c>
      <c r="EK29" s="39">
        <f t="shared" si="84"/>
        <v>36433</v>
      </c>
      <c r="EL29" s="45">
        <f t="shared" si="85"/>
        <v>0.35930629510764994</v>
      </c>
      <c r="EM29" s="45">
        <f t="shared" si="51"/>
        <v>0.10829082412380564</v>
      </c>
      <c r="EN29" s="45">
        <f t="shared" si="52"/>
        <v>0.10097402817064795</v>
      </c>
      <c r="EO29" s="45">
        <f t="shared" si="53"/>
        <v>7.5957414705028939E-2</v>
      </c>
      <c r="EP29" s="45">
        <f t="shared" si="54"/>
        <v>4.6051933912846657E-3</v>
      </c>
      <c r="EQ29" s="45">
        <f t="shared" si="55"/>
        <v>2.1011413966147124E-2</v>
      </c>
      <c r="ER29" s="45" t="str">
        <f t="shared" si="56"/>
        <v/>
      </c>
      <c r="ES29" s="45">
        <f t="shared" si="57"/>
        <v>5.4635070324059506E-3</v>
      </c>
      <c r="ET29" s="45">
        <f t="shared" si="58"/>
        <v>5.1863076829492781E-2</v>
      </c>
      <c r="EU29" s="45">
        <f t="shared" si="59"/>
        <v>1.7299641907629606E-3</v>
      </c>
      <c r="EV29" s="45">
        <f t="shared" si="60"/>
        <v>7.6510674897578082E-3</v>
      </c>
      <c r="EW29" s="45">
        <f t="shared" si="61"/>
        <v>8.4478997584772914E-3</v>
      </c>
      <c r="EX29" s="45">
        <f t="shared" si="62"/>
        <v>2.6711703797124373E-3</v>
      </c>
      <c r="EY29" s="45">
        <f t="shared" si="63"/>
        <v>2.1375132807972628E-2</v>
      </c>
      <c r="EZ29" s="45">
        <f t="shared" si="64"/>
        <v>1.4383208458100616E-2</v>
      </c>
      <c r="FA29" s="45">
        <f t="shared" si="65"/>
        <v>1.2023060430566236E-2</v>
      </c>
      <c r="FB29" s="45">
        <f t="shared" si="66"/>
        <v>2.5004716166977997E-2</v>
      </c>
      <c r="FC29" s="45">
        <f t="shared" si="67"/>
        <v>1.5438942437264186E-2</v>
      </c>
      <c r="FD29" s="45">
        <f t="shared" si="68"/>
        <v>4.8969046682518072E-2</v>
      </c>
      <c r="FE29" s="45">
        <f t="shared" si="69"/>
        <v>3.9215840018986876E-2</v>
      </c>
      <c r="FF29" s="45">
        <f t="shared" si="70"/>
        <v>3.6454846424928689E-2</v>
      </c>
      <c r="FG29" s="45">
        <f t="shared" si="71"/>
        <v>3.9163351427511324E-2</v>
      </c>
      <c r="FH29" s="45" t="str">
        <f t="shared" si="72"/>
        <v/>
      </c>
      <c r="FI29" s="45" t="str">
        <f t="shared" si="73"/>
        <v/>
      </c>
      <c r="FJ29" s="45" t="str">
        <f t="shared" si="74"/>
        <v/>
      </c>
      <c r="FK29" s="46">
        <f t="shared" si="86"/>
        <v>1.0000000000000002</v>
      </c>
      <c r="FL29" s="47">
        <f t="shared" si="87"/>
        <v>3.5673669620361532</v>
      </c>
    </row>
    <row r="30" spans="1:170" x14ac:dyDescent="0.2">
      <c r="A30" t="s">
        <v>779</v>
      </c>
      <c r="B30" s="11">
        <v>36525</v>
      </c>
      <c r="C30" s="2">
        <v>1303.0999999999999</v>
      </c>
      <c r="D30" s="3">
        <v>78992</v>
      </c>
      <c r="E30" s="9">
        <v>43354.1</v>
      </c>
      <c r="F30" s="3">
        <v>364260</v>
      </c>
      <c r="G30" s="3">
        <v>7469</v>
      </c>
      <c r="H30" s="2">
        <v>33066</v>
      </c>
      <c r="I30" s="2" t="e">
        <v>#N/A</v>
      </c>
      <c r="J30" s="2">
        <v>3366376.6</v>
      </c>
      <c r="K30" s="2">
        <v>982713.20260932448</v>
      </c>
      <c r="L30" s="9">
        <v>3972.0876000000003</v>
      </c>
      <c r="M30" s="3">
        <v>193106</v>
      </c>
      <c r="N30" s="9">
        <v>2363.0729999999999</v>
      </c>
      <c r="O30" s="2">
        <v>12561.4</v>
      </c>
      <c r="P30" s="2">
        <v>16235.5</v>
      </c>
      <c r="Q30" s="3">
        <v>90129</v>
      </c>
      <c r="R30" s="3">
        <v>131478</v>
      </c>
      <c r="S30" s="2">
        <v>40460.199999999997</v>
      </c>
      <c r="T30" s="2">
        <v>69634.899999999994</v>
      </c>
      <c r="U30" s="3">
        <v>420913</v>
      </c>
      <c r="V30" s="2">
        <v>40345.699999999997</v>
      </c>
      <c r="W30" s="2">
        <v>41810.300000000003</v>
      </c>
      <c r="X30" s="3">
        <v>1071071.3491861811</v>
      </c>
      <c r="Y30" s="2" t="e">
        <v>#N/A</v>
      </c>
      <c r="Z30" s="3" t="e">
        <v>#N/A</v>
      </c>
      <c r="AA30" s="3" t="e">
        <v>#N/A</v>
      </c>
      <c r="AB30" s="28"/>
      <c r="AC30" s="43">
        <f t="shared" si="75"/>
        <v>36525</v>
      </c>
      <c r="AD30" s="45">
        <f t="shared" si="76"/>
        <v>2.6386263390044018</v>
      </c>
      <c r="AE30" s="45">
        <f t="shared" si="0"/>
        <v>1.0968196070902936</v>
      </c>
      <c r="AF30" s="45">
        <f t="shared" si="1"/>
        <v>3.717942583732059</v>
      </c>
      <c r="AG30" s="45">
        <f t="shared" si="2"/>
        <v>5.1841285333533493</v>
      </c>
      <c r="AH30" s="45">
        <f t="shared" si="3"/>
        <v>13.822005486132284</v>
      </c>
      <c r="AI30" s="45">
        <f t="shared" si="4"/>
        <v>2.5302325581395335</v>
      </c>
      <c r="AJ30" s="45" t="str">
        <f t="shared" si="5"/>
        <v/>
      </c>
      <c r="AK30" s="45">
        <f t="shared" si="6"/>
        <v>3.1789032984683274</v>
      </c>
      <c r="AL30" s="45">
        <f t="shared" si="7"/>
        <v>3.484065026846106</v>
      </c>
      <c r="AM30" s="45">
        <f t="shared" si="8"/>
        <v>6.1576152458216349</v>
      </c>
      <c r="AN30" s="45">
        <f t="shared" si="9"/>
        <v>5.1042845946181359</v>
      </c>
      <c r="AO30" s="45">
        <f t="shared" si="10"/>
        <v>5.8383522512237329</v>
      </c>
      <c r="AP30" s="45">
        <f t="shared" si="11"/>
        <v>14.689796850034242</v>
      </c>
      <c r="AQ30" s="45">
        <f t="shared" si="12"/>
        <v>2.3321042513630097</v>
      </c>
      <c r="AR30" s="45">
        <f t="shared" si="13"/>
        <v>6.0728030222787055</v>
      </c>
      <c r="AS30" s="45">
        <f t="shared" si="14"/>
        <v>0.71469608181087274</v>
      </c>
      <c r="AT30" s="45">
        <f t="shared" si="15"/>
        <v>7.1816091466839094</v>
      </c>
      <c r="AU30" s="45">
        <f t="shared" si="16"/>
        <v>-1.2150418348904957</v>
      </c>
      <c r="AV30" s="45">
        <f t="shared" si="17"/>
        <v>5.3625872988059875</v>
      </c>
      <c r="AW30" s="45">
        <f t="shared" si="18"/>
        <v>7.5727559957872836</v>
      </c>
      <c r="AX30" s="45">
        <f t="shared" si="19"/>
        <v>4.8158278034460267</v>
      </c>
      <c r="AY30" s="45">
        <f t="shared" si="20"/>
        <v>4.8402862685072101</v>
      </c>
      <c r="AZ30" s="45" t="str">
        <f t="shared" si="21"/>
        <v/>
      </c>
      <c r="BA30" s="45" t="str">
        <f t="shared" si="22"/>
        <v/>
      </c>
      <c r="BB30" s="45" t="str">
        <f t="shared" si="23"/>
        <v/>
      </c>
      <c r="BC30" s="32"/>
      <c r="BD30" s="39">
        <f t="shared" si="77"/>
        <v>36525</v>
      </c>
      <c r="BE30" s="44">
        <f>IF(AND(ISNUMBER(C29),ISNUMBER(C30)),INDEX('Country weights'!$B$6:$FB$133,MATCH(Goods!$BD30,'Country weights'!$A$6:$A$133,0),MATCH(Goods!BE$1,'Country weights'!$B$3:$FB$3,0)),"")</f>
        <v>0.26014397569129283</v>
      </c>
      <c r="BF30" s="44">
        <f>IF(AND(ISNUMBER(D29),ISNUMBER(D30)),INDEX('Country weights'!$B$6:$FB$133,MATCH(Goods!$BD30,'Country weights'!$A$6:$A$133,0),MATCH(Goods!BF$1,'Country weights'!$B$3:$FB$3,0)),"")</f>
        <v>8.8786642252665554E-2</v>
      </c>
      <c r="BG30" s="44">
        <f>IF(AND(ISNUMBER(E29),ISNUMBER(E30)),INDEX('Country weights'!$B$6:$FB$133,MATCH(Goods!$BD30,'Country weights'!$A$6:$A$133,0),MATCH(Goods!BG$1,'Country weights'!$B$3:$FB$3,0)),"")</f>
        <v>8.1358141369611087E-2</v>
      </c>
      <c r="BH30" s="44">
        <f>IF(AND(ISNUMBER(F29),ISNUMBER(F30)),INDEX('Country weights'!$B$6:$FB$133,MATCH(Goods!$BD30,'Country weights'!$A$6:$A$133,0),MATCH(Goods!BH$1,'Country weights'!$B$3:$FB$3,0)),"")</f>
        <v>5.3904243191647855E-2</v>
      </c>
      <c r="BI30" s="44">
        <f>IF(AND(ISNUMBER(G29),ISNUMBER(G30)),INDEX('Country weights'!$B$6:$FB$133,MATCH(Goods!$BD30,'Country weights'!$A$6:$A$133,0),MATCH(Goods!BI$1,'Country weights'!$B$3:$FB$3,0)),"")</f>
        <v>3.6736760175447229E-3</v>
      </c>
      <c r="BJ30" s="44">
        <f>IF(AND(ISNUMBER(H29),ISNUMBER(H30)),INDEX('Country weights'!$B$6:$FB$133,MATCH(Goods!$BD30,'Country weights'!$A$6:$A$133,0),MATCH(Goods!BJ$1,'Country weights'!$B$3:$FB$3,0)),"")</f>
        <v>1.7725470425201992E-2</v>
      </c>
      <c r="BK30" s="44" t="str">
        <f>IF(AND(ISNUMBER(I29),ISNUMBER(I30)),INDEX('Country weights'!$B$6:$FB$133,MATCH(Goods!$BD30,'Country weights'!$A$6:$A$133,0),MATCH(Goods!BK$1,'Country weights'!$B$3:$FB$3,0)),"")</f>
        <v/>
      </c>
      <c r="BL30" s="44">
        <f>IF(AND(ISNUMBER(J29),ISNUMBER(J30)),INDEX('Country weights'!$B$6:$FB$133,MATCH(Goods!$BD30,'Country weights'!$A$6:$A$133,0),MATCH(Goods!BL$1,'Country weights'!$B$3:$FB$3,0)),"")</f>
        <v>4.0227821480000774E-3</v>
      </c>
      <c r="BM30" s="44">
        <f>IF(AND(ISNUMBER(K29),ISNUMBER(K30)),INDEX('Country weights'!$B$6:$FB$133,MATCH(Goods!$BD30,'Country weights'!$A$6:$A$133,0),MATCH(Goods!BM$1,'Country weights'!$B$3:$FB$3,0)),"")</f>
        <v>3.2660723563588359E-2</v>
      </c>
      <c r="BN30" s="44">
        <f>IF(AND(ISNUMBER(L29),ISNUMBER(L30)),INDEX('Country weights'!$B$6:$FB$133,MATCH(Goods!$BD30,'Country weights'!$A$6:$A$133,0),MATCH(Goods!BN$1,'Country weights'!$B$3:$FB$3,0)),"")</f>
        <v>1.3739033156238976E-3</v>
      </c>
      <c r="BO30" s="44">
        <f>IF(AND(ISNUMBER(M29),ISNUMBER(M30)),INDEX('Country weights'!$B$6:$FB$133,MATCH(Goods!$BD30,'Country weights'!$A$6:$A$133,0),MATCH(Goods!BO$1,'Country weights'!$B$3:$FB$3,0)),"")</f>
        <v>5.9138360919530411E-3</v>
      </c>
      <c r="BP30" s="44">
        <f>IF(AND(ISNUMBER(N29),ISNUMBER(N30)),INDEX('Country weights'!$B$6:$FB$133,MATCH(Goods!$BD30,'Country weights'!$A$6:$A$133,0),MATCH(Goods!BP$1,'Country weights'!$B$3:$FB$3,0)),"")</f>
        <v>5.9215538696552762E-3</v>
      </c>
      <c r="BQ30" s="44">
        <f>IF(AND(ISNUMBER(O29),ISNUMBER(O30)),INDEX('Country weights'!$B$6:$FB$133,MATCH(Goods!$BD30,'Country weights'!$A$6:$A$133,0),MATCH(Goods!BQ$1,'Country weights'!$B$3:$FB$3,0)),"")</f>
        <v>1.8553806220870757E-3</v>
      </c>
      <c r="BR30" s="44">
        <f>IF(AND(ISNUMBER(P29),ISNUMBER(P30)),INDEX('Country weights'!$B$6:$FB$133,MATCH(Goods!$BD30,'Country weights'!$A$6:$A$133,0),MATCH(Goods!BR$1,'Country weights'!$B$3:$FB$3,0)),"")</f>
        <v>1.9090454290293636E-2</v>
      </c>
      <c r="BS30" s="44">
        <f>IF(AND(ISNUMBER(Q29),ISNUMBER(Q30)),INDEX('Country weights'!$B$6:$FB$133,MATCH(Goods!$BD30,'Country weights'!$A$6:$A$133,0),MATCH(Goods!BS$1,'Country weights'!$B$3:$FB$3,0)),"")</f>
        <v>1.2343913811711255E-2</v>
      </c>
      <c r="BT30" s="44">
        <f>IF(AND(ISNUMBER(R29),ISNUMBER(R30)),INDEX('Country weights'!$B$6:$FB$133,MATCH(Goods!$BD30,'Country weights'!$A$6:$A$133,0),MATCH(Goods!BT$1,'Country weights'!$B$3:$FB$3,0)),"")</f>
        <v>1.049633729869435E-2</v>
      </c>
      <c r="BU30" s="44">
        <f>IF(AND(ISNUMBER(S29),ISNUMBER(S30)),INDEX('Country weights'!$B$6:$FB$133,MATCH(Goods!$BD30,'Country weights'!$A$6:$A$133,0),MATCH(Goods!BU$1,'Country weights'!$B$3:$FB$3,0)),"")</f>
        <v>1.9754004722372293E-2</v>
      </c>
      <c r="BV30" s="44">
        <f>IF(AND(ISNUMBER(T29),ISNUMBER(T30)),INDEX('Country weights'!$B$6:$FB$133,MATCH(Goods!$BD30,'Country weights'!$A$6:$A$133,0),MATCH(Goods!BV$1,'Country weights'!$B$3:$FB$3,0)),"")</f>
        <v>1.0824498502276366E-2</v>
      </c>
      <c r="BW30" s="44">
        <f>IF(AND(ISNUMBER(U29),ISNUMBER(U30)),INDEX('Country weights'!$B$6:$FB$133,MATCH(Goods!$BD30,'Country weights'!$A$6:$A$133,0),MATCH(Goods!BW$1,'Country weights'!$B$3:$FB$3,0)),"")</f>
        <v>3.6963137465170881E-2</v>
      </c>
      <c r="BX30" s="44">
        <f>IF(AND(ISNUMBER(V29),ISNUMBER(V30)),INDEX('Country weights'!$B$6:$FB$133,MATCH(Goods!$BD30,'Country weights'!$A$6:$A$133,0),MATCH(Goods!BX$1,'Country weights'!$B$3:$FB$3,0)),"")</f>
        <v>2.8615671159584029E-2</v>
      </c>
      <c r="BY30" s="44">
        <f>IF(AND(ISNUMBER(W29),ISNUMBER(W30)),INDEX('Country weights'!$B$6:$FB$133,MATCH(Goods!$BD30,'Country weights'!$A$6:$A$133,0),MATCH(Goods!BY$1,'Country weights'!$B$3:$FB$3,0)),"")</f>
        <v>2.8629337769187094E-2</v>
      </c>
      <c r="BZ30" s="44">
        <f>IF(AND(ISNUMBER(X29),ISNUMBER(X30)),INDEX('Country weights'!$B$6:$FB$133,MATCH(Goods!$BD30,'Country weights'!$A$6:$A$133,0),MATCH(Goods!BZ$1,'Country weights'!$B$3:$FB$3,0)),"")</f>
        <v>2.771220335562825E-2</v>
      </c>
      <c r="CA30" s="44" t="str">
        <f>IF(AND(ISNUMBER(Y29),ISNUMBER(Y30)),INDEX('Country weights'!$B$6:$FB$133,MATCH(Goods!$BD30,'Country weights'!$A$6:$A$133,0),MATCH(Goods!CA$1,'Country weights'!$B$3:$FB$3,0)),"")</f>
        <v/>
      </c>
      <c r="CB30" s="44" t="str">
        <f>IF(AND(ISNUMBER(Z29),ISNUMBER(Z30)),INDEX('Country weights'!$B$6:$FB$133,MATCH(Goods!$BD30,'Country weights'!$A$6:$A$133,0),MATCH(Goods!CB$1,'Country weights'!$B$3:$FB$3,0)),"")</f>
        <v/>
      </c>
      <c r="CC30" s="44" t="str">
        <f>IF(AND(ISNUMBER(AA29),ISNUMBER(AA30)),INDEX('Country weights'!$B$6:$FB$133,MATCH(Goods!$BD30,'Country weights'!$A$6:$A$133,0),MATCH(Goods!CC$1,'Country weights'!$B$3:$FB$3,0)),"")</f>
        <v/>
      </c>
      <c r="CD30" s="46">
        <f t="shared" si="78"/>
        <v>0.75176988693379032</v>
      </c>
      <c r="CF30" s="39">
        <f t="shared" si="79"/>
        <v>36525</v>
      </c>
      <c r="CG30" s="45">
        <f t="shared" si="80"/>
        <v>0.34604202723832189</v>
      </c>
      <c r="CH30" s="45">
        <f t="shared" si="26"/>
        <v>0.11810348325442456</v>
      </c>
      <c r="CI30" s="45">
        <f t="shared" si="27"/>
        <v>0.10822213390515394</v>
      </c>
      <c r="CJ30" s="45">
        <f t="shared" si="28"/>
        <v>7.1703115712049389E-2</v>
      </c>
      <c r="CK30" s="45">
        <f t="shared" si="29"/>
        <v>4.8867028081270702E-3</v>
      </c>
      <c r="CL30" s="45">
        <f t="shared" si="30"/>
        <v>2.3578319287964649E-2</v>
      </c>
      <c r="CM30" s="45" t="str">
        <f t="shared" si="31"/>
        <v/>
      </c>
      <c r="CN30" s="45">
        <f t="shared" si="32"/>
        <v>5.3510817843577321E-3</v>
      </c>
      <c r="CO30" s="45">
        <f t="shared" si="33"/>
        <v>4.3445107513949741E-2</v>
      </c>
      <c r="CP30" s="45">
        <f t="shared" si="34"/>
        <v>1.8275583253641277E-3</v>
      </c>
      <c r="CQ30" s="45">
        <f t="shared" si="35"/>
        <v>7.8665509150327041E-3</v>
      </c>
      <c r="CR30" s="45">
        <f t="shared" si="36"/>
        <v>7.8768170587508492E-3</v>
      </c>
      <c r="CS30" s="45">
        <f t="shared" si="37"/>
        <v>2.4680166821452933E-3</v>
      </c>
      <c r="CT30" s="45">
        <f t="shared" si="38"/>
        <v>2.5394013011291267E-2</v>
      </c>
      <c r="CU30" s="45">
        <f t="shared" si="39"/>
        <v>1.6419803488083057E-2</v>
      </c>
      <c r="CV30" s="45">
        <f t="shared" si="40"/>
        <v>1.3962167787147321E-2</v>
      </c>
      <c r="CW30" s="45">
        <f t="shared" si="41"/>
        <v>2.6276663997466105E-2</v>
      </c>
      <c r="CX30" s="45">
        <f t="shared" si="42"/>
        <v>1.4398685941552882E-2</v>
      </c>
      <c r="CY30" s="45">
        <f t="shared" si="43"/>
        <v>4.9168153856136418E-2</v>
      </c>
      <c r="CZ30" s="45">
        <f t="shared" si="44"/>
        <v>3.8064401962543973E-2</v>
      </c>
      <c r="DA30" s="45">
        <f t="shared" si="45"/>
        <v>3.8082581208401779E-2</v>
      </c>
      <c r="DB30" s="45">
        <f t="shared" si="46"/>
        <v>3.686261426173474E-2</v>
      </c>
      <c r="DC30" s="45" t="str">
        <f t="shared" si="47"/>
        <v/>
      </c>
      <c r="DD30" s="45" t="str">
        <f t="shared" si="48"/>
        <v/>
      </c>
      <c r="DE30" s="45" t="str">
        <f t="shared" si="49"/>
        <v/>
      </c>
      <c r="DF30" s="46">
        <f t="shared" si="81"/>
        <v>0.99999999999999933</v>
      </c>
      <c r="DG30" s="47">
        <f>SUMPRODUCT(AD30:BB30,CG30:DE30,'Sector weights'!B17:Z17)</f>
        <v>2.7641014628060474</v>
      </c>
      <c r="DI30" s="45">
        <f>IF(AND(ISNUMBER(C29),ISNUMBER(C30)),CG30*'Sector weights'!B17,"")</f>
        <v>0.28191411561972118</v>
      </c>
      <c r="DJ30" s="45">
        <f>IF(AND(ISNUMBER(D29),ISNUMBER(D30)),CH30*'Sector weights'!C17,"")</f>
        <v>8.6206076491269754E-2</v>
      </c>
      <c r="DK30" s="45">
        <f>IF(AND(ISNUMBER(E29),ISNUMBER(E30)),CI30*'Sector weights'!D17,"")</f>
        <v>7.903676753528309E-2</v>
      </c>
      <c r="DL30" s="45">
        <f>IF(AND(ISNUMBER(F29),ISNUMBER(F30)),CJ30*'Sector weights'!E17,"")</f>
        <v>5.9527617635590745E-2</v>
      </c>
      <c r="DM30" s="45">
        <f>IF(AND(ISNUMBER(G29),ISNUMBER(G30)),CK30*'Sector weights'!F17,"")</f>
        <v>3.6119107712243559E-3</v>
      </c>
      <c r="DN30" s="45">
        <f>IF(AND(ISNUMBER(H29),ISNUMBER(H30)),CL30*'Sector weights'!G17,"")</f>
        <v>1.6683871185836273E-2</v>
      </c>
      <c r="DO30" s="45" t="str">
        <f>IF(AND(ISNUMBER(I29),ISNUMBER(I30)),CM30*'Sector weights'!H17,"")</f>
        <v/>
      </c>
      <c r="DP30" s="45">
        <f>IF(AND(ISNUMBER(J29),ISNUMBER(J30)),CN30*'Sector weights'!I17,"")</f>
        <v>4.2433955760882592E-3</v>
      </c>
      <c r="DQ30" s="45">
        <f>IF(AND(ISNUMBER(K29),ISNUMBER(K30)),CO30*'Sector weights'!J17,"")</f>
        <v>4.0578684408961944E-2</v>
      </c>
      <c r="DR30" s="45">
        <f>IF(AND(ISNUMBER(L29),ISNUMBER(L30)),CP30*'Sector weights'!K17,"")</f>
        <v>1.1870866976872215E-3</v>
      </c>
      <c r="DS30" s="45">
        <f>IF(AND(ISNUMBER(M29),ISNUMBER(M30)),CQ30*'Sector weights'!L17,"")</f>
        <v>6.0567312575101357E-3</v>
      </c>
      <c r="DT30" s="45">
        <f>IF(AND(ISNUMBER(N29),ISNUMBER(N30)),CR30*'Sector weights'!M17,"")</f>
        <v>6.6683321420855325E-3</v>
      </c>
      <c r="DU30" s="45">
        <f>IF(AND(ISNUMBER(O29),ISNUMBER(O30)),CS30*'Sector weights'!N17,"")</f>
        <v>2.1106059647070649E-3</v>
      </c>
      <c r="DV30" s="45">
        <f>IF(AND(ISNUMBER(P29),ISNUMBER(P30)),CT30*'Sector weights'!O17,"")</f>
        <v>1.6772144448079063E-2</v>
      </c>
      <c r="DW30" s="45">
        <f>IF(AND(ISNUMBER(Q29),ISNUMBER(Q30)),CU30*'Sector weights'!P17,"")</f>
        <v>1.1078175009956639E-2</v>
      </c>
      <c r="DX30" s="45">
        <f>IF(AND(ISNUMBER(R29),ISNUMBER(R30)),CV30*'Sector weights'!Q17,"")</f>
        <v>9.4989222330842948E-3</v>
      </c>
      <c r="DY30" s="45">
        <f>IF(AND(ISNUMBER(S29),ISNUMBER(S30)),CW30*'Sector weights'!R17,"")</f>
        <v>1.9423915682957274E-2</v>
      </c>
      <c r="DZ30" s="45">
        <f>IF(AND(ISNUMBER(T29),ISNUMBER(T30)),CX30*'Sector weights'!S17,"")</f>
        <v>1.2138395866185836E-2</v>
      </c>
      <c r="EA30" s="45">
        <f>IF(AND(ISNUMBER(U29),ISNUMBER(U30)),CY30*'Sector weights'!T17,"")</f>
        <v>3.8500274967978039E-2</v>
      </c>
      <c r="EB30" s="45">
        <f>IF(AND(ISNUMBER(V29),ISNUMBER(V30)),CZ30*'Sector weights'!U17,"")</f>
        <v>3.1295268475887601E-2</v>
      </c>
      <c r="EC30" s="45">
        <f>IF(AND(ISNUMBER(W29),ISNUMBER(W30)),DA30*'Sector weights'!V17,"")</f>
        <v>2.8715884254551006E-2</v>
      </c>
      <c r="ED30" s="45">
        <f>IF(AND(ISNUMBER(X29),ISNUMBER(X30)),DB30*'Sector weights'!W17,"")</f>
        <v>3.0658139293990038E-2</v>
      </c>
      <c r="EE30" s="45" t="str">
        <f>IF(AND(ISNUMBER(Y29),ISNUMBER(Y30)),DC30*'Sector weights'!X17,"")</f>
        <v/>
      </c>
      <c r="EF30" s="45" t="str">
        <f>IF(AND(ISNUMBER(Z29),ISNUMBER(Z30)),DD30*'Sector weights'!Y17,"")</f>
        <v/>
      </c>
      <c r="EG30" s="45" t="str">
        <f>IF(AND(ISNUMBER(AA29),ISNUMBER(AA30)),DE30*'Sector weights'!Z17,"")</f>
        <v/>
      </c>
      <c r="EH30" s="46">
        <f t="shared" si="82"/>
        <v>0.78590631551863532</v>
      </c>
      <c r="EI30" s="47">
        <f t="shared" si="83"/>
        <v>2.7641014628060474</v>
      </c>
      <c r="EK30" s="39">
        <f t="shared" si="84"/>
        <v>36525</v>
      </c>
      <c r="EL30" s="45">
        <f t="shared" si="85"/>
        <v>0.35871211371253636</v>
      </c>
      <c r="EM30" s="45">
        <f t="shared" si="51"/>
        <v>0.10969001621316739</v>
      </c>
      <c r="EN30" s="45">
        <f t="shared" si="52"/>
        <v>0.10056767069383472</v>
      </c>
      <c r="EO30" s="45">
        <f t="shared" si="53"/>
        <v>7.574391051471227E-2</v>
      </c>
      <c r="EP30" s="45">
        <f t="shared" si="54"/>
        <v>4.5958541112381618E-3</v>
      </c>
      <c r="EQ30" s="45">
        <f t="shared" si="55"/>
        <v>2.1228829513637706E-2</v>
      </c>
      <c r="ER30" s="45" t="str">
        <f t="shared" si="56"/>
        <v/>
      </c>
      <c r="ES30" s="45">
        <f t="shared" si="57"/>
        <v>5.3993656652166705E-3</v>
      </c>
      <c r="ET30" s="45">
        <f t="shared" si="58"/>
        <v>5.1632979157551696E-2</v>
      </c>
      <c r="EU30" s="45">
        <f t="shared" si="59"/>
        <v>1.5104684543778468E-3</v>
      </c>
      <c r="EV30" s="45">
        <f t="shared" si="60"/>
        <v>7.706683529465185E-3</v>
      </c>
      <c r="EW30" s="45">
        <f t="shared" si="61"/>
        <v>8.4848944593160138E-3</v>
      </c>
      <c r="EX30" s="45">
        <f t="shared" si="62"/>
        <v>2.685569415884174E-3</v>
      </c>
      <c r="EY30" s="45">
        <f t="shared" si="63"/>
        <v>2.1341149850680089E-2</v>
      </c>
      <c r="EZ30" s="45">
        <f t="shared" si="64"/>
        <v>1.4096050370387886E-2</v>
      </c>
      <c r="FA30" s="45">
        <f t="shared" si="65"/>
        <v>1.2086583407611078E-2</v>
      </c>
      <c r="FB30" s="45">
        <f t="shared" si="66"/>
        <v>2.4715306773096794E-2</v>
      </c>
      <c r="FC30" s="45">
        <f t="shared" si="67"/>
        <v>1.54450926611723E-2</v>
      </c>
      <c r="FD30" s="45">
        <f t="shared" si="68"/>
        <v>4.898837712300471E-2</v>
      </c>
      <c r="FE30" s="45">
        <f t="shared" si="69"/>
        <v>3.982060947714261E-2</v>
      </c>
      <c r="FF30" s="45">
        <f t="shared" si="70"/>
        <v>3.6538558970099153E-2</v>
      </c>
      <c r="FG30" s="45">
        <f t="shared" si="71"/>
        <v>3.9009915925867215E-2</v>
      </c>
      <c r="FH30" s="45" t="str">
        <f t="shared" si="72"/>
        <v/>
      </c>
      <c r="FI30" s="45" t="str">
        <f t="shared" si="73"/>
        <v/>
      </c>
      <c r="FJ30" s="45" t="str">
        <f t="shared" si="74"/>
        <v/>
      </c>
      <c r="FK30" s="46">
        <f t="shared" si="86"/>
        <v>1</v>
      </c>
      <c r="FL30" s="47">
        <f t="shared" si="87"/>
        <v>3.5170877345373688</v>
      </c>
    </row>
    <row r="31" spans="1:170" x14ac:dyDescent="0.2">
      <c r="A31" t="s">
        <v>335</v>
      </c>
      <c r="B31" s="11">
        <v>36616</v>
      </c>
      <c r="C31" s="2">
        <v>1352.7</v>
      </c>
      <c r="D31" s="3">
        <v>80697</v>
      </c>
      <c r="E31" s="9">
        <v>44320.7</v>
      </c>
      <c r="F31" s="3">
        <v>372932</v>
      </c>
      <c r="G31" s="3">
        <v>6480</v>
      </c>
      <c r="H31" s="2">
        <v>34534</v>
      </c>
      <c r="I31" s="2" t="e">
        <v>#N/A</v>
      </c>
      <c r="J31" s="2">
        <v>3561128.7</v>
      </c>
      <c r="K31" s="2">
        <v>1076716.5777512591</v>
      </c>
      <c r="L31" s="9">
        <v>2969.6223</v>
      </c>
      <c r="M31" s="3">
        <v>201208</v>
      </c>
      <c r="N31" s="9">
        <v>2524.9899999999998</v>
      </c>
      <c r="O31" s="2">
        <v>8531.2999999999993</v>
      </c>
      <c r="P31" s="2">
        <v>16769.900000000001</v>
      </c>
      <c r="Q31" s="3">
        <v>91828</v>
      </c>
      <c r="R31" s="3">
        <v>133925</v>
      </c>
      <c r="S31" s="2">
        <v>40408.300000000003</v>
      </c>
      <c r="T31" s="2">
        <v>80350.8</v>
      </c>
      <c r="U31" s="3">
        <v>455556</v>
      </c>
      <c r="V31" s="2">
        <v>44419.4</v>
      </c>
      <c r="W31" s="2">
        <v>43537.8</v>
      </c>
      <c r="X31" s="3">
        <v>1132512.6305455873</v>
      </c>
      <c r="Y31" s="2">
        <v>110950.7</v>
      </c>
      <c r="Z31" s="3" t="e">
        <v>#N/A</v>
      </c>
      <c r="AA31" s="3" t="e">
        <v>#N/A</v>
      </c>
      <c r="AB31" s="28"/>
      <c r="AC31" s="43">
        <f t="shared" si="75"/>
        <v>36616</v>
      </c>
      <c r="AD31" s="45">
        <f t="shared" si="76"/>
        <v>3.8063080346865341</v>
      </c>
      <c r="AE31" s="45">
        <f t="shared" si="0"/>
        <v>2.1584464249544189</v>
      </c>
      <c r="AF31" s="45">
        <f t="shared" si="1"/>
        <v>2.2295469171312421</v>
      </c>
      <c r="AG31" s="45">
        <f t="shared" si="2"/>
        <v>2.3807170702245584</v>
      </c>
      <c r="AH31" s="45">
        <f t="shared" si="3"/>
        <v>-13.241397777480257</v>
      </c>
      <c r="AI31" s="45">
        <f t="shared" si="4"/>
        <v>4.4396056372104198</v>
      </c>
      <c r="AJ31" s="45" t="str">
        <f t="shared" si="5"/>
        <v/>
      </c>
      <c r="AK31" s="45">
        <f t="shared" si="6"/>
        <v>5.7852142864823985</v>
      </c>
      <c r="AL31" s="45">
        <f t="shared" si="7"/>
        <v>9.5656977938562768</v>
      </c>
      <c r="AM31" s="45">
        <f t="shared" si="8"/>
        <v>-25.237744001416285</v>
      </c>
      <c r="AN31" s="45">
        <f t="shared" si="9"/>
        <v>4.1956231292658019</v>
      </c>
      <c r="AO31" s="45">
        <f t="shared" si="10"/>
        <v>6.8519677555454184</v>
      </c>
      <c r="AP31" s="45">
        <f t="shared" si="11"/>
        <v>-32.083207285812101</v>
      </c>
      <c r="AQ31" s="45">
        <f t="shared" si="12"/>
        <v>3.291552462197056</v>
      </c>
      <c r="AR31" s="45">
        <f t="shared" si="13"/>
        <v>1.8850758357465303</v>
      </c>
      <c r="AS31" s="45">
        <f t="shared" si="14"/>
        <v>1.8611478726479058</v>
      </c>
      <c r="AT31" s="45">
        <f t="shared" si="15"/>
        <v>-0.12827420526837496</v>
      </c>
      <c r="AU31" s="45">
        <f t="shared" si="16"/>
        <v>15.388691589992964</v>
      </c>
      <c r="AV31" s="45">
        <f t="shared" si="17"/>
        <v>8.2304419203018231</v>
      </c>
      <c r="AW31" s="45">
        <f t="shared" si="18"/>
        <v>10.096986791653141</v>
      </c>
      <c r="AX31" s="45">
        <f t="shared" si="19"/>
        <v>4.1317570072446186</v>
      </c>
      <c r="AY31" s="45">
        <f t="shared" si="20"/>
        <v>5.7364321626276693</v>
      </c>
      <c r="AZ31" s="45" t="str">
        <f t="shared" si="21"/>
        <v/>
      </c>
      <c r="BA31" s="45" t="str">
        <f t="shared" si="22"/>
        <v/>
      </c>
      <c r="BB31" s="45" t="str">
        <f t="shared" si="23"/>
        <v/>
      </c>
      <c r="BC31" s="32"/>
      <c r="BD31" s="39">
        <f t="shared" si="77"/>
        <v>36616</v>
      </c>
      <c r="BE31" s="44">
        <f>IF(AND(ISNUMBER(C30),ISNUMBER(C31)),INDEX('Country weights'!$B$6:$FB$133,MATCH(Goods!$BD31,'Country weights'!$A$6:$A$133,0),MATCH(Goods!BE$1,'Country weights'!$B$3:$FB$3,0)),"")</f>
        <v>0.26425791864213949</v>
      </c>
      <c r="BF31" s="44">
        <f>IF(AND(ISNUMBER(D30),ISNUMBER(D31)),INDEX('Country weights'!$B$6:$FB$133,MATCH(Goods!$BD31,'Country weights'!$A$6:$A$133,0),MATCH(Goods!BF$1,'Country weights'!$B$3:$FB$3,0)),"")</f>
        <v>8.0182165868828773E-2</v>
      </c>
      <c r="BG31" s="44">
        <f>IF(AND(ISNUMBER(E30),ISNUMBER(E31)),INDEX('Country weights'!$B$6:$FB$133,MATCH(Goods!$BD31,'Country weights'!$A$6:$A$133,0),MATCH(Goods!BG$1,'Country weights'!$B$3:$FB$3,0)),"")</f>
        <v>8.1318829016014171E-2</v>
      </c>
      <c r="BH31" s="44">
        <f>IF(AND(ISNUMBER(F30),ISNUMBER(F31)),INDEX('Country weights'!$B$6:$FB$133,MATCH(Goods!$BD31,'Country weights'!$A$6:$A$133,0),MATCH(Goods!BH$1,'Country weights'!$B$3:$FB$3,0)),"")</f>
        <v>5.1358711354152556E-2</v>
      </c>
      <c r="BI31" s="44">
        <f>IF(AND(ISNUMBER(G30),ISNUMBER(G31)),INDEX('Country weights'!$B$6:$FB$133,MATCH(Goods!$BD31,'Country weights'!$A$6:$A$133,0),MATCH(Goods!BI$1,'Country weights'!$B$3:$FB$3,0)),"")</f>
        <v>3.1360677546577774E-3</v>
      </c>
      <c r="BJ31" s="44">
        <f>IF(AND(ISNUMBER(H30),ISNUMBER(H31)),INDEX('Country weights'!$B$6:$FB$133,MATCH(Goods!$BD31,'Country weights'!$A$6:$A$133,0),MATCH(Goods!BJ$1,'Country weights'!$B$3:$FB$3,0)),"")</f>
        <v>1.5968860867616473E-2</v>
      </c>
      <c r="BK31" s="44" t="str">
        <f>IF(AND(ISNUMBER(I30),ISNUMBER(I31)),INDEX('Country weights'!$B$6:$FB$133,MATCH(Goods!$BD31,'Country weights'!$A$6:$A$133,0),MATCH(Goods!BK$1,'Country weights'!$B$3:$FB$3,0)),"")</f>
        <v/>
      </c>
      <c r="BL31" s="44">
        <f>IF(AND(ISNUMBER(J30),ISNUMBER(J31)),INDEX('Country weights'!$B$6:$FB$133,MATCH(Goods!$BD31,'Country weights'!$A$6:$A$133,0),MATCH(Goods!BL$1,'Country weights'!$B$3:$FB$3,0)),"")</f>
        <v>3.9199534158844912E-3</v>
      </c>
      <c r="BM31" s="44">
        <f>IF(AND(ISNUMBER(K30),ISNUMBER(K31)),INDEX('Country weights'!$B$6:$FB$133,MATCH(Goods!$BD31,'Country weights'!$A$6:$A$133,0),MATCH(Goods!BM$1,'Country weights'!$B$3:$FB$3,0)),"")</f>
        <v>3.4457107364781817E-2</v>
      </c>
      <c r="BN31" s="44">
        <f>IF(AND(ISNUMBER(L30),ISNUMBER(L31)),INDEX('Country weights'!$B$6:$FB$133,MATCH(Goods!$BD31,'Country weights'!$A$6:$A$133,0),MATCH(Goods!BN$1,'Country weights'!$B$3:$FB$3,0)),"")</f>
        <v>1.3961323252214325E-3</v>
      </c>
      <c r="BO31" s="44">
        <f>IF(AND(ISNUMBER(M30),ISNUMBER(M31)),INDEX('Country weights'!$B$6:$FB$133,MATCH(Goods!$BD31,'Country weights'!$A$6:$A$133,0),MATCH(Goods!BO$1,'Country weights'!$B$3:$FB$3,0)),"")</f>
        <v>5.5757966217563565E-3</v>
      </c>
      <c r="BP31" s="44">
        <f>IF(AND(ISNUMBER(N30),ISNUMBER(N31)),INDEX('Country weights'!$B$6:$FB$133,MATCH(Goods!$BD31,'Country weights'!$A$6:$A$133,0),MATCH(Goods!BP$1,'Country weights'!$B$3:$FB$3,0)),"")</f>
        <v>5.9150778160954581E-3</v>
      </c>
      <c r="BQ31" s="44">
        <f>IF(AND(ISNUMBER(O30),ISNUMBER(O31)),INDEX('Country weights'!$B$6:$FB$133,MATCH(Goods!$BD31,'Country weights'!$A$6:$A$133,0),MATCH(Goods!BQ$1,'Country weights'!$B$3:$FB$3,0)),"")</f>
        <v>1.6167900300453379E-3</v>
      </c>
      <c r="BR31" s="44">
        <f>IF(AND(ISNUMBER(P30),ISNUMBER(P31)),INDEX('Country weights'!$B$6:$FB$133,MATCH(Goods!$BD31,'Country weights'!$A$6:$A$133,0),MATCH(Goods!BR$1,'Country weights'!$B$3:$FB$3,0)),"")</f>
        <v>1.7443466601101316E-2</v>
      </c>
      <c r="BS31" s="44">
        <f>IF(AND(ISNUMBER(Q30),ISNUMBER(Q31)),INDEX('Country weights'!$B$6:$FB$133,MATCH(Goods!$BD31,'Country weights'!$A$6:$A$133,0),MATCH(Goods!BS$1,'Country weights'!$B$3:$FB$3,0)),"")</f>
        <v>1.1211754299303102E-2</v>
      </c>
      <c r="BT31" s="44">
        <f>IF(AND(ISNUMBER(R30),ISNUMBER(R31)),INDEX('Country weights'!$B$6:$FB$133,MATCH(Goods!$BD31,'Country weights'!$A$6:$A$133,0),MATCH(Goods!BT$1,'Country weights'!$B$3:$FB$3,0)),"")</f>
        <v>8.802811297257419E-3</v>
      </c>
      <c r="BU31" s="44">
        <f>IF(AND(ISNUMBER(S30),ISNUMBER(S31)),INDEX('Country weights'!$B$6:$FB$133,MATCH(Goods!$BD31,'Country weights'!$A$6:$A$133,0),MATCH(Goods!BU$1,'Country weights'!$B$3:$FB$3,0)),"")</f>
        <v>2.3156274647762685E-2</v>
      </c>
      <c r="BV31" s="44">
        <f>IF(AND(ISNUMBER(T30),ISNUMBER(T31)),INDEX('Country weights'!$B$6:$FB$133,MATCH(Goods!$BD31,'Country weights'!$A$6:$A$133,0),MATCH(Goods!BV$1,'Country weights'!$B$3:$FB$3,0)),"")</f>
        <v>1.0233464822585693E-2</v>
      </c>
      <c r="BW31" s="44">
        <f>IF(AND(ISNUMBER(U30),ISNUMBER(U31)),INDEX('Country weights'!$B$6:$FB$133,MATCH(Goods!$BD31,'Country weights'!$A$6:$A$133,0),MATCH(Goods!BW$1,'Country weights'!$B$3:$FB$3,0)),"")</f>
        <v>3.7308035047042505E-2</v>
      </c>
      <c r="BX31" s="44">
        <f>IF(AND(ISNUMBER(V30),ISNUMBER(V31)),INDEX('Country weights'!$B$6:$FB$133,MATCH(Goods!$BD31,'Country weights'!$A$6:$A$133,0),MATCH(Goods!BX$1,'Country weights'!$B$3:$FB$3,0)),"")</f>
        <v>3.3548018621919896E-2</v>
      </c>
      <c r="BY31" s="44">
        <f>IF(AND(ISNUMBER(W30),ISNUMBER(W31)),INDEX('Country weights'!$B$6:$FB$133,MATCH(Goods!$BD31,'Country weights'!$A$6:$A$133,0),MATCH(Goods!BY$1,'Country weights'!$B$3:$FB$3,0)),"")</f>
        <v>3.0251873896010962E-2</v>
      </c>
      <c r="BZ31" s="44">
        <f>IF(AND(ISNUMBER(X30),ISNUMBER(X31)),INDEX('Country weights'!$B$6:$FB$133,MATCH(Goods!$BD31,'Country weights'!$A$6:$A$133,0),MATCH(Goods!BZ$1,'Country weights'!$B$3:$FB$3,0)),"")</f>
        <v>2.9494489627812148E-2</v>
      </c>
      <c r="CA31" s="44" t="str">
        <f>IF(AND(ISNUMBER(Y30),ISNUMBER(Y31)),INDEX('Country weights'!$B$6:$FB$133,MATCH(Goods!$BD31,'Country weights'!$A$6:$A$133,0),MATCH(Goods!CA$1,'Country weights'!$B$3:$FB$3,0)),"")</f>
        <v/>
      </c>
      <c r="CB31" s="44" t="str">
        <f>IF(AND(ISNUMBER(Z30),ISNUMBER(Z31)),INDEX('Country weights'!$B$6:$FB$133,MATCH(Goods!$BD31,'Country weights'!$A$6:$A$133,0),MATCH(Goods!CB$1,'Country weights'!$B$3:$FB$3,0)),"")</f>
        <v/>
      </c>
      <c r="CC31" s="44" t="str">
        <f>IF(AND(ISNUMBER(AA30),ISNUMBER(AA31)),INDEX('Country weights'!$B$6:$FB$133,MATCH(Goods!$BD31,'Country weights'!$A$6:$A$133,0),MATCH(Goods!CC$1,'Country weights'!$B$3:$FB$3,0)),"")</f>
        <v/>
      </c>
      <c r="CD31" s="46">
        <f t="shared" si="78"/>
        <v>0.75055359993798976</v>
      </c>
      <c r="CF31" s="39">
        <f t="shared" si="79"/>
        <v>36616</v>
      </c>
      <c r="CG31" s="45">
        <f t="shared" si="80"/>
        <v>0.35208400661055028</v>
      </c>
      <c r="CH31" s="45">
        <f t="shared" si="26"/>
        <v>0.1068306992005013</v>
      </c>
      <c r="CI31" s="45">
        <f t="shared" si="27"/>
        <v>0.10834513221005493</v>
      </c>
      <c r="CJ31" s="45">
        <f t="shared" si="28"/>
        <v>6.8427772991023927E-2</v>
      </c>
      <c r="CK31" s="45">
        <f t="shared" si="29"/>
        <v>4.1783395015584195E-3</v>
      </c>
      <c r="CL31" s="45">
        <f t="shared" si="30"/>
        <v>2.127610988600389E-2</v>
      </c>
      <c r="CM31" s="45" t="str">
        <f t="shared" si="31"/>
        <v/>
      </c>
      <c r="CN31" s="45">
        <f t="shared" si="32"/>
        <v>5.2227494694694091E-3</v>
      </c>
      <c r="CO31" s="45">
        <f t="shared" si="33"/>
        <v>4.5908922917202236E-2</v>
      </c>
      <c r="CP31" s="45">
        <f t="shared" si="34"/>
        <v>1.8601367381846947E-3</v>
      </c>
      <c r="CQ31" s="45">
        <f t="shared" si="35"/>
        <v>7.4289119687348448E-3</v>
      </c>
      <c r="CR31" s="45">
        <f t="shared" si="36"/>
        <v>7.8809532278363032E-3</v>
      </c>
      <c r="CS31" s="45">
        <f t="shared" si="37"/>
        <v>2.1541300050774734E-3</v>
      </c>
      <c r="CT31" s="45">
        <f t="shared" si="38"/>
        <v>2.3240800660395852E-2</v>
      </c>
      <c r="CU31" s="45">
        <f t="shared" si="39"/>
        <v>1.4937979513027997E-2</v>
      </c>
      <c r="CV31" s="45">
        <f t="shared" si="40"/>
        <v>1.1728424589509266E-2</v>
      </c>
      <c r="CW31" s="45">
        <f t="shared" si="41"/>
        <v>3.0852259784878575E-2</v>
      </c>
      <c r="CX31" s="45">
        <f t="shared" si="42"/>
        <v>1.3634555644568457E-2</v>
      </c>
      <c r="CY31" s="45">
        <f t="shared" si="43"/>
        <v>4.9707356077067472E-2</v>
      </c>
      <c r="CZ31" s="45">
        <f t="shared" si="44"/>
        <v>4.4697698638300601E-2</v>
      </c>
      <c r="DA31" s="45">
        <f t="shared" si="45"/>
        <v>4.0306080603051339E-2</v>
      </c>
      <c r="DB31" s="45">
        <f t="shared" si="46"/>
        <v>3.9296979763002886E-2</v>
      </c>
      <c r="DC31" s="45" t="str">
        <f t="shared" si="47"/>
        <v/>
      </c>
      <c r="DD31" s="45" t="str">
        <f t="shared" si="48"/>
        <v/>
      </c>
      <c r="DE31" s="45" t="str">
        <f t="shared" si="49"/>
        <v/>
      </c>
      <c r="DF31" s="46">
        <f t="shared" si="81"/>
        <v>1.0000000000000002</v>
      </c>
      <c r="DG31" s="47">
        <f>SUMPRODUCT(AD31:BB31,CG31:DE31,'Sector weights'!B18:Z18)</f>
        <v>3.2744520503438936</v>
      </c>
      <c r="DI31" s="45">
        <f>IF(AND(ISNUMBER(C30),ISNUMBER(C31)),CG31*'Sector weights'!B18,"")</f>
        <v>0.28712727267927157</v>
      </c>
      <c r="DJ31" s="45">
        <f>IF(AND(ISNUMBER(D30),ISNUMBER(D31)),CH31*'Sector weights'!C18,"")</f>
        <v>7.7263968057553548E-2</v>
      </c>
      <c r="DK31" s="45">
        <f>IF(AND(ISNUMBER(E30),ISNUMBER(E31)),CI31*'Sector weights'!D18,"")</f>
        <v>7.9635926934616325E-2</v>
      </c>
      <c r="DL31" s="45">
        <f>IF(AND(ISNUMBER(F30),ISNUMBER(F31)),CJ31*'Sector weights'!E18,"")</f>
        <v>5.6821265862811887E-2</v>
      </c>
      <c r="DM31" s="45">
        <f>IF(AND(ISNUMBER(G30),ISNUMBER(G31)),CK31*'Sector weights'!F18,"")</f>
        <v>3.191982994491136E-3</v>
      </c>
      <c r="DN31" s="45">
        <f>IF(AND(ISNUMBER(H30),ISNUMBER(H31)),CL31*'Sector weights'!G18,"")</f>
        <v>1.5237180253635499E-2</v>
      </c>
      <c r="DO31" s="45" t="str">
        <f>IF(AND(ISNUMBER(I30),ISNUMBER(I31)),CM31*'Sector weights'!H18,"")</f>
        <v/>
      </c>
      <c r="DP31" s="45">
        <f>IF(AND(ISNUMBER(J30),ISNUMBER(J31)),CN31*'Sector weights'!I18,"")</f>
        <v>4.120481249304646E-3</v>
      </c>
      <c r="DQ31" s="45">
        <f>IF(AND(ISNUMBER(K30),ISNUMBER(K31)),CO31*'Sector weights'!J18,"")</f>
        <v>4.277954158608261E-2</v>
      </c>
      <c r="DR31" s="45">
        <f>IF(AND(ISNUMBER(L30),ISNUMBER(L31)),CP31*'Sector weights'!K18,"")</f>
        <v>1.4836692086869529E-3</v>
      </c>
      <c r="DS31" s="45">
        <f>IF(AND(ISNUMBER(M30),ISNUMBER(M31)),CQ31*'Sector weights'!L18,"")</f>
        <v>5.7988329094442797E-3</v>
      </c>
      <c r="DT31" s="45">
        <f>IF(AND(ISNUMBER(N30),ISNUMBER(N31)),CR31*'Sector weights'!M18,"")</f>
        <v>6.7742084667704863E-3</v>
      </c>
      <c r="DU31" s="45">
        <f>IF(AND(ISNUMBER(O30),ISNUMBER(O31)),CS31*'Sector weights'!N18,"")</f>
        <v>1.8444044391430715E-3</v>
      </c>
      <c r="DV31" s="45">
        <f>IF(AND(ISNUMBER(P30),ISNUMBER(P31)),CT31*'Sector weights'!O18,"")</f>
        <v>1.5427572241355833E-2</v>
      </c>
      <c r="DW31" s="45">
        <f>IF(AND(ISNUMBER(Q30),ISNUMBER(Q31)),CU31*'Sector weights'!P18,"")</f>
        <v>1.0437431433962575E-2</v>
      </c>
      <c r="DX31" s="45">
        <f>IF(AND(ISNUMBER(R30),ISNUMBER(R31)),CV31*'Sector weights'!Q18,"")</f>
        <v>7.9834628930407457E-3</v>
      </c>
      <c r="DY31" s="45">
        <f>IF(AND(ISNUMBER(S30),ISNUMBER(S31)),CW31*'Sector weights'!R18,"")</f>
        <v>2.3011030968270261E-2</v>
      </c>
      <c r="DZ31" s="45">
        <f>IF(AND(ISNUMBER(T30),ISNUMBER(T31)),CX31*'Sector weights'!S18,"")</f>
        <v>1.1860198579860018E-2</v>
      </c>
      <c r="EA31" s="45">
        <f>IF(AND(ISNUMBER(U30),ISNUMBER(U31)),CY31*'Sector weights'!T18,"")</f>
        <v>3.9249014891977976E-2</v>
      </c>
      <c r="EB31" s="45">
        <f>IF(AND(ISNUMBER(V30),ISNUMBER(V31)),CZ31*'Sector weights'!U18,"")</f>
        <v>3.6368255215701265E-2</v>
      </c>
      <c r="EC31" s="45">
        <f>IF(AND(ISNUMBER(W30),ISNUMBER(W31)),DA31*'Sector weights'!V18,"")</f>
        <v>3.031540878152154E-2</v>
      </c>
      <c r="ED31" s="45">
        <f>IF(AND(ISNUMBER(X30),ISNUMBER(X31)),DB31*'Sector weights'!W18,"")</f>
        <v>3.2950676285308109E-2</v>
      </c>
      <c r="EE31" s="45" t="str">
        <f>IF(AND(ISNUMBER(Y30),ISNUMBER(Y31)),DC31*'Sector weights'!X18,"")</f>
        <v/>
      </c>
      <c r="EF31" s="45" t="str">
        <f>IF(AND(ISNUMBER(Z30),ISNUMBER(Z31)),DD31*'Sector weights'!Y18,"")</f>
        <v/>
      </c>
      <c r="EG31" s="45" t="str">
        <f>IF(AND(ISNUMBER(AA30),ISNUMBER(AA31)),DE31*'Sector weights'!Z18,"")</f>
        <v/>
      </c>
      <c r="EH31" s="46">
        <f t="shared" si="82"/>
        <v>0.78968178593281024</v>
      </c>
      <c r="EI31" s="47">
        <f t="shared" si="83"/>
        <v>3.2744520503438941</v>
      </c>
      <c r="EK31" s="39">
        <f t="shared" si="84"/>
        <v>36616</v>
      </c>
      <c r="EL31" s="45">
        <f t="shared" si="85"/>
        <v>0.36359870240656872</v>
      </c>
      <c r="EM31" s="45">
        <f t="shared" si="51"/>
        <v>9.7841902186316249E-2</v>
      </c>
      <c r="EN31" s="45">
        <f t="shared" si="52"/>
        <v>0.10084559167151934</v>
      </c>
      <c r="EO31" s="45">
        <f t="shared" si="53"/>
        <v>7.1954636506769448E-2</v>
      </c>
      <c r="EP31" s="45">
        <f t="shared" si="54"/>
        <v>4.0421129768373875E-3</v>
      </c>
      <c r="EQ31" s="45">
        <f t="shared" si="55"/>
        <v>1.9295342155621086E-2</v>
      </c>
      <c r="ER31" s="45" t="str">
        <f t="shared" si="56"/>
        <v/>
      </c>
      <c r="ES31" s="45">
        <f t="shared" si="57"/>
        <v>5.2179008338622554E-3</v>
      </c>
      <c r="ET31" s="45">
        <f t="shared" si="58"/>
        <v>5.417313954575937E-2</v>
      </c>
      <c r="EU31" s="45">
        <f t="shared" si="59"/>
        <v>1.8788190827199733E-3</v>
      </c>
      <c r="EV31" s="45">
        <f t="shared" si="60"/>
        <v>7.3432527034853895E-3</v>
      </c>
      <c r="EW31" s="45">
        <f t="shared" si="61"/>
        <v>8.5784028293985088E-3</v>
      </c>
      <c r="EX31" s="45">
        <f t="shared" si="62"/>
        <v>2.3356299613323003E-3</v>
      </c>
      <c r="EY31" s="45">
        <f t="shared" si="63"/>
        <v>1.9536441787285294E-2</v>
      </c>
      <c r="EZ31" s="45">
        <f t="shared" si="64"/>
        <v>1.3217262471912503E-2</v>
      </c>
      <c r="FA31" s="45">
        <f t="shared" si="65"/>
        <v>1.0109721453952865E-2</v>
      </c>
      <c r="FB31" s="45">
        <f t="shared" si="66"/>
        <v>2.9139624818734448E-2</v>
      </c>
      <c r="FC31" s="45">
        <f t="shared" si="67"/>
        <v>1.5018959270853866E-2</v>
      </c>
      <c r="FD31" s="45">
        <f t="shared" si="68"/>
        <v>4.9702317555184769E-2</v>
      </c>
      <c r="FE31" s="45">
        <f t="shared" si="69"/>
        <v>4.6054316895179907E-2</v>
      </c>
      <c r="FF31" s="45">
        <f t="shared" si="70"/>
        <v>3.8389398516658853E-2</v>
      </c>
      <c r="FG31" s="45">
        <f t="shared" si="71"/>
        <v>4.1726524370047591E-2</v>
      </c>
      <c r="FH31" s="45" t="str">
        <f t="shared" si="72"/>
        <v/>
      </c>
      <c r="FI31" s="45" t="str">
        <f t="shared" si="73"/>
        <v/>
      </c>
      <c r="FJ31" s="45" t="str">
        <f t="shared" si="74"/>
        <v/>
      </c>
      <c r="FK31" s="46">
        <f t="shared" si="86"/>
        <v>1</v>
      </c>
      <c r="FL31" s="47">
        <f t="shared" si="87"/>
        <v>4.1465462527744057</v>
      </c>
    </row>
    <row r="32" spans="1:170" x14ac:dyDescent="0.2">
      <c r="A32" t="s">
        <v>716</v>
      </c>
      <c r="B32" s="11">
        <v>36707</v>
      </c>
      <c r="C32" s="2">
        <v>1392</v>
      </c>
      <c r="D32" s="3">
        <v>82437</v>
      </c>
      <c r="E32" s="9">
        <v>46900.4</v>
      </c>
      <c r="F32" s="3">
        <v>375221</v>
      </c>
      <c r="G32" s="3">
        <v>6558</v>
      </c>
      <c r="H32" s="2">
        <v>34367</v>
      </c>
      <c r="I32" s="2" t="e">
        <v>#N/A</v>
      </c>
      <c r="J32" s="2">
        <v>3694782.9</v>
      </c>
      <c r="K32" s="2">
        <v>1094451.2886008925</v>
      </c>
      <c r="L32" s="9">
        <v>2633.0587999999998</v>
      </c>
      <c r="M32" s="3">
        <v>213674</v>
      </c>
      <c r="N32" s="9">
        <v>2568.9340000000002</v>
      </c>
      <c r="O32" s="2">
        <v>9902.5</v>
      </c>
      <c r="P32" s="2">
        <v>17748.900000000001</v>
      </c>
      <c r="Q32" s="3">
        <v>95335</v>
      </c>
      <c r="R32" s="3">
        <v>132148</v>
      </c>
      <c r="S32" s="2">
        <v>38542.699999999997</v>
      </c>
      <c r="T32" s="2">
        <v>82758.7</v>
      </c>
      <c r="U32" s="3">
        <v>465812</v>
      </c>
      <c r="V32" s="2">
        <v>44864.800000000003</v>
      </c>
      <c r="W32" s="2">
        <v>45609.599999999999</v>
      </c>
      <c r="X32" s="3">
        <v>1219323.1490716236</v>
      </c>
      <c r="Y32" s="2">
        <v>128076.1</v>
      </c>
      <c r="Z32" s="3" t="e">
        <v>#N/A</v>
      </c>
      <c r="AA32" s="3" t="e">
        <v>#N/A</v>
      </c>
      <c r="AB32" s="28"/>
      <c r="AC32" s="43">
        <f t="shared" si="75"/>
        <v>36707</v>
      </c>
      <c r="AD32" s="45">
        <f t="shared" si="76"/>
        <v>2.9053005100909246</v>
      </c>
      <c r="AE32" s="45">
        <f t="shared" si="0"/>
        <v>2.156213985650024</v>
      </c>
      <c r="AF32" s="45">
        <f t="shared" si="1"/>
        <v>5.8205308129158695</v>
      </c>
      <c r="AG32" s="45">
        <f t="shared" si="2"/>
        <v>0.61378481868008539</v>
      </c>
      <c r="AH32" s="45">
        <f t="shared" si="3"/>
        <v>1.2037037037037068</v>
      </c>
      <c r="AI32" s="45">
        <f t="shared" si="4"/>
        <v>-0.48358139804250966</v>
      </c>
      <c r="AJ32" s="45" t="str">
        <f t="shared" si="5"/>
        <v/>
      </c>
      <c r="AK32" s="45">
        <f t="shared" si="6"/>
        <v>3.7531415250451339</v>
      </c>
      <c r="AL32" s="45">
        <f t="shared" si="7"/>
        <v>1.6471104110491908</v>
      </c>
      <c r="AM32" s="45">
        <f t="shared" si="8"/>
        <v>-11.333545683570613</v>
      </c>
      <c r="AN32" s="45">
        <f t="shared" si="9"/>
        <v>6.1955787046240607</v>
      </c>
      <c r="AO32" s="45">
        <f t="shared" si="10"/>
        <v>1.7403633281716235</v>
      </c>
      <c r="AP32" s="45">
        <f t="shared" si="11"/>
        <v>16.072579794404152</v>
      </c>
      <c r="AQ32" s="45">
        <f t="shared" si="12"/>
        <v>5.8378404164604492</v>
      </c>
      <c r="AR32" s="45">
        <f t="shared" si="13"/>
        <v>3.8190965718517322</v>
      </c>
      <c r="AS32" s="45">
        <f t="shared" si="14"/>
        <v>-1.3268620496546535</v>
      </c>
      <c r="AT32" s="45">
        <f t="shared" si="15"/>
        <v>-4.6168732661359346</v>
      </c>
      <c r="AU32" s="45">
        <f t="shared" si="16"/>
        <v>2.9967343200067553</v>
      </c>
      <c r="AV32" s="45">
        <f t="shared" si="17"/>
        <v>2.2513148767659752</v>
      </c>
      <c r="AW32" s="45">
        <f t="shared" si="18"/>
        <v>1.0027150299193544</v>
      </c>
      <c r="AX32" s="45">
        <f t="shared" si="19"/>
        <v>4.758623540923046</v>
      </c>
      <c r="AY32" s="45">
        <f t="shared" si="20"/>
        <v>7.6653024597364006</v>
      </c>
      <c r="AZ32" s="45">
        <f t="shared" si="21"/>
        <v>15.435143716984223</v>
      </c>
      <c r="BA32" s="45" t="str">
        <f t="shared" si="22"/>
        <v/>
      </c>
      <c r="BB32" s="45" t="str">
        <f t="shared" si="23"/>
        <v/>
      </c>
      <c r="BC32" s="32"/>
      <c r="BD32" s="39">
        <f t="shared" si="77"/>
        <v>36707</v>
      </c>
      <c r="BE32" s="44">
        <f>IF(AND(ISNUMBER(C31),ISNUMBER(C32)),INDEX('Country weights'!$B$6:$FB$133,MATCH(Goods!$BD32,'Country weights'!$A$6:$A$133,0),MATCH(Goods!BE$1,'Country weights'!$B$3:$FB$3,0)),"")</f>
        <v>0.26425791864213949</v>
      </c>
      <c r="BF32" s="44">
        <f>IF(AND(ISNUMBER(D31),ISNUMBER(D32)),INDEX('Country weights'!$B$6:$FB$133,MATCH(Goods!$BD32,'Country weights'!$A$6:$A$133,0),MATCH(Goods!BF$1,'Country weights'!$B$3:$FB$3,0)),"")</f>
        <v>8.0182165868828773E-2</v>
      </c>
      <c r="BG32" s="44">
        <f>IF(AND(ISNUMBER(E31),ISNUMBER(E32)),INDEX('Country weights'!$B$6:$FB$133,MATCH(Goods!$BD32,'Country weights'!$A$6:$A$133,0),MATCH(Goods!BG$1,'Country weights'!$B$3:$FB$3,0)),"")</f>
        <v>8.1318829016014171E-2</v>
      </c>
      <c r="BH32" s="44">
        <f>IF(AND(ISNUMBER(F31),ISNUMBER(F32)),INDEX('Country weights'!$B$6:$FB$133,MATCH(Goods!$BD32,'Country weights'!$A$6:$A$133,0),MATCH(Goods!BH$1,'Country weights'!$B$3:$FB$3,0)),"")</f>
        <v>5.1358711354152556E-2</v>
      </c>
      <c r="BI32" s="44">
        <f>IF(AND(ISNUMBER(G31),ISNUMBER(G32)),INDEX('Country weights'!$B$6:$FB$133,MATCH(Goods!$BD32,'Country weights'!$A$6:$A$133,0),MATCH(Goods!BI$1,'Country weights'!$B$3:$FB$3,0)),"")</f>
        <v>3.1360677546577774E-3</v>
      </c>
      <c r="BJ32" s="44">
        <f>IF(AND(ISNUMBER(H31),ISNUMBER(H32)),INDEX('Country weights'!$B$6:$FB$133,MATCH(Goods!$BD32,'Country weights'!$A$6:$A$133,0),MATCH(Goods!BJ$1,'Country weights'!$B$3:$FB$3,0)),"")</f>
        <v>1.5968860867616473E-2</v>
      </c>
      <c r="BK32" s="44" t="str">
        <f>IF(AND(ISNUMBER(I31),ISNUMBER(I32)),INDEX('Country weights'!$B$6:$FB$133,MATCH(Goods!$BD32,'Country weights'!$A$6:$A$133,0),MATCH(Goods!BK$1,'Country weights'!$B$3:$FB$3,0)),"")</f>
        <v/>
      </c>
      <c r="BL32" s="44">
        <f>IF(AND(ISNUMBER(J31),ISNUMBER(J32)),INDEX('Country weights'!$B$6:$FB$133,MATCH(Goods!$BD32,'Country weights'!$A$6:$A$133,0),MATCH(Goods!BL$1,'Country weights'!$B$3:$FB$3,0)),"")</f>
        <v>3.9199534158844912E-3</v>
      </c>
      <c r="BM32" s="44">
        <f>IF(AND(ISNUMBER(K31),ISNUMBER(K32)),INDEX('Country weights'!$B$6:$FB$133,MATCH(Goods!$BD32,'Country weights'!$A$6:$A$133,0),MATCH(Goods!BM$1,'Country weights'!$B$3:$FB$3,0)),"")</f>
        <v>3.4457107364781817E-2</v>
      </c>
      <c r="BN32" s="44">
        <f>IF(AND(ISNUMBER(L31),ISNUMBER(L32)),INDEX('Country weights'!$B$6:$FB$133,MATCH(Goods!$BD32,'Country weights'!$A$6:$A$133,0),MATCH(Goods!BN$1,'Country weights'!$B$3:$FB$3,0)),"")</f>
        <v>1.3961323252214325E-3</v>
      </c>
      <c r="BO32" s="44">
        <f>IF(AND(ISNUMBER(M31),ISNUMBER(M32)),INDEX('Country weights'!$B$6:$FB$133,MATCH(Goods!$BD32,'Country weights'!$A$6:$A$133,0),MATCH(Goods!BO$1,'Country weights'!$B$3:$FB$3,0)),"")</f>
        <v>5.5757966217563565E-3</v>
      </c>
      <c r="BP32" s="44">
        <f>IF(AND(ISNUMBER(N31),ISNUMBER(N32)),INDEX('Country weights'!$B$6:$FB$133,MATCH(Goods!$BD32,'Country weights'!$A$6:$A$133,0),MATCH(Goods!BP$1,'Country weights'!$B$3:$FB$3,0)),"")</f>
        <v>5.9150778160954581E-3</v>
      </c>
      <c r="BQ32" s="44">
        <f>IF(AND(ISNUMBER(O31),ISNUMBER(O32)),INDEX('Country weights'!$B$6:$FB$133,MATCH(Goods!$BD32,'Country weights'!$A$6:$A$133,0),MATCH(Goods!BQ$1,'Country weights'!$B$3:$FB$3,0)),"")</f>
        <v>1.6167900300453379E-3</v>
      </c>
      <c r="BR32" s="44">
        <f>IF(AND(ISNUMBER(P31),ISNUMBER(P32)),INDEX('Country weights'!$B$6:$FB$133,MATCH(Goods!$BD32,'Country weights'!$A$6:$A$133,0),MATCH(Goods!BR$1,'Country weights'!$B$3:$FB$3,0)),"")</f>
        <v>1.7443466601101316E-2</v>
      </c>
      <c r="BS32" s="44">
        <f>IF(AND(ISNUMBER(Q31),ISNUMBER(Q32)),INDEX('Country weights'!$B$6:$FB$133,MATCH(Goods!$BD32,'Country weights'!$A$6:$A$133,0),MATCH(Goods!BS$1,'Country weights'!$B$3:$FB$3,0)),"")</f>
        <v>1.1211754299303102E-2</v>
      </c>
      <c r="BT32" s="44">
        <f>IF(AND(ISNUMBER(R31),ISNUMBER(R32)),INDEX('Country weights'!$B$6:$FB$133,MATCH(Goods!$BD32,'Country weights'!$A$6:$A$133,0),MATCH(Goods!BT$1,'Country weights'!$B$3:$FB$3,0)),"")</f>
        <v>8.802811297257419E-3</v>
      </c>
      <c r="BU32" s="44">
        <f>IF(AND(ISNUMBER(S31),ISNUMBER(S32)),INDEX('Country weights'!$B$6:$FB$133,MATCH(Goods!$BD32,'Country weights'!$A$6:$A$133,0),MATCH(Goods!BU$1,'Country weights'!$B$3:$FB$3,0)),"")</f>
        <v>2.3156274647762685E-2</v>
      </c>
      <c r="BV32" s="44">
        <f>IF(AND(ISNUMBER(T31),ISNUMBER(T32)),INDEX('Country weights'!$B$6:$FB$133,MATCH(Goods!$BD32,'Country weights'!$A$6:$A$133,0),MATCH(Goods!BV$1,'Country weights'!$B$3:$FB$3,0)),"")</f>
        <v>1.0233464822585693E-2</v>
      </c>
      <c r="BW32" s="44">
        <f>IF(AND(ISNUMBER(U31),ISNUMBER(U32)),INDEX('Country weights'!$B$6:$FB$133,MATCH(Goods!$BD32,'Country weights'!$A$6:$A$133,0),MATCH(Goods!BW$1,'Country weights'!$B$3:$FB$3,0)),"")</f>
        <v>3.7308035047042505E-2</v>
      </c>
      <c r="BX32" s="44">
        <f>IF(AND(ISNUMBER(V31),ISNUMBER(V32)),INDEX('Country weights'!$B$6:$FB$133,MATCH(Goods!$BD32,'Country weights'!$A$6:$A$133,0),MATCH(Goods!BX$1,'Country weights'!$B$3:$FB$3,0)),"")</f>
        <v>3.3548018621919896E-2</v>
      </c>
      <c r="BY32" s="44">
        <f>IF(AND(ISNUMBER(W31),ISNUMBER(W32)),INDEX('Country weights'!$B$6:$FB$133,MATCH(Goods!$BD32,'Country weights'!$A$6:$A$133,0),MATCH(Goods!BY$1,'Country weights'!$B$3:$FB$3,0)),"")</f>
        <v>3.0251873896010962E-2</v>
      </c>
      <c r="BZ32" s="44">
        <f>IF(AND(ISNUMBER(X31),ISNUMBER(X32)),INDEX('Country weights'!$B$6:$FB$133,MATCH(Goods!$BD32,'Country weights'!$A$6:$A$133,0),MATCH(Goods!BZ$1,'Country weights'!$B$3:$FB$3,0)),"")</f>
        <v>2.9494489627812148E-2</v>
      </c>
      <c r="CA32" s="44">
        <f>IF(AND(ISNUMBER(Y31),ISNUMBER(Y32)),INDEX('Country weights'!$B$6:$FB$133,MATCH(Goods!$BD32,'Country weights'!$A$6:$A$133,0),MATCH(Goods!CA$1,'Country weights'!$B$3:$FB$3,0)),"")</f>
        <v>1.2967202550854597E-2</v>
      </c>
      <c r="CB32" s="44" t="str">
        <f>IF(AND(ISNUMBER(Z31),ISNUMBER(Z32)),INDEX('Country weights'!$B$6:$FB$133,MATCH(Goods!$BD32,'Country weights'!$A$6:$A$133,0),MATCH(Goods!CB$1,'Country weights'!$B$3:$FB$3,0)),"")</f>
        <v/>
      </c>
      <c r="CC32" s="44" t="str">
        <f>IF(AND(ISNUMBER(AA31),ISNUMBER(AA32)),INDEX('Country weights'!$B$6:$FB$133,MATCH(Goods!$BD32,'Country weights'!$A$6:$A$133,0),MATCH(Goods!CC$1,'Country weights'!$B$3:$FB$3,0)),"")</f>
        <v/>
      </c>
      <c r="CD32" s="46">
        <f t="shared" si="78"/>
        <v>0.76352080248884435</v>
      </c>
      <c r="CF32" s="39">
        <f t="shared" si="79"/>
        <v>36707</v>
      </c>
      <c r="CG32" s="45">
        <f t="shared" si="80"/>
        <v>0.3461044123234619</v>
      </c>
      <c r="CH32" s="45">
        <f t="shared" si="26"/>
        <v>0.10501634743606124</v>
      </c>
      <c r="CI32" s="45">
        <f t="shared" si="27"/>
        <v>0.10650506017771835</v>
      </c>
      <c r="CJ32" s="45">
        <f t="shared" si="28"/>
        <v>6.7265634658202969E-2</v>
      </c>
      <c r="CK32" s="45">
        <f t="shared" si="29"/>
        <v>4.1073769626644822E-3</v>
      </c>
      <c r="CL32" s="45">
        <f t="shared" si="30"/>
        <v>2.0914768550592034E-2</v>
      </c>
      <c r="CM32" s="45" t="str">
        <f t="shared" si="31"/>
        <v/>
      </c>
      <c r="CN32" s="45">
        <f t="shared" si="32"/>
        <v>5.13404926638101E-3</v>
      </c>
      <c r="CO32" s="45">
        <f t="shared" si="33"/>
        <v>4.5129231911510706E-2</v>
      </c>
      <c r="CP32" s="45">
        <f t="shared" si="34"/>
        <v>1.8285452350092729E-3</v>
      </c>
      <c r="CQ32" s="45">
        <f t="shared" si="35"/>
        <v>7.3027435579763704E-3</v>
      </c>
      <c r="CR32" s="45">
        <f t="shared" si="36"/>
        <v>7.7471076057313865E-3</v>
      </c>
      <c r="CS32" s="45">
        <f t="shared" si="37"/>
        <v>2.1175454876607119E-3</v>
      </c>
      <c r="CT32" s="45">
        <f t="shared" si="38"/>
        <v>2.2846092135592046E-2</v>
      </c>
      <c r="CU32" s="45">
        <f t="shared" si="39"/>
        <v>1.4684281374857387E-2</v>
      </c>
      <c r="CV32" s="45">
        <f t="shared" si="40"/>
        <v>1.1529235704597629E-2</v>
      </c>
      <c r="CW32" s="45">
        <f t="shared" si="41"/>
        <v>3.0328282572367787E-2</v>
      </c>
      <c r="CX32" s="45">
        <f t="shared" si="42"/>
        <v>1.3402994115193361E-2</v>
      </c>
      <c r="CY32" s="45">
        <f t="shared" si="43"/>
        <v>4.8863154645465742E-2</v>
      </c>
      <c r="CZ32" s="45">
        <f t="shared" si="44"/>
        <v>4.393857837607517E-2</v>
      </c>
      <c r="DA32" s="45">
        <f t="shared" si="45"/>
        <v>3.9621545080892495E-2</v>
      </c>
      <c r="DB32" s="45">
        <f t="shared" si="46"/>
        <v>3.8629582234916367E-2</v>
      </c>
      <c r="DC32" s="45">
        <f t="shared" si="47"/>
        <v>1.6983430587071736E-2</v>
      </c>
      <c r="DD32" s="45" t="str">
        <f t="shared" si="48"/>
        <v/>
      </c>
      <c r="DE32" s="45" t="str">
        <f t="shared" si="49"/>
        <v/>
      </c>
      <c r="DF32" s="46">
        <f t="shared" si="81"/>
        <v>1.0000000000000002</v>
      </c>
      <c r="DG32" s="47">
        <f>SUMPRODUCT(AD32:BB32,CG32:DE32,'Sector weights'!B19:Z19)</f>
        <v>2.4056593178854979</v>
      </c>
      <c r="DI32" s="45">
        <f>IF(AND(ISNUMBER(C31),ISNUMBER(C32)),CG32*'Sector weights'!B19,"")</f>
        <v>0.28233954803398076</v>
      </c>
      <c r="DJ32" s="45">
        <f>IF(AND(ISNUMBER(D31),ISNUMBER(D32)),CH32*'Sector weights'!C19,"")</f>
        <v>7.6640327280559195E-2</v>
      </c>
      <c r="DK32" s="45">
        <f>IF(AND(ISNUMBER(E31),ISNUMBER(E32)),CI32*'Sector weights'!D19,"")</f>
        <v>7.9869289180078989E-2</v>
      </c>
      <c r="DL32" s="45">
        <f>IF(AND(ISNUMBER(F31),ISNUMBER(F32)),CJ32*'Sector weights'!E19,"")</f>
        <v>5.600881401331357E-2</v>
      </c>
      <c r="DM32" s="45">
        <f>IF(AND(ISNUMBER(G31),ISNUMBER(G32)),CK32*'Sector weights'!F19,"")</f>
        <v>3.0376401184736184E-3</v>
      </c>
      <c r="DN32" s="45">
        <f>IF(AND(ISNUMBER(H31),ISNUMBER(H32)),CL32*'Sector weights'!G19,"")</f>
        <v>1.4946725516340981E-2</v>
      </c>
      <c r="DO32" s="45" t="str">
        <f>IF(AND(ISNUMBER(I31),ISNUMBER(I32)),CM32*'Sector weights'!H19,"")</f>
        <v/>
      </c>
      <c r="DP32" s="45">
        <f>IF(AND(ISNUMBER(J31),ISNUMBER(J32)),CN32*'Sector weights'!I19,"")</f>
        <v>4.1457911297315027E-3</v>
      </c>
      <c r="DQ32" s="45">
        <f>IF(AND(ISNUMBER(K31),ISNUMBER(K32)),CO32*'Sector weights'!J19,"")</f>
        <v>4.2493231872880434E-2</v>
      </c>
      <c r="DR32" s="45">
        <f>IF(AND(ISNUMBER(L31),ISNUMBER(L32)),CP32*'Sector weights'!K19,"")</f>
        <v>1.1641443536088544E-3</v>
      </c>
      <c r="DS32" s="45">
        <f>IF(AND(ISNUMBER(M31),ISNUMBER(M32)),CQ32*'Sector weights'!L19,"")</f>
        <v>5.7371733908076457E-3</v>
      </c>
      <c r="DT32" s="45">
        <f>IF(AND(ISNUMBER(N31),ISNUMBER(N32)),CR32*'Sector weights'!M19,"")</f>
        <v>6.664132894969815E-3</v>
      </c>
      <c r="DU32" s="45">
        <f>IF(AND(ISNUMBER(O31),ISNUMBER(O32)),CS32*'Sector weights'!N19,"")</f>
        <v>1.7059099537181494E-3</v>
      </c>
      <c r="DV32" s="45">
        <f>IF(AND(ISNUMBER(P31),ISNUMBER(P32)),CT32*'Sector weights'!O19,"")</f>
        <v>1.5070259276342209E-2</v>
      </c>
      <c r="DW32" s="45">
        <f>IF(AND(ISNUMBER(Q31),ISNUMBER(Q32)),CU32*'Sector weights'!P19,"")</f>
        <v>9.9743190331415352E-3</v>
      </c>
      <c r="DX32" s="45">
        <f>IF(AND(ISNUMBER(R31),ISNUMBER(R32)),CV32*'Sector weights'!Q19,"")</f>
        <v>7.7909281772589262E-3</v>
      </c>
      <c r="DY32" s="45">
        <f>IF(AND(ISNUMBER(S31),ISNUMBER(S32)),CW32*'Sector weights'!R19,"")</f>
        <v>2.2408585572532377E-2</v>
      </c>
      <c r="DZ32" s="45">
        <f>IF(AND(ISNUMBER(T31),ISNUMBER(T32)),CX32*'Sector weights'!S19,"")</f>
        <v>1.1212100353779047E-2</v>
      </c>
      <c r="EA32" s="45">
        <f>IF(AND(ISNUMBER(U31),ISNUMBER(U32)),CY32*'Sector weights'!T19,"")</f>
        <v>3.9112709186553657E-2</v>
      </c>
      <c r="EB32" s="45">
        <f>IF(AND(ISNUMBER(V31),ISNUMBER(V32)),CZ32*'Sector weights'!U19,"")</f>
        <v>3.5862272582782094E-2</v>
      </c>
      <c r="EC32" s="45">
        <f>IF(AND(ISNUMBER(W31),ISNUMBER(W32)),DA32*'Sector weights'!V19,"")</f>
        <v>2.9887761260057787E-2</v>
      </c>
      <c r="ED32" s="45">
        <f>IF(AND(ISNUMBER(X31),ISNUMBER(X32)),DB32*'Sector weights'!W19,"")</f>
        <v>3.2426909035394164E-2</v>
      </c>
      <c r="EE32" s="45">
        <f>IF(AND(ISNUMBER(Y31),ISNUMBER(Y32)),DC32*'Sector weights'!X19,"")</f>
        <v>1.40486332671557E-2</v>
      </c>
      <c r="EF32" s="45" t="str">
        <f>IF(AND(ISNUMBER(Z31),ISNUMBER(Z32)),DD32*'Sector weights'!Y19,"")</f>
        <v/>
      </c>
      <c r="EG32" s="45" t="str">
        <f>IF(AND(ISNUMBER(AA31),ISNUMBER(AA32)),DE32*'Sector weights'!Z19,"")</f>
        <v/>
      </c>
      <c r="EH32" s="46">
        <f t="shared" si="82"/>
        <v>0.7925472054834608</v>
      </c>
      <c r="EI32" s="47">
        <f t="shared" si="83"/>
        <v>2.4056593178854979</v>
      </c>
      <c r="EK32" s="39">
        <f t="shared" si="84"/>
        <v>36707</v>
      </c>
      <c r="EL32" s="45">
        <f t="shared" si="85"/>
        <v>0.3562431941978158</v>
      </c>
      <c r="EM32" s="45">
        <f t="shared" si="51"/>
        <v>9.6701277539434277E-2</v>
      </c>
      <c r="EN32" s="45">
        <f t="shared" si="52"/>
        <v>0.10077543473433613</v>
      </c>
      <c r="EO32" s="45">
        <f t="shared" si="53"/>
        <v>7.0669372910283246E-2</v>
      </c>
      <c r="EP32" s="45">
        <f t="shared" si="54"/>
        <v>3.8327560774384802E-3</v>
      </c>
      <c r="EQ32" s="45">
        <f t="shared" si="55"/>
        <v>1.8859098124285666E-2</v>
      </c>
      <c r="ER32" s="45" t="str">
        <f t="shared" si="56"/>
        <v/>
      </c>
      <c r="ES32" s="45">
        <f t="shared" si="57"/>
        <v>5.2309705984043353E-3</v>
      </c>
      <c r="ET32" s="45">
        <f t="shared" si="58"/>
        <v>5.3616026375311217E-2</v>
      </c>
      <c r="EU32" s="45">
        <f t="shared" si="59"/>
        <v>1.4688643724366122E-3</v>
      </c>
      <c r="EV32" s="45">
        <f t="shared" si="60"/>
        <v>7.2389043215513194E-3</v>
      </c>
      <c r="EW32" s="45">
        <f t="shared" si="61"/>
        <v>8.4084996437589297E-3</v>
      </c>
      <c r="EX32" s="45">
        <f t="shared" si="62"/>
        <v>2.1524395542818543E-3</v>
      </c>
      <c r="EY32" s="45">
        <f t="shared" si="63"/>
        <v>1.9014967401404459E-2</v>
      </c>
      <c r="EZ32" s="45">
        <f t="shared" si="64"/>
        <v>1.2585141886983391E-2</v>
      </c>
      <c r="FA32" s="45">
        <f t="shared" si="65"/>
        <v>9.8302386575275236E-3</v>
      </c>
      <c r="FB32" s="45">
        <f t="shared" si="66"/>
        <v>2.8274133600487483E-2</v>
      </c>
      <c r="FC32" s="45">
        <f t="shared" si="67"/>
        <v>1.4146918033657776E-2</v>
      </c>
      <c r="FD32" s="45">
        <f t="shared" si="68"/>
        <v>4.9350636676202216E-2</v>
      </c>
      <c r="FE32" s="45">
        <f t="shared" si="69"/>
        <v>4.5249383676655312E-2</v>
      </c>
      <c r="FF32" s="45">
        <f t="shared" si="70"/>
        <v>3.7711017152380205E-2</v>
      </c>
      <c r="FG32" s="45">
        <f t="shared" si="71"/>
        <v>4.0914798274524815E-2</v>
      </c>
      <c r="FH32" s="45">
        <f t="shared" si="72"/>
        <v>1.7725926190839205E-2</v>
      </c>
      <c r="FI32" s="45" t="str">
        <f t="shared" si="73"/>
        <v/>
      </c>
      <c r="FJ32" s="45" t="str">
        <f t="shared" si="74"/>
        <v/>
      </c>
      <c r="FK32" s="46">
        <f t="shared" si="86"/>
        <v>1.0000000000000004</v>
      </c>
      <c r="FL32" s="47">
        <f t="shared" si="87"/>
        <v>3.0353514607600256</v>
      </c>
    </row>
    <row r="33" spans="1:168" x14ac:dyDescent="0.2">
      <c r="A33" t="s">
        <v>717</v>
      </c>
      <c r="B33" s="11">
        <v>36799</v>
      </c>
      <c r="C33" s="2">
        <v>1440.8</v>
      </c>
      <c r="D33" s="3">
        <v>85124</v>
      </c>
      <c r="E33" s="9">
        <v>48247</v>
      </c>
      <c r="F33" s="3">
        <v>379345</v>
      </c>
      <c r="G33" s="3">
        <v>6593</v>
      </c>
      <c r="H33" s="2">
        <v>34468</v>
      </c>
      <c r="I33" s="2" t="e">
        <v>#N/A</v>
      </c>
      <c r="J33" s="2">
        <v>3634044.4</v>
      </c>
      <c r="K33" s="2">
        <v>1165995.5824100534</v>
      </c>
      <c r="L33" s="9">
        <v>2746.5904999999998</v>
      </c>
      <c r="M33" s="3">
        <v>223526</v>
      </c>
      <c r="N33" s="9">
        <v>2818.357</v>
      </c>
      <c r="O33" s="2">
        <v>10742.4</v>
      </c>
      <c r="P33" s="2">
        <v>18534</v>
      </c>
      <c r="Q33" s="3">
        <v>96606</v>
      </c>
      <c r="R33" s="3">
        <v>130332</v>
      </c>
      <c r="S33" s="2">
        <v>40104.199999999997</v>
      </c>
      <c r="T33" s="2">
        <v>82024.800000000003</v>
      </c>
      <c r="U33" s="3">
        <v>482127</v>
      </c>
      <c r="V33" s="2">
        <v>46341.599999999999</v>
      </c>
      <c r="W33" s="2">
        <v>48700.1</v>
      </c>
      <c r="X33" s="3">
        <v>1271180.1786497689</v>
      </c>
      <c r="Y33" s="2">
        <v>151087.6</v>
      </c>
      <c r="Z33" s="3" t="e">
        <v>#N/A</v>
      </c>
      <c r="AA33" s="3" t="e">
        <v>#N/A</v>
      </c>
      <c r="AB33" s="28"/>
      <c r="AC33" s="43">
        <f t="shared" si="75"/>
        <v>36799</v>
      </c>
      <c r="AD33" s="45">
        <f t="shared" si="76"/>
        <v>3.5057471264367868</v>
      </c>
      <c r="AE33" s="45">
        <f t="shared" si="0"/>
        <v>3.2594587381879592</v>
      </c>
      <c r="AF33" s="45">
        <f t="shared" si="1"/>
        <v>2.8711908640437933</v>
      </c>
      <c r="AG33" s="45">
        <f t="shared" si="2"/>
        <v>1.0990856055497877</v>
      </c>
      <c r="AH33" s="45">
        <f t="shared" si="3"/>
        <v>0.53369929856663667</v>
      </c>
      <c r="AI33" s="45">
        <f t="shared" si="4"/>
        <v>0.29388657723978806</v>
      </c>
      <c r="AJ33" s="45" t="str">
        <f t="shared" si="5"/>
        <v/>
      </c>
      <c r="AK33" s="45">
        <f t="shared" si="6"/>
        <v>-1.6438990231333994</v>
      </c>
      <c r="AL33" s="45">
        <f t="shared" si="7"/>
        <v>6.5370011945091289</v>
      </c>
      <c r="AM33" s="45">
        <f t="shared" si="8"/>
        <v>4.3117798964459109</v>
      </c>
      <c r="AN33" s="45">
        <f t="shared" si="9"/>
        <v>4.6107621891292361</v>
      </c>
      <c r="AO33" s="45">
        <f t="shared" si="10"/>
        <v>9.7092023384018233</v>
      </c>
      <c r="AP33" s="45">
        <f t="shared" si="11"/>
        <v>8.4816965412774614</v>
      </c>
      <c r="AQ33" s="45">
        <f t="shared" si="12"/>
        <v>4.4233727160556402</v>
      </c>
      <c r="AR33" s="45">
        <f t="shared" si="13"/>
        <v>1.3331934756385388</v>
      </c>
      <c r="AS33" s="45">
        <f t="shared" si="14"/>
        <v>-1.3742167872385469</v>
      </c>
      <c r="AT33" s="45">
        <f t="shared" si="15"/>
        <v>4.0513508394585784</v>
      </c>
      <c r="AU33" s="45">
        <f t="shared" si="16"/>
        <v>-0.88679498348813723</v>
      </c>
      <c r="AV33" s="45">
        <f t="shared" si="17"/>
        <v>3.5024859814689169</v>
      </c>
      <c r="AW33" s="45">
        <f t="shared" si="18"/>
        <v>3.2916674096396203</v>
      </c>
      <c r="AX33" s="45">
        <f t="shared" si="19"/>
        <v>6.7759857573844062</v>
      </c>
      <c r="AY33" s="45">
        <f t="shared" si="20"/>
        <v>4.2529357059798878</v>
      </c>
      <c r="AZ33" s="45">
        <f t="shared" si="21"/>
        <v>17.967052400877282</v>
      </c>
      <c r="BA33" s="45" t="str">
        <f t="shared" si="22"/>
        <v/>
      </c>
      <c r="BB33" s="45" t="str">
        <f t="shared" si="23"/>
        <v/>
      </c>
      <c r="BC33" s="32"/>
      <c r="BD33" s="39">
        <f t="shared" si="77"/>
        <v>36799</v>
      </c>
      <c r="BE33" s="44">
        <f>IF(AND(ISNUMBER(C32),ISNUMBER(C33)),INDEX('Country weights'!$B$6:$FB$133,MATCH(Goods!$BD33,'Country weights'!$A$6:$A$133,0),MATCH(Goods!BE$1,'Country weights'!$B$3:$FB$3,0)),"")</f>
        <v>0.26425791864213949</v>
      </c>
      <c r="BF33" s="44">
        <f>IF(AND(ISNUMBER(D32),ISNUMBER(D33)),INDEX('Country weights'!$B$6:$FB$133,MATCH(Goods!$BD33,'Country weights'!$A$6:$A$133,0),MATCH(Goods!BF$1,'Country weights'!$B$3:$FB$3,0)),"")</f>
        <v>8.0182165868828773E-2</v>
      </c>
      <c r="BG33" s="44">
        <f>IF(AND(ISNUMBER(E32),ISNUMBER(E33)),INDEX('Country weights'!$B$6:$FB$133,MATCH(Goods!$BD33,'Country weights'!$A$6:$A$133,0),MATCH(Goods!BG$1,'Country weights'!$B$3:$FB$3,0)),"")</f>
        <v>8.1318829016014171E-2</v>
      </c>
      <c r="BH33" s="44">
        <f>IF(AND(ISNUMBER(F32),ISNUMBER(F33)),INDEX('Country weights'!$B$6:$FB$133,MATCH(Goods!$BD33,'Country weights'!$A$6:$A$133,0),MATCH(Goods!BH$1,'Country weights'!$B$3:$FB$3,0)),"")</f>
        <v>5.1358711354152556E-2</v>
      </c>
      <c r="BI33" s="44">
        <f>IF(AND(ISNUMBER(G32),ISNUMBER(G33)),INDEX('Country weights'!$B$6:$FB$133,MATCH(Goods!$BD33,'Country weights'!$A$6:$A$133,0),MATCH(Goods!BI$1,'Country weights'!$B$3:$FB$3,0)),"")</f>
        <v>3.1360677546577774E-3</v>
      </c>
      <c r="BJ33" s="44">
        <f>IF(AND(ISNUMBER(H32),ISNUMBER(H33)),INDEX('Country weights'!$B$6:$FB$133,MATCH(Goods!$BD33,'Country weights'!$A$6:$A$133,0),MATCH(Goods!BJ$1,'Country weights'!$B$3:$FB$3,0)),"")</f>
        <v>1.5968860867616473E-2</v>
      </c>
      <c r="BK33" s="44" t="str">
        <f>IF(AND(ISNUMBER(I32),ISNUMBER(I33)),INDEX('Country weights'!$B$6:$FB$133,MATCH(Goods!$BD33,'Country weights'!$A$6:$A$133,0),MATCH(Goods!BK$1,'Country weights'!$B$3:$FB$3,0)),"")</f>
        <v/>
      </c>
      <c r="BL33" s="44">
        <f>IF(AND(ISNUMBER(J32),ISNUMBER(J33)),INDEX('Country weights'!$B$6:$FB$133,MATCH(Goods!$BD33,'Country weights'!$A$6:$A$133,0),MATCH(Goods!BL$1,'Country weights'!$B$3:$FB$3,0)),"")</f>
        <v>3.9199534158844912E-3</v>
      </c>
      <c r="BM33" s="44">
        <f>IF(AND(ISNUMBER(K32),ISNUMBER(K33)),INDEX('Country weights'!$B$6:$FB$133,MATCH(Goods!$BD33,'Country weights'!$A$6:$A$133,0),MATCH(Goods!BM$1,'Country weights'!$B$3:$FB$3,0)),"")</f>
        <v>3.4457107364781817E-2</v>
      </c>
      <c r="BN33" s="44">
        <f>IF(AND(ISNUMBER(L32),ISNUMBER(L33)),INDEX('Country weights'!$B$6:$FB$133,MATCH(Goods!$BD33,'Country weights'!$A$6:$A$133,0),MATCH(Goods!BN$1,'Country weights'!$B$3:$FB$3,0)),"")</f>
        <v>1.3961323252214325E-3</v>
      </c>
      <c r="BO33" s="44">
        <f>IF(AND(ISNUMBER(M32),ISNUMBER(M33)),INDEX('Country weights'!$B$6:$FB$133,MATCH(Goods!$BD33,'Country weights'!$A$6:$A$133,0),MATCH(Goods!BO$1,'Country weights'!$B$3:$FB$3,0)),"")</f>
        <v>5.5757966217563565E-3</v>
      </c>
      <c r="BP33" s="44">
        <f>IF(AND(ISNUMBER(N32),ISNUMBER(N33)),INDEX('Country weights'!$B$6:$FB$133,MATCH(Goods!$BD33,'Country weights'!$A$6:$A$133,0),MATCH(Goods!BP$1,'Country weights'!$B$3:$FB$3,0)),"")</f>
        <v>5.9150778160954581E-3</v>
      </c>
      <c r="BQ33" s="44">
        <f>IF(AND(ISNUMBER(O32),ISNUMBER(O33)),INDEX('Country weights'!$B$6:$FB$133,MATCH(Goods!$BD33,'Country weights'!$A$6:$A$133,0),MATCH(Goods!BQ$1,'Country weights'!$B$3:$FB$3,0)),"")</f>
        <v>1.6167900300453379E-3</v>
      </c>
      <c r="BR33" s="44">
        <f>IF(AND(ISNUMBER(P32),ISNUMBER(P33)),INDEX('Country weights'!$B$6:$FB$133,MATCH(Goods!$BD33,'Country weights'!$A$6:$A$133,0),MATCH(Goods!BR$1,'Country weights'!$B$3:$FB$3,0)),"")</f>
        <v>1.7443466601101316E-2</v>
      </c>
      <c r="BS33" s="44">
        <f>IF(AND(ISNUMBER(Q32),ISNUMBER(Q33)),INDEX('Country weights'!$B$6:$FB$133,MATCH(Goods!$BD33,'Country weights'!$A$6:$A$133,0),MATCH(Goods!BS$1,'Country weights'!$B$3:$FB$3,0)),"")</f>
        <v>1.1211754299303102E-2</v>
      </c>
      <c r="BT33" s="44">
        <f>IF(AND(ISNUMBER(R32),ISNUMBER(R33)),INDEX('Country weights'!$B$6:$FB$133,MATCH(Goods!$BD33,'Country weights'!$A$6:$A$133,0),MATCH(Goods!BT$1,'Country weights'!$B$3:$FB$3,0)),"")</f>
        <v>8.802811297257419E-3</v>
      </c>
      <c r="BU33" s="44">
        <f>IF(AND(ISNUMBER(S32),ISNUMBER(S33)),INDEX('Country weights'!$B$6:$FB$133,MATCH(Goods!$BD33,'Country weights'!$A$6:$A$133,0),MATCH(Goods!BU$1,'Country weights'!$B$3:$FB$3,0)),"")</f>
        <v>2.3156274647762685E-2</v>
      </c>
      <c r="BV33" s="44">
        <f>IF(AND(ISNUMBER(T32),ISNUMBER(T33)),INDEX('Country weights'!$B$6:$FB$133,MATCH(Goods!$BD33,'Country weights'!$A$6:$A$133,0),MATCH(Goods!BV$1,'Country weights'!$B$3:$FB$3,0)),"")</f>
        <v>1.0233464822585693E-2</v>
      </c>
      <c r="BW33" s="44">
        <f>IF(AND(ISNUMBER(U32),ISNUMBER(U33)),INDEX('Country weights'!$B$6:$FB$133,MATCH(Goods!$BD33,'Country weights'!$A$6:$A$133,0),MATCH(Goods!BW$1,'Country weights'!$B$3:$FB$3,0)),"")</f>
        <v>3.7308035047042505E-2</v>
      </c>
      <c r="BX33" s="44">
        <f>IF(AND(ISNUMBER(V32),ISNUMBER(V33)),INDEX('Country weights'!$B$6:$FB$133,MATCH(Goods!$BD33,'Country weights'!$A$6:$A$133,0),MATCH(Goods!BX$1,'Country weights'!$B$3:$FB$3,0)),"")</f>
        <v>3.3548018621919896E-2</v>
      </c>
      <c r="BY33" s="44">
        <f>IF(AND(ISNUMBER(W32),ISNUMBER(W33)),INDEX('Country weights'!$B$6:$FB$133,MATCH(Goods!$BD33,'Country weights'!$A$6:$A$133,0),MATCH(Goods!BY$1,'Country weights'!$B$3:$FB$3,0)),"")</f>
        <v>3.0251873896010962E-2</v>
      </c>
      <c r="BZ33" s="44">
        <f>IF(AND(ISNUMBER(X32),ISNUMBER(X33)),INDEX('Country weights'!$B$6:$FB$133,MATCH(Goods!$BD33,'Country weights'!$A$6:$A$133,0),MATCH(Goods!BZ$1,'Country weights'!$B$3:$FB$3,0)),"")</f>
        <v>2.9494489627812148E-2</v>
      </c>
      <c r="CA33" s="44">
        <f>IF(AND(ISNUMBER(Y32),ISNUMBER(Y33)),INDEX('Country weights'!$B$6:$FB$133,MATCH(Goods!$BD33,'Country weights'!$A$6:$A$133,0),MATCH(Goods!CA$1,'Country weights'!$B$3:$FB$3,0)),"")</f>
        <v>1.2967202550854597E-2</v>
      </c>
      <c r="CB33" s="44" t="str">
        <f>IF(AND(ISNUMBER(Z32),ISNUMBER(Z33)),INDEX('Country weights'!$B$6:$FB$133,MATCH(Goods!$BD33,'Country weights'!$A$6:$A$133,0),MATCH(Goods!CB$1,'Country weights'!$B$3:$FB$3,0)),"")</f>
        <v/>
      </c>
      <c r="CC33" s="44" t="str">
        <f>IF(AND(ISNUMBER(AA32),ISNUMBER(AA33)),INDEX('Country weights'!$B$6:$FB$133,MATCH(Goods!$BD33,'Country weights'!$A$6:$A$133,0),MATCH(Goods!CC$1,'Country weights'!$B$3:$FB$3,0)),"")</f>
        <v/>
      </c>
      <c r="CD33" s="46">
        <f t="shared" si="78"/>
        <v>0.76352080248884435</v>
      </c>
      <c r="CF33" s="39">
        <f t="shared" si="79"/>
        <v>36799</v>
      </c>
      <c r="CG33" s="45">
        <f t="shared" si="80"/>
        <v>0.3461044123234619</v>
      </c>
      <c r="CH33" s="45">
        <f t="shared" si="26"/>
        <v>0.10501634743606124</v>
      </c>
      <c r="CI33" s="45">
        <f t="shared" si="27"/>
        <v>0.10650506017771835</v>
      </c>
      <c r="CJ33" s="45">
        <f t="shared" si="28"/>
        <v>6.7265634658202969E-2</v>
      </c>
      <c r="CK33" s="45">
        <f t="shared" si="29"/>
        <v>4.1073769626644822E-3</v>
      </c>
      <c r="CL33" s="45">
        <f t="shared" si="30"/>
        <v>2.0914768550592034E-2</v>
      </c>
      <c r="CM33" s="45" t="str">
        <f t="shared" si="31"/>
        <v/>
      </c>
      <c r="CN33" s="45">
        <f t="shared" si="32"/>
        <v>5.13404926638101E-3</v>
      </c>
      <c r="CO33" s="45">
        <f t="shared" si="33"/>
        <v>4.5129231911510706E-2</v>
      </c>
      <c r="CP33" s="45">
        <f t="shared" si="34"/>
        <v>1.8285452350092729E-3</v>
      </c>
      <c r="CQ33" s="45">
        <f t="shared" si="35"/>
        <v>7.3027435579763704E-3</v>
      </c>
      <c r="CR33" s="45">
        <f t="shared" si="36"/>
        <v>7.7471076057313865E-3</v>
      </c>
      <c r="CS33" s="45">
        <f t="shared" si="37"/>
        <v>2.1175454876607119E-3</v>
      </c>
      <c r="CT33" s="45">
        <f t="shared" si="38"/>
        <v>2.2846092135592046E-2</v>
      </c>
      <c r="CU33" s="45">
        <f t="shared" si="39"/>
        <v>1.4684281374857387E-2</v>
      </c>
      <c r="CV33" s="45">
        <f t="shared" si="40"/>
        <v>1.1529235704597629E-2</v>
      </c>
      <c r="CW33" s="45">
        <f t="shared" si="41"/>
        <v>3.0328282572367787E-2</v>
      </c>
      <c r="CX33" s="45">
        <f t="shared" si="42"/>
        <v>1.3402994115193361E-2</v>
      </c>
      <c r="CY33" s="45">
        <f t="shared" si="43"/>
        <v>4.8863154645465742E-2</v>
      </c>
      <c r="CZ33" s="45">
        <f t="shared" si="44"/>
        <v>4.393857837607517E-2</v>
      </c>
      <c r="DA33" s="45">
        <f t="shared" si="45"/>
        <v>3.9621545080892495E-2</v>
      </c>
      <c r="DB33" s="45">
        <f t="shared" si="46"/>
        <v>3.8629582234916367E-2</v>
      </c>
      <c r="DC33" s="45">
        <f t="shared" si="47"/>
        <v>1.6983430587071736E-2</v>
      </c>
      <c r="DD33" s="45" t="str">
        <f t="shared" si="48"/>
        <v/>
      </c>
      <c r="DE33" s="45" t="str">
        <f t="shared" si="49"/>
        <v/>
      </c>
      <c r="DF33" s="46">
        <f t="shared" si="81"/>
        <v>1.0000000000000002</v>
      </c>
      <c r="DG33" s="47">
        <f>SUMPRODUCT(AD33:BB33,CG33:DE33,'Sector weights'!B20:Z20)</f>
        <v>2.914815050343555</v>
      </c>
      <c r="DI33" s="45">
        <f>IF(AND(ISNUMBER(C32),ISNUMBER(C33)),CG33*'Sector weights'!B20,"")</f>
        <v>0.28141199880505779</v>
      </c>
      <c r="DJ33" s="45">
        <f>IF(AND(ISNUMBER(D32),ISNUMBER(D33)),CH33*'Sector weights'!C20,"")</f>
        <v>7.5793703728618919E-2</v>
      </c>
      <c r="DK33" s="45">
        <f>IF(AND(ISNUMBER(E32),ISNUMBER(E33)),CI33*'Sector weights'!D20,"")</f>
        <v>8.1161050928803741E-2</v>
      </c>
      <c r="DL33" s="45">
        <f>IF(AND(ISNUMBER(F32),ISNUMBER(F33)),CJ33*'Sector weights'!E20,"")</f>
        <v>5.6032445103243858E-2</v>
      </c>
      <c r="DM33" s="45">
        <f>IF(AND(ISNUMBER(G32),ISNUMBER(G33)),CK33*'Sector weights'!F20,"")</f>
        <v>3.0408871213765724E-3</v>
      </c>
      <c r="DN33" s="45">
        <f>IF(AND(ISNUMBER(H32),ISNUMBER(H33)),CL33*'Sector weights'!G20,"")</f>
        <v>1.4837293592151688E-2</v>
      </c>
      <c r="DO33" s="45" t="str">
        <f>IF(AND(ISNUMBER(I32),ISNUMBER(I33)),CM33*'Sector weights'!H20,"")</f>
        <v/>
      </c>
      <c r="DP33" s="45">
        <f>IF(AND(ISNUMBER(J32),ISNUMBER(J33)),CN33*'Sector weights'!I20,"")</f>
        <v>4.1853478028161277E-3</v>
      </c>
      <c r="DQ33" s="45">
        <f>IF(AND(ISNUMBER(K32),ISNUMBER(K33)),CO33*'Sector weights'!J20,"")</f>
        <v>4.2406777720461586E-2</v>
      </c>
      <c r="DR33" s="45">
        <f>IF(AND(ISNUMBER(L32),ISNUMBER(L33)),CP33*'Sector weights'!K20,"")</f>
        <v>1.1303407562075747E-3</v>
      </c>
      <c r="DS33" s="45">
        <f>IF(AND(ISNUMBER(M32),ISNUMBER(M33)),CQ33*'Sector weights'!L20,"")</f>
        <v>5.811201625994045E-3</v>
      </c>
      <c r="DT33" s="45">
        <f>IF(AND(ISNUMBER(N32),ISNUMBER(N33)),CR33*'Sector weights'!M20,"")</f>
        <v>6.6486561680968179E-3</v>
      </c>
      <c r="DU33" s="45">
        <f>IF(AND(ISNUMBER(O32),ISNUMBER(O33)),CS33*'Sector weights'!N20,"")</f>
        <v>1.6847031093832259E-3</v>
      </c>
      <c r="DV33" s="45">
        <f>IF(AND(ISNUMBER(P32),ISNUMBER(P33)),CT33*'Sector weights'!O20,"")</f>
        <v>1.5266193727967536E-2</v>
      </c>
      <c r="DW33" s="45">
        <f>IF(AND(ISNUMBER(Q32),ISNUMBER(Q33)),CU33*'Sector weights'!P20,"")</f>
        <v>9.9640277076686427E-3</v>
      </c>
      <c r="DX33" s="45">
        <f>IF(AND(ISNUMBER(R32),ISNUMBER(R33)),CV33*'Sector weights'!Q20,"")</f>
        <v>7.7555265737731804E-3</v>
      </c>
      <c r="DY33" s="45">
        <f>IF(AND(ISNUMBER(S32),ISNUMBER(S33)),CW33*'Sector weights'!R20,"")</f>
        <v>2.1918387298654442E-2</v>
      </c>
      <c r="DZ33" s="45">
        <f>IF(AND(ISNUMBER(T32),ISNUMBER(T33)),CX33*'Sector weights'!S20,"")</f>
        <v>1.1753638463538474E-2</v>
      </c>
      <c r="EA33" s="45">
        <f>IF(AND(ISNUMBER(U32),ISNUMBER(U33)),CY33*'Sector weights'!T20,"")</f>
        <v>3.8943248791999702E-2</v>
      </c>
      <c r="EB33" s="45">
        <f>IF(AND(ISNUMBER(V32),ISNUMBER(V33)),CZ33*'Sector weights'!U20,"")</f>
        <v>3.5827275738282677E-2</v>
      </c>
      <c r="EC33" s="45">
        <f>IF(AND(ISNUMBER(W32),ISNUMBER(W33)),DA33*'Sector weights'!V20,"")</f>
        <v>2.9952924272841061E-2</v>
      </c>
      <c r="ED33" s="45">
        <f>IF(AND(ISNUMBER(X32),ISNUMBER(X33)),DB33*'Sector weights'!W20,"")</f>
        <v>3.285635627970513E-2</v>
      </c>
      <c r="EE33" s="45">
        <f>IF(AND(ISNUMBER(Y32),ISNUMBER(Y33)),DC33*'Sector weights'!X20,"")</f>
        <v>1.4148846840976632E-2</v>
      </c>
      <c r="EF33" s="45" t="str">
        <f>IF(AND(ISNUMBER(Z32),ISNUMBER(Z33)),DD33*'Sector weights'!Y20,"")</f>
        <v/>
      </c>
      <c r="EG33" s="45" t="str">
        <f>IF(AND(ISNUMBER(AA32),ISNUMBER(AA33)),DE33*'Sector weights'!Z20,"")</f>
        <v/>
      </c>
      <c r="EH33" s="46">
        <f t="shared" si="82"/>
        <v>0.79253083215761955</v>
      </c>
      <c r="EI33" s="47">
        <f t="shared" si="83"/>
        <v>2.914815050343555</v>
      </c>
      <c r="EK33" s="39">
        <f t="shared" si="84"/>
        <v>36799</v>
      </c>
      <c r="EL33" s="45">
        <f t="shared" si="85"/>
        <v>0.35508019043111527</v>
      </c>
      <c r="EM33" s="45">
        <f t="shared" si="51"/>
        <v>9.5635022201312883E-2</v>
      </c>
      <c r="EN33" s="45">
        <f t="shared" si="52"/>
        <v>0.10240743657612342</v>
      </c>
      <c r="EO33" s="45">
        <f t="shared" si="53"/>
        <v>7.0700650157292627E-2</v>
      </c>
      <c r="EP33" s="45">
        <f t="shared" si="54"/>
        <v>3.8369322655850907E-3</v>
      </c>
      <c r="EQ33" s="45">
        <f t="shared" si="55"/>
        <v>1.8721408669689243E-2</v>
      </c>
      <c r="ER33" s="45" t="str">
        <f t="shared" si="56"/>
        <v/>
      </c>
      <c r="ES33" s="45">
        <f t="shared" si="57"/>
        <v>5.2809905091285338E-3</v>
      </c>
      <c r="ET33" s="45">
        <f t="shared" si="58"/>
        <v>5.3508047888826703E-2</v>
      </c>
      <c r="EU33" s="45">
        <f t="shared" si="59"/>
        <v>1.4262419963274957E-3</v>
      </c>
      <c r="EV33" s="45">
        <f t="shared" si="60"/>
        <v>7.3324612623251306E-3</v>
      </c>
      <c r="EW33" s="45">
        <f t="shared" si="61"/>
        <v>8.3891451263747481E-3</v>
      </c>
      <c r="EX33" s="45">
        <f t="shared" si="62"/>
        <v>2.1257256387069746E-3</v>
      </c>
      <c r="EY33" s="45">
        <f t="shared" si="63"/>
        <v>1.9262586524749079E-2</v>
      </c>
      <c r="EZ33" s="45">
        <f t="shared" si="64"/>
        <v>1.2572416495825344E-2</v>
      </c>
      <c r="FA33" s="45">
        <f t="shared" si="65"/>
        <v>9.7857726905831617E-3</v>
      </c>
      <c r="FB33" s="45">
        <f t="shared" si="66"/>
        <v>2.7656195076957317E-2</v>
      </c>
      <c r="FC33" s="45">
        <f t="shared" si="67"/>
        <v>1.4830512563832842E-2</v>
      </c>
      <c r="FD33" s="45">
        <f t="shared" si="68"/>
        <v>4.9137834405734035E-2</v>
      </c>
      <c r="FE33" s="45">
        <f t="shared" si="69"/>
        <v>4.5206160170128629E-2</v>
      </c>
      <c r="FF33" s="45">
        <f t="shared" si="70"/>
        <v>3.779401766779969E-2</v>
      </c>
      <c r="FG33" s="45">
        <f t="shared" si="71"/>
        <v>4.1457511741537667E-2</v>
      </c>
      <c r="FH33" s="45">
        <f t="shared" si="72"/>
        <v>1.7852739940043987E-2</v>
      </c>
      <c r="FI33" s="45" t="str">
        <f t="shared" si="73"/>
        <v/>
      </c>
      <c r="FJ33" s="45" t="str">
        <f t="shared" si="74"/>
        <v/>
      </c>
      <c r="FK33" s="46">
        <f t="shared" si="86"/>
        <v>0.99999999999999978</v>
      </c>
      <c r="FL33" s="47">
        <f t="shared" si="87"/>
        <v>3.6778569767540015</v>
      </c>
    </row>
    <row r="34" spans="1:168" x14ac:dyDescent="0.2">
      <c r="A34" t="s">
        <v>718</v>
      </c>
      <c r="B34" s="11">
        <v>36891</v>
      </c>
      <c r="C34" s="2">
        <v>1443.3</v>
      </c>
      <c r="D34" s="3">
        <v>88229</v>
      </c>
      <c r="E34" s="9">
        <v>50560.4</v>
      </c>
      <c r="F34" s="3">
        <v>375625</v>
      </c>
      <c r="G34" s="3">
        <v>6602</v>
      </c>
      <c r="H34" s="2">
        <v>33255</v>
      </c>
      <c r="I34" s="2" t="e">
        <v>#N/A</v>
      </c>
      <c r="J34" s="2">
        <v>3765948.7</v>
      </c>
      <c r="K34" s="2">
        <v>1179049.4668998912</v>
      </c>
      <c r="L34" s="9">
        <v>3228.0765999999999</v>
      </c>
      <c r="M34" s="3">
        <v>233667</v>
      </c>
      <c r="N34" s="9">
        <v>3049.5259999999998</v>
      </c>
      <c r="O34" s="2">
        <v>11350.2</v>
      </c>
      <c r="P34" s="2">
        <v>18062.2</v>
      </c>
      <c r="Q34" s="3">
        <v>98693</v>
      </c>
      <c r="R34" s="3">
        <v>127806</v>
      </c>
      <c r="S34" s="2">
        <v>42563.9</v>
      </c>
      <c r="T34" s="2">
        <v>84122.7</v>
      </c>
      <c r="U34" s="3">
        <v>490967</v>
      </c>
      <c r="V34" s="2">
        <v>44663.3</v>
      </c>
      <c r="W34" s="2">
        <v>50822.2</v>
      </c>
      <c r="X34" s="3">
        <v>1146012.632571396</v>
      </c>
      <c r="Y34" s="2">
        <v>190599.8</v>
      </c>
      <c r="Z34" s="3" t="e">
        <v>#N/A</v>
      </c>
      <c r="AA34" s="3" t="e">
        <v>#N/A</v>
      </c>
      <c r="AB34" s="28"/>
      <c r="AC34" s="43">
        <f t="shared" si="75"/>
        <v>36891</v>
      </c>
      <c r="AD34" s="45">
        <f t="shared" si="76"/>
        <v>0.1735147140477622</v>
      </c>
      <c r="AE34" s="45">
        <f t="shared" si="0"/>
        <v>3.6476199426718647</v>
      </c>
      <c r="AF34" s="45">
        <f t="shared" si="1"/>
        <v>4.7949095280535703</v>
      </c>
      <c r="AG34" s="45">
        <f t="shared" si="2"/>
        <v>-0.98063767810304681</v>
      </c>
      <c r="AH34" s="45">
        <f t="shared" si="3"/>
        <v>0.13650841801911007</v>
      </c>
      <c r="AI34" s="45">
        <f t="shared" si="4"/>
        <v>-3.519206220262272</v>
      </c>
      <c r="AJ34" s="45" t="str">
        <f t="shared" si="5"/>
        <v/>
      </c>
      <c r="AK34" s="45">
        <f t="shared" si="6"/>
        <v>3.629683225664504</v>
      </c>
      <c r="AL34" s="45">
        <f t="shared" si="7"/>
        <v>1.1195483659428795</v>
      </c>
      <c r="AM34" s="45">
        <f t="shared" si="8"/>
        <v>17.530319863845744</v>
      </c>
      <c r="AN34" s="45">
        <f t="shared" si="9"/>
        <v>4.5368324042840635</v>
      </c>
      <c r="AO34" s="45">
        <f t="shared" si="10"/>
        <v>8.2022611046081106</v>
      </c>
      <c r="AP34" s="45">
        <f t="shared" si="11"/>
        <v>5.6579535299374539</v>
      </c>
      <c r="AQ34" s="45">
        <f t="shared" si="12"/>
        <v>-2.5455918851839843</v>
      </c>
      <c r="AR34" s="45">
        <f t="shared" si="13"/>
        <v>2.1603213050949144</v>
      </c>
      <c r="AS34" s="45">
        <f t="shared" si="14"/>
        <v>-1.9381272442684838</v>
      </c>
      <c r="AT34" s="45">
        <f t="shared" si="15"/>
        <v>6.1332728242927237</v>
      </c>
      <c r="AU34" s="45">
        <f t="shared" si="16"/>
        <v>2.5576411036662083</v>
      </c>
      <c r="AV34" s="45">
        <f t="shared" si="17"/>
        <v>1.8335417846335078</v>
      </c>
      <c r="AW34" s="45">
        <f t="shared" si="18"/>
        <v>-3.6215840626995899</v>
      </c>
      <c r="AX34" s="45">
        <f t="shared" si="19"/>
        <v>4.3574859189200899</v>
      </c>
      <c r="AY34" s="45">
        <f t="shared" si="20"/>
        <v>-9.8465621302657791</v>
      </c>
      <c r="AZ34" s="45">
        <f t="shared" si="21"/>
        <v>26.151848331696304</v>
      </c>
      <c r="BA34" s="45" t="str">
        <f t="shared" si="22"/>
        <v/>
      </c>
      <c r="BB34" s="45" t="str">
        <f t="shared" si="23"/>
        <v/>
      </c>
      <c r="BC34" s="32"/>
      <c r="BD34" s="39">
        <f t="shared" si="77"/>
        <v>36891</v>
      </c>
      <c r="BE34" s="44">
        <f>IF(AND(ISNUMBER(C33),ISNUMBER(C34)),INDEX('Country weights'!$B$6:$FB$133,MATCH(Goods!$BD34,'Country weights'!$A$6:$A$133,0),MATCH(Goods!BE$1,'Country weights'!$B$3:$FB$3,0)),"")</f>
        <v>0.26425791864213949</v>
      </c>
      <c r="BF34" s="44">
        <f>IF(AND(ISNUMBER(D33),ISNUMBER(D34)),INDEX('Country weights'!$B$6:$FB$133,MATCH(Goods!$BD34,'Country weights'!$A$6:$A$133,0),MATCH(Goods!BF$1,'Country weights'!$B$3:$FB$3,0)),"")</f>
        <v>8.0182165868828773E-2</v>
      </c>
      <c r="BG34" s="44">
        <f>IF(AND(ISNUMBER(E33),ISNUMBER(E34)),INDEX('Country weights'!$B$6:$FB$133,MATCH(Goods!$BD34,'Country weights'!$A$6:$A$133,0),MATCH(Goods!BG$1,'Country weights'!$B$3:$FB$3,0)),"")</f>
        <v>8.1318829016014171E-2</v>
      </c>
      <c r="BH34" s="44">
        <f>IF(AND(ISNUMBER(F33),ISNUMBER(F34)),INDEX('Country weights'!$B$6:$FB$133,MATCH(Goods!$BD34,'Country weights'!$A$6:$A$133,0),MATCH(Goods!BH$1,'Country weights'!$B$3:$FB$3,0)),"")</f>
        <v>5.1358711354152556E-2</v>
      </c>
      <c r="BI34" s="44">
        <f>IF(AND(ISNUMBER(G33),ISNUMBER(G34)),INDEX('Country weights'!$B$6:$FB$133,MATCH(Goods!$BD34,'Country weights'!$A$6:$A$133,0),MATCH(Goods!BI$1,'Country weights'!$B$3:$FB$3,0)),"")</f>
        <v>3.1360677546577774E-3</v>
      </c>
      <c r="BJ34" s="44">
        <f>IF(AND(ISNUMBER(H33),ISNUMBER(H34)),INDEX('Country weights'!$B$6:$FB$133,MATCH(Goods!$BD34,'Country weights'!$A$6:$A$133,0),MATCH(Goods!BJ$1,'Country weights'!$B$3:$FB$3,0)),"")</f>
        <v>1.5968860867616473E-2</v>
      </c>
      <c r="BK34" s="44" t="str">
        <f>IF(AND(ISNUMBER(I33),ISNUMBER(I34)),INDEX('Country weights'!$B$6:$FB$133,MATCH(Goods!$BD34,'Country weights'!$A$6:$A$133,0),MATCH(Goods!BK$1,'Country weights'!$B$3:$FB$3,0)),"")</f>
        <v/>
      </c>
      <c r="BL34" s="44">
        <f>IF(AND(ISNUMBER(J33),ISNUMBER(J34)),INDEX('Country weights'!$B$6:$FB$133,MATCH(Goods!$BD34,'Country weights'!$A$6:$A$133,0),MATCH(Goods!BL$1,'Country weights'!$B$3:$FB$3,0)),"")</f>
        <v>3.9199534158844912E-3</v>
      </c>
      <c r="BM34" s="44">
        <f>IF(AND(ISNUMBER(K33),ISNUMBER(K34)),INDEX('Country weights'!$B$6:$FB$133,MATCH(Goods!$BD34,'Country weights'!$A$6:$A$133,0),MATCH(Goods!BM$1,'Country weights'!$B$3:$FB$3,0)),"")</f>
        <v>3.4457107364781817E-2</v>
      </c>
      <c r="BN34" s="44">
        <f>IF(AND(ISNUMBER(L33),ISNUMBER(L34)),INDEX('Country weights'!$B$6:$FB$133,MATCH(Goods!$BD34,'Country weights'!$A$6:$A$133,0),MATCH(Goods!BN$1,'Country weights'!$B$3:$FB$3,0)),"")</f>
        <v>1.3961323252214325E-3</v>
      </c>
      <c r="BO34" s="44">
        <f>IF(AND(ISNUMBER(M33),ISNUMBER(M34)),INDEX('Country weights'!$B$6:$FB$133,MATCH(Goods!$BD34,'Country weights'!$A$6:$A$133,0),MATCH(Goods!BO$1,'Country weights'!$B$3:$FB$3,0)),"")</f>
        <v>5.5757966217563565E-3</v>
      </c>
      <c r="BP34" s="44">
        <f>IF(AND(ISNUMBER(N33),ISNUMBER(N34)),INDEX('Country weights'!$B$6:$FB$133,MATCH(Goods!$BD34,'Country weights'!$A$6:$A$133,0),MATCH(Goods!BP$1,'Country weights'!$B$3:$FB$3,0)),"")</f>
        <v>5.9150778160954581E-3</v>
      </c>
      <c r="BQ34" s="44">
        <f>IF(AND(ISNUMBER(O33),ISNUMBER(O34)),INDEX('Country weights'!$B$6:$FB$133,MATCH(Goods!$BD34,'Country weights'!$A$6:$A$133,0),MATCH(Goods!BQ$1,'Country weights'!$B$3:$FB$3,0)),"")</f>
        <v>1.6167900300453379E-3</v>
      </c>
      <c r="BR34" s="44">
        <f>IF(AND(ISNUMBER(P33),ISNUMBER(P34)),INDEX('Country weights'!$B$6:$FB$133,MATCH(Goods!$BD34,'Country weights'!$A$6:$A$133,0),MATCH(Goods!BR$1,'Country weights'!$B$3:$FB$3,0)),"")</f>
        <v>1.7443466601101316E-2</v>
      </c>
      <c r="BS34" s="44">
        <f>IF(AND(ISNUMBER(Q33),ISNUMBER(Q34)),INDEX('Country weights'!$B$6:$FB$133,MATCH(Goods!$BD34,'Country weights'!$A$6:$A$133,0),MATCH(Goods!BS$1,'Country weights'!$B$3:$FB$3,0)),"")</f>
        <v>1.1211754299303102E-2</v>
      </c>
      <c r="BT34" s="44">
        <f>IF(AND(ISNUMBER(R33),ISNUMBER(R34)),INDEX('Country weights'!$B$6:$FB$133,MATCH(Goods!$BD34,'Country weights'!$A$6:$A$133,0),MATCH(Goods!BT$1,'Country weights'!$B$3:$FB$3,0)),"")</f>
        <v>8.802811297257419E-3</v>
      </c>
      <c r="BU34" s="44">
        <f>IF(AND(ISNUMBER(S33),ISNUMBER(S34)),INDEX('Country weights'!$B$6:$FB$133,MATCH(Goods!$BD34,'Country weights'!$A$6:$A$133,0),MATCH(Goods!BU$1,'Country weights'!$B$3:$FB$3,0)),"")</f>
        <v>2.3156274647762685E-2</v>
      </c>
      <c r="BV34" s="44">
        <f>IF(AND(ISNUMBER(T33),ISNUMBER(T34)),INDEX('Country weights'!$B$6:$FB$133,MATCH(Goods!$BD34,'Country weights'!$A$6:$A$133,0),MATCH(Goods!BV$1,'Country weights'!$B$3:$FB$3,0)),"")</f>
        <v>1.0233464822585693E-2</v>
      </c>
      <c r="BW34" s="44">
        <f>IF(AND(ISNUMBER(U33),ISNUMBER(U34)),INDEX('Country weights'!$B$6:$FB$133,MATCH(Goods!$BD34,'Country weights'!$A$6:$A$133,0),MATCH(Goods!BW$1,'Country weights'!$B$3:$FB$3,0)),"")</f>
        <v>3.7308035047042505E-2</v>
      </c>
      <c r="BX34" s="44">
        <f>IF(AND(ISNUMBER(V33),ISNUMBER(V34)),INDEX('Country weights'!$B$6:$FB$133,MATCH(Goods!$BD34,'Country weights'!$A$6:$A$133,0),MATCH(Goods!BX$1,'Country weights'!$B$3:$FB$3,0)),"")</f>
        <v>3.3548018621919896E-2</v>
      </c>
      <c r="BY34" s="44">
        <f>IF(AND(ISNUMBER(W33),ISNUMBER(W34)),INDEX('Country weights'!$B$6:$FB$133,MATCH(Goods!$BD34,'Country weights'!$A$6:$A$133,0),MATCH(Goods!BY$1,'Country weights'!$B$3:$FB$3,0)),"")</f>
        <v>3.0251873896010962E-2</v>
      </c>
      <c r="BZ34" s="44">
        <f>IF(AND(ISNUMBER(X33),ISNUMBER(X34)),INDEX('Country weights'!$B$6:$FB$133,MATCH(Goods!$BD34,'Country weights'!$A$6:$A$133,0),MATCH(Goods!BZ$1,'Country weights'!$B$3:$FB$3,0)),"")</f>
        <v>2.9494489627812148E-2</v>
      </c>
      <c r="CA34" s="44">
        <f>IF(AND(ISNUMBER(Y33),ISNUMBER(Y34)),INDEX('Country weights'!$B$6:$FB$133,MATCH(Goods!$BD34,'Country weights'!$A$6:$A$133,0),MATCH(Goods!CA$1,'Country weights'!$B$3:$FB$3,0)),"")</f>
        <v>1.2967202550854597E-2</v>
      </c>
      <c r="CB34" s="44" t="str">
        <f>IF(AND(ISNUMBER(Z33),ISNUMBER(Z34)),INDEX('Country weights'!$B$6:$FB$133,MATCH(Goods!$BD34,'Country weights'!$A$6:$A$133,0),MATCH(Goods!CB$1,'Country weights'!$B$3:$FB$3,0)),"")</f>
        <v/>
      </c>
      <c r="CC34" s="44" t="str">
        <f>IF(AND(ISNUMBER(AA33),ISNUMBER(AA34)),INDEX('Country weights'!$B$6:$FB$133,MATCH(Goods!$BD34,'Country weights'!$A$6:$A$133,0),MATCH(Goods!CC$1,'Country weights'!$B$3:$FB$3,0)),"")</f>
        <v/>
      </c>
      <c r="CD34" s="46">
        <f t="shared" si="78"/>
        <v>0.76352080248884435</v>
      </c>
      <c r="CF34" s="39">
        <f t="shared" si="79"/>
        <v>36891</v>
      </c>
      <c r="CG34" s="45">
        <f t="shared" si="80"/>
        <v>0.3461044123234619</v>
      </c>
      <c r="CH34" s="45">
        <f t="shared" si="26"/>
        <v>0.10501634743606124</v>
      </c>
      <c r="CI34" s="45">
        <f t="shared" si="27"/>
        <v>0.10650506017771835</v>
      </c>
      <c r="CJ34" s="45">
        <f t="shared" si="28"/>
        <v>6.7265634658202969E-2</v>
      </c>
      <c r="CK34" s="45">
        <f t="shared" si="29"/>
        <v>4.1073769626644822E-3</v>
      </c>
      <c r="CL34" s="45">
        <f t="shared" si="30"/>
        <v>2.0914768550592034E-2</v>
      </c>
      <c r="CM34" s="45" t="str">
        <f t="shared" si="31"/>
        <v/>
      </c>
      <c r="CN34" s="45">
        <f t="shared" si="32"/>
        <v>5.13404926638101E-3</v>
      </c>
      <c r="CO34" s="45">
        <f t="shared" si="33"/>
        <v>4.5129231911510706E-2</v>
      </c>
      <c r="CP34" s="45">
        <f t="shared" si="34"/>
        <v>1.8285452350092729E-3</v>
      </c>
      <c r="CQ34" s="45">
        <f t="shared" si="35"/>
        <v>7.3027435579763704E-3</v>
      </c>
      <c r="CR34" s="45">
        <f t="shared" si="36"/>
        <v>7.7471076057313865E-3</v>
      </c>
      <c r="CS34" s="45">
        <f t="shared" si="37"/>
        <v>2.1175454876607119E-3</v>
      </c>
      <c r="CT34" s="45">
        <f t="shared" si="38"/>
        <v>2.2846092135592046E-2</v>
      </c>
      <c r="CU34" s="45">
        <f t="shared" si="39"/>
        <v>1.4684281374857387E-2</v>
      </c>
      <c r="CV34" s="45">
        <f t="shared" si="40"/>
        <v>1.1529235704597629E-2</v>
      </c>
      <c r="CW34" s="45">
        <f t="shared" si="41"/>
        <v>3.0328282572367787E-2</v>
      </c>
      <c r="CX34" s="45">
        <f t="shared" si="42"/>
        <v>1.3402994115193361E-2</v>
      </c>
      <c r="CY34" s="45">
        <f t="shared" si="43"/>
        <v>4.8863154645465742E-2</v>
      </c>
      <c r="CZ34" s="45">
        <f t="shared" si="44"/>
        <v>4.393857837607517E-2</v>
      </c>
      <c r="DA34" s="45">
        <f t="shared" si="45"/>
        <v>3.9621545080892495E-2</v>
      </c>
      <c r="DB34" s="45">
        <f t="shared" si="46"/>
        <v>3.8629582234916367E-2</v>
      </c>
      <c r="DC34" s="45">
        <f t="shared" si="47"/>
        <v>1.6983430587071736E-2</v>
      </c>
      <c r="DD34" s="45" t="str">
        <f t="shared" si="48"/>
        <v/>
      </c>
      <c r="DE34" s="45" t="str">
        <f t="shared" si="49"/>
        <v/>
      </c>
      <c r="DF34" s="46">
        <f t="shared" si="81"/>
        <v>1.0000000000000002</v>
      </c>
      <c r="DG34" s="47">
        <f>SUMPRODUCT(AD34:BB34,CG34:DE34,'Sector weights'!B21:Z21)</f>
        <v>1.0366284404791628</v>
      </c>
      <c r="DI34" s="45">
        <f>IF(AND(ISNUMBER(C33),ISNUMBER(C34)),CG34*'Sector weights'!B21,"")</f>
        <v>0.28112934788343891</v>
      </c>
      <c r="DJ34" s="45">
        <f>IF(AND(ISNUMBER(D33),ISNUMBER(D34)),CH34*'Sector weights'!C21,"")</f>
        <v>7.6874357696947851E-2</v>
      </c>
      <c r="DK34" s="45">
        <f>IF(AND(ISNUMBER(E33),ISNUMBER(E34)),CI34*'Sector weights'!D21,"")</f>
        <v>8.1320319017461548E-2</v>
      </c>
      <c r="DL34" s="45">
        <f>IF(AND(ISNUMBER(F33),ISNUMBER(F34)),CJ34*'Sector weights'!E21,"")</f>
        <v>5.6106091683577525E-2</v>
      </c>
      <c r="DM34" s="45">
        <f>IF(AND(ISNUMBER(G33),ISNUMBER(G34)),CK34*'Sector weights'!F21,"")</f>
        <v>3.0372292860976818E-3</v>
      </c>
      <c r="DN34" s="45">
        <f>IF(AND(ISNUMBER(H33),ISNUMBER(H34)),CL34*'Sector weights'!G21,"")</f>
        <v>1.4954988017629373E-2</v>
      </c>
      <c r="DO34" s="45" t="str">
        <f>IF(AND(ISNUMBER(I33),ISNUMBER(I34)),CM34*'Sector weights'!H21,"")</f>
        <v/>
      </c>
      <c r="DP34" s="45">
        <f>IF(AND(ISNUMBER(J33),ISNUMBER(J34)),CN34*'Sector weights'!I21,"")</f>
        <v>4.1402048847422445E-3</v>
      </c>
      <c r="DQ34" s="45">
        <f>IF(AND(ISNUMBER(K33),ISNUMBER(K34)),CO34*'Sector weights'!J21,"")</f>
        <v>4.2375852294193349E-2</v>
      </c>
      <c r="DR34" s="45">
        <f>IF(AND(ISNUMBER(L33),ISNUMBER(L34)),CP34*'Sector weights'!K21,"")</f>
        <v>1.1504578535547023E-3</v>
      </c>
      <c r="DS34" s="45">
        <f>IF(AND(ISNUMBER(M33),ISNUMBER(M34)),CQ34*'Sector weights'!L21,"")</f>
        <v>5.8535391784592826E-3</v>
      </c>
      <c r="DT34" s="45">
        <f>IF(AND(ISNUMBER(N33),ISNUMBER(N34)),CR34*'Sector weights'!M21,"")</f>
        <v>6.7035918863343705E-3</v>
      </c>
      <c r="DU34" s="45">
        <f>IF(AND(ISNUMBER(O33),ISNUMBER(O34)),CS34*'Sector weights'!N21,"")</f>
        <v>1.7032451777293403E-3</v>
      </c>
      <c r="DV34" s="45">
        <f>IF(AND(ISNUMBER(P33),ISNUMBER(P34)),CT34*'Sector weights'!O21,"")</f>
        <v>1.5372782978607507E-2</v>
      </c>
      <c r="DW34" s="45">
        <f>IF(AND(ISNUMBER(Q33),ISNUMBER(Q34)),CU34*'Sector weights'!P21,"")</f>
        <v>9.8188604785533432E-3</v>
      </c>
      <c r="DX34" s="45">
        <f>IF(AND(ISNUMBER(R33),ISNUMBER(R34)),CV34*'Sector weights'!Q21,"")</f>
        <v>7.7961012335290274E-3</v>
      </c>
      <c r="DY34" s="45">
        <f>IF(AND(ISNUMBER(S33),ISNUMBER(S34)),CW34*'Sector weights'!R21,"")</f>
        <v>2.2081068749682336E-2</v>
      </c>
      <c r="DZ34" s="45">
        <f>IF(AND(ISNUMBER(T33),ISNUMBER(T34)),CX34*'Sector weights'!S21,"")</f>
        <v>1.1986867080919112E-2</v>
      </c>
      <c r="EA34" s="45">
        <f>IF(AND(ISNUMBER(U33),ISNUMBER(U34)),CY34*'Sector weights'!T21,"")</f>
        <v>3.887666163854301E-2</v>
      </c>
      <c r="EB34" s="45">
        <f>IF(AND(ISNUMBER(V33),ISNUMBER(V34)),CZ34*'Sector weights'!U21,"")</f>
        <v>3.6019912181497159E-2</v>
      </c>
      <c r="EC34" s="45">
        <f>IF(AND(ISNUMBER(W33),ISNUMBER(W34)),DA34*'Sector weights'!V21,"")</f>
        <v>3.00819439976985E-2</v>
      </c>
      <c r="ED34" s="45">
        <f>IF(AND(ISNUMBER(X33),ISNUMBER(X34)),DB34*'Sector weights'!W21,"")</f>
        <v>3.3093579486259121E-2</v>
      </c>
      <c r="EE34" s="45">
        <f>IF(AND(ISNUMBER(Y33),ISNUMBER(Y34)),DC34*'Sector weights'!X21,"")</f>
        <v>1.4217838705688882E-2</v>
      </c>
      <c r="EF34" s="45" t="str">
        <f>IF(AND(ISNUMBER(Z33),ISNUMBER(Z34)),DD34*'Sector weights'!Y21,"")</f>
        <v/>
      </c>
      <c r="EG34" s="45" t="str">
        <f>IF(AND(ISNUMBER(AA33),ISNUMBER(AA34)),DE34*'Sector weights'!Z21,"")</f>
        <v/>
      </c>
      <c r="EH34" s="46">
        <f t="shared" si="82"/>
        <v>0.79469484139114421</v>
      </c>
      <c r="EI34" s="47">
        <f t="shared" si="83"/>
        <v>1.0366284404791628</v>
      </c>
      <c r="EK34" s="39">
        <f t="shared" si="84"/>
        <v>36891</v>
      </c>
      <c r="EL34" s="45">
        <f t="shared" si="85"/>
        <v>0.35375761014292112</v>
      </c>
      <c r="EM34" s="45">
        <f t="shared" si="51"/>
        <v>9.6734436532111237E-2</v>
      </c>
      <c r="EN34" s="45">
        <f t="shared" si="52"/>
        <v>0.10232898816243373</v>
      </c>
      <c r="EO34" s="45">
        <f t="shared" si="53"/>
        <v>7.0600800157909205E-2</v>
      </c>
      <c r="EP34" s="45">
        <f t="shared" si="54"/>
        <v>3.8218812151603926E-3</v>
      </c>
      <c r="EQ34" s="45">
        <f t="shared" si="55"/>
        <v>1.8818529124273772E-2</v>
      </c>
      <c r="ER34" s="45" t="str">
        <f t="shared" si="56"/>
        <v/>
      </c>
      <c r="ES34" s="45">
        <f t="shared" si="57"/>
        <v>5.2098046559540447E-3</v>
      </c>
      <c r="ET34" s="45">
        <f t="shared" si="58"/>
        <v>5.3323426914427645E-2</v>
      </c>
      <c r="EU34" s="45">
        <f t="shared" si="59"/>
        <v>1.4476724821074478E-3</v>
      </c>
      <c r="EV34" s="45">
        <f t="shared" si="60"/>
        <v>7.3657696937008358E-3</v>
      </c>
      <c r="EW34" s="45">
        <f t="shared" si="61"/>
        <v>8.4354289686837183E-3</v>
      </c>
      <c r="EX34" s="45">
        <f t="shared" si="62"/>
        <v>2.1432694526464314E-3</v>
      </c>
      <c r="EY34" s="45">
        <f t="shared" si="63"/>
        <v>1.9344259177141322E-2</v>
      </c>
      <c r="EZ34" s="45">
        <f t="shared" si="64"/>
        <v>1.2355510526990519E-2</v>
      </c>
      <c r="FA34" s="45">
        <f t="shared" si="65"/>
        <v>9.8101822579867871E-3</v>
      </c>
      <c r="FB34" s="45">
        <f t="shared" si="66"/>
        <v>2.778559467056382E-2</v>
      </c>
      <c r="FC34" s="45">
        <f t="shared" si="67"/>
        <v>1.5083610030657345E-2</v>
      </c>
      <c r="FD34" s="45">
        <f t="shared" si="68"/>
        <v>4.8920239082574014E-2</v>
      </c>
      <c r="FE34" s="45">
        <f t="shared" si="69"/>
        <v>4.5325463694268986E-2</v>
      </c>
      <c r="FF34" s="45">
        <f t="shared" si="70"/>
        <v>3.7853453213612019E-2</v>
      </c>
      <c r="FG34" s="45">
        <f t="shared" si="71"/>
        <v>4.1643128610634399E-2</v>
      </c>
      <c r="FH34" s="45">
        <f t="shared" si="72"/>
        <v>1.789094123324118E-2</v>
      </c>
      <c r="FI34" s="45" t="str">
        <f t="shared" si="73"/>
        <v/>
      </c>
      <c r="FJ34" s="45" t="str">
        <f t="shared" si="74"/>
        <v/>
      </c>
      <c r="FK34" s="46">
        <f t="shared" si="86"/>
        <v>0.99999999999999989</v>
      </c>
      <c r="FL34" s="47">
        <f t="shared" si="87"/>
        <v>1.3044358494444284</v>
      </c>
    </row>
    <row r="35" spans="1:168" x14ac:dyDescent="0.2">
      <c r="A35" t="s">
        <v>719</v>
      </c>
      <c r="B35" s="11">
        <v>36981</v>
      </c>
      <c r="C35" s="2">
        <v>1419.4</v>
      </c>
      <c r="D35" s="3">
        <v>91081</v>
      </c>
      <c r="E35" s="9">
        <v>50331.1</v>
      </c>
      <c r="F35" s="3">
        <v>363939</v>
      </c>
      <c r="G35" s="3">
        <v>6651</v>
      </c>
      <c r="H35" s="2">
        <v>32813</v>
      </c>
      <c r="I35" s="2" t="e">
        <v>#N/A</v>
      </c>
      <c r="J35" s="2">
        <v>3955638.7</v>
      </c>
      <c r="K35" s="2">
        <v>1161012.0574630967</v>
      </c>
      <c r="L35" s="9">
        <v>3666.5259000000001</v>
      </c>
      <c r="M35" s="3">
        <v>249047</v>
      </c>
      <c r="N35" s="9">
        <v>2902.9780000000001</v>
      </c>
      <c r="O35" s="2">
        <v>12850.5</v>
      </c>
      <c r="P35" s="2">
        <v>17831.2</v>
      </c>
      <c r="Q35" s="3">
        <v>96747</v>
      </c>
      <c r="R35" s="3">
        <v>130754</v>
      </c>
      <c r="S35" s="2">
        <v>44137.1</v>
      </c>
      <c r="T35" s="2">
        <v>81211.8</v>
      </c>
      <c r="U35" s="3">
        <v>483466</v>
      </c>
      <c r="V35" s="2">
        <v>43953.4</v>
      </c>
      <c r="W35" s="2">
        <v>46370.9</v>
      </c>
      <c r="X35" s="3">
        <v>1076244.1112859608</v>
      </c>
      <c r="Y35" s="2">
        <v>142021.79999999999</v>
      </c>
      <c r="Z35" s="3" t="e">
        <v>#N/A</v>
      </c>
      <c r="AA35" s="3" t="e">
        <v>#N/A</v>
      </c>
      <c r="AB35" s="28"/>
      <c r="AC35" s="43">
        <f t="shared" si="75"/>
        <v>36981</v>
      </c>
      <c r="AD35" s="45">
        <f t="shared" si="76"/>
        <v>-1.6559273886232795</v>
      </c>
      <c r="AE35" s="45">
        <f t="shared" si="0"/>
        <v>3.2324972514706118</v>
      </c>
      <c r="AF35" s="45">
        <f t="shared" si="1"/>
        <v>-0.45351698166945509</v>
      </c>
      <c r="AG35" s="45">
        <f t="shared" si="2"/>
        <v>-3.1110815307820339</v>
      </c>
      <c r="AH35" s="45">
        <f t="shared" si="3"/>
        <v>0.74219933353529832</v>
      </c>
      <c r="AI35" s="45">
        <f t="shared" si="4"/>
        <v>-1.3291234400842011</v>
      </c>
      <c r="AJ35" s="45" t="str">
        <f t="shared" si="5"/>
        <v/>
      </c>
      <c r="AK35" s="45">
        <f t="shared" si="6"/>
        <v>5.0369778005738608</v>
      </c>
      <c r="AL35" s="45">
        <f t="shared" si="7"/>
        <v>-1.5298263510708066</v>
      </c>
      <c r="AM35" s="45">
        <f t="shared" si="8"/>
        <v>13.582369761609758</v>
      </c>
      <c r="AN35" s="45">
        <f t="shared" si="9"/>
        <v>6.5820162881365274</v>
      </c>
      <c r="AO35" s="45">
        <f t="shared" si="10"/>
        <v>-4.8055992964152416</v>
      </c>
      <c r="AP35" s="45">
        <f t="shared" si="11"/>
        <v>13.218269281598548</v>
      </c>
      <c r="AQ35" s="45">
        <f t="shared" si="12"/>
        <v>-1.2789139750417955</v>
      </c>
      <c r="AR35" s="45">
        <f t="shared" si="13"/>
        <v>-1.9717710475920303</v>
      </c>
      <c r="AS35" s="45">
        <f t="shared" si="14"/>
        <v>2.3066209724113218</v>
      </c>
      <c r="AT35" s="45">
        <f t="shared" si="15"/>
        <v>3.6960898789819563</v>
      </c>
      <c r="AU35" s="45">
        <f t="shared" si="16"/>
        <v>-3.4603026293735129</v>
      </c>
      <c r="AV35" s="45">
        <f t="shared" si="17"/>
        <v>-1.5278012575183242</v>
      </c>
      <c r="AW35" s="45">
        <f t="shared" si="18"/>
        <v>-1.589448159898621</v>
      </c>
      <c r="AX35" s="45">
        <f t="shared" si="19"/>
        <v>-8.7585740089960566</v>
      </c>
      <c r="AY35" s="45">
        <f t="shared" si="20"/>
        <v>-6.0879364941109131</v>
      </c>
      <c r="AZ35" s="45">
        <f t="shared" si="21"/>
        <v>-25.486910269580555</v>
      </c>
      <c r="BA35" s="45" t="str">
        <f t="shared" si="22"/>
        <v/>
      </c>
      <c r="BB35" s="45" t="str">
        <f t="shared" si="23"/>
        <v/>
      </c>
      <c r="BC35" s="32"/>
      <c r="BD35" s="39">
        <f t="shared" si="77"/>
        <v>36981</v>
      </c>
      <c r="BE35" s="44">
        <f>IF(AND(ISNUMBER(C34),ISNUMBER(C35)),INDEX('Country weights'!$B$6:$FB$133,MATCH(Goods!$BD35,'Country weights'!$A$6:$A$133,0),MATCH(Goods!BE$1,'Country weights'!$B$3:$FB$3,0)),"")</f>
        <v>0.2610882135520225</v>
      </c>
      <c r="BF35" s="44">
        <f>IF(AND(ISNUMBER(D34),ISNUMBER(D35)),INDEX('Country weights'!$B$6:$FB$133,MATCH(Goods!$BD35,'Country weights'!$A$6:$A$133,0),MATCH(Goods!BF$1,'Country weights'!$B$3:$FB$3,0)),"")</f>
        <v>8.3699432295816389E-2</v>
      </c>
      <c r="BG35" s="44">
        <f>IF(AND(ISNUMBER(E34),ISNUMBER(E35)),INDEX('Country weights'!$B$6:$FB$133,MATCH(Goods!$BD35,'Country weights'!$A$6:$A$133,0),MATCH(Goods!BG$1,'Country weights'!$B$3:$FB$3,0)),"")</f>
        <v>7.7639628526011584E-2</v>
      </c>
      <c r="BH35" s="44">
        <f>IF(AND(ISNUMBER(F34),ISNUMBER(F35)),INDEX('Country weights'!$B$6:$FB$133,MATCH(Goods!$BD35,'Country weights'!$A$6:$A$133,0),MATCH(Goods!BH$1,'Country weights'!$B$3:$FB$3,0)),"")</f>
        <v>4.9904000321281283E-2</v>
      </c>
      <c r="BI35" s="44">
        <f>IF(AND(ISNUMBER(G34),ISNUMBER(G35)),INDEX('Country weights'!$B$6:$FB$133,MATCH(Goods!$BD35,'Country weights'!$A$6:$A$133,0),MATCH(Goods!BI$1,'Country weights'!$B$3:$FB$3,0)),"")</f>
        <v>3.1337881586670909E-3</v>
      </c>
      <c r="BJ35" s="44">
        <f>IF(AND(ISNUMBER(H34),ISNUMBER(H35)),INDEX('Country weights'!$B$6:$FB$133,MATCH(Goods!$BD35,'Country weights'!$A$6:$A$133,0),MATCH(Goods!BJ$1,'Country weights'!$B$3:$FB$3,0)),"")</f>
        <v>1.4897822038504467E-2</v>
      </c>
      <c r="BK35" s="44" t="str">
        <f>IF(AND(ISNUMBER(I34),ISNUMBER(I35)),INDEX('Country weights'!$B$6:$FB$133,MATCH(Goods!$BD35,'Country weights'!$A$6:$A$133,0),MATCH(Goods!BK$1,'Country weights'!$B$3:$FB$3,0)),"")</f>
        <v/>
      </c>
      <c r="BL35" s="44">
        <f>IF(AND(ISNUMBER(J34),ISNUMBER(J35)),INDEX('Country weights'!$B$6:$FB$133,MATCH(Goods!$BD35,'Country weights'!$A$6:$A$133,0),MATCH(Goods!BL$1,'Country weights'!$B$3:$FB$3,0)),"")</f>
        <v>3.9838874606932407E-3</v>
      </c>
      <c r="BM35" s="44">
        <f>IF(AND(ISNUMBER(K34),ISNUMBER(K35)),INDEX('Country weights'!$B$6:$FB$133,MATCH(Goods!$BD35,'Country weights'!$A$6:$A$133,0),MATCH(Goods!BM$1,'Country weights'!$B$3:$FB$3,0)),"")</f>
        <v>3.4671763239361796E-2</v>
      </c>
      <c r="BN35" s="44">
        <f>IF(AND(ISNUMBER(L34),ISNUMBER(L35)),INDEX('Country weights'!$B$6:$FB$133,MATCH(Goods!$BD35,'Country weights'!$A$6:$A$133,0),MATCH(Goods!BN$1,'Country weights'!$B$3:$FB$3,0)),"")</f>
        <v>1.616145234431816E-3</v>
      </c>
      <c r="BO35" s="44">
        <f>IF(AND(ISNUMBER(M34),ISNUMBER(M35)),INDEX('Country weights'!$B$6:$FB$133,MATCH(Goods!$BD35,'Country weights'!$A$6:$A$133,0),MATCH(Goods!BO$1,'Country weights'!$B$3:$FB$3,0)),"")</f>
        <v>6.4036212814597262E-3</v>
      </c>
      <c r="BP35" s="44">
        <f>IF(AND(ISNUMBER(N34),ISNUMBER(N35)),INDEX('Country weights'!$B$6:$FB$133,MATCH(Goods!$BD35,'Country weights'!$A$6:$A$133,0),MATCH(Goods!BP$1,'Country weights'!$B$3:$FB$3,0)),"")</f>
        <v>6.5373377955852338E-3</v>
      </c>
      <c r="BQ35" s="44">
        <f>IF(AND(ISNUMBER(O34),ISNUMBER(O35)),INDEX('Country weights'!$B$6:$FB$133,MATCH(Goods!$BD35,'Country weights'!$A$6:$A$133,0),MATCH(Goods!BQ$1,'Country weights'!$B$3:$FB$3,0)),"")</f>
        <v>1.8918115890450213E-3</v>
      </c>
      <c r="BR35" s="44">
        <f>IF(AND(ISNUMBER(P34),ISNUMBER(P35)),INDEX('Country weights'!$B$6:$FB$133,MATCH(Goods!$BD35,'Country weights'!$A$6:$A$133,0),MATCH(Goods!BR$1,'Country weights'!$B$3:$FB$3,0)),"")</f>
        <v>1.637220022600747E-2</v>
      </c>
      <c r="BS35" s="44">
        <f>IF(AND(ISNUMBER(Q34),ISNUMBER(Q35)),INDEX('Country weights'!$B$6:$FB$133,MATCH(Goods!$BD35,'Country weights'!$A$6:$A$133,0),MATCH(Goods!BS$1,'Country weights'!$B$3:$FB$3,0)),"")</f>
        <v>1.1788126221426007E-2</v>
      </c>
      <c r="BT35" s="44">
        <f>IF(AND(ISNUMBER(R34),ISNUMBER(R35)),INDEX('Country weights'!$B$6:$FB$133,MATCH(Goods!$BD35,'Country weights'!$A$6:$A$133,0),MATCH(Goods!BT$1,'Country weights'!$B$3:$FB$3,0)),"")</f>
        <v>9.1314824550027124E-3</v>
      </c>
      <c r="BU35" s="44">
        <f>IF(AND(ISNUMBER(S34),ISNUMBER(S35)),INDEX('Country weights'!$B$6:$FB$133,MATCH(Goods!$BD35,'Country weights'!$A$6:$A$133,0),MATCH(Goods!BU$1,'Country weights'!$B$3:$FB$3,0)),"")</f>
        <v>2.4373860347860047E-2</v>
      </c>
      <c r="BV35" s="44">
        <f>IF(AND(ISNUMBER(T34),ISNUMBER(T35)),INDEX('Country weights'!$B$6:$FB$133,MATCH(Goods!$BD35,'Country weights'!$A$6:$A$133,0),MATCH(Goods!BV$1,'Country weights'!$B$3:$FB$3,0)),"")</f>
        <v>1.0843471300897363E-2</v>
      </c>
      <c r="BW35" s="44">
        <f>IF(AND(ISNUMBER(U34),ISNUMBER(U35)),INDEX('Country weights'!$B$6:$FB$133,MATCH(Goods!$BD35,'Country weights'!$A$6:$A$133,0),MATCH(Goods!BW$1,'Country weights'!$B$3:$FB$3,0)),"")</f>
        <v>3.7213424082071581E-2</v>
      </c>
      <c r="BX35" s="44">
        <f>IF(AND(ISNUMBER(V34),ISNUMBER(V35)),INDEX('Country weights'!$B$6:$FB$133,MATCH(Goods!$BD35,'Country weights'!$A$6:$A$133,0),MATCH(Goods!BX$1,'Country weights'!$B$3:$FB$3,0)),"")</f>
        <v>3.1633798043391927E-2</v>
      </c>
      <c r="BY35" s="44">
        <f>IF(AND(ISNUMBER(W34),ISNUMBER(W35)),INDEX('Country weights'!$B$6:$FB$133,MATCH(Goods!$BD35,'Country weights'!$A$6:$A$133,0),MATCH(Goods!BY$1,'Country weights'!$B$3:$FB$3,0)),"")</f>
        <v>2.7794170114382878E-2</v>
      </c>
      <c r="BZ35" s="44">
        <f>IF(AND(ISNUMBER(X34),ISNUMBER(X35)),INDEX('Country weights'!$B$6:$FB$133,MATCH(Goods!$BD35,'Country weights'!$A$6:$A$133,0),MATCH(Goods!BZ$1,'Country weights'!$B$3:$FB$3,0)),"")</f>
        <v>2.4511096538702429E-2</v>
      </c>
      <c r="CA35" s="44">
        <f>IF(AND(ISNUMBER(Y34),ISNUMBER(Y35)),INDEX('Country weights'!$B$6:$FB$133,MATCH(Goods!$BD35,'Country weights'!$A$6:$A$133,0),MATCH(Goods!CA$1,'Country weights'!$B$3:$FB$3,0)),"")</f>
        <v>1.3038505839537657E-2</v>
      </c>
      <c r="CB35" s="44" t="str">
        <f>IF(AND(ISNUMBER(Z34),ISNUMBER(Z35)),INDEX('Country weights'!$B$6:$FB$133,MATCH(Goods!$BD35,'Country weights'!$A$6:$A$133,0),MATCH(Goods!CB$1,'Country weights'!$B$3:$FB$3,0)),"")</f>
        <v/>
      </c>
      <c r="CC35" s="44" t="str">
        <f>IF(AND(ISNUMBER(AA34),ISNUMBER(AA35)),INDEX('Country weights'!$B$6:$FB$133,MATCH(Goods!$BD35,'Country weights'!$A$6:$A$133,0),MATCH(Goods!CC$1,'Country weights'!$B$3:$FB$3,0)),"")</f>
        <v/>
      </c>
      <c r="CD35" s="46">
        <f t="shared" si="78"/>
        <v>0.75216758666216033</v>
      </c>
      <c r="CF35" s="39">
        <f t="shared" si="79"/>
        <v>36981</v>
      </c>
      <c r="CG35" s="45">
        <f t="shared" si="80"/>
        <v>0.34711441729446862</v>
      </c>
      <c r="CH35" s="45">
        <f t="shared" si="26"/>
        <v>0.11127763782968009</v>
      </c>
      <c r="CI35" s="45">
        <f t="shared" si="27"/>
        <v>0.10322118355371752</v>
      </c>
      <c r="CJ35" s="45">
        <f t="shared" si="28"/>
        <v>6.6346916839020748E-2</v>
      </c>
      <c r="CK35" s="45">
        <f t="shared" si="29"/>
        <v>4.1663429988703397E-3</v>
      </c>
      <c r="CL35" s="45">
        <f t="shared" si="30"/>
        <v>1.9806519587762954E-2</v>
      </c>
      <c r="CM35" s="45" t="str">
        <f t="shared" si="31"/>
        <v/>
      </c>
      <c r="CN35" s="45">
        <f t="shared" si="32"/>
        <v>5.2965423282492798E-3</v>
      </c>
      <c r="CO35" s="45">
        <f t="shared" si="33"/>
        <v>4.6095795477204979E-2</v>
      </c>
      <c r="CP35" s="45">
        <f t="shared" si="34"/>
        <v>2.1486504644578834E-3</v>
      </c>
      <c r="CQ35" s="45">
        <f t="shared" si="35"/>
        <v>8.5135565464561063E-3</v>
      </c>
      <c r="CR35" s="45">
        <f t="shared" si="36"/>
        <v>8.6913314419669492E-3</v>
      </c>
      <c r="CS35" s="45">
        <f t="shared" si="37"/>
        <v>2.5151463883736026E-3</v>
      </c>
      <c r="CT35" s="45">
        <f t="shared" si="38"/>
        <v>2.1766692046198372E-2</v>
      </c>
      <c r="CU35" s="45">
        <f t="shared" si="39"/>
        <v>1.5672207139019807E-2</v>
      </c>
      <c r="CV35" s="45">
        <f t="shared" si="40"/>
        <v>1.2140223291892743E-2</v>
      </c>
      <c r="CW35" s="45">
        <f t="shared" si="41"/>
        <v>3.2404826770084792E-2</v>
      </c>
      <c r="CX35" s="45">
        <f t="shared" si="42"/>
        <v>1.441629697048852E-2</v>
      </c>
      <c r="CY35" s="45">
        <f t="shared" si="43"/>
        <v>4.9474910567751128E-2</v>
      </c>
      <c r="CZ35" s="45">
        <f t="shared" si="44"/>
        <v>4.2056848240125504E-2</v>
      </c>
      <c r="DA35" s="45">
        <f t="shared" si="45"/>
        <v>3.6952097653826128E-2</v>
      </c>
      <c r="DB35" s="45">
        <f t="shared" si="46"/>
        <v>3.2587281043940687E-2</v>
      </c>
      <c r="DC35" s="45">
        <f t="shared" si="47"/>
        <v>1.7334575526443106E-2</v>
      </c>
      <c r="DD35" s="45" t="str">
        <f t="shared" si="48"/>
        <v/>
      </c>
      <c r="DE35" s="45" t="str">
        <f t="shared" si="49"/>
        <v/>
      </c>
      <c r="DF35" s="46">
        <f t="shared" si="81"/>
        <v>1</v>
      </c>
      <c r="DG35" s="47">
        <f>SUMPRODUCT(AD35:BB35,CG35:DE35,'Sector weights'!B22:Z22)</f>
        <v>-1.300174749078977</v>
      </c>
      <c r="DI35" s="45">
        <f>IF(AND(ISNUMBER(C34),ISNUMBER(C35)),CG35*'Sector weights'!B22,"")</f>
        <v>0.28207321574297989</v>
      </c>
      <c r="DJ35" s="45">
        <f>IF(AND(ISNUMBER(D34),ISNUMBER(D35)),CH35*'Sector weights'!C22,"")</f>
        <v>8.1615996708687411E-2</v>
      </c>
      <c r="DK35" s="45">
        <f>IF(AND(ISNUMBER(E34),ISNUMBER(E35)),CI35*'Sector weights'!D22,"")</f>
        <v>7.9624561995080861E-2</v>
      </c>
      <c r="DL35" s="45">
        <f>IF(AND(ISNUMBER(F34),ISNUMBER(F35)),CJ35*'Sector weights'!E22,"")</f>
        <v>5.5274382056151816E-2</v>
      </c>
      <c r="DM35" s="45">
        <f>IF(AND(ISNUMBER(G34),ISNUMBER(G35)),CK35*'Sector weights'!F22,"")</f>
        <v>3.0891954715343648E-3</v>
      </c>
      <c r="DN35" s="45">
        <f>IF(AND(ISNUMBER(H34),ISNUMBER(H35)),CL35*'Sector weights'!G22,"")</f>
        <v>1.4052136814179956E-2</v>
      </c>
      <c r="DO35" s="45" t="str">
        <f>IF(AND(ISNUMBER(I34),ISNUMBER(I35)),CM35*'Sector weights'!H22,"")</f>
        <v/>
      </c>
      <c r="DP35" s="45">
        <f>IF(AND(ISNUMBER(J34),ISNUMBER(J35)),CN35*'Sector weights'!I22,"")</f>
        <v>4.2746531605613852E-3</v>
      </c>
      <c r="DQ35" s="45">
        <f>IF(AND(ISNUMBER(K34),ISNUMBER(K35)),CO35*'Sector weights'!J22,"")</f>
        <v>4.3158874899407736E-2</v>
      </c>
      <c r="DR35" s="45">
        <f>IF(AND(ISNUMBER(L34),ISNUMBER(L35)),CP35*'Sector weights'!K22,"")</f>
        <v>1.3980738906355639E-3</v>
      </c>
      <c r="DS35" s="45">
        <f>IF(AND(ISNUMBER(M34),ISNUMBER(M35)),CQ35*'Sector weights'!L22,"")</f>
        <v>6.8317732384834563E-3</v>
      </c>
      <c r="DT35" s="45">
        <f>IF(AND(ISNUMBER(N34),ISNUMBER(N35)),CR35*'Sector weights'!M22,"")</f>
        <v>7.5113043778736767E-3</v>
      </c>
      <c r="DU35" s="45">
        <f>IF(AND(ISNUMBER(O34),ISNUMBER(O35)),CS35*'Sector weights'!N22,"")</f>
        <v>2.0358582070928496E-3</v>
      </c>
      <c r="DV35" s="45">
        <f>IF(AND(ISNUMBER(P34),ISNUMBER(P35)),CT35*'Sector weights'!O22,"")</f>
        <v>1.4453513070215182E-2</v>
      </c>
      <c r="DW35" s="45">
        <f>IF(AND(ISNUMBER(Q34),ISNUMBER(Q35)),CU35*'Sector weights'!P22,"")</f>
        <v>1.0498595916399338E-2</v>
      </c>
      <c r="DX35" s="45">
        <f>IF(AND(ISNUMBER(R34),ISNUMBER(R35)),CV35*'Sector weights'!Q22,"")</f>
        <v>8.0146769943471585E-3</v>
      </c>
      <c r="DY35" s="45">
        <f>IF(AND(ISNUMBER(S34),ISNUMBER(S35)),CW35*'Sector weights'!R22,"")</f>
        <v>2.387657648513616E-2</v>
      </c>
      <c r="DZ35" s="45">
        <f>IF(AND(ISNUMBER(T34),ISNUMBER(T35)),CX35*'Sector weights'!S22,"")</f>
        <v>1.1972419229505656E-2</v>
      </c>
      <c r="EA35" s="45">
        <f>IF(AND(ISNUMBER(U34),ISNUMBER(U35)),CY35*'Sector weights'!T22,"")</f>
        <v>4.0116313902188866E-2</v>
      </c>
      <c r="EB35" s="45">
        <f>IF(AND(ISNUMBER(V34),ISNUMBER(V35)),CZ35*'Sector weights'!U22,"")</f>
        <v>3.4306627375262036E-2</v>
      </c>
      <c r="EC35" s="45">
        <f>IF(AND(ISNUMBER(W34),ISNUMBER(W35)),DA35*'Sector weights'!V22,"")</f>
        <v>2.8235648994188681E-2</v>
      </c>
      <c r="ED35" s="45">
        <f>IF(AND(ISNUMBER(X34),ISNUMBER(X35)),DB35*'Sector weights'!W22,"")</f>
        <v>2.7415039106007111E-2</v>
      </c>
      <c r="EE35" s="45">
        <f>IF(AND(ISNUMBER(Y34),ISNUMBER(Y35)),DC35*'Sector weights'!X22,"")</f>
        <v>1.4863416813847547E-2</v>
      </c>
      <c r="EF35" s="45" t="str">
        <f>IF(AND(ISNUMBER(Z34),ISNUMBER(Z35)),DD35*'Sector weights'!Y22,"")</f>
        <v/>
      </c>
      <c r="EG35" s="45" t="str">
        <f>IF(AND(ISNUMBER(AA34),ISNUMBER(AA35)),DE35*'Sector weights'!Z22,"")</f>
        <v/>
      </c>
      <c r="EH35" s="46">
        <f t="shared" si="82"/>
        <v>0.79469285444976667</v>
      </c>
      <c r="EI35" s="47">
        <f t="shared" si="83"/>
        <v>-1.300174749078977</v>
      </c>
      <c r="EK35" s="39">
        <f t="shared" si="84"/>
        <v>36981</v>
      </c>
      <c r="EL35" s="45">
        <f t="shared" si="85"/>
        <v>0.3549462086686096</v>
      </c>
      <c r="EM35" s="45">
        <f t="shared" si="51"/>
        <v>0.10270130938222301</v>
      </c>
      <c r="EN35" s="45">
        <f t="shared" si="52"/>
        <v>0.10019539190422407</v>
      </c>
      <c r="EO35" s="45">
        <f t="shared" si="53"/>
        <v>6.9554396703897584E-2</v>
      </c>
      <c r="EP35" s="45">
        <f t="shared" si="54"/>
        <v>3.8872823056566642E-3</v>
      </c>
      <c r="EQ35" s="45">
        <f t="shared" si="55"/>
        <v>1.7682475355726514E-2</v>
      </c>
      <c r="ER35" s="45" t="str">
        <f t="shared" si="56"/>
        <v/>
      </c>
      <c r="ES35" s="45">
        <f t="shared" si="57"/>
        <v>5.3790003730700342E-3</v>
      </c>
      <c r="ET35" s="45">
        <f t="shared" si="58"/>
        <v>5.4308875004658606E-2</v>
      </c>
      <c r="EU35" s="45">
        <f t="shared" si="59"/>
        <v>1.759263195594692E-3</v>
      </c>
      <c r="EV35" s="45">
        <f t="shared" si="60"/>
        <v>8.5967467811368121E-3</v>
      </c>
      <c r="EW35" s="45">
        <f t="shared" si="61"/>
        <v>9.4518332910824912E-3</v>
      </c>
      <c r="EX35" s="45">
        <f t="shared" si="62"/>
        <v>2.5618176830121959E-3</v>
      </c>
      <c r="EY35" s="45">
        <f t="shared" si="63"/>
        <v>1.8187546281918661E-2</v>
      </c>
      <c r="EZ35" s="45">
        <f t="shared" si="64"/>
        <v>1.3210885007476766E-2</v>
      </c>
      <c r="FA35" s="45">
        <f t="shared" si="65"/>
        <v>1.0085251112389075E-2</v>
      </c>
      <c r="FB35" s="45">
        <f t="shared" si="66"/>
        <v>3.0045037339196841E-2</v>
      </c>
      <c r="FC35" s="45">
        <f t="shared" si="67"/>
        <v>1.5065467321705286E-2</v>
      </c>
      <c r="FD35" s="45">
        <f t="shared" si="68"/>
        <v>5.0480275086863334E-2</v>
      </c>
      <c r="FE35" s="45">
        <f t="shared" si="69"/>
        <v>4.3169668864098981E-2</v>
      </c>
      <c r="FF35" s="45">
        <f t="shared" si="70"/>
        <v>3.5530266613179276E-2</v>
      </c>
      <c r="FG35" s="45">
        <f t="shared" si="71"/>
        <v>3.4497653970965762E-2</v>
      </c>
      <c r="FH35" s="45">
        <f t="shared" si="72"/>
        <v>1.8703347753313768E-2</v>
      </c>
      <c r="FI35" s="45" t="str">
        <f t="shared" si="73"/>
        <v/>
      </c>
      <c r="FJ35" s="45" t="str">
        <f t="shared" si="74"/>
        <v/>
      </c>
      <c r="FK35" s="46">
        <f t="shared" si="86"/>
        <v>1.0000000000000004</v>
      </c>
      <c r="FL35" s="47">
        <f t="shared" si="87"/>
        <v>-1.6360720268199695</v>
      </c>
    </row>
    <row r="36" spans="1:168" x14ac:dyDescent="0.2">
      <c r="A36" t="s">
        <v>720</v>
      </c>
      <c r="B36" s="11">
        <v>37072</v>
      </c>
      <c r="C36" s="2">
        <v>1362.8</v>
      </c>
      <c r="D36" s="3">
        <v>91246</v>
      </c>
      <c r="E36" s="9">
        <v>48657.9</v>
      </c>
      <c r="F36" s="3">
        <v>362428</v>
      </c>
      <c r="G36" s="3">
        <v>6590</v>
      </c>
      <c r="H36" s="2">
        <v>32402</v>
      </c>
      <c r="I36" s="2" t="e">
        <v>#N/A</v>
      </c>
      <c r="J36" s="2">
        <v>3741367.8</v>
      </c>
      <c r="K36" s="2">
        <v>1132245.0970129874</v>
      </c>
      <c r="L36" s="9">
        <v>3026.1862999999998</v>
      </c>
      <c r="M36" s="3">
        <v>242057</v>
      </c>
      <c r="N36" s="9">
        <v>2888.5340000000001</v>
      </c>
      <c r="O36" s="2">
        <v>12826.2</v>
      </c>
      <c r="P36" s="2">
        <v>17007.3</v>
      </c>
      <c r="Q36" s="3">
        <v>98205</v>
      </c>
      <c r="R36" s="3">
        <v>131513</v>
      </c>
      <c r="S36" s="2">
        <v>42882.6</v>
      </c>
      <c r="T36" s="2">
        <v>78697.2</v>
      </c>
      <c r="U36" s="3">
        <v>468026</v>
      </c>
      <c r="V36" s="2">
        <v>41925.1</v>
      </c>
      <c r="W36" s="2">
        <v>42533.8</v>
      </c>
      <c r="X36" s="3">
        <v>1029022.8173807996</v>
      </c>
      <c r="Y36" s="2">
        <v>148434.29999999999</v>
      </c>
      <c r="Z36" s="3" t="e">
        <v>#N/A</v>
      </c>
      <c r="AA36" s="3" t="e">
        <v>#N/A</v>
      </c>
      <c r="AB36" s="28"/>
      <c r="AC36" s="43">
        <f t="shared" si="75"/>
        <v>37072</v>
      </c>
      <c r="AD36" s="45">
        <f t="shared" si="76"/>
        <v>-3.9876003945329086</v>
      </c>
      <c r="AE36" s="45">
        <f t="shared" si="0"/>
        <v>0.18115743129740736</v>
      </c>
      <c r="AF36" s="45">
        <f t="shared" si="1"/>
        <v>-3.3243859164611922</v>
      </c>
      <c r="AG36" s="45">
        <f t="shared" si="2"/>
        <v>-0.41517946688868212</v>
      </c>
      <c r="AH36" s="45">
        <f t="shared" si="3"/>
        <v>-0.91715531499022562</v>
      </c>
      <c r="AI36" s="45">
        <f t="shared" si="4"/>
        <v>-1.2525523420595541</v>
      </c>
      <c r="AJ36" s="45" t="str">
        <f t="shared" si="5"/>
        <v/>
      </c>
      <c r="AK36" s="45">
        <f t="shared" si="6"/>
        <v>-5.4168470947561609</v>
      </c>
      <c r="AL36" s="45">
        <f t="shared" si="7"/>
        <v>-2.4777486388011694</v>
      </c>
      <c r="AM36" s="45">
        <f t="shared" si="8"/>
        <v>-17.464477749904894</v>
      </c>
      <c r="AN36" s="45">
        <f t="shared" si="9"/>
        <v>-2.8066991371106687</v>
      </c>
      <c r="AO36" s="45">
        <f t="shared" si="10"/>
        <v>-0.49755802489719336</v>
      </c>
      <c r="AP36" s="45">
        <f t="shared" si="11"/>
        <v>-0.18909770047857988</v>
      </c>
      <c r="AQ36" s="45">
        <f t="shared" si="12"/>
        <v>-4.6205527390192564</v>
      </c>
      <c r="AR36" s="45">
        <f t="shared" si="13"/>
        <v>1.5070234735960808</v>
      </c>
      <c r="AS36" s="45">
        <f t="shared" si="14"/>
        <v>0.58047937347998069</v>
      </c>
      <c r="AT36" s="45">
        <f t="shared" si="15"/>
        <v>-2.842280077304582</v>
      </c>
      <c r="AU36" s="45">
        <f t="shared" si="16"/>
        <v>-3.0963480676453492</v>
      </c>
      <c r="AV36" s="45">
        <f t="shared" si="17"/>
        <v>-3.1936061687895312</v>
      </c>
      <c r="AW36" s="45">
        <f t="shared" si="18"/>
        <v>-4.614660071803323</v>
      </c>
      <c r="AX36" s="45">
        <f t="shared" si="19"/>
        <v>-8.2748016536232871</v>
      </c>
      <c r="AY36" s="45">
        <f t="shared" si="20"/>
        <v>-4.3876006762757935</v>
      </c>
      <c r="AZ36" s="45">
        <f t="shared" si="21"/>
        <v>4.5151518992154749</v>
      </c>
      <c r="BA36" s="45" t="str">
        <f t="shared" si="22"/>
        <v/>
      </c>
      <c r="BB36" s="45" t="str">
        <f t="shared" si="23"/>
        <v/>
      </c>
      <c r="BC36" s="32"/>
      <c r="BD36" s="39">
        <f t="shared" si="77"/>
        <v>37072</v>
      </c>
      <c r="BE36" s="44">
        <f>IF(AND(ISNUMBER(C35),ISNUMBER(C36)),INDEX('Country weights'!$B$6:$FB$133,MATCH(Goods!$BD36,'Country weights'!$A$6:$A$133,0),MATCH(Goods!BE$1,'Country weights'!$B$3:$FB$3,0)),"")</f>
        <v>0.2610882135520225</v>
      </c>
      <c r="BF36" s="44">
        <f>IF(AND(ISNUMBER(D35),ISNUMBER(D36)),INDEX('Country weights'!$B$6:$FB$133,MATCH(Goods!$BD36,'Country weights'!$A$6:$A$133,0),MATCH(Goods!BF$1,'Country weights'!$B$3:$FB$3,0)),"")</f>
        <v>8.3699432295816389E-2</v>
      </c>
      <c r="BG36" s="44">
        <f>IF(AND(ISNUMBER(E35),ISNUMBER(E36)),INDEX('Country weights'!$B$6:$FB$133,MATCH(Goods!$BD36,'Country weights'!$A$6:$A$133,0),MATCH(Goods!BG$1,'Country weights'!$B$3:$FB$3,0)),"")</f>
        <v>7.7639628526011584E-2</v>
      </c>
      <c r="BH36" s="44">
        <f>IF(AND(ISNUMBER(F35),ISNUMBER(F36)),INDEX('Country weights'!$B$6:$FB$133,MATCH(Goods!$BD36,'Country weights'!$A$6:$A$133,0),MATCH(Goods!BH$1,'Country weights'!$B$3:$FB$3,0)),"")</f>
        <v>4.9904000321281283E-2</v>
      </c>
      <c r="BI36" s="44">
        <f>IF(AND(ISNUMBER(G35),ISNUMBER(G36)),INDEX('Country weights'!$B$6:$FB$133,MATCH(Goods!$BD36,'Country weights'!$A$6:$A$133,0),MATCH(Goods!BI$1,'Country weights'!$B$3:$FB$3,0)),"")</f>
        <v>3.1337881586670909E-3</v>
      </c>
      <c r="BJ36" s="44">
        <f>IF(AND(ISNUMBER(H35),ISNUMBER(H36)),INDEX('Country weights'!$B$6:$FB$133,MATCH(Goods!$BD36,'Country weights'!$A$6:$A$133,0),MATCH(Goods!BJ$1,'Country weights'!$B$3:$FB$3,0)),"")</f>
        <v>1.4897822038504467E-2</v>
      </c>
      <c r="BK36" s="44" t="str">
        <f>IF(AND(ISNUMBER(I35),ISNUMBER(I36)),INDEX('Country weights'!$B$6:$FB$133,MATCH(Goods!$BD36,'Country weights'!$A$6:$A$133,0),MATCH(Goods!BK$1,'Country weights'!$B$3:$FB$3,0)),"")</f>
        <v/>
      </c>
      <c r="BL36" s="44">
        <f>IF(AND(ISNUMBER(J35),ISNUMBER(J36)),INDEX('Country weights'!$B$6:$FB$133,MATCH(Goods!$BD36,'Country weights'!$A$6:$A$133,0),MATCH(Goods!BL$1,'Country weights'!$B$3:$FB$3,0)),"")</f>
        <v>3.9838874606932407E-3</v>
      </c>
      <c r="BM36" s="44">
        <f>IF(AND(ISNUMBER(K35),ISNUMBER(K36)),INDEX('Country weights'!$B$6:$FB$133,MATCH(Goods!$BD36,'Country weights'!$A$6:$A$133,0),MATCH(Goods!BM$1,'Country weights'!$B$3:$FB$3,0)),"")</f>
        <v>3.4671763239361796E-2</v>
      </c>
      <c r="BN36" s="44">
        <f>IF(AND(ISNUMBER(L35),ISNUMBER(L36)),INDEX('Country weights'!$B$6:$FB$133,MATCH(Goods!$BD36,'Country weights'!$A$6:$A$133,0),MATCH(Goods!BN$1,'Country weights'!$B$3:$FB$3,0)),"")</f>
        <v>1.616145234431816E-3</v>
      </c>
      <c r="BO36" s="44">
        <f>IF(AND(ISNUMBER(M35),ISNUMBER(M36)),INDEX('Country weights'!$B$6:$FB$133,MATCH(Goods!$BD36,'Country weights'!$A$6:$A$133,0),MATCH(Goods!BO$1,'Country weights'!$B$3:$FB$3,0)),"")</f>
        <v>6.4036212814597262E-3</v>
      </c>
      <c r="BP36" s="44">
        <f>IF(AND(ISNUMBER(N35),ISNUMBER(N36)),INDEX('Country weights'!$B$6:$FB$133,MATCH(Goods!$BD36,'Country weights'!$A$6:$A$133,0),MATCH(Goods!BP$1,'Country weights'!$B$3:$FB$3,0)),"")</f>
        <v>6.5373377955852338E-3</v>
      </c>
      <c r="BQ36" s="44">
        <f>IF(AND(ISNUMBER(O35),ISNUMBER(O36)),INDEX('Country weights'!$B$6:$FB$133,MATCH(Goods!$BD36,'Country weights'!$A$6:$A$133,0),MATCH(Goods!BQ$1,'Country weights'!$B$3:$FB$3,0)),"")</f>
        <v>1.8918115890450213E-3</v>
      </c>
      <c r="BR36" s="44">
        <f>IF(AND(ISNUMBER(P35),ISNUMBER(P36)),INDEX('Country weights'!$B$6:$FB$133,MATCH(Goods!$BD36,'Country weights'!$A$6:$A$133,0),MATCH(Goods!BR$1,'Country weights'!$B$3:$FB$3,0)),"")</f>
        <v>1.637220022600747E-2</v>
      </c>
      <c r="BS36" s="44">
        <f>IF(AND(ISNUMBER(Q35),ISNUMBER(Q36)),INDEX('Country weights'!$B$6:$FB$133,MATCH(Goods!$BD36,'Country weights'!$A$6:$A$133,0),MATCH(Goods!BS$1,'Country weights'!$B$3:$FB$3,0)),"")</f>
        <v>1.1788126221426007E-2</v>
      </c>
      <c r="BT36" s="44">
        <f>IF(AND(ISNUMBER(R35),ISNUMBER(R36)),INDEX('Country weights'!$B$6:$FB$133,MATCH(Goods!$BD36,'Country weights'!$A$6:$A$133,0),MATCH(Goods!BT$1,'Country weights'!$B$3:$FB$3,0)),"")</f>
        <v>9.1314824550027124E-3</v>
      </c>
      <c r="BU36" s="44">
        <f>IF(AND(ISNUMBER(S35),ISNUMBER(S36)),INDEX('Country weights'!$B$6:$FB$133,MATCH(Goods!$BD36,'Country weights'!$A$6:$A$133,0),MATCH(Goods!BU$1,'Country weights'!$B$3:$FB$3,0)),"")</f>
        <v>2.4373860347860047E-2</v>
      </c>
      <c r="BV36" s="44">
        <f>IF(AND(ISNUMBER(T35),ISNUMBER(T36)),INDEX('Country weights'!$B$6:$FB$133,MATCH(Goods!$BD36,'Country weights'!$A$6:$A$133,0),MATCH(Goods!BV$1,'Country weights'!$B$3:$FB$3,0)),"")</f>
        <v>1.0843471300897363E-2</v>
      </c>
      <c r="BW36" s="44">
        <f>IF(AND(ISNUMBER(U35),ISNUMBER(U36)),INDEX('Country weights'!$B$6:$FB$133,MATCH(Goods!$BD36,'Country weights'!$A$6:$A$133,0),MATCH(Goods!BW$1,'Country weights'!$B$3:$FB$3,0)),"")</f>
        <v>3.7213424082071581E-2</v>
      </c>
      <c r="BX36" s="44">
        <f>IF(AND(ISNUMBER(V35),ISNUMBER(V36)),INDEX('Country weights'!$B$6:$FB$133,MATCH(Goods!$BD36,'Country weights'!$A$6:$A$133,0),MATCH(Goods!BX$1,'Country weights'!$B$3:$FB$3,0)),"")</f>
        <v>3.1633798043391927E-2</v>
      </c>
      <c r="BY36" s="44">
        <f>IF(AND(ISNUMBER(W35),ISNUMBER(W36)),INDEX('Country weights'!$B$6:$FB$133,MATCH(Goods!$BD36,'Country weights'!$A$6:$A$133,0),MATCH(Goods!BY$1,'Country weights'!$B$3:$FB$3,0)),"")</f>
        <v>2.7794170114382878E-2</v>
      </c>
      <c r="BZ36" s="44">
        <f>IF(AND(ISNUMBER(X35),ISNUMBER(X36)),INDEX('Country weights'!$B$6:$FB$133,MATCH(Goods!$BD36,'Country weights'!$A$6:$A$133,0),MATCH(Goods!BZ$1,'Country weights'!$B$3:$FB$3,0)),"")</f>
        <v>2.4511096538702429E-2</v>
      </c>
      <c r="CA36" s="44">
        <f>IF(AND(ISNUMBER(Y35),ISNUMBER(Y36)),INDEX('Country weights'!$B$6:$FB$133,MATCH(Goods!$BD36,'Country weights'!$A$6:$A$133,0),MATCH(Goods!CA$1,'Country weights'!$B$3:$FB$3,0)),"")</f>
        <v>1.3038505839537657E-2</v>
      </c>
      <c r="CB36" s="44" t="str">
        <f>IF(AND(ISNUMBER(Z35),ISNUMBER(Z36)),INDEX('Country weights'!$B$6:$FB$133,MATCH(Goods!$BD36,'Country weights'!$A$6:$A$133,0),MATCH(Goods!CB$1,'Country weights'!$B$3:$FB$3,0)),"")</f>
        <v/>
      </c>
      <c r="CC36" s="44" t="str">
        <f>IF(AND(ISNUMBER(AA35),ISNUMBER(AA36)),INDEX('Country weights'!$B$6:$FB$133,MATCH(Goods!$BD36,'Country weights'!$A$6:$A$133,0),MATCH(Goods!CC$1,'Country weights'!$B$3:$FB$3,0)),"")</f>
        <v/>
      </c>
      <c r="CD36" s="46">
        <f t="shared" si="78"/>
        <v>0.75216758666216033</v>
      </c>
      <c r="CF36" s="39">
        <f t="shared" si="79"/>
        <v>37072</v>
      </c>
      <c r="CG36" s="45">
        <f t="shared" si="80"/>
        <v>0.34711441729446862</v>
      </c>
      <c r="CH36" s="45">
        <f t="shared" si="26"/>
        <v>0.11127763782968009</v>
      </c>
      <c r="CI36" s="45">
        <f t="shared" si="27"/>
        <v>0.10322118355371752</v>
      </c>
      <c r="CJ36" s="45">
        <f t="shared" si="28"/>
        <v>6.6346916839020748E-2</v>
      </c>
      <c r="CK36" s="45">
        <f t="shared" si="29"/>
        <v>4.1663429988703397E-3</v>
      </c>
      <c r="CL36" s="45">
        <f t="shared" si="30"/>
        <v>1.9806519587762954E-2</v>
      </c>
      <c r="CM36" s="45" t="str">
        <f t="shared" si="31"/>
        <v/>
      </c>
      <c r="CN36" s="45">
        <f t="shared" si="32"/>
        <v>5.2965423282492798E-3</v>
      </c>
      <c r="CO36" s="45">
        <f t="shared" si="33"/>
        <v>4.6095795477204979E-2</v>
      </c>
      <c r="CP36" s="45">
        <f t="shared" si="34"/>
        <v>2.1486504644578834E-3</v>
      </c>
      <c r="CQ36" s="45">
        <f t="shared" si="35"/>
        <v>8.5135565464561063E-3</v>
      </c>
      <c r="CR36" s="45">
        <f t="shared" si="36"/>
        <v>8.6913314419669492E-3</v>
      </c>
      <c r="CS36" s="45">
        <f t="shared" si="37"/>
        <v>2.5151463883736026E-3</v>
      </c>
      <c r="CT36" s="45">
        <f t="shared" si="38"/>
        <v>2.1766692046198372E-2</v>
      </c>
      <c r="CU36" s="45">
        <f t="shared" si="39"/>
        <v>1.5672207139019807E-2</v>
      </c>
      <c r="CV36" s="45">
        <f t="shared" si="40"/>
        <v>1.2140223291892743E-2</v>
      </c>
      <c r="CW36" s="45">
        <f t="shared" si="41"/>
        <v>3.2404826770084792E-2</v>
      </c>
      <c r="CX36" s="45">
        <f t="shared" si="42"/>
        <v>1.441629697048852E-2</v>
      </c>
      <c r="CY36" s="45">
        <f t="shared" si="43"/>
        <v>4.9474910567751128E-2</v>
      </c>
      <c r="CZ36" s="45">
        <f t="shared" si="44"/>
        <v>4.2056848240125504E-2</v>
      </c>
      <c r="DA36" s="45">
        <f t="shared" si="45"/>
        <v>3.6952097653826128E-2</v>
      </c>
      <c r="DB36" s="45">
        <f t="shared" si="46"/>
        <v>3.2587281043940687E-2</v>
      </c>
      <c r="DC36" s="45">
        <f t="shared" si="47"/>
        <v>1.7334575526443106E-2</v>
      </c>
      <c r="DD36" s="45" t="str">
        <f t="shared" si="48"/>
        <v/>
      </c>
      <c r="DE36" s="45" t="str">
        <f t="shared" si="49"/>
        <v/>
      </c>
      <c r="DF36" s="46">
        <f t="shared" si="81"/>
        <v>1</v>
      </c>
      <c r="DG36" s="47">
        <f>SUMPRODUCT(AD36:BB36,CG36:DE36,'Sector weights'!B23:Z23)</f>
        <v>-2.311745218702201</v>
      </c>
      <c r="DI36" s="45">
        <f>IF(AND(ISNUMBER(C35),ISNUMBER(C36)),CG36*'Sector weights'!B23,"")</f>
        <v>0.28080143845193706</v>
      </c>
      <c r="DJ36" s="45">
        <f>IF(AND(ISNUMBER(D35),ISNUMBER(D36)),CH36*'Sector weights'!C23,"")</f>
        <v>8.2562407083513978E-2</v>
      </c>
      <c r="DK36" s="45">
        <f>IF(AND(ISNUMBER(E35),ISNUMBER(E36)),CI36*'Sector weights'!D23,"")</f>
        <v>7.9164410873763441E-2</v>
      </c>
      <c r="DL36" s="45">
        <f>IF(AND(ISNUMBER(F35),ISNUMBER(F36)),CJ36*'Sector weights'!E23,"")</f>
        <v>5.4996414009935914E-2</v>
      </c>
      <c r="DM36" s="45">
        <f>IF(AND(ISNUMBER(G35),ISNUMBER(G36)),CK36*'Sector weights'!F23,"")</f>
        <v>3.0744865511468577E-3</v>
      </c>
      <c r="DN36" s="45">
        <f>IF(AND(ISNUMBER(H35),ISNUMBER(H36)),CL36*'Sector weights'!G23,"")</f>
        <v>1.4059736662699097E-2</v>
      </c>
      <c r="DO36" s="45" t="str">
        <f>IF(AND(ISNUMBER(I35),ISNUMBER(I36)),CM36*'Sector weights'!H23,"")</f>
        <v/>
      </c>
      <c r="DP36" s="45">
        <f>IF(AND(ISNUMBER(J35),ISNUMBER(J36)),CN36*'Sector weights'!I23,"")</f>
        <v>4.2400796275070948E-3</v>
      </c>
      <c r="DQ36" s="45">
        <f>IF(AND(ISNUMBER(K35),ISNUMBER(K36)),CO36*'Sector weights'!J23,"")</f>
        <v>4.3374494504375992E-2</v>
      </c>
      <c r="DR36" s="45">
        <f>IF(AND(ISNUMBER(L35),ISNUMBER(L36)),CP36*'Sector weights'!K23,"")</f>
        <v>1.3919375254493461E-3</v>
      </c>
      <c r="DS36" s="45">
        <f>IF(AND(ISNUMBER(M35),ISNUMBER(M36)),CQ36*'Sector weights'!L23,"")</f>
        <v>6.930455118800187E-3</v>
      </c>
      <c r="DT36" s="45">
        <f>IF(AND(ISNUMBER(N35),ISNUMBER(N36)),CR36*'Sector weights'!M23,"")</f>
        <v>7.4117886462085189E-3</v>
      </c>
      <c r="DU36" s="45">
        <f>IF(AND(ISNUMBER(O35),ISNUMBER(O36)),CS36*'Sector weights'!N23,"")</f>
        <v>2.0848420068500517E-3</v>
      </c>
      <c r="DV36" s="45">
        <f>IF(AND(ISNUMBER(P35),ISNUMBER(P36)),CT36*'Sector weights'!O23,"")</f>
        <v>1.4159920001100775E-2</v>
      </c>
      <c r="DW36" s="45">
        <f>IF(AND(ISNUMBER(Q35),ISNUMBER(Q36)),CU36*'Sector weights'!P23,"")</f>
        <v>1.0458191239395157E-2</v>
      </c>
      <c r="DX36" s="45">
        <f>IF(AND(ISNUMBER(R35),ISNUMBER(R36)),CV36*'Sector weights'!Q23,"")</f>
        <v>7.9593192652724597E-3</v>
      </c>
      <c r="DY36" s="45">
        <f>IF(AND(ISNUMBER(S35),ISNUMBER(S36)),CW36*'Sector weights'!R23,"")</f>
        <v>2.4249996263689639E-2</v>
      </c>
      <c r="DZ36" s="45">
        <f>IF(AND(ISNUMBER(T35),ISNUMBER(T36)),CX36*'Sector weights'!S23,"")</f>
        <v>1.2566382621203404E-2</v>
      </c>
      <c r="EA36" s="45">
        <f>IF(AND(ISNUMBER(U35),ISNUMBER(U36)),CY36*'Sector weights'!T23,"")</f>
        <v>3.9719230758134362E-2</v>
      </c>
      <c r="EB36" s="45">
        <f>IF(AND(ISNUMBER(V35),ISNUMBER(V36)),CZ36*'Sector weights'!U23,"")</f>
        <v>3.4485719546771217E-2</v>
      </c>
      <c r="EC36" s="45">
        <f>IF(AND(ISNUMBER(W35),ISNUMBER(W36)),DA36*'Sector weights'!V23,"")</f>
        <v>2.719952418898855E-2</v>
      </c>
      <c r="ED36" s="45">
        <f>IF(AND(ISNUMBER(X35),ISNUMBER(X36)),DB36*'Sector weights'!W23,"")</f>
        <v>2.705812586218834E-2</v>
      </c>
      <c r="EE36" s="45">
        <f>IF(AND(ISNUMBER(Y35),ISNUMBER(Y36)),DC36*'Sector weights'!X23,"")</f>
        <v>1.3377199465221213E-2</v>
      </c>
      <c r="EF36" s="45" t="str">
        <f>IF(AND(ISNUMBER(Z35),ISNUMBER(Z36)),DD36*'Sector weights'!Y23,"")</f>
        <v/>
      </c>
      <c r="EG36" s="45" t="str">
        <f>IF(AND(ISNUMBER(AA35),ISNUMBER(AA36)),DE36*'Sector weights'!Z23,"")</f>
        <v/>
      </c>
      <c r="EH36" s="46">
        <f t="shared" si="82"/>
        <v>0.79132610027415251</v>
      </c>
      <c r="EI36" s="47">
        <f t="shared" si="83"/>
        <v>-2.311745218702201</v>
      </c>
      <c r="EK36" s="39">
        <f t="shared" si="84"/>
        <v>37072</v>
      </c>
      <c r="EL36" s="45">
        <f t="shared" si="85"/>
        <v>0.3548492061043535</v>
      </c>
      <c r="EM36" s="45">
        <f t="shared" si="51"/>
        <v>0.1043342397715815</v>
      </c>
      <c r="EN36" s="45">
        <f t="shared" si="52"/>
        <v>0.10004018677803901</v>
      </c>
      <c r="EO36" s="45">
        <f t="shared" si="53"/>
        <v>6.9499052275519002E-2</v>
      </c>
      <c r="EP36" s="45">
        <f t="shared" si="54"/>
        <v>3.8852333444855556E-3</v>
      </c>
      <c r="EQ36" s="45">
        <f t="shared" si="55"/>
        <v>1.7767310667281346E-2</v>
      </c>
      <c r="ER36" s="45" t="str">
        <f t="shared" si="56"/>
        <v/>
      </c>
      <c r="ES36" s="45">
        <f t="shared" si="57"/>
        <v>5.3581950930698891E-3</v>
      </c>
      <c r="ET36" s="45">
        <f t="shared" si="58"/>
        <v>5.4812414868344456E-2</v>
      </c>
      <c r="EU36" s="45">
        <f t="shared" si="59"/>
        <v>1.7589935741625527E-3</v>
      </c>
      <c r="EV36" s="45">
        <f t="shared" si="60"/>
        <v>8.7580267052977927E-3</v>
      </c>
      <c r="EW36" s="45">
        <f t="shared" si="61"/>
        <v>9.3662886181066531E-3</v>
      </c>
      <c r="EX36" s="45">
        <f t="shared" si="62"/>
        <v>2.6346180242604973E-3</v>
      </c>
      <c r="EY36" s="45">
        <f t="shared" si="63"/>
        <v>1.789391250483854E-2</v>
      </c>
      <c r="EZ36" s="45">
        <f t="shared" si="64"/>
        <v>1.3216032222078797E-2</v>
      </c>
      <c r="FA36" s="45">
        <f t="shared" si="65"/>
        <v>1.0058203896617308E-2</v>
      </c>
      <c r="FB36" s="45">
        <f t="shared" si="66"/>
        <v>3.0644757269207096E-2</v>
      </c>
      <c r="FC36" s="45">
        <f t="shared" si="67"/>
        <v>1.5880156887090945E-2</v>
      </c>
      <c r="FD36" s="45">
        <f t="shared" si="68"/>
        <v>5.0193252496503978E-2</v>
      </c>
      <c r="FE36" s="45">
        <f t="shared" si="69"/>
        <v>4.3579656395541289E-2</v>
      </c>
      <c r="FF36" s="45">
        <f t="shared" si="70"/>
        <v>3.437208020759755E-2</v>
      </c>
      <c r="FG36" s="45">
        <f t="shared" si="71"/>
        <v>3.4193394926332062E-2</v>
      </c>
      <c r="FH36" s="45">
        <f t="shared" si="72"/>
        <v>1.6904787369690855E-2</v>
      </c>
      <c r="FI36" s="45" t="str">
        <f t="shared" si="73"/>
        <v/>
      </c>
      <c r="FJ36" s="45" t="str">
        <f t="shared" si="74"/>
        <v/>
      </c>
      <c r="FK36" s="46">
        <f t="shared" si="86"/>
        <v>1</v>
      </c>
      <c r="FL36" s="47">
        <f t="shared" si="87"/>
        <v>-2.9213559591947043</v>
      </c>
    </row>
    <row r="37" spans="1:168" x14ac:dyDescent="0.2">
      <c r="A37" t="s">
        <v>721</v>
      </c>
      <c r="B37" s="11">
        <v>37164</v>
      </c>
      <c r="C37" s="2">
        <v>1336</v>
      </c>
      <c r="D37" s="3">
        <v>89335</v>
      </c>
      <c r="E37" s="9">
        <v>47037.5</v>
      </c>
      <c r="F37" s="3">
        <v>353715</v>
      </c>
      <c r="G37" s="3">
        <v>6856</v>
      </c>
      <c r="H37" s="2">
        <v>32166</v>
      </c>
      <c r="I37" s="2" t="e">
        <v>#N/A</v>
      </c>
      <c r="J37" s="2">
        <v>3730801.9</v>
      </c>
      <c r="K37" s="2">
        <v>1092332.7725191573</v>
      </c>
      <c r="L37" s="9">
        <v>3425.3764999999999</v>
      </c>
      <c r="M37" s="3">
        <v>246368</v>
      </c>
      <c r="N37" s="9">
        <v>2751.9270000000001</v>
      </c>
      <c r="O37" s="2">
        <v>12927</v>
      </c>
      <c r="P37" s="2">
        <v>16741.400000000001</v>
      </c>
      <c r="Q37" s="3">
        <v>96441</v>
      </c>
      <c r="R37" s="3">
        <v>131553</v>
      </c>
      <c r="S37" s="2">
        <v>38635.800000000003</v>
      </c>
      <c r="T37" s="2">
        <v>81106</v>
      </c>
      <c r="U37" s="3">
        <v>468208</v>
      </c>
      <c r="V37" s="2">
        <v>43098.2</v>
      </c>
      <c r="W37" s="2">
        <v>40968.300000000003</v>
      </c>
      <c r="X37" s="3">
        <v>950852.80500267865</v>
      </c>
      <c r="Y37" s="2">
        <v>126168.6</v>
      </c>
      <c r="Z37" s="3" t="e">
        <v>#N/A</v>
      </c>
      <c r="AA37" s="3" t="e">
        <v>#N/A</v>
      </c>
      <c r="AB37" s="28"/>
      <c r="AC37" s="43">
        <f t="shared" si="75"/>
        <v>37164</v>
      </c>
      <c r="AD37" s="45">
        <f t="shared" si="76"/>
        <v>-1.9665394775462253</v>
      </c>
      <c r="AE37" s="45">
        <f t="shared" si="0"/>
        <v>-2.0943383819564731</v>
      </c>
      <c r="AF37" s="45">
        <f t="shared" si="1"/>
        <v>-3.3301889312937871</v>
      </c>
      <c r="AG37" s="45">
        <f t="shared" si="2"/>
        <v>-2.4040637036873536</v>
      </c>
      <c r="AH37" s="45">
        <f t="shared" si="3"/>
        <v>4.0364188163884762</v>
      </c>
      <c r="AI37" s="45">
        <f t="shared" si="4"/>
        <v>-0.72835010184556515</v>
      </c>
      <c r="AJ37" s="45" t="str">
        <f t="shared" si="5"/>
        <v/>
      </c>
      <c r="AK37" s="45">
        <f t="shared" si="6"/>
        <v>-0.28240741260455726</v>
      </c>
      <c r="AL37" s="45">
        <f t="shared" si="7"/>
        <v>-3.5250604837348432</v>
      </c>
      <c r="AM37" s="45">
        <f t="shared" si="8"/>
        <v>13.191197118300346</v>
      </c>
      <c r="AN37" s="45">
        <f t="shared" si="9"/>
        <v>1.7809854703644268</v>
      </c>
      <c r="AO37" s="45">
        <f t="shared" si="10"/>
        <v>-4.7292848206044962</v>
      </c>
      <c r="AP37" s="45">
        <f t="shared" si="11"/>
        <v>0.7858913785844468</v>
      </c>
      <c r="AQ37" s="45">
        <f t="shared" si="12"/>
        <v>-1.5634462848306163</v>
      </c>
      <c r="AR37" s="45">
        <f t="shared" si="13"/>
        <v>-1.7962425538414539</v>
      </c>
      <c r="AS37" s="45">
        <f t="shared" si="14"/>
        <v>3.0415244120352014E-2</v>
      </c>
      <c r="AT37" s="45">
        <f t="shared" si="15"/>
        <v>-9.9033174294469006</v>
      </c>
      <c r="AU37" s="45">
        <f t="shared" si="16"/>
        <v>3.0608458750756018</v>
      </c>
      <c r="AV37" s="45">
        <f t="shared" si="17"/>
        <v>3.8886728515086233E-2</v>
      </c>
      <c r="AW37" s="45">
        <f t="shared" si="18"/>
        <v>2.7980851566245413</v>
      </c>
      <c r="AX37" s="45">
        <f t="shared" si="19"/>
        <v>-3.6806022504455305</v>
      </c>
      <c r="AY37" s="45">
        <f t="shared" si="20"/>
        <v>-7.5965285762165324</v>
      </c>
      <c r="AZ37" s="45">
        <f t="shared" si="21"/>
        <v>-15.000373902797392</v>
      </c>
      <c r="BA37" s="45" t="str">
        <f t="shared" si="22"/>
        <v/>
      </c>
      <c r="BB37" s="45" t="str">
        <f t="shared" si="23"/>
        <v/>
      </c>
      <c r="BC37" s="32"/>
      <c r="BD37" s="39">
        <f t="shared" si="77"/>
        <v>37164</v>
      </c>
      <c r="BE37" s="44">
        <f>IF(AND(ISNUMBER(C36),ISNUMBER(C37)),INDEX('Country weights'!$B$6:$FB$133,MATCH(Goods!$BD37,'Country weights'!$A$6:$A$133,0),MATCH(Goods!BE$1,'Country weights'!$B$3:$FB$3,0)),"")</f>
        <v>0.2610882135520225</v>
      </c>
      <c r="BF37" s="44">
        <f>IF(AND(ISNUMBER(D36),ISNUMBER(D37)),INDEX('Country weights'!$B$6:$FB$133,MATCH(Goods!$BD37,'Country weights'!$A$6:$A$133,0),MATCH(Goods!BF$1,'Country weights'!$B$3:$FB$3,0)),"")</f>
        <v>8.3699432295816389E-2</v>
      </c>
      <c r="BG37" s="44">
        <f>IF(AND(ISNUMBER(E36),ISNUMBER(E37)),INDEX('Country weights'!$B$6:$FB$133,MATCH(Goods!$BD37,'Country weights'!$A$6:$A$133,0),MATCH(Goods!BG$1,'Country weights'!$B$3:$FB$3,0)),"")</f>
        <v>7.7639628526011584E-2</v>
      </c>
      <c r="BH37" s="44">
        <f>IF(AND(ISNUMBER(F36),ISNUMBER(F37)),INDEX('Country weights'!$B$6:$FB$133,MATCH(Goods!$BD37,'Country weights'!$A$6:$A$133,0),MATCH(Goods!BH$1,'Country weights'!$B$3:$FB$3,0)),"")</f>
        <v>4.9904000321281283E-2</v>
      </c>
      <c r="BI37" s="44">
        <f>IF(AND(ISNUMBER(G36),ISNUMBER(G37)),INDEX('Country weights'!$B$6:$FB$133,MATCH(Goods!$BD37,'Country weights'!$A$6:$A$133,0),MATCH(Goods!BI$1,'Country weights'!$B$3:$FB$3,0)),"")</f>
        <v>3.1337881586670909E-3</v>
      </c>
      <c r="BJ37" s="44">
        <f>IF(AND(ISNUMBER(H36),ISNUMBER(H37)),INDEX('Country weights'!$B$6:$FB$133,MATCH(Goods!$BD37,'Country weights'!$A$6:$A$133,0),MATCH(Goods!BJ$1,'Country weights'!$B$3:$FB$3,0)),"")</f>
        <v>1.4897822038504467E-2</v>
      </c>
      <c r="BK37" s="44" t="str">
        <f>IF(AND(ISNUMBER(I36),ISNUMBER(I37)),INDEX('Country weights'!$B$6:$FB$133,MATCH(Goods!$BD37,'Country weights'!$A$6:$A$133,0),MATCH(Goods!BK$1,'Country weights'!$B$3:$FB$3,0)),"")</f>
        <v/>
      </c>
      <c r="BL37" s="44">
        <f>IF(AND(ISNUMBER(J36),ISNUMBER(J37)),INDEX('Country weights'!$B$6:$FB$133,MATCH(Goods!$BD37,'Country weights'!$A$6:$A$133,0),MATCH(Goods!BL$1,'Country weights'!$B$3:$FB$3,0)),"")</f>
        <v>3.9838874606932407E-3</v>
      </c>
      <c r="BM37" s="44">
        <f>IF(AND(ISNUMBER(K36),ISNUMBER(K37)),INDEX('Country weights'!$B$6:$FB$133,MATCH(Goods!$BD37,'Country weights'!$A$6:$A$133,0),MATCH(Goods!BM$1,'Country weights'!$B$3:$FB$3,0)),"")</f>
        <v>3.4671763239361796E-2</v>
      </c>
      <c r="BN37" s="44">
        <f>IF(AND(ISNUMBER(L36),ISNUMBER(L37)),INDEX('Country weights'!$B$6:$FB$133,MATCH(Goods!$BD37,'Country weights'!$A$6:$A$133,0),MATCH(Goods!BN$1,'Country weights'!$B$3:$FB$3,0)),"")</f>
        <v>1.616145234431816E-3</v>
      </c>
      <c r="BO37" s="44">
        <f>IF(AND(ISNUMBER(M36),ISNUMBER(M37)),INDEX('Country weights'!$B$6:$FB$133,MATCH(Goods!$BD37,'Country weights'!$A$6:$A$133,0),MATCH(Goods!BO$1,'Country weights'!$B$3:$FB$3,0)),"")</f>
        <v>6.4036212814597262E-3</v>
      </c>
      <c r="BP37" s="44">
        <f>IF(AND(ISNUMBER(N36),ISNUMBER(N37)),INDEX('Country weights'!$B$6:$FB$133,MATCH(Goods!$BD37,'Country weights'!$A$6:$A$133,0),MATCH(Goods!BP$1,'Country weights'!$B$3:$FB$3,0)),"")</f>
        <v>6.5373377955852338E-3</v>
      </c>
      <c r="BQ37" s="44">
        <f>IF(AND(ISNUMBER(O36),ISNUMBER(O37)),INDEX('Country weights'!$B$6:$FB$133,MATCH(Goods!$BD37,'Country weights'!$A$6:$A$133,0),MATCH(Goods!BQ$1,'Country weights'!$B$3:$FB$3,0)),"")</f>
        <v>1.8918115890450213E-3</v>
      </c>
      <c r="BR37" s="44">
        <f>IF(AND(ISNUMBER(P36),ISNUMBER(P37)),INDEX('Country weights'!$B$6:$FB$133,MATCH(Goods!$BD37,'Country weights'!$A$6:$A$133,0),MATCH(Goods!BR$1,'Country weights'!$B$3:$FB$3,0)),"")</f>
        <v>1.637220022600747E-2</v>
      </c>
      <c r="BS37" s="44">
        <f>IF(AND(ISNUMBER(Q36),ISNUMBER(Q37)),INDEX('Country weights'!$B$6:$FB$133,MATCH(Goods!$BD37,'Country weights'!$A$6:$A$133,0),MATCH(Goods!BS$1,'Country weights'!$B$3:$FB$3,0)),"")</f>
        <v>1.1788126221426007E-2</v>
      </c>
      <c r="BT37" s="44">
        <f>IF(AND(ISNUMBER(R36),ISNUMBER(R37)),INDEX('Country weights'!$B$6:$FB$133,MATCH(Goods!$BD37,'Country weights'!$A$6:$A$133,0),MATCH(Goods!BT$1,'Country weights'!$B$3:$FB$3,0)),"")</f>
        <v>9.1314824550027124E-3</v>
      </c>
      <c r="BU37" s="44">
        <f>IF(AND(ISNUMBER(S36),ISNUMBER(S37)),INDEX('Country weights'!$B$6:$FB$133,MATCH(Goods!$BD37,'Country weights'!$A$6:$A$133,0),MATCH(Goods!BU$1,'Country weights'!$B$3:$FB$3,0)),"")</f>
        <v>2.4373860347860047E-2</v>
      </c>
      <c r="BV37" s="44">
        <f>IF(AND(ISNUMBER(T36),ISNUMBER(T37)),INDEX('Country weights'!$B$6:$FB$133,MATCH(Goods!$BD37,'Country weights'!$A$6:$A$133,0),MATCH(Goods!BV$1,'Country weights'!$B$3:$FB$3,0)),"")</f>
        <v>1.0843471300897363E-2</v>
      </c>
      <c r="BW37" s="44">
        <f>IF(AND(ISNUMBER(U36),ISNUMBER(U37)),INDEX('Country weights'!$B$6:$FB$133,MATCH(Goods!$BD37,'Country weights'!$A$6:$A$133,0),MATCH(Goods!BW$1,'Country weights'!$B$3:$FB$3,0)),"")</f>
        <v>3.7213424082071581E-2</v>
      </c>
      <c r="BX37" s="44">
        <f>IF(AND(ISNUMBER(V36),ISNUMBER(V37)),INDEX('Country weights'!$B$6:$FB$133,MATCH(Goods!$BD37,'Country weights'!$A$6:$A$133,0),MATCH(Goods!BX$1,'Country weights'!$B$3:$FB$3,0)),"")</f>
        <v>3.1633798043391927E-2</v>
      </c>
      <c r="BY37" s="44">
        <f>IF(AND(ISNUMBER(W36),ISNUMBER(W37)),INDEX('Country weights'!$B$6:$FB$133,MATCH(Goods!$BD37,'Country weights'!$A$6:$A$133,0),MATCH(Goods!BY$1,'Country weights'!$B$3:$FB$3,0)),"")</f>
        <v>2.7794170114382878E-2</v>
      </c>
      <c r="BZ37" s="44">
        <f>IF(AND(ISNUMBER(X36),ISNUMBER(X37)),INDEX('Country weights'!$B$6:$FB$133,MATCH(Goods!$BD37,'Country weights'!$A$6:$A$133,0),MATCH(Goods!BZ$1,'Country weights'!$B$3:$FB$3,0)),"")</f>
        <v>2.4511096538702429E-2</v>
      </c>
      <c r="CA37" s="44">
        <f>IF(AND(ISNUMBER(Y36),ISNUMBER(Y37)),INDEX('Country weights'!$B$6:$FB$133,MATCH(Goods!$BD37,'Country weights'!$A$6:$A$133,0),MATCH(Goods!CA$1,'Country weights'!$B$3:$FB$3,0)),"")</f>
        <v>1.3038505839537657E-2</v>
      </c>
      <c r="CB37" s="44" t="str">
        <f>IF(AND(ISNUMBER(Z36),ISNUMBER(Z37)),INDEX('Country weights'!$B$6:$FB$133,MATCH(Goods!$BD37,'Country weights'!$A$6:$A$133,0),MATCH(Goods!CB$1,'Country weights'!$B$3:$FB$3,0)),"")</f>
        <v/>
      </c>
      <c r="CC37" s="44" t="str">
        <f>IF(AND(ISNUMBER(AA36),ISNUMBER(AA37)),INDEX('Country weights'!$B$6:$FB$133,MATCH(Goods!$BD37,'Country weights'!$A$6:$A$133,0),MATCH(Goods!CC$1,'Country weights'!$B$3:$FB$3,0)),"")</f>
        <v/>
      </c>
      <c r="CD37" s="46">
        <f t="shared" si="78"/>
        <v>0.75216758666216033</v>
      </c>
      <c r="CF37" s="39">
        <f t="shared" si="79"/>
        <v>37164</v>
      </c>
      <c r="CG37" s="45">
        <f t="shared" si="80"/>
        <v>0.34711441729446862</v>
      </c>
      <c r="CH37" s="45">
        <f t="shared" si="26"/>
        <v>0.11127763782968009</v>
      </c>
      <c r="CI37" s="45">
        <f t="shared" si="27"/>
        <v>0.10322118355371752</v>
      </c>
      <c r="CJ37" s="45">
        <f t="shared" si="28"/>
        <v>6.6346916839020748E-2</v>
      </c>
      <c r="CK37" s="45">
        <f t="shared" si="29"/>
        <v>4.1663429988703397E-3</v>
      </c>
      <c r="CL37" s="45">
        <f t="shared" si="30"/>
        <v>1.9806519587762954E-2</v>
      </c>
      <c r="CM37" s="45" t="str">
        <f t="shared" si="31"/>
        <v/>
      </c>
      <c r="CN37" s="45">
        <f t="shared" si="32"/>
        <v>5.2965423282492798E-3</v>
      </c>
      <c r="CO37" s="45">
        <f t="shared" si="33"/>
        <v>4.6095795477204979E-2</v>
      </c>
      <c r="CP37" s="45">
        <f t="shared" si="34"/>
        <v>2.1486504644578834E-3</v>
      </c>
      <c r="CQ37" s="45">
        <f t="shared" si="35"/>
        <v>8.5135565464561063E-3</v>
      </c>
      <c r="CR37" s="45">
        <f t="shared" si="36"/>
        <v>8.6913314419669492E-3</v>
      </c>
      <c r="CS37" s="45">
        <f t="shared" si="37"/>
        <v>2.5151463883736026E-3</v>
      </c>
      <c r="CT37" s="45">
        <f t="shared" si="38"/>
        <v>2.1766692046198372E-2</v>
      </c>
      <c r="CU37" s="45">
        <f t="shared" si="39"/>
        <v>1.5672207139019807E-2</v>
      </c>
      <c r="CV37" s="45">
        <f t="shared" si="40"/>
        <v>1.2140223291892743E-2</v>
      </c>
      <c r="CW37" s="45">
        <f t="shared" si="41"/>
        <v>3.2404826770084792E-2</v>
      </c>
      <c r="CX37" s="45">
        <f t="shared" si="42"/>
        <v>1.441629697048852E-2</v>
      </c>
      <c r="CY37" s="45">
        <f t="shared" si="43"/>
        <v>4.9474910567751128E-2</v>
      </c>
      <c r="CZ37" s="45">
        <f t="shared" si="44"/>
        <v>4.2056848240125504E-2</v>
      </c>
      <c r="DA37" s="45">
        <f t="shared" si="45"/>
        <v>3.6952097653826128E-2</v>
      </c>
      <c r="DB37" s="45">
        <f t="shared" si="46"/>
        <v>3.2587281043940687E-2</v>
      </c>
      <c r="DC37" s="45">
        <f t="shared" si="47"/>
        <v>1.7334575526443106E-2</v>
      </c>
      <c r="DD37" s="45" t="str">
        <f t="shared" si="48"/>
        <v/>
      </c>
      <c r="DE37" s="45" t="str">
        <f t="shared" si="49"/>
        <v/>
      </c>
      <c r="DF37" s="46">
        <f t="shared" si="81"/>
        <v>1</v>
      </c>
      <c r="DG37" s="47">
        <f>SUMPRODUCT(AD37:BB37,CG37:DE37,'Sector weights'!B24:Z24)</f>
        <v>-1.9083759045526272</v>
      </c>
      <c r="DI37" s="45">
        <f>IF(AND(ISNUMBER(C36),ISNUMBER(C37)),CG37*'Sector weights'!B24,"")</f>
        <v>0.27803428229040894</v>
      </c>
      <c r="DJ37" s="45">
        <f>IF(AND(ISNUMBER(D36),ISNUMBER(D37)),CH37*'Sector weights'!C24,"")</f>
        <v>8.2229019609709991E-2</v>
      </c>
      <c r="DK37" s="45">
        <f>IF(AND(ISNUMBER(E36),ISNUMBER(E37)),CI37*'Sector weights'!D24,"")</f>
        <v>7.830469883815655E-2</v>
      </c>
      <c r="DL37" s="45">
        <f>IF(AND(ISNUMBER(F36),ISNUMBER(F37)),CJ37*'Sector weights'!E24,"")</f>
        <v>5.5170311749759351E-2</v>
      </c>
      <c r="DM37" s="45">
        <f>IF(AND(ISNUMBER(G36),ISNUMBER(G37)),CK37*'Sector weights'!F24,"")</f>
        <v>3.0933078371513673E-3</v>
      </c>
      <c r="DN37" s="45">
        <f>IF(AND(ISNUMBER(H36),ISNUMBER(H37)),CL37*'Sector weights'!G24,"")</f>
        <v>1.4146516062308672E-2</v>
      </c>
      <c r="DO37" s="45" t="str">
        <f>IF(AND(ISNUMBER(I36),ISNUMBER(I37)),CM37*'Sector weights'!H24,"")</f>
        <v/>
      </c>
      <c r="DP37" s="45">
        <f>IF(AND(ISNUMBER(J36),ISNUMBER(J37)),CN37*'Sector weights'!I24,"")</f>
        <v>4.1694320772869718E-3</v>
      </c>
      <c r="DQ37" s="45">
        <f>IF(AND(ISNUMBER(K36),ISNUMBER(K37)),CO37*'Sector weights'!J24,"")</f>
        <v>4.3104396419994903E-2</v>
      </c>
      <c r="DR37" s="45">
        <f>IF(AND(ISNUMBER(L36),ISNUMBER(L37)),CP37*'Sector weights'!K24,"")</f>
        <v>1.3849998013801535E-3</v>
      </c>
      <c r="DS37" s="45">
        <f>IF(AND(ISNUMBER(M36),ISNUMBER(M37)),CQ37*'Sector weights'!L24,"")</f>
        <v>6.8987233969460254E-3</v>
      </c>
      <c r="DT37" s="45">
        <f>IF(AND(ISNUMBER(N36),ISNUMBER(N37)),CR37*'Sector weights'!M24,"")</f>
        <v>7.4333972123703266E-3</v>
      </c>
      <c r="DU37" s="45">
        <f>IF(AND(ISNUMBER(O36),ISNUMBER(O37)),CS37*'Sector weights'!N24,"")</f>
        <v>2.1000130588774354E-3</v>
      </c>
      <c r="DV37" s="45">
        <f>IF(AND(ISNUMBER(P36),ISNUMBER(P37)),CT37*'Sector weights'!O24,"")</f>
        <v>1.4007857785916547E-2</v>
      </c>
      <c r="DW37" s="45">
        <f>IF(AND(ISNUMBER(Q36),ISNUMBER(Q37)),CU37*'Sector weights'!P24,"")</f>
        <v>1.0477406478647752E-2</v>
      </c>
      <c r="DX37" s="45">
        <f>IF(AND(ISNUMBER(R36),ISNUMBER(R37)),CV37*'Sector weights'!Q24,"")</f>
        <v>7.9802327486351715E-3</v>
      </c>
      <c r="DY37" s="45">
        <f>IF(AND(ISNUMBER(S36),ISNUMBER(S37)),CW37*'Sector weights'!R24,"")</f>
        <v>2.3975624569969083E-2</v>
      </c>
      <c r="DZ37" s="45">
        <f>IF(AND(ISNUMBER(T36),ISNUMBER(T37)),CX37*'Sector weights'!S24,"")</f>
        <v>1.2579929566479709E-2</v>
      </c>
      <c r="EA37" s="45">
        <f>IF(AND(ISNUMBER(U36),ISNUMBER(U37)),CY37*'Sector weights'!T24,"")</f>
        <v>3.9239103789068364E-2</v>
      </c>
      <c r="EB37" s="45">
        <f>IF(AND(ISNUMBER(V36),ISNUMBER(V37)),CZ37*'Sector weights'!U24,"")</f>
        <v>3.3951572444050726E-2</v>
      </c>
      <c r="EC37" s="45">
        <f>IF(AND(ISNUMBER(W36),ISNUMBER(W37)),DA37*'Sector weights'!V24,"")</f>
        <v>2.6907044721238869E-2</v>
      </c>
      <c r="ED37" s="45">
        <f>IF(AND(ISNUMBER(X36),ISNUMBER(X37)),DB37*'Sector weights'!W24,"")</f>
        <v>2.6837069557898E-2</v>
      </c>
      <c r="EE37" s="45">
        <f>IF(AND(ISNUMBER(Y36),ISNUMBER(Y37)),DC37*'Sector weights'!X24,"")</f>
        <v>1.308739295950769E-2</v>
      </c>
      <c r="EF37" s="45" t="str">
        <f>IF(AND(ISNUMBER(Z36),ISNUMBER(Z37)),DD37*'Sector weights'!Y24,"")</f>
        <v/>
      </c>
      <c r="EG37" s="45" t="str">
        <f>IF(AND(ISNUMBER(AA36),ISNUMBER(AA37)),DE37*'Sector weights'!Z24,"")</f>
        <v/>
      </c>
      <c r="EH37" s="46">
        <f t="shared" si="82"/>
        <v>0.78511233297576233</v>
      </c>
      <c r="EI37" s="47">
        <f t="shared" si="83"/>
        <v>-1.9083759045526272</v>
      </c>
      <c r="EK37" s="39">
        <f t="shared" si="84"/>
        <v>37164</v>
      </c>
      <c r="EL37" s="45">
        <f t="shared" si="85"/>
        <v>0.35413312288267457</v>
      </c>
      <c r="EM37" s="45">
        <f t="shared" si="51"/>
        <v>0.1047353558923759</v>
      </c>
      <c r="EN37" s="45">
        <f t="shared" si="52"/>
        <v>9.9736936422031644E-2</v>
      </c>
      <c r="EO37" s="45">
        <f t="shared" si="53"/>
        <v>7.0270596235128241E-2</v>
      </c>
      <c r="EP37" s="45">
        <f t="shared" si="54"/>
        <v>3.9399557327382635E-3</v>
      </c>
      <c r="EQ37" s="45">
        <f t="shared" si="55"/>
        <v>1.8018461140063887E-2</v>
      </c>
      <c r="ER37" s="45" t="str">
        <f t="shared" si="56"/>
        <v/>
      </c>
      <c r="ES37" s="45">
        <f t="shared" si="57"/>
        <v>5.3106184964434753E-3</v>
      </c>
      <c r="ET37" s="45">
        <f t="shared" si="58"/>
        <v>5.4902202665214797E-2</v>
      </c>
      <c r="EU37" s="45">
        <f t="shared" si="59"/>
        <v>1.7640785187142266E-3</v>
      </c>
      <c r="EV37" s="45">
        <f t="shared" si="60"/>
        <v>8.7869252681310253E-3</v>
      </c>
      <c r="EW37" s="45">
        <f t="shared" si="61"/>
        <v>9.4679409559087994E-3</v>
      </c>
      <c r="EX37" s="45">
        <f t="shared" si="62"/>
        <v>2.6747931100736719E-3</v>
      </c>
      <c r="EY37" s="45">
        <f t="shared" si="63"/>
        <v>1.7841851665765379E-2</v>
      </c>
      <c r="EZ37" s="45">
        <f t="shared" si="64"/>
        <v>1.3345104946875425E-2</v>
      </c>
      <c r="FA37" s="45">
        <f t="shared" si="65"/>
        <v>1.0164447065031055E-2</v>
      </c>
      <c r="FB37" s="45">
        <f t="shared" si="66"/>
        <v>3.0537826961774716E-2</v>
      </c>
      <c r="FC37" s="45">
        <f t="shared" si="67"/>
        <v>1.6023095088570048E-2</v>
      </c>
      <c r="FD37" s="45">
        <f t="shared" si="68"/>
        <v>4.9978967519645034E-2</v>
      </c>
      <c r="FE37" s="45">
        <f t="shared" si="69"/>
        <v>4.3244222537386717E-2</v>
      </c>
      <c r="FF37" s="45">
        <f t="shared" si="70"/>
        <v>3.4271585849702267E-2</v>
      </c>
      <c r="FG37" s="45">
        <f t="shared" si="71"/>
        <v>3.4182458268333563E-2</v>
      </c>
      <c r="FH37" s="45">
        <f t="shared" si="72"/>
        <v>1.6669452777417673E-2</v>
      </c>
      <c r="FI37" s="45" t="str">
        <f t="shared" si="73"/>
        <v/>
      </c>
      <c r="FJ37" s="45" t="str">
        <f t="shared" si="74"/>
        <v/>
      </c>
      <c r="FK37" s="46">
        <f t="shared" si="86"/>
        <v>1.0000000000000002</v>
      </c>
      <c r="FL37" s="47">
        <f t="shared" si="87"/>
        <v>-2.4307042755517907</v>
      </c>
    </row>
    <row r="38" spans="1:168" x14ac:dyDescent="0.2">
      <c r="A38" t="s">
        <v>722</v>
      </c>
      <c r="B38" s="11">
        <v>37256</v>
      </c>
      <c r="C38" s="2">
        <v>1326.2</v>
      </c>
      <c r="D38" s="3">
        <v>89550</v>
      </c>
      <c r="E38" s="9">
        <v>46835.7</v>
      </c>
      <c r="F38" s="3">
        <v>344323</v>
      </c>
      <c r="G38" s="3">
        <v>6969</v>
      </c>
      <c r="H38" s="2">
        <v>33634</v>
      </c>
      <c r="I38" s="2" t="e">
        <v>#N/A</v>
      </c>
      <c r="J38" s="2">
        <v>3678381.4</v>
      </c>
      <c r="K38" s="2">
        <v>1111443.9207336726</v>
      </c>
      <c r="L38" s="9">
        <v>3245.4997999999996</v>
      </c>
      <c r="M38" s="3">
        <v>252196</v>
      </c>
      <c r="N38" s="9">
        <v>2871.4520000000002</v>
      </c>
      <c r="O38" s="2">
        <v>13400.7</v>
      </c>
      <c r="P38" s="2">
        <v>16797.900000000001</v>
      </c>
      <c r="Q38" s="3">
        <v>97556</v>
      </c>
      <c r="R38" s="3">
        <v>134160</v>
      </c>
      <c r="S38" s="2">
        <v>38931.599999999999</v>
      </c>
      <c r="T38" s="2">
        <v>73272.800000000003</v>
      </c>
      <c r="U38" s="3">
        <v>447300</v>
      </c>
      <c r="V38" s="2">
        <v>43333.599999999999</v>
      </c>
      <c r="W38" s="2">
        <v>40928.5</v>
      </c>
      <c r="X38" s="3">
        <v>995597.53907918581</v>
      </c>
      <c r="Y38" s="2">
        <v>109267.5</v>
      </c>
      <c r="Z38" s="3" t="e">
        <v>#N/A</v>
      </c>
      <c r="AA38" s="3" t="e">
        <v>#N/A</v>
      </c>
      <c r="AB38" s="28"/>
      <c r="AC38" s="43">
        <f t="shared" si="75"/>
        <v>37256</v>
      </c>
      <c r="AD38" s="45">
        <f t="shared" si="76"/>
        <v>-0.73353293413173093</v>
      </c>
      <c r="AE38" s="45">
        <f t="shared" si="0"/>
        <v>0.2406671517322545</v>
      </c>
      <c r="AF38" s="45">
        <f t="shared" si="1"/>
        <v>-0.4290193994153646</v>
      </c>
      <c r="AG38" s="45">
        <f t="shared" si="2"/>
        <v>-2.6552450419122686</v>
      </c>
      <c r="AH38" s="45">
        <f t="shared" si="3"/>
        <v>1.648191365227536</v>
      </c>
      <c r="AI38" s="45">
        <f t="shared" si="4"/>
        <v>4.5638251569980692</v>
      </c>
      <c r="AJ38" s="45" t="str">
        <f t="shared" si="5"/>
        <v/>
      </c>
      <c r="AK38" s="45">
        <f t="shared" si="6"/>
        <v>-1.4050732632038154</v>
      </c>
      <c r="AL38" s="45">
        <f t="shared" si="7"/>
        <v>1.7495719889865535</v>
      </c>
      <c r="AM38" s="45">
        <f t="shared" si="8"/>
        <v>-5.2512971931698686</v>
      </c>
      <c r="AN38" s="45">
        <f t="shared" si="9"/>
        <v>2.3655669567476334</v>
      </c>
      <c r="AO38" s="45">
        <f t="shared" si="10"/>
        <v>4.3433201534779142</v>
      </c>
      <c r="AP38" s="45">
        <f t="shared" si="11"/>
        <v>3.6644233000696191</v>
      </c>
      <c r="AQ38" s="45">
        <f t="shared" si="12"/>
        <v>0.33748670959417026</v>
      </c>
      <c r="AR38" s="45">
        <f t="shared" si="13"/>
        <v>1.1561472817577689</v>
      </c>
      <c r="AS38" s="45">
        <f t="shared" si="14"/>
        <v>1.981710793368463</v>
      </c>
      <c r="AT38" s="45">
        <f t="shared" si="15"/>
        <v>0.76561116891586956</v>
      </c>
      <c r="AU38" s="45">
        <f t="shared" si="16"/>
        <v>-9.6579784479569941</v>
      </c>
      <c r="AV38" s="45">
        <f t="shared" si="17"/>
        <v>-4.4655366845504529</v>
      </c>
      <c r="AW38" s="45">
        <f t="shared" si="18"/>
        <v>0.54619450464288288</v>
      </c>
      <c r="AX38" s="45">
        <f t="shared" si="19"/>
        <v>-9.7148282940717756E-2</v>
      </c>
      <c r="AY38" s="45">
        <f t="shared" si="20"/>
        <v>4.7057477078569665</v>
      </c>
      <c r="AZ38" s="45">
        <f t="shared" si="21"/>
        <v>-13.395646777407377</v>
      </c>
      <c r="BA38" s="45" t="str">
        <f t="shared" si="22"/>
        <v/>
      </c>
      <c r="BB38" s="45" t="str">
        <f t="shared" si="23"/>
        <v/>
      </c>
      <c r="BC38" s="32"/>
      <c r="BD38" s="39">
        <f t="shared" si="77"/>
        <v>37256</v>
      </c>
      <c r="BE38" s="44">
        <f>IF(AND(ISNUMBER(C37),ISNUMBER(C38)),INDEX('Country weights'!$B$6:$FB$133,MATCH(Goods!$BD38,'Country weights'!$A$6:$A$133,0),MATCH(Goods!BE$1,'Country weights'!$B$3:$FB$3,0)),"")</f>
        <v>0.2610882135520225</v>
      </c>
      <c r="BF38" s="44">
        <f>IF(AND(ISNUMBER(D37),ISNUMBER(D38)),INDEX('Country weights'!$B$6:$FB$133,MATCH(Goods!$BD38,'Country weights'!$A$6:$A$133,0),MATCH(Goods!BF$1,'Country weights'!$B$3:$FB$3,0)),"")</f>
        <v>8.3699432295816389E-2</v>
      </c>
      <c r="BG38" s="44">
        <f>IF(AND(ISNUMBER(E37),ISNUMBER(E38)),INDEX('Country weights'!$B$6:$FB$133,MATCH(Goods!$BD38,'Country weights'!$A$6:$A$133,0),MATCH(Goods!BG$1,'Country weights'!$B$3:$FB$3,0)),"")</f>
        <v>7.7639628526011584E-2</v>
      </c>
      <c r="BH38" s="44">
        <f>IF(AND(ISNUMBER(F37),ISNUMBER(F38)),INDEX('Country weights'!$B$6:$FB$133,MATCH(Goods!$BD38,'Country weights'!$A$6:$A$133,0),MATCH(Goods!BH$1,'Country weights'!$B$3:$FB$3,0)),"")</f>
        <v>4.9904000321281283E-2</v>
      </c>
      <c r="BI38" s="44">
        <f>IF(AND(ISNUMBER(G37),ISNUMBER(G38)),INDEX('Country weights'!$B$6:$FB$133,MATCH(Goods!$BD38,'Country weights'!$A$6:$A$133,0),MATCH(Goods!BI$1,'Country weights'!$B$3:$FB$3,0)),"")</f>
        <v>3.1337881586670909E-3</v>
      </c>
      <c r="BJ38" s="44">
        <f>IF(AND(ISNUMBER(H37),ISNUMBER(H38)),INDEX('Country weights'!$B$6:$FB$133,MATCH(Goods!$BD38,'Country weights'!$A$6:$A$133,0),MATCH(Goods!BJ$1,'Country weights'!$B$3:$FB$3,0)),"")</f>
        <v>1.4897822038504467E-2</v>
      </c>
      <c r="BK38" s="44" t="str">
        <f>IF(AND(ISNUMBER(I37),ISNUMBER(I38)),INDEX('Country weights'!$B$6:$FB$133,MATCH(Goods!$BD38,'Country weights'!$A$6:$A$133,0),MATCH(Goods!BK$1,'Country weights'!$B$3:$FB$3,0)),"")</f>
        <v/>
      </c>
      <c r="BL38" s="44">
        <f>IF(AND(ISNUMBER(J37),ISNUMBER(J38)),INDEX('Country weights'!$B$6:$FB$133,MATCH(Goods!$BD38,'Country weights'!$A$6:$A$133,0),MATCH(Goods!BL$1,'Country weights'!$B$3:$FB$3,0)),"")</f>
        <v>3.9838874606932407E-3</v>
      </c>
      <c r="BM38" s="44">
        <f>IF(AND(ISNUMBER(K37),ISNUMBER(K38)),INDEX('Country weights'!$B$6:$FB$133,MATCH(Goods!$BD38,'Country weights'!$A$6:$A$133,0),MATCH(Goods!BM$1,'Country weights'!$B$3:$FB$3,0)),"")</f>
        <v>3.4671763239361796E-2</v>
      </c>
      <c r="BN38" s="44">
        <f>IF(AND(ISNUMBER(L37),ISNUMBER(L38)),INDEX('Country weights'!$B$6:$FB$133,MATCH(Goods!$BD38,'Country weights'!$A$6:$A$133,0),MATCH(Goods!BN$1,'Country weights'!$B$3:$FB$3,0)),"")</f>
        <v>1.616145234431816E-3</v>
      </c>
      <c r="BO38" s="44">
        <f>IF(AND(ISNUMBER(M37),ISNUMBER(M38)),INDEX('Country weights'!$B$6:$FB$133,MATCH(Goods!$BD38,'Country weights'!$A$6:$A$133,0),MATCH(Goods!BO$1,'Country weights'!$B$3:$FB$3,0)),"")</f>
        <v>6.4036212814597262E-3</v>
      </c>
      <c r="BP38" s="44">
        <f>IF(AND(ISNUMBER(N37),ISNUMBER(N38)),INDEX('Country weights'!$B$6:$FB$133,MATCH(Goods!$BD38,'Country weights'!$A$6:$A$133,0),MATCH(Goods!BP$1,'Country weights'!$B$3:$FB$3,0)),"")</f>
        <v>6.5373377955852338E-3</v>
      </c>
      <c r="BQ38" s="44">
        <f>IF(AND(ISNUMBER(O37),ISNUMBER(O38)),INDEX('Country weights'!$B$6:$FB$133,MATCH(Goods!$BD38,'Country weights'!$A$6:$A$133,0),MATCH(Goods!BQ$1,'Country weights'!$B$3:$FB$3,0)),"")</f>
        <v>1.8918115890450213E-3</v>
      </c>
      <c r="BR38" s="44">
        <f>IF(AND(ISNUMBER(P37),ISNUMBER(P38)),INDEX('Country weights'!$B$6:$FB$133,MATCH(Goods!$BD38,'Country weights'!$A$6:$A$133,0),MATCH(Goods!BR$1,'Country weights'!$B$3:$FB$3,0)),"")</f>
        <v>1.637220022600747E-2</v>
      </c>
      <c r="BS38" s="44">
        <f>IF(AND(ISNUMBER(Q37),ISNUMBER(Q38)),INDEX('Country weights'!$B$6:$FB$133,MATCH(Goods!$BD38,'Country weights'!$A$6:$A$133,0),MATCH(Goods!BS$1,'Country weights'!$B$3:$FB$3,0)),"")</f>
        <v>1.1788126221426007E-2</v>
      </c>
      <c r="BT38" s="44">
        <f>IF(AND(ISNUMBER(R37),ISNUMBER(R38)),INDEX('Country weights'!$B$6:$FB$133,MATCH(Goods!$BD38,'Country weights'!$A$6:$A$133,0),MATCH(Goods!BT$1,'Country weights'!$B$3:$FB$3,0)),"")</f>
        <v>9.1314824550027124E-3</v>
      </c>
      <c r="BU38" s="44">
        <f>IF(AND(ISNUMBER(S37),ISNUMBER(S38)),INDEX('Country weights'!$B$6:$FB$133,MATCH(Goods!$BD38,'Country weights'!$A$6:$A$133,0),MATCH(Goods!BU$1,'Country weights'!$B$3:$FB$3,0)),"")</f>
        <v>2.4373860347860047E-2</v>
      </c>
      <c r="BV38" s="44">
        <f>IF(AND(ISNUMBER(T37),ISNUMBER(T38)),INDEX('Country weights'!$B$6:$FB$133,MATCH(Goods!$BD38,'Country weights'!$A$6:$A$133,0),MATCH(Goods!BV$1,'Country weights'!$B$3:$FB$3,0)),"")</f>
        <v>1.0843471300897363E-2</v>
      </c>
      <c r="BW38" s="44">
        <f>IF(AND(ISNUMBER(U37),ISNUMBER(U38)),INDEX('Country weights'!$B$6:$FB$133,MATCH(Goods!$BD38,'Country weights'!$A$6:$A$133,0),MATCH(Goods!BW$1,'Country weights'!$B$3:$FB$3,0)),"")</f>
        <v>3.7213424082071581E-2</v>
      </c>
      <c r="BX38" s="44">
        <f>IF(AND(ISNUMBER(V37),ISNUMBER(V38)),INDEX('Country weights'!$B$6:$FB$133,MATCH(Goods!$BD38,'Country weights'!$A$6:$A$133,0),MATCH(Goods!BX$1,'Country weights'!$B$3:$FB$3,0)),"")</f>
        <v>3.1633798043391927E-2</v>
      </c>
      <c r="BY38" s="44">
        <f>IF(AND(ISNUMBER(W37),ISNUMBER(W38)),INDEX('Country weights'!$B$6:$FB$133,MATCH(Goods!$BD38,'Country weights'!$A$6:$A$133,0),MATCH(Goods!BY$1,'Country weights'!$B$3:$FB$3,0)),"")</f>
        <v>2.7794170114382878E-2</v>
      </c>
      <c r="BZ38" s="44">
        <f>IF(AND(ISNUMBER(X37),ISNUMBER(X38)),INDEX('Country weights'!$B$6:$FB$133,MATCH(Goods!$BD38,'Country weights'!$A$6:$A$133,0),MATCH(Goods!BZ$1,'Country weights'!$B$3:$FB$3,0)),"")</f>
        <v>2.4511096538702429E-2</v>
      </c>
      <c r="CA38" s="44">
        <f>IF(AND(ISNUMBER(Y37),ISNUMBER(Y38)),INDEX('Country weights'!$B$6:$FB$133,MATCH(Goods!$BD38,'Country weights'!$A$6:$A$133,0),MATCH(Goods!CA$1,'Country weights'!$B$3:$FB$3,0)),"")</f>
        <v>1.3038505839537657E-2</v>
      </c>
      <c r="CB38" s="44" t="str">
        <f>IF(AND(ISNUMBER(Z37),ISNUMBER(Z38)),INDEX('Country weights'!$B$6:$FB$133,MATCH(Goods!$BD38,'Country weights'!$A$6:$A$133,0),MATCH(Goods!CB$1,'Country weights'!$B$3:$FB$3,0)),"")</f>
        <v/>
      </c>
      <c r="CC38" s="44" t="str">
        <f>IF(AND(ISNUMBER(AA37),ISNUMBER(AA38)),INDEX('Country weights'!$B$6:$FB$133,MATCH(Goods!$BD38,'Country weights'!$A$6:$A$133,0),MATCH(Goods!CC$1,'Country weights'!$B$3:$FB$3,0)),"")</f>
        <v/>
      </c>
      <c r="CD38" s="46">
        <f t="shared" si="78"/>
        <v>0.75216758666216033</v>
      </c>
      <c r="CF38" s="39">
        <f t="shared" si="79"/>
        <v>37256</v>
      </c>
      <c r="CG38" s="45">
        <f t="shared" si="80"/>
        <v>0.34711441729446862</v>
      </c>
      <c r="CH38" s="45">
        <f t="shared" si="26"/>
        <v>0.11127763782968009</v>
      </c>
      <c r="CI38" s="45">
        <f t="shared" si="27"/>
        <v>0.10322118355371752</v>
      </c>
      <c r="CJ38" s="45">
        <f t="shared" si="28"/>
        <v>6.6346916839020748E-2</v>
      </c>
      <c r="CK38" s="45">
        <f t="shared" si="29"/>
        <v>4.1663429988703397E-3</v>
      </c>
      <c r="CL38" s="45">
        <f t="shared" si="30"/>
        <v>1.9806519587762954E-2</v>
      </c>
      <c r="CM38" s="45" t="str">
        <f t="shared" si="31"/>
        <v/>
      </c>
      <c r="CN38" s="45">
        <f t="shared" si="32"/>
        <v>5.2965423282492798E-3</v>
      </c>
      <c r="CO38" s="45">
        <f t="shared" si="33"/>
        <v>4.6095795477204979E-2</v>
      </c>
      <c r="CP38" s="45">
        <f t="shared" si="34"/>
        <v>2.1486504644578834E-3</v>
      </c>
      <c r="CQ38" s="45">
        <f t="shared" si="35"/>
        <v>8.5135565464561063E-3</v>
      </c>
      <c r="CR38" s="45">
        <f t="shared" si="36"/>
        <v>8.6913314419669492E-3</v>
      </c>
      <c r="CS38" s="45">
        <f t="shared" si="37"/>
        <v>2.5151463883736026E-3</v>
      </c>
      <c r="CT38" s="45">
        <f t="shared" si="38"/>
        <v>2.1766692046198372E-2</v>
      </c>
      <c r="CU38" s="45">
        <f t="shared" si="39"/>
        <v>1.5672207139019807E-2</v>
      </c>
      <c r="CV38" s="45">
        <f t="shared" si="40"/>
        <v>1.2140223291892743E-2</v>
      </c>
      <c r="CW38" s="45">
        <f t="shared" si="41"/>
        <v>3.2404826770084792E-2</v>
      </c>
      <c r="CX38" s="45">
        <f t="shared" si="42"/>
        <v>1.441629697048852E-2</v>
      </c>
      <c r="CY38" s="45">
        <f t="shared" si="43"/>
        <v>4.9474910567751128E-2</v>
      </c>
      <c r="CZ38" s="45">
        <f t="shared" si="44"/>
        <v>4.2056848240125504E-2</v>
      </c>
      <c r="DA38" s="45">
        <f t="shared" si="45"/>
        <v>3.6952097653826128E-2</v>
      </c>
      <c r="DB38" s="45">
        <f t="shared" si="46"/>
        <v>3.2587281043940687E-2</v>
      </c>
      <c r="DC38" s="45">
        <f t="shared" si="47"/>
        <v>1.7334575526443106E-2</v>
      </c>
      <c r="DD38" s="45" t="str">
        <f t="shared" si="48"/>
        <v/>
      </c>
      <c r="DE38" s="45" t="str">
        <f t="shared" si="49"/>
        <v/>
      </c>
      <c r="DF38" s="46">
        <f t="shared" si="81"/>
        <v>1</v>
      </c>
      <c r="DG38" s="47">
        <f>SUMPRODUCT(AD38:BB38,CG38:DE38,'Sector weights'!B25:Z25)</f>
        <v>-0.45856387445757585</v>
      </c>
      <c r="DI38" s="45">
        <f>IF(AND(ISNUMBER(C37),ISNUMBER(C38)),CG38*'Sector weights'!B25,"")</f>
        <v>0.27906177729294146</v>
      </c>
      <c r="DJ38" s="45">
        <f>IF(AND(ISNUMBER(D37),ISNUMBER(D38)),CH38*'Sector weights'!C25,"")</f>
        <v>8.1603235694293022E-2</v>
      </c>
      <c r="DK38" s="45">
        <f>IF(AND(ISNUMBER(E37),ISNUMBER(E38)),CI38*'Sector weights'!D25,"")</f>
        <v>7.8016926918910046E-2</v>
      </c>
      <c r="DL38" s="45">
        <f>IF(AND(ISNUMBER(F37),ISNUMBER(F38)),CJ38*'Sector weights'!E25,"")</f>
        <v>5.5103712471680742E-2</v>
      </c>
      <c r="DM38" s="45">
        <f>IF(AND(ISNUMBER(G37),ISNUMBER(G38)),CK38*'Sector weights'!F25,"")</f>
        <v>3.1379158080034105E-3</v>
      </c>
      <c r="DN38" s="45">
        <f>IF(AND(ISNUMBER(H37),ISNUMBER(H38)),CL38*'Sector weights'!G25,"")</f>
        <v>1.4110039623050654E-2</v>
      </c>
      <c r="DO38" s="45" t="str">
        <f>IF(AND(ISNUMBER(I37),ISNUMBER(I38)),CM38*'Sector weights'!H25,"")</f>
        <v/>
      </c>
      <c r="DP38" s="45">
        <f>IF(AND(ISNUMBER(J37),ISNUMBER(J38)),CN38*'Sector weights'!I25,"")</f>
        <v>4.1918346802077861E-3</v>
      </c>
      <c r="DQ38" s="45">
        <f>IF(AND(ISNUMBER(K37),ISNUMBER(K38)),CO38*'Sector weights'!J25,"")</f>
        <v>4.313759611712311E-2</v>
      </c>
      <c r="DR38" s="45">
        <f>IF(AND(ISNUMBER(L37),ISNUMBER(L38)),CP38*'Sector weights'!K25,"")</f>
        <v>1.3814010484301065E-3</v>
      </c>
      <c r="DS38" s="45">
        <f>IF(AND(ISNUMBER(M37),ISNUMBER(M38)),CQ38*'Sector weights'!L25,"")</f>
        <v>6.9341907923026764E-3</v>
      </c>
      <c r="DT38" s="45">
        <f>IF(AND(ISNUMBER(N37),ISNUMBER(N38)),CR38*'Sector weights'!M25,"")</f>
        <v>7.3347166844115004E-3</v>
      </c>
      <c r="DU38" s="45">
        <f>IF(AND(ISNUMBER(O37),ISNUMBER(O38)),CS38*'Sector weights'!N25,"")</f>
        <v>2.1019716422618026E-3</v>
      </c>
      <c r="DV38" s="45">
        <f>IF(AND(ISNUMBER(P37),ISNUMBER(P38)),CT38*'Sector weights'!O25,"")</f>
        <v>1.3994151192490933E-2</v>
      </c>
      <c r="DW38" s="45">
        <f>IF(AND(ISNUMBER(Q37),ISNUMBER(Q38)),CU38*'Sector weights'!P25,"")</f>
        <v>1.0486812615829049E-2</v>
      </c>
      <c r="DX38" s="45">
        <f>IF(AND(ISNUMBER(R37),ISNUMBER(R38)),CV38*'Sector weights'!Q25,"")</f>
        <v>8.0961695733553305E-3</v>
      </c>
      <c r="DY38" s="45">
        <f>IF(AND(ISNUMBER(S37),ISNUMBER(S38)),CW38*'Sector weights'!R25,"")</f>
        <v>2.3265328080434279E-2</v>
      </c>
      <c r="DZ38" s="45">
        <f>IF(AND(ISNUMBER(T37),ISNUMBER(T38)),CX38*'Sector weights'!S25,"")</f>
        <v>1.2390356246089142E-2</v>
      </c>
      <c r="EA38" s="45">
        <f>IF(AND(ISNUMBER(U37),ISNUMBER(U38)),CY38*'Sector weights'!T25,"")</f>
        <v>3.9731588174636505E-2</v>
      </c>
      <c r="EB38" s="45">
        <f>IF(AND(ISNUMBER(V37),ISNUMBER(V38)),CZ38*'Sector weights'!U25,"")</f>
        <v>3.3842195550799051E-2</v>
      </c>
      <c r="EC38" s="45">
        <f>IF(AND(ISNUMBER(W37),ISNUMBER(W38)),DA38*'Sector weights'!V25,"")</f>
        <v>2.6706193644473228E-2</v>
      </c>
      <c r="ED38" s="45">
        <f>IF(AND(ISNUMBER(X37),ISNUMBER(X38)),DB38*'Sector weights'!W25,"")</f>
        <v>2.6585698577829605E-2</v>
      </c>
      <c r="EE38" s="45">
        <f>IF(AND(ISNUMBER(Y37),ISNUMBER(Y38)),DC38*'Sector weights'!X25,"")</f>
        <v>1.3152538827846227E-2</v>
      </c>
      <c r="EF38" s="45" t="str">
        <f>IF(AND(ISNUMBER(Z37),ISNUMBER(Z38)),DD38*'Sector weights'!Y25,"")</f>
        <v/>
      </c>
      <c r="EG38" s="45" t="str">
        <f>IF(AND(ISNUMBER(AA37),ISNUMBER(AA38)),DE38*'Sector weights'!Z25,"")</f>
        <v/>
      </c>
      <c r="EH38" s="46">
        <f t="shared" si="82"/>
        <v>0.78436635125739973</v>
      </c>
      <c r="EI38" s="47">
        <f t="shared" si="83"/>
        <v>-0.45856387445757596</v>
      </c>
      <c r="EK38" s="39">
        <f t="shared" si="84"/>
        <v>37256</v>
      </c>
      <c r="EL38" s="45">
        <f t="shared" si="85"/>
        <v>0.35577989398140797</v>
      </c>
      <c r="EM38" s="45">
        <f t="shared" si="51"/>
        <v>0.1040371448411533</v>
      </c>
      <c r="EN38" s="45">
        <f t="shared" si="52"/>
        <v>9.9464907939820338E-2</v>
      </c>
      <c r="EO38" s="45">
        <f t="shared" si="53"/>
        <v>7.0252519608146421E-2</v>
      </c>
      <c r="EP38" s="45">
        <f t="shared" si="54"/>
        <v>4.0005742252623277E-3</v>
      </c>
      <c r="EQ38" s="45">
        <f t="shared" si="55"/>
        <v>1.7989093489835677E-2</v>
      </c>
      <c r="ER38" s="45" t="str">
        <f t="shared" si="56"/>
        <v/>
      </c>
      <c r="ES38" s="45">
        <f t="shared" si="57"/>
        <v>5.344230630862673E-3</v>
      </c>
      <c r="ET38" s="45">
        <f t="shared" si="58"/>
        <v>5.4996744885817982E-2</v>
      </c>
      <c r="EU38" s="45">
        <f t="shared" si="59"/>
        <v>1.7611681661453403E-3</v>
      </c>
      <c r="EV38" s="45">
        <f t="shared" si="60"/>
        <v>8.8405000816093576E-3</v>
      </c>
      <c r="EW38" s="45">
        <f t="shared" si="61"/>
        <v>9.3511363314519851E-3</v>
      </c>
      <c r="EX38" s="45">
        <f t="shared" si="62"/>
        <v>2.6798340327733078E-3</v>
      </c>
      <c r="EY38" s="45">
        <f t="shared" si="63"/>
        <v>1.7841345654434602E-2</v>
      </c>
      <c r="EZ38" s="45">
        <f t="shared" si="64"/>
        <v>1.3369789001042536E-2</v>
      </c>
      <c r="FA38" s="45">
        <f t="shared" si="65"/>
        <v>1.0321923627111932E-2</v>
      </c>
      <c r="FB38" s="45">
        <f t="shared" si="66"/>
        <v>2.9661303092793519E-2</v>
      </c>
      <c r="FC38" s="45">
        <f t="shared" si="67"/>
        <v>1.5796644292844084E-2</v>
      </c>
      <c r="FD38" s="45">
        <f t="shared" si="68"/>
        <v>5.0654376122769296E-2</v>
      </c>
      <c r="FE38" s="45">
        <f t="shared" si="69"/>
        <v>4.3145904329714553E-2</v>
      </c>
      <c r="FF38" s="45">
        <f t="shared" si="70"/>
        <v>3.4048112341460261E-2</v>
      </c>
      <c r="FG38" s="45">
        <f t="shared" si="71"/>
        <v>3.3894491439122397E-2</v>
      </c>
      <c r="FH38" s="45">
        <f t="shared" si="72"/>
        <v>1.6768361884420071E-2</v>
      </c>
      <c r="FI38" s="45" t="str">
        <f t="shared" si="73"/>
        <v/>
      </c>
      <c r="FJ38" s="45" t="str">
        <f t="shared" si="74"/>
        <v/>
      </c>
      <c r="FK38" s="46">
        <f t="shared" si="86"/>
        <v>0.99999999999999989</v>
      </c>
      <c r="FL38" s="47">
        <f t="shared" si="87"/>
        <v>-0.58462971253479024</v>
      </c>
    </row>
    <row r="39" spans="1:168" x14ac:dyDescent="0.2">
      <c r="A39" t="s">
        <v>723</v>
      </c>
      <c r="B39" s="11">
        <v>37346</v>
      </c>
      <c r="C39" s="2">
        <v>1349.6</v>
      </c>
      <c r="D39" s="3">
        <v>92653</v>
      </c>
      <c r="E39" s="9">
        <v>46391.1</v>
      </c>
      <c r="F39" s="3">
        <v>347244</v>
      </c>
      <c r="G39" s="3">
        <v>7728</v>
      </c>
      <c r="H39" s="2">
        <v>35091</v>
      </c>
      <c r="I39" s="2" t="e">
        <v>#N/A</v>
      </c>
      <c r="J39" s="2">
        <v>3700513.3</v>
      </c>
      <c r="K39" s="2">
        <v>1103816.2128178058</v>
      </c>
      <c r="L39" s="9">
        <v>3482.1312000000003</v>
      </c>
      <c r="M39" s="3">
        <v>255159</v>
      </c>
      <c r="N39" s="9">
        <v>3051.6610000000001</v>
      </c>
      <c r="O39" s="2">
        <v>13519.7</v>
      </c>
      <c r="P39" s="2">
        <v>17056.2</v>
      </c>
      <c r="Q39" s="3">
        <v>100614</v>
      </c>
      <c r="R39" s="3">
        <v>131866</v>
      </c>
      <c r="S39" s="2">
        <v>40933.800000000003</v>
      </c>
      <c r="T39" s="2">
        <v>77335.199999999997</v>
      </c>
      <c r="U39" s="3">
        <v>461229</v>
      </c>
      <c r="V39" s="2">
        <v>44720.3</v>
      </c>
      <c r="W39" s="2">
        <v>42603.7</v>
      </c>
      <c r="X39" s="3">
        <v>1014190.1003224921</v>
      </c>
      <c r="Y39" s="2">
        <v>113442.8</v>
      </c>
      <c r="Z39" s="3" t="e">
        <v>#N/A</v>
      </c>
      <c r="AA39" s="3" t="e">
        <v>#N/A</v>
      </c>
      <c r="AB39" s="28"/>
      <c r="AC39" s="43">
        <f t="shared" si="75"/>
        <v>37346</v>
      </c>
      <c r="AD39" s="45">
        <f t="shared" si="76"/>
        <v>1.7644397526768163</v>
      </c>
      <c r="AE39" s="45">
        <f t="shared" si="0"/>
        <v>3.4651032942490279</v>
      </c>
      <c r="AF39" s="45">
        <f t="shared" si="1"/>
        <v>-0.94927587289183046</v>
      </c>
      <c r="AG39" s="45">
        <f t="shared" si="2"/>
        <v>0.84833136328388292</v>
      </c>
      <c r="AH39" s="45">
        <f t="shared" si="3"/>
        <v>10.891089108910901</v>
      </c>
      <c r="AI39" s="45">
        <f t="shared" si="4"/>
        <v>4.3319260272343563</v>
      </c>
      <c r="AJ39" s="45" t="str">
        <f t="shared" si="5"/>
        <v/>
      </c>
      <c r="AK39" s="45">
        <f t="shared" si="6"/>
        <v>0.60167496497236517</v>
      </c>
      <c r="AL39" s="45">
        <f t="shared" si="7"/>
        <v>-0.6862881494580142</v>
      </c>
      <c r="AM39" s="45">
        <f t="shared" si="8"/>
        <v>7.2910619190301729</v>
      </c>
      <c r="AN39" s="45">
        <f t="shared" si="9"/>
        <v>1.1748798553506079</v>
      </c>
      <c r="AO39" s="45">
        <f t="shared" si="10"/>
        <v>6.2758841171644209</v>
      </c>
      <c r="AP39" s="45">
        <f t="shared" si="11"/>
        <v>0.88801331273740125</v>
      </c>
      <c r="AQ39" s="45">
        <f t="shared" si="12"/>
        <v>1.5376922115264424</v>
      </c>
      <c r="AR39" s="45">
        <f t="shared" si="13"/>
        <v>3.1346098651031218</v>
      </c>
      <c r="AS39" s="45">
        <f t="shared" si="14"/>
        <v>-1.7098986285032813</v>
      </c>
      <c r="AT39" s="45">
        <f t="shared" si="15"/>
        <v>5.1428659495114548</v>
      </c>
      <c r="AU39" s="45">
        <f t="shared" si="16"/>
        <v>5.544212859342057</v>
      </c>
      <c r="AV39" s="45">
        <f t="shared" si="17"/>
        <v>3.1140174379610919</v>
      </c>
      <c r="AW39" s="45">
        <f t="shared" si="18"/>
        <v>3.2000572304170527</v>
      </c>
      <c r="AX39" s="45">
        <f t="shared" si="19"/>
        <v>4.0929914362852315</v>
      </c>
      <c r="AY39" s="45">
        <f t="shared" si="20"/>
        <v>1.867477621580127</v>
      </c>
      <c r="AZ39" s="45">
        <f t="shared" si="21"/>
        <v>3.8211728098473952</v>
      </c>
      <c r="BA39" s="45" t="str">
        <f t="shared" si="22"/>
        <v/>
      </c>
      <c r="BB39" s="45" t="str">
        <f t="shared" si="23"/>
        <v/>
      </c>
      <c r="BC39" s="32"/>
      <c r="BD39" s="39">
        <f t="shared" si="77"/>
        <v>37346</v>
      </c>
      <c r="BE39" s="44">
        <f>IF(AND(ISNUMBER(C38),ISNUMBER(C39)),INDEX('Country weights'!$B$6:$FB$133,MATCH(Goods!$BD39,'Country weights'!$A$6:$A$133,0),MATCH(Goods!BE$1,'Country weights'!$B$3:$FB$3,0)),"")</f>
        <v>0.25631498169922479</v>
      </c>
      <c r="BF39" s="44">
        <f>IF(AND(ISNUMBER(D38),ISNUMBER(D39)),INDEX('Country weights'!$B$6:$FB$133,MATCH(Goods!$BD39,'Country weights'!$A$6:$A$133,0),MATCH(Goods!BF$1,'Country weights'!$B$3:$FB$3,0)),"")</f>
        <v>8.5667003744922171E-2</v>
      </c>
      <c r="BG39" s="44">
        <f>IF(AND(ISNUMBER(E38),ISNUMBER(E39)),INDEX('Country weights'!$B$6:$FB$133,MATCH(Goods!$BD39,'Country weights'!$A$6:$A$133,0),MATCH(Goods!BG$1,'Country weights'!$B$3:$FB$3,0)),"")</f>
        <v>7.2344529265251964E-2</v>
      </c>
      <c r="BH39" s="44">
        <f>IF(AND(ISNUMBER(F38),ISNUMBER(F39)),INDEX('Country weights'!$B$6:$FB$133,MATCH(Goods!$BD39,'Country weights'!$A$6:$A$133,0),MATCH(Goods!BH$1,'Country weights'!$B$3:$FB$3,0)),"")</f>
        <v>4.8309806896745744E-2</v>
      </c>
      <c r="BI39" s="44">
        <f>IF(AND(ISNUMBER(G38),ISNUMBER(G39)),INDEX('Country weights'!$B$6:$FB$133,MATCH(Goods!$BD39,'Country weights'!$A$6:$A$133,0),MATCH(Goods!BI$1,'Country weights'!$B$3:$FB$3,0)),"")</f>
        <v>3.4250437987269644E-3</v>
      </c>
      <c r="BJ39" s="44">
        <f>IF(AND(ISNUMBER(H38),ISNUMBER(H39)),INDEX('Country weights'!$B$6:$FB$133,MATCH(Goods!$BD39,'Country weights'!$A$6:$A$133,0),MATCH(Goods!BJ$1,'Country weights'!$B$3:$FB$3,0)),"")</f>
        <v>1.5975230543444015E-2</v>
      </c>
      <c r="BK39" s="44" t="str">
        <f>IF(AND(ISNUMBER(I38),ISNUMBER(I39)),INDEX('Country weights'!$B$6:$FB$133,MATCH(Goods!$BD39,'Country weights'!$A$6:$A$133,0),MATCH(Goods!BK$1,'Country weights'!$B$3:$FB$3,0)),"")</f>
        <v/>
      </c>
      <c r="BL39" s="44">
        <f>IF(AND(ISNUMBER(J38),ISNUMBER(J39)),INDEX('Country weights'!$B$6:$FB$133,MATCH(Goods!$BD39,'Country weights'!$A$6:$A$133,0),MATCH(Goods!BL$1,'Country weights'!$B$3:$FB$3,0)),"")</f>
        <v>3.7196667971405514E-3</v>
      </c>
      <c r="BM39" s="44">
        <f>IF(AND(ISNUMBER(K38),ISNUMBER(K39)),INDEX('Country weights'!$B$6:$FB$133,MATCH(Goods!$BD39,'Country weights'!$A$6:$A$133,0),MATCH(Goods!BM$1,'Country weights'!$B$3:$FB$3,0)),"")</f>
        <v>3.3702861757225352E-2</v>
      </c>
      <c r="BN39" s="44">
        <f>IF(AND(ISNUMBER(L38),ISNUMBER(L39)),INDEX('Country weights'!$B$6:$FB$133,MATCH(Goods!$BD39,'Country weights'!$A$6:$A$133,0),MATCH(Goods!BN$1,'Country weights'!$B$3:$FB$3,0)),"")</f>
        <v>1.6788620324521442E-3</v>
      </c>
      <c r="BO39" s="44">
        <f>IF(AND(ISNUMBER(M38),ISNUMBER(M39)),INDEX('Country weights'!$B$6:$FB$133,MATCH(Goods!$BD39,'Country weights'!$A$6:$A$133,0),MATCH(Goods!BO$1,'Country weights'!$B$3:$FB$3,0)),"")</f>
        <v>6.8677995563659741E-3</v>
      </c>
      <c r="BP39" s="44">
        <f>IF(AND(ISNUMBER(N38),ISNUMBER(N39)),INDEX('Country weights'!$B$6:$FB$133,MATCH(Goods!$BD39,'Country weights'!$A$6:$A$133,0),MATCH(Goods!BP$1,'Country weights'!$B$3:$FB$3,0)),"")</f>
        <v>7.1275324467337323E-3</v>
      </c>
      <c r="BQ39" s="44">
        <f>IF(AND(ISNUMBER(O38),ISNUMBER(O39)),INDEX('Country weights'!$B$6:$FB$133,MATCH(Goods!$BD39,'Country weights'!$A$6:$A$133,0),MATCH(Goods!BQ$1,'Country weights'!$B$3:$FB$3,0)),"")</f>
        <v>2.5777590631724623E-3</v>
      </c>
      <c r="BR39" s="44">
        <f>IF(AND(ISNUMBER(P38),ISNUMBER(P39)),INDEX('Country weights'!$B$6:$FB$133,MATCH(Goods!$BD39,'Country weights'!$A$6:$A$133,0),MATCH(Goods!BR$1,'Country weights'!$B$3:$FB$3,0)),"")</f>
        <v>1.6364976961043297E-2</v>
      </c>
      <c r="BS39" s="44">
        <f>IF(AND(ISNUMBER(Q38),ISNUMBER(Q39)),INDEX('Country weights'!$B$6:$FB$133,MATCH(Goods!$BD39,'Country weights'!$A$6:$A$133,0),MATCH(Goods!BS$1,'Country weights'!$B$3:$FB$3,0)),"")</f>
        <v>1.2386085200438487E-2</v>
      </c>
      <c r="BT39" s="44">
        <f>IF(AND(ISNUMBER(R38),ISNUMBER(R39)),INDEX('Country weights'!$B$6:$FB$133,MATCH(Goods!$BD39,'Country weights'!$A$6:$A$133,0),MATCH(Goods!BT$1,'Country weights'!$B$3:$FB$3,0)),"")</f>
        <v>9.4473379611008639E-3</v>
      </c>
      <c r="BU39" s="44">
        <f>IF(AND(ISNUMBER(S38),ISNUMBER(S39)),INDEX('Country weights'!$B$6:$FB$133,MATCH(Goods!$BD39,'Country weights'!$A$6:$A$133,0),MATCH(Goods!BU$1,'Country weights'!$B$3:$FB$3,0)),"")</f>
        <v>2.3698122214309867E-2</v>
      </c>
      <c r="BV39" s="44">
        <f>IF(AND(ISNUMBER(T38),ISNUMBER(T39)),INDEX('Country weights'!$B$6:$FB$133,MATCH(Goods!$BD39,'Country weights'!$A$6:$A$133,0),MATCH(Goods!BV$1,'Country weights'!$B$3:$FB$3,0)),"")</f>
        <v>1.1276825163400617E-2</v>
      </c>
      <c r="BW39" s="44">
        <f>IF(AND(ISNUMBER(U38),ISNUMBER(U39)),INDEX('Country weights'!$B$6:$FB$133,MATCH(Goods!$BD39,'Country weights'!$A$6:$A$133,0),MATCH(Goods!BW$1,'Country weights'!$B$3:$FB$3,0)),"")</f>
        <v>3.6750355538306453E-2</v>
      </c>
      <c r="BX39" s="44">
        <f>IF(AND(ISNUMBER(V38),ISNUMBER(V39)),INDEX('Country weights'!$B$6:$FB$133,MATCH(Goods!$BD39,'Country weights'!$A$6:$A$133,0),MATCH(Goods!BX$1,'Country weights'!$B$3:$FB$3,0)),"")</f>
        <v>3.2695322988654026E-2</v>
      </c>
      <c r="BY39" s="44">
        <f>IF(AND(ISNUMBER(W38),ISNUMBER(W39)),INDEX('Country weights'!$B$6:$FB$133,MATCH(Goods!$BD39,'Country weights'!$A$6:$A$133,0),MATCH(Goods!BY$1,'Country weights'!$B$3:$FB$3,0)),"")</f>
        <v>2.7330330335497317E-2</v>
      </c>
      <c r="BZ39" s="44">
        <f>IF(AND(ISNUMBER(X38),ISNUMBER(X39)),INDEX('Country weights'!$B$6:$FB$133,MATCH(Goods!$BD39,'Country weights'!$A$6:$A$133,0),MATCH(Goods!BZ$1,'Country weights'!$B$3:$FB$3,0)),"")</f>
        <v>2.4412767409057276E-2</v>
      </c>
      <c r="CA39" s="44">
        <f>IF(AND(ISNUMBER(Y38),ISNUMBER(Y39)),INDEX('Country weights'!$B$6:$FB$133,MATCH(Goods!$BD39,'Country weights'!$A$6:$A$133,0),MATCH(Goods!CA$1,'Country weights'!$B$3:$FB$3,0)),"")</f>
        <v>1.4541657500895188E-2</v>
      </c>
      <c r="CB39" s="44" t="str">
        <f>IF(AND(ISNUMBER(Z38),ISNUMBER(Z39)),INDEX('Country weights'!$B$6:$FB$133,MATCH(Goods!$BD39,'Country weights'!$A$6:$A$133,0),MATCH(Goods!CB$1,'Country weights'!$B$3:$FB$3,0)),"")</f>
        <v/>
      </c>
      <c r="CC39" s="44" t="str">
        <f>IF(AND(ISNUMBER(AA38),ISNUMBER(AA39)),INDEX('Country weights'!$B$6:$FB$133,MATCH(Goods!$BD39,'Country weights'!$A$6:$A$133,0),MATCH(Goods!CC$1,'Country weights'!$B$3:$FB$3,0)),"")</f>
        <v/>
      </c>
      <c r="CD39" s="46">
        <f t="shared" si="78"/>
        <v>0.74661485887410928</v>
      </c>
      <c r="CF39" s="39">
        <f t="shared" si="79"/>
        <v>37346</v>
      </c>
      <c r="CG39" s="45">
        <f t="shared" si="80"/>
        <v>0.34330281356273334</v>
      </c>
      <c r="CH39" s="45">
        <f t="shared" si="26"/>
        <v>0.11474055562476683</v>
      </c>
      <c r="CI39" s="45">
        <f t="shared" si="27"/>
        <v>9.6896717772731011E-2</v>
      </c>
      <c r="CJ39" s="45">
        <f t="shared" si="28"/>
        <v>6.4705123829971248E-2</v>
      </c>
      <c r="CK39" s="45">
        <f t="shared" si="29"/>
        <v>4.5874305313075474E-3</v>
      </c>
      <c r="CL39" s="45">
        <f t="shared" si="30"/>
        <v>2.139688268129912E-2</v>
      </c>
      <c r="CM39" s="45" t="str">
        <f t="shared" si="31"/>
        <v/>
      </c>
      <c r="CN39" s="45">
        <f t="shared" si="32"/>
        <v>4.9820422844916142E-3</v>
      </c>
      <c r="CO39" s="45">
        <f t="shared" si="33"/>
        <v>4.5140893402589206E-2</v>
      </c>
      <c r="CP39" s="45">
        <f t="shared" si="34"/>
        <v>2.2486319586297251E-3</v>
      </c>
      <c r="CQ39" s="45">
        <f t="shared" si="35"/>
        <v>9.1985840821900786E-3</v>
      </c>
      <c r="CR39" s="45">
        <f t="shared" si="36"/>
        <v>9.5464647696430899E-3</v>
      </c>
      <c r="CS39" s="45">
        <f t="shared" si="37"/>
        <v>3.452595448019488E-3</v>
      </c>
      <c r="CT39" s="45">
        <f t="shared" si="38"/>
        <v>2.1918900711032707E-2</v>
      </c>
      <c r="CU39" s="45">
        <f t="shared" si="39"/>
        <v>1.6589658045537199E-2</v>
      </c>
      <c r="CV39" s="45">
        <f t="shared" si="40"/>
        <v>1.2653562742305172E-2</v>
      </c>
      <c r="CW39" s="45">
        <f t="shared" si="41"/>
        <v>3.1740758883430864E-2</v>
      </c>
      <c r="CX39" s="45">
        <f t="shared" si="42"/>
        <v>1.510393883722861E-2</v>
      </c>
      <c r="CY39" s="45">
        <f t="shared" si="43"/>
        <v>4.9222641501839075E-2</v>
      </c>
      <c r="CZ39" s="45">
        <f t="shared" si="44"/>
        <v>4.3791417489277375E-2</v>
      </c>
      <c r="DA39" s="45">
        <f t="shared" si="45"/>
        <v>3.6605660884798476E-2</v>
      </c>
      <c r="DB39" s="45">
        <f t="shared" si="46"/>
        <v>3.2697939397926777E-2</v>
      </c>
      <c r="DC39" s="45">
        <f t="shared" si="47"/>
        <v>1.9476785558251438E-2</v>
      </c>
      <c r="DD39" s="45" t="str">
        <f t="shared" si="48"/>
        <v/>
      </c>
      <c r="DE39" s="45" t="str">
        <f t="shared" si="49"/>
        <v/>
      </c>
      <c r="DF39" s="46">
        <f t="shared" si="81"/>
        <v>1</v>
      </c>
      <c r="DG39" s="47">
        <f>SUMPRODUCT(AD39:BB39,CG39:DE39,'Sector weights'!B26:Z26)</f>
        <v>1.5866878824235575</v>
      </c>
      <c r="DI39" s="45">
        <f>IF(AND(ISNUMBER(C38),ISNUMBER(C39)),CG39*'Sector weights'!B26,"")</f>
        <v>0.27700668736121747</v>
      </c>
      <c r="DJ39" s="45">
        <f>IF(AND(ISNUMBER(D38),ISNUMBER(D39)),CH39*'Sector weights'!C26,"")</f>
        <v>8.4876107982040733E-2</v>
      </c>
      <c r="DK39" s="45">
        <f>IF(AND(ISNUMBER(E38),ISNUMBER(E39)),CI39*'Sector weights'!D26,"")</f>
        <v>7.4998977112869625E-2</v>
      </c>
      <c r="DL39" s="45">
        <f>IF(AND(ISNUMBER(F38),ISNUMBER(F39)),CJ39*'Sector weights'!E26,"")</f>
        <v>5.3581773947054712E-2</v>
      </c>
      <c r="DM39" s="45">
        <f>IF(AND(ISNUMBER(G38),ISNUMBER(G39)),CK39*'Sector weights'!F26,"")</f>
        <v>3.4547010344372483E-3</v>
      </c>
      <c r="DN39" s="45">
        <f>IF(AND(ISNUMBER(H38),ISNUMBER(H39)),CL39*'Sector weights'!G26,"")</f>
        <v>1.5685078072072155E-2</v>
      </c>
      <c r="DO39" s="45" t="str">
        <f>IF(AND(ISNUMBER(I38),ISNUMBER(I39)),CM39*'Sector weights'!H26,"")</f>
        <v/>
      </c>
      <c r="DP39" s="45">
        <f>IF(AND(ISNUMBER(J38),ISNUMBER(J39)),CN39*'Sector weights'!I26,"")</f>
        <v>3.9172072905976933E-3</v>
      </c>
      <c r="DQ39" s="45">
        <f>IF(AND(ISNUMBER(K38),ISNUMBER(K39)),CO39*'Sector weights'!J26,"")</f>
        <v>4.2153916780160811E-2</v>
      </c>
      <c r="DR39" s="45">
        <f>IF(AND(ISNUMBER(L38),ISNUMBER(L39)),CP39*'Sector weights'!K26,"")</f>
        <v>1.5356999187692852E-3</v>
      </c>
      <c r="DS39" s="45">
        <f>IF(AND(ISNUMBER(M38),ISNUMBER(M39)),CQ39*'Sector weights'!L26,"")</f>
        <v>7.5206137201692539E-3</v>
      </c>
      <c r="DT39" s="45">
        <f>IF(AND(ISNUMBER(N38),ISNUMBER(N39)),CR39*'Sector weights'!M26,"")</f>
        <v>8.0728516290090244E-3</v>
      </c>
      <c r="DU39" s="45">
        <f>IF(AND(ISNUMBER(O38),ISNUMBER(O39)),CS39*'Sector weights'!N26,"")</f>
        <v>2.892459009257102E-3</v>
      </c>
      <c r="DV39" s="45">
        <f>IF(AND(ISNUMBER(P38),ISNUMBER(P39)),CT39*'Sector weights'!O26,"")</f>
        <v>1.4118097128532724E-2</v>
      </c>
      <c r="DW39" s="45">
        <f>IF(AND(ISNUMBER(Q38),ISNUMBER(Q39)),CU39*'Sector weights'!P26,"")</f>
        <v>1.113901344380271E-2</v>
      </c>
      <c r="DX39" s="45">
        <f>IF(AND(ISNUMBER(R38),ISNUMBER(R39)),CV39*'Sector weights'!Q26,"")</f>
        <v>8.496676497565827E-3</v>
      </c>
      <c r="DY39" s="45">
        <f>IF(AND(ISNUMBER(S38),ISNUMBER(S39)),CW39*'Sector weights'!R26,"")</f>
        <v>2.31670437208106E-2</v>
      </c>
      <c r="DZ39" s="45">
        <f>IF(AND(ISNUMBER(T38),ISNUMBER(T39)),CX39*'Sector weights'!S26,"")</f>
        <v>1.2758130868559847E-2</v>
      </c>
      <c r="EA39" s="45">
        <f>IF(AND(ISNUMBER(U38),ISNUMBER(U39)),CY39*'Sector weights'!T26,"")</f>
        <v>3.8904956564514058E-2</v>
      </c>
      <c r="EB39" s="45">
        <f>IF(AND(ISNUMBER(V38),ISNUMBER(V39)),CZ39*'Sector weights'!U26,"")</f>
        <v>3.509604731862552E-2</v>
      </c>
      <c r="EC39" s="45">
        <f>IF(AND(ISNUMBER(W38),ISNUMBER(W39)),DA39*'Sector weights'!V26,"")</f>
        <v>2.635600113858972E-2</v>
      </c>
      <c r="ED39" s="45">
        <f>IF(AND(ISNUMBER(X38),ISNUMBER(X39)),DB39*'Sector weights'!W26,"")</f>
        <v>2.7192683287120066E-2</v>
      </c>
      <c r="EE39" s="45">
        <f>IF(AND(ISNUMBER(Y38),ISNUMBER(Y39)),DC39*'Sector weights'!X26,"")</f>
        <v>1.392344886368759E-2</v>
      </c>
      <c r="EF39" s="45" t="str">
        <f>IF(AND(ISNUMBER(Z38),ISNUMBER(Z39)),DD39*'Sector weights'!Y26,"")</f>
        <v/>
      </c>
      <c r="EG39" s="45" t="str">
        <f>IF(AND(ISNUMBER(AA38),ISNUMBER(AA39)),DE39*'Sector weights'!Z26,"")</f>
        <v/>
      </c>
      <c r="EH39" s="46">
        <f t="shared" si="82"/>
        <v>0.78684817268946372</v>
      </c>
      <c r="EI39" s="47">
        <f t="shared" si="83"/>
        <v>1.5866878824235575</v>
      </c>
      <c r="EK39" s="39">
        <f t="shared" si="84"/>
        <v>37346</v>
      </c>
      <c r="EL39" s="45">
        <f t="shared" si="85"/>
        <v>0.35204591810184011</v>
      </c>
      <c r="EM39" s="45">
        <f t="shared" si="51"/>
        <v>0.10786846932862841</v>
      </c>
      <c r="EN39" s="45">
        <f t="shared" si="52"/>
        <v>9.5315690772365319E-2</v>
      </c>
      <c r="EO39" s="45">
        <f t="shared" si="53"/>
        <v>6.8096712690977057E-2</v>
      </c>
      <c r="EP39" s="45">
        <f t="shared" si="54"/>
        <v>4.3905560873694436E-3</v>
      </c>
      <c r="EQ39" s="45">
        <f t="shared" si="55"/>
        <v>1.9934059220675607E-2</v>
      </c>
      <c r="ER39" s="45" t="str">
        <f t="shared" si="56"/>
        <v/>
      </c>
      <c r="ES39" s="45">
        <f t="shared" si="57"/>
        <v>4.9783521479227636E-3</v>
      </c>
      <c r="ET39" s="45">
        <f t="shared" si="58"/>
        <v>5.357312661231433E-2</v>
      </c>
      <c r="EU39" s="45">
        <f t="shared" si="59"/>
        <v>1.9517105994161876E-3</v>
      </c>
      <c r="EV39" s="45">
        <f t="shared" si="60"/>
        <v>9.5578969122640731E-3</v>
      </c>
      <c r="EW39" s="45">
        <f t="shared" si="61"/>
        <v>1.0259732320932826E-2</v>
      </c>
      <c r="EX39" s="45">
        <f t="shared" si="62"/>
        <v>3.6760065151713018E-3</v>
      </c>
      <c r="EY39" s="45">
        <f t="shared" si="63"/>
        <v>1.7942593779276081E-2</v>
      </c>
      <c r="EZ39" s="45">
        <f t="shared" si="64"/>
        <v>1.4156496552224713E-2</v>
      </c>
      <c r="FA39" s="45">
        <f t="shared" si="65"/>
        <v>1.0798368468625918E-2</v>
      </c>
      <c r="FB39" s="45">
        <f t="shared" si="66"/>
        <v>2.9442838561377291E-2</v>
      </c>
      <c r="FC39" s="45">
        <f t="shared" si="67"/>
        <v>1.621422189359897E-2</v>
      </c>
      <c r="FD39" s="45">
        <f t="shared" si="68"/>
        <v>4.94440451345729E-2</v>
      </c>
      <c r="FE39" s="45">
        <f t="shared" si="69"/>
        <v>4.460332823633114E-2</v>
      </c>
      <c r="FF39" s="45">
        <f t="shared" si="70"/>
        <v>3.34956628907256E-2</v>
      </c>
      <c r="FG39" s="45">
        <f t="shared" si="71"/>
        <v>3.4558996552250858E-2</v>
      </c>
      <c r="FH39" s="45">
        <f t="shared" si="72"/>
        <v>1.7695216621139178E-2</v>
      </c>
      <c r="FI39" s="45" t="str">
        <f t="shared" si="73"/>
        <v/>
      </c>
      <c r="FJ39" s="45" t="str">
        <f t="shared" si="74"/>
        <v/>
      </c>
      <c r="FK39" s="46">
        <f t="shared" si="86"/>
        <v>1.0000000000000002</v>
      </c>
      <c r="FL39" s="47">
        <f t="shared" si="87"/>
        <v>2.0165108562179475</v>
      </c>
    </row>
    <row r="40" spans="1:168" x14ac:dyDescent="0.2">
      <c r="A40" t="s">
        <v>724</v>
      </c>
      <c r="B40" s="11">
        <v>37437</v>
      </c>
      <c r="C40" s="2">
        <v>1408.5</v>
      </c>
      <c r="D40" s="3">
        <v>97135</v>
      </c>
      <c r="E40" s="9">
        <v>47205</v>
      </c>
      <c r="F40" s="3">
        <v>362669</v>
      </c>
      <c r="G40" s="3">
        <v>7057</v>
      </c>
      <c r="H40" s="2">
        <v>36352</v>
      </c>
      <c r="I40" s="2" t="e">
        <v>#N/A</v>
      </c>
      <c r="J40" s="2">
        <v>3864636.1</v>
      </c>
      <c r="K40" s="2">
        <v>1150841.779746406</v>
      </c>
      <c r="L40" s="9">
        <v>3713.2216000000003</v>
      </c>
      <c r="M40" s="3">
        <v>258779</v>
      </c>
      <c r="N40" s="9">
        <v>3012.489</v>
      </c>
      <c r="O40" s="2">
        <v>13701.5</v>
      </c>
      <c r="P40" s="2">
        <v>17089.599999999999</v>
      </c>
      <c r="Q40" s="3">
        <v>102312</v>
      </c>
      <c r="R40" s="3">
        <v>136606</v>
      </c>
      <c r="S40" s="2">
        <v>40595.4</v>
      </c>
      <c r="T40" s="2">
        <v>82415.7</v>
      </c>
      <c r="U40" s="3">
        <v>497382</v>
      </c>
      <c r="V40" s="2">
        <v>48567.8</v>
      </c>
      <c r="W40" s="2">
        <v>46584.3</v>
      </c>
      <c r="X40" s="3">
        <v>1082268.0585668928</v>
      </c>
      <c r="Y40" s="2">
        <v>119605.2</v>
      </c>
      <c r="Z40" s="3" t="e">
        <v>#N/A</v>
      </c>
      <c r="AA40" s="3" t="e">
        <v>#N/A</v>
      </c>
      <c r="AB40" s="28"/>
      <c r="AC40" s="43">
        <f t="shared" si="75"/>
        <v>37437</v>
      </c>
      <c r="AD40" s="45">
        <f t="shared" si="76"/>
        <v>4.3642560758743398</v>
      </c>
      <c r="AE40" s="45">
        <f t="shared" si="0"/>
        <v>4.8374040775797766</v>
      </c>
      <c r="AF40" s="45">
        <f t="shared" si="1"/>
        <v>1.7544313456675953</v>
      </c>
      <c r="AG40" s="45">
        <f t="shared" si="2"/>
        <v>4.4421213901464141</v>
      </c>
      <c r="AH40" s="45">
        <f t="shared" si="3"/>
        <v>-8.6827122153209082</v>
      </c>
      <c r="AI40" s="45">
        <f t="shared" si="4"/>
        <v>3.5935140064403903</v>
      </c>
      <c r="AJ40" s="45" t="str">
        <f t="shared" si="5"/>
        <v/>
      </c>
      <c r="AK40" s="45">
        <f t="shared" si="6"/>
        <v>4.4351360661236017</v>
      </c>
      <c r="AL40" s="45">
        <f t="shared" si="7"/>
        <v>4.2602714457829816</v>
      </c>
      <c r="AM40" s="45">
        <f t="shared" si="8"/>
        <v>6.6364644732513245</v>
      </c>
      <c r="AN40" s="45">
        <f t="shared" si="9"/>
        <v>1.4187232274777584</v>
      </c>
      <c r="AO40" s="45">
        <f t="shared" si="10"/>
        <v>-1.2836288172244581</v>
      </c>
      <c r="AP40" s="45">
        <f t="shared" si="11"/>
        <v>1.3447043943282777</v>
      </c>
      <c r="AQ40" s="45">
        <f t="shared" si="12"/>
        <v>0.19582321970894601</v>
      </c>
      <c r="AR40" s="45">
        <f t="shared" si="13"/>
        <v>1.6876379032739086</v>
      </c>
      <c r="AS40" s="45">
        <f t="shared" si="14"/>
        <v>3.5945581120228054</v>
      </c>
      <c r="AT40" s="45">
        <f t="shared" si="15"/>
        <v>-0.82670067279363435</v>
      </c>
      <c r="AU40" s="45">
        <f t="shared" si="16"/>
        <v>6.5694534959501061</v>
      </c>
      <c r="AV40" s="45">
        <f t="shared" si="17"/>
        <v>7.8384056509889888</v>
      </c>
      <c r="AW40" s="45">
        <f t="shared" si="18"/>
        <v>8.6034753791902183</v>
      </c>
      <c r="AX40" s="45">
        <f t="shared" si="19"/>
        <v>9.3433199463896379</v>
      </c>
      <c r="AY40" s="45">
        <f t="shared" si="20"/>
        <v>6.712544149538946</v>
      </c>
      <c r="AZ40" s="45">
        <f t="shared" si="21"/>
        <v>5.4321649324593491</v>
      </c>
      <c r="BA40" s="45" t="str">
        <f t="shared" si="22"/>
        <v/>
      </c>
      <c r="BB40" s="45" t="str">
        <f t="shared" si="23"/>
        <v/>
      </c>
      <c r="BC40" s="32"/>
      <c r="BD40" s="39">
        <f t="shared" si="77"/>
        <v>37437</v>
      </c>
      <c r="BE40" s="44">
        <f>IF(AND(ISNUMBER(C39),ISNUMBER(C40)),INDEX('Country weights'!$B$6:$FB$133,MATCH(Goods!$BD40,'Country weights'!$A$6:$A$133,0),MATCH(Goods!BE$1,'Country weights'!$B$3:$FB$3,0)),"")</f>
        <v>0.25631498169922479</v>
      </c>
      <c r="BF40" s="44">
        <f>IF(AND(ISNUMBER(D39),ISNUMBER(D40)),INDEX('Country weights'!$B$6:$FB$133,MATCH(Goods!$BD40,'Country weights'!$A$6:$A$133,0),MATCH(Goods!BF$1,'Country weights'!$B$3:$FB$3,0)),"")</f>
        <v>8.5667003744922171E-2</v>
      </c>
      <c r="BG40" s="44">
        <f>IF(AND(ISNUMBER(E39),ISNUMBER(E40)),INDEX('Country weights'!$B$6:$FB$133,MATCH(Goods!$BD40,'Country weights'!$A$6:$A$133,0),MATCH(Goods!BG$1,'Country weights'!$B$3:$FB$3,0)),"")</f>
        <v>7.2344529265251964E-2</v>
      </c>
      <c r="BH40" s="44">
        <f>IF(AND(ISNUMBER(F39),ISNUMBER(F40)),INDEX('Country weights'!$B$6:$FB$133,MATCH(Goods!$BD40,'Country weights'!$A$6:$A$133,0),MATCH(Goods!BH$1,'Country weights'!$B$3:$FB$3,0)),"")</f>
        <v>4.8309806896745744E-2</v>
      </c>
      <c r="BI40" s="44">
        <f>IF(AND(ISNUMBER(G39),ISNUMBER(G40)),INDEX('Country weights'!$B$6:$FB$133,MATCH(Goods!$BD40,'Country weights'!$A$6:$A$133,0),MATCH(Goods!BI$1,'Country weights'!$B$3:$FB$3,0)),"")</f>
        <v>3.4250437987269644E-3</v>
      </c>
      <c r="BJ40" s="44">
        <f>IF(AND(ISNUMBER(H39),ISNUMBER(H40)),INDEX('Country weights'!$B$6:$FB$133,MATCH(Goods!$BD40,'Country weights'!$A$6:$A$133,0),MATCH(Goods!BJ$1,'Country weights'!$B$3:$FB$3,0)),"")</f>
        <v>1.5975230543444015E-2</v>
      </c>
      <c r="BK40" s="44" t="str">
        <f>IF(AND(ISNUMBER(I39),ISNUMBER(I40)),INDEX('Country weights'!$B$6:$FB$133,MATCH(Goods!$BD40,'Country weights'!$A$6:$A$133,0),MATCH(Goods!BK$1,'Country weights'!$B$3:$FB$3,0)),"")</f>
        <v/>
      </c>
      <c r="BL40" s="44">
        <f>IF(AND(ISNUMBER(J39),ISNUMBER(J40)),INDEX('Country weights'!$B$6:$FB$133,MATCH(Goods!$BD40,'Country weights'!$A$6:$A$133,0),MATCH(Goods!BL$1,'Country weights'!$B$3:$FB$3,0)),"")</f>
        <v>3.7196667971405514E-3</v>
      </c>
      <c r="BM40" s="44">
        <f>IF(AND(ISNUMBER(K39),ISNUMBER(K40)),INDEX('Country weights'!$B$6:$FB$133,MATCH(Goods!$BD40,'Country weights'!$A$6:$A$133,0),MATCH(Goods!BM$1,'Country weights'!$B$3:$FB$3,0)),"")</f>
        <v>3.3702861757225352E-2</v>
      </c>
      <c r="BN40" s="44">
        <f>IF(AND(ISNUMBER(L39),ISNUMBER(L40)),INDEX('Country weights'!$B$6:$FB$133,MATCH(Goods!$BD40,'Country weights'!$A$6:$A$133,0),MATCH(Goods!BN$1,'Country weights'!$B$3:$FB$3,0)),"")</f>
        <v>1.6788620324521442E-3</v>
      </c>
      <c r="BO40" s="44">
        <f>IF(AND(ISNUMBER(M39),ISNUMBER(M40)),INDEX('Country weights'!$B$6:$FB$133,MATCH(Goods!$BD40,'Country weights'!$A$6:$A$133,0),MATCH(Goods!BO$1,'Country weights'!$B$3:$FB$3,0)),"")</f>
        <v>6.8677995563659741E-3</v>
      </c>
      <c r="BP40" s="44">
        <f>IF(AND(ISNUMBER(N39),ISNUMBER(N40)),INDEX('Country weights'!$B$6:$FB$133,MATCH(Goods!$BD40,'Country weights'!$A$6:$A$133,0),MATCH(Goods!BP$1,'Country weights'!$B$3:$FB$3,0)),"")</f>
        <v>7.1275324467337323E-3</v>
      </c>
      <c r="BQ40" s="44">
        <f>IF(AND(ISNUMBER(O39),ISNUMBER(O40)),INDEX('Country weights'!$B$6:$FB$133,MATCH(Goods!$BD40,'Country weights'!$A$6:$A$133,0),MATCH(Goods!BQ$1,'Country weights'!$B$3:$FB$3,0)),"")</f>
        <v>2.5777590631724623E-3</v>
      </c>
      <c r="BR40" s="44">
        <f>IF(AND(ISNUMBER(P39),ISNUMBER(P40)),INDEX('Country weights'!$B$6:$FB$133,MATCH(Goods!$BD40,'Country weights'!$A$6:$A$133,0),MATCH(Goods!BR$1,'Country weights'!$B$3:$FB$3,0)),"")</f>
        <v>1.6364976961043297E-2</v>
      </c>
      <c r="BS40" s="44">
        <f>IF(AND(ISNUMBER(Q39),ISNUMBER(Q40)),INDEX('Country weights'!$B$6:$FB$133,MATCH(Goods!$BD40,'Country weights'!$A$6:$A$133,0),MATCH(Goods!BS$1,'Country weights'!$B$3:$FB$3,0)),"")</f>
        <v>1.2386085200438487E-2</v>
      </c>
      <c r="BT40" s="44">
        <f>IF(AND(ISNUMBER(R39),ISNUMBER(R40)),INDEX('Country weights'!$B$6:$FB$133,MATCH(Goods!$BD40,'Country weights'!$A$6:$A$133,0),MATCH(Goods!BT$1,'Country weights'!$B$3:$FB$3,0)),"")</f>
        <v>9.4473379611008639E-3</v>
      </c>
      <c r="BU40" s="44">
        <f>IF(AND(ISNUMBER(S39),ISNUMBER(S40)),INDEX('Country weights'!$B$6:$FB$133,MATCH(Goods!$BD40,'Country weights'!$A$6:$A$133,0),MATCH(Goods!BU$1,'Country weights'!$B$3:$FB$3,0)),"")</f>
        <v>2.3698122214309867E-2</v>
      </c>
      <c r="BV40" s="44">
        <f>IF(AND(ISNUMBER(T39),ISNUMBER(T40)),INDEX('Country weights'!$B$6:$FB$133,MATCH(Goods!$BD40,'Country weights'!$A$6:$A$133,0),MATCH(Goods!BV$1,'Country weights'!$B$3:$FB$3,0)),"")</f>
        <v>1.1276825163400617E-2</v>
      </c>
      <c r="BW40" s="44">
        <f>IF(AND(ISNUMBER(U39),ISNUMBER(U40)),INDEX('Country weights'!$B$6:$FB$133,MATCH(Goods!$BD40,'Country weights'!$A$6:$A$133,0),MATCH(Goods!BW$1,'Country weights'!$B$3:$FB$3,0)),"")</f>
        <v>3.6750355538306453E-2</v>
      </c>
      <c r="BX40" s="44">
        <f>IF(AND(ISNUMBER(V39),ISNUMBER(V40)),INDEX('Country weights'!$B$6:$FB$133,MATCH(Goods!$BD40,'Country weights'!$A$6:$A$133,0),MATCH(Goods!BX$1,'Country weights'!$B$3:$FB$3,0)),"")</f>
        <v>3.2695322988654026E-2</v>
      </c>
      <c r="BY40" s="44">
        <f>IF(AND(ISNUMBER(W39),ISNUMBER(W40)),INDEX('Country weights'!$B$6:$FB$133,MATCH(Goods!$BD40,'Country weights'!$A$6:$A$133,0),MATCH(Goods!BY$1,'Country weights'!$B$3:$FB$3,0)),"")</f>
        <v>2.7330330335497317E-2</v>
      </c>
      <c r="BZ40" s="44">
        <f>IF(AND(ISNUMBER(X39),ISNUMBER(X40)),INDEX('Country weights'!$B$6:$FB$133,MATCH(Goods!$BD40,'Country weights'!$A$6:$A$133,0),MATCH(Goods!BZ$1,'Country weights'!$B$3:$FB$3,0)),"")</f>
        <v>2.4412767409057276E-2</v>
      </c>
      <c r="CA40" s="44">
        <f>IF(AND(ISNUMBER(Y39),ISNUMBER(Y40)),INDEX('Country weights'!$B$6:$FB$133,MATCH(Goods!$BD40,'Country weights'!$A$6:$A$133,0),MATCH(Goods!CA$1,'Country weights'!$B$3:$FB$3,0)),"")</f>
        <v>1.4541657500895188E-2</v>
      </c>
      <c r="CB40" s="44" t="str">
        <f>IF(AND(ISNUMBER(Z39),ISNUMBER(Z40)),INDEX('Country weights'!$B$6:$FB$133,MATCH(Goods!$BD40,'Country weights'!$A$6:$A$133,0),MATCH(Goods!CB$1,'Country weights'!$B$3:$FB$3,0)),"")</f>
        <v/>
      </c>
      <c r="CC40" s="44" t="str">
        <f>IF(AND(ISNUMBER(AA39),ISNUMBER(AA40)),INDEX('Country weights'!$B$6:$FB$133,MATCH(Goods!$BD40,'Country weights'!$A$6:$A$133,0),MATCH(Goods!CC$1,'Country weights'!$B$3:$FB$3,0)),"")</f>
        <v/>
      </c>
      <c r="CD40" s="46">
        <f t="shared" si="78"/>
        <v>0.74661485887410928</v>
      </c>
      <c r="CF40" s="39">
        <f t="shared" si="79"/>
        <v>37437</v>
      </c>
      <c r="CG40" s="45">
        <f t="shared" si="80"/>
        <v>0.34330281356273334</v>
      </c>
      <c r="CH40" s="45">
        <f t="shared" si="26"/>
        <v>0.11474055562476683</v>
      </c>
      <c r="CI40" s="45">
        <f t="shared" si="27"/>
        <v>9.6896717772731011E-2</v>
      </c>
      <c r="CJ40" s="45">
        <f t="shared" si="28"/>
        <v>6.4705123829971248E-2</v>
      </c>
      <c r="CK40" s="45">
        <f t="shared" si="29"/>
        <v>4.5874305313075474E-3</v>
      </c>
      <c r="CL40" s="45">
        <f t="shared" si="30"/>
        <v>2.139688268129912E-2</v>
      </c>
      <c r="CM40" s="45" t="str">
        <f t="shared" si="31"/>
        <v/>
      </c>
      <c r="CN40" s="45">
        <f t="shared" si="32"/>
        <v>4.9820422844916142E-3</v>
      </c>
      <c r="CO40" s="45">
        <f t="shared" si="33"/>
        <v>4.5140893402589206E-2</v>
      </c>
      <c r="CP40" s="45">
        <f t="shared" si="34"/>
        <v>2.2486319586297251E-3</v>
      </c>
      <c r="CQ40" s="45">
        <f t="shared" si="35"/>
        <v>9.1985840821900786E-3</v>
      </c>
      <c r="CR40" s="45">
        <f t="shared" si="36"/>
        <v>9.5464647696430899E-3</v>
      </c>
      <c r="CS40" s="45">
        <f t="shared" si="37"/>
        <v>3.452595448019488E-3</v>
      </c>
      <c r="CT40" s="45">
        <f t="shared" si="38"/>
        <v>2.1918900711032707E-2</v>
      </c>
      <c r="CU40" s="45">
        <f t="shared" si="39"/>
        <v>1.6589658045537199E-2</v>
      </c>
      <c r="CV40" s="45">
        <f t="shared" si="40"/>
        <v>1.2653562742305172E-2</v>
      </c>
      <c r="CW40" s="45">
        <f t="shared" si="41"/>
        <v>3.1740758883430864E-2</v>
      </c>
      <c r="CX40" s="45">
        <f t="shared" si="42"/>
        <v>1.510393883722861E-2</v>
      </c>
      <c r="CY40" s="45">
        <f t="shared" si="43"/>
        <v>4.9222641501839075E-2</v>
      </c>
      <c r="CZ40" s="45">
        <f t="shared" si="44"/>
        <v>4.3791417489277375E-2</v>
      </c>
      <c r="DA40" s="45">
        <f t="shared" si="45"/>
        <v>3.6605660884798476E-2</v>
      </c>
      <c r="DB40" s="45">
        <f t="shared" si="46"/>
        <v>3.2697939397926777E-2</v>
      </c>
      <c r="DC40" s="45">
        <f t="shared" si="47"/>
        <v>1.9476785558251438E-2</v>
      </c>
      <c r="DD40" s="45" t="str">
        <f t="shared" si="48"/>
        <v/>
      </c>
      <c r="DE40" s="45" t="str">
        <f t="shared" si="49"/>
        <v/>
      </c>
      <c r="DF40" s="46">
        <f t="shared" si="81"/>
        <v>1</v>
      </c>
      <c r="DG40" s="47">
        <f>SUMPRODUCT(AD40:BB40,CG40:DE40,'Sector weights'!B27:Z27)</f>
        <v>3.4389971264462802</v>
      </c>
      <c r="DI40" s="45">
        <f>IF(AND(ISNUMBER(C39),ISNUMBER(C40)),CG40*'Sector weights'!B27,"")</f>
        <v>0.27360427375945723</v>
      </c>
      <c r="DJ40" s="45">
        <f>IF(AND(ISNUMBER(D39),ISNUMBER(D40)),CH40*'Sector weights'!C27,"")</f>
        <v>8.4919376150663167E-2</v>
      </c>
      <c r="DK40" s="45">
        <f>IF(AND(ISNUMBER(E39),ISNUMBER(E40)),CI40*'Sector weights'!D27,"")</f>
        <v>7.3788162165650165E-2</v>
      </c>
      <c r="DL40" s="45">
        <f>IF(AND(ISNUMBER(F39),ISNUMBER(F40)),CJ40*'Sector weights'!E27,"")</f>
        <v>5.3715429882388255E-2</v>
      </c>
      <c r="DM40" s="45">
        <f>IF(AND(ISNUMBER(G39),ISNUMBER(G40)),CK40*'Sector weights'!F27,"")</f>
        <v>3.5345626267143295E-3</v>
      </c>
      <c r="DN40" s="45">
        <f>IF(AND(ISNUMBER(H39),ISNUMBER(H40)),CL40*'Sector weights'!G27,"")</f>
        <v>1.5749753742568488E-2</v>
      </c>
      <c r="DO40" s="45" t="str">
        <f>IF(AND(ISNUMBER(I39),ISNUMBER(I40)),CM40*'Sector weights'!H27,"")</f>
        <v/>
      </c>
      <c r="DP40" s="45">
        <f>IF(AND(ISNUMBER(J39),ISNUMBER(J40)),CN40*'Sector weights'!I27,"")</f>
        <v>3.9095054183666874E-3</v>
      </c>
      <c r="DQ40" s="45">
        <f>IF(AND(ISNUMBER(K39),ISNUMBER(K40)),CO40*'Sector weights'!J27,"")</f>
        <v>4.1441537731154506E-2</v>
      </c>
      <c r="DR40" s="45">
        <f>IF(AND(ISNUMBER(L39),ISNUMBER(L40)),CP40*'Sector weights'!K27,"")</f>
        <v>1.5566611340399081E-3</v>
      </c>
      <c r="DS40" s="45">
        <f>IF(AND(ISNUMBER(M39),ISNUMBER(M40)),CQ40*'Sector weights'!L27,"")</f>
        <v>7.4250692517598207E-3</v>
      </c>
      <c r="DT40" s="45">
        <f>IF(AND(ISNUMBER(N39),ISNUMBER(N40)),CR40*'Sector weights'!M27,"")</f>
        <v>8.017028343702208E-3</v>
      </c>
      <c r="DU40" s="45">
        <f>IF(AND(ISNUMBER(O39),ISNUMBER(O40)),CS40*'Sector weights'!N27,"")</f>
        <v>2.8970088241172427E-3</v>
      </c>
      <c r="DV40" s="45">
        <f>IF(AND(ISNUMBER(P39),ISNUMBER(P40)),CT40*'Sector weights'!O27,"")</f>
        <v>1.4157725781632262E-2</v>
      </c>
      <c r="DW40" s="45">
        <f>IF(AND(ISNUMBER(Q39),ISNUMBER(Q40)),CU40*'Sector weights'!P27,"")</f>
        <v>1.0704494674492911E-2</v>
      </c>
      <c r="DX40" s="45">
        <f>IF(AND(ISNUMBER(R39),ISNUMBER(R40)),CV40*'Sector weights'!Q27,"")</f>
        <v>8.3781455155043424E-3</v>
      </c>
      <c r="DY40" s="45">
        <f>IF(AND(ISNUMBER(S39),ISNUMBER(S40)),CW40*'Sector weights'!R27,"")</f>
        <v>2.322895661221926E-2</v>
      </c>
      <c r="DZ40" s="45">
        <f>IF(AND(ISNUMBER(T39),ISNUMBER(T40)),CX40*'Sector weights'!S27,"")</f>
        <v>1.3095087946977335E-2</v>
      </c>
      <c r="EA40" s="45">
        <f>IF(AND(ISNUMBER(U39),ISNUMBER(U40)),CY40*'Sector weights'!T27,"")</f>
        <v>3.9216241591615596E-2</v>
      </c>
      <c r="EB40" s="45">
        <f>IF(AND(ISNUMBER(V39),ISNUMBER(V40)),CZ40*'Sector weights'!U27,"")</f>
        <v>3.4850264843669862E-2</v>
      </c>
      <c r="EC40" s="45">
        <f>IF(AND(ISNUMBER(W39),ISNUMBER(W40)),DA40*'Sector weights'!V27,"")</f>
        <v>2.6569996876036093E-2</v>
      </c>
      <c r="ED40" s="45">
        <f>IF(AND(ISNUMBER(X39),ISNUMBER(X40)),DB40*'Sector weights'!W27,"")</f>
        <v>2.7104632778759494E-2</v>
      </c>
      <c r="EE40" s="45">
        <f>IF(AND(ISNUMBER(Y39),ISNUMBER(Y40)),DC40*'Sector weights'!X27,"")</f>
        <v>1.4100594328925676E-2</v>
      </c>
      <c r="EF40" s="45" t="str">
        <f>IF(AND(ISNUMBER(Z39),ISNUMBER(Z40)),DD40*'Sector weights'!Y27,"")</f>
        <v/>
      </c>
      <c r="EG40" s="45" t="str">
        <f>IF(AND(ISNUMBER(AA39),ISNUMBER(AA40)),DE40*'Sector weights'!Z27,"")</f>
        <v/>
      </c>
      <c r="EH40" s="46">
        <f t="shared" si="82"/>
        <v>0.78196450998041478</v>
      </c>
      <c r="EI40" s="47">
        <f t="shared" si="83"/>
        <v>3.4389971264462802</v>
      </c>
      <c r="EK40" s="39">
        <f t="shared" si="84"/>
        <v>37437</v>
      </c>
      <c r="EL40" s="45">
        <f t="shared" si="85"/>
        <v>0.34989346737271998</v>
      </c>
      <c r="EM40" s="45">
        <f t="shared" si="51"/>
        <v>0.10859748117314183</v>
      </c>
      <c r="EN40" s="45">
        <f t="shared" si="52"/>
        <v>9.4362546156344457E-2</v>
      </c>
      <c r="EO40" s="45">
        <f t="shared" si="53"/>
        <v>6.8692925569900379E-2</v>
      </c>
      <c r="EP40" s="45">
        <f t="shared" si="54"/>
        <v>4.5201061961275667E-3</v>
      </c>
      <c r="EQ40" s="45">
        <f t="shared" si="55"/>
        <v>2.0141264138653758E-2</v>
      </c>
      <c r="ER40" s="45" t="str">
        <f t="shared" si="56"/>
        <v/>
      </c>
      <c r="ES40" s="45">
        <f t="shared" si="57"/>
        <v>4.9995944425465112E-3</v>
      </c>
      <c r="ET40" s="45">
        <f t="shared" si="58"/>
        <v>5.2996698957849711E-2</v>
      </c>
      <c r="EU40" s="45">
        <f t="shared" si="59"/>
        <v>1.9907056064205476E-3</v>
      </c>
      <c r="EV40" s="45">
        <f t="shared" si="60"/>
        <v>9.4954044038978065E-3</v>
      </c>
      <c r="EW40" s="45">
        <f t="shared" si="61"/>
        <v>1.0252419696007693E-2</v>
      </c>
      <c r="EX40" s="45">
        <f t="shared" si="62"/>
        <v>3.704783001200146E-3</v>
      </c>
      <c r="EY40" s="45">
        <f t="shared" si="63"/>
        <v>1.8105330358262499E-2</v>
      </c>
      <c r="EZ40" s="45">
        <f t="shared" si="64"/>
        <v>1.3689233383188986E-2</v>
      </c>
      <c r="FA40" s="45">
        <f t="shared" si="65"/>
        <v>1.0714227319234965E-2</v>
      </c>
      <c r="FB40" s="45">
        <f t="shared" si="66"/>
        <v>2.9705896259666638E-2</v>
      </c>
      <c r="FC40" s="45">
        <f t="shared" si="67"/>
        <v>1.6746396773563696E-2</v>
      </c>
      <c r="FD40" s="45">
        <f t="shared" si="68"/>
        <v>5.0150922568848823E-2</v>
      </c>
      <c r="FE40" s="45">
        <f t="shared" si="69"/>
        <v>4.4567578705768537E-2</v>
      </c>
      <c r="FF40" s="45">
        <f t="shared" si="70"/>
        <v>3.3978520171844592E-2</v>
      </c>
      <c r="FG40" s="45">
        <f t="shared" si="71"/>
        <v>3.4662228826009459E-2</v>
      </c>
      <c r="FH40" s="45">
        <f t="shared" si="72"/>
        <v>1.8032268918801497E-2</v>
      </c>
      <c r="FI40" s="45" t="str">
        <f t="shared" si="73"/>
        <v/>
      </c>
      <c r="FJ40" s="45" t="str">
        <f t="shared" si="74"/>
        <v/>
      </c>
      <c r="FK40" s="46">
        <f t="shared" si="86"/>
        <v>1</v>
      </c>
      <c r="FL40" s="47">
        <f t="shared" si="87"/>
        <v>4.3978941276150936</v>
      </c>
    </row>
    <row r="41" spans="1:168" x14ac:dyDescent="0.2">
      <c r="A41" t="s">
        <v>725</v>
      </c>
      <c r="B41" s="11">
        <v>37529</v>
      </c>
      <c r="C41" s="2">
        <v>1435.1</v>
      </c>
      <c r="D41" s="3">
        <v>94650</v>
      </c>
      <c r="E41" s="9">
        <v>49347.8</v>
      </c>
      <c r="F41" s="3">
        <v>369710</v>
      </c>
      <c r="G41" s="3">
        <v>7518</v>
      </c>
      <c r="H41" s="2">
        <v>37372</v>
      </c>
      <c r="I41" s="2" t="e">
        <v>#N/A</v>
      </c>
      <c r="J41" s="2">
        <v>3882904.8</v>
      </c>
      <c r="K41" s="2">
        <v>1153521.8436462844</v>
      </c>
      <c r="L41" s="9">
        <v>3993.7967999999996</v>
      </c>
      <c r="M41" s="3">
        <v>258936</v>
      </c>
      <c r="N41" s="9">
        <v>3026.09</v>
      </c>
      <c r="O41" s="2">
        <v>16229</v>
      </c>
      <c r="P41" s="2">
        <v>16834.5</v>
      </c>
      <c r="Q41" s="3">
        <v>103703</v>
      </c>
      <c r="R41" s="3">
        <v>131316</v>
      </c>
      <c r="S41" s="2">
        <v>39505.699999999997</v>
      </c>
      <c r="T41" s="2">
        <v>82455.100000000006</v>
      </c>
      <c r="U41" s="3">
        <v>529913</v>
      </c>
      <c r="V41" s="2">
        <v>51902.400000000001</v>
      </c>
      <c r="W41" s="2">
        <v>45551.6</v>
      </c>
      <c r="X41" s="3">
        <v>1181321.7653984204</v>
      </c>
      <c r="Y41" s="2">
        <v>127412.6</v>
      </c>
      <c r="Z41" s="3" t="e">
        <v>#N/A</v>
      </c>
      <c r="AA41" s="3" t="e">
        <v>#N/A</v>
      </c>
      <c r="AB41" s="28"/>
      <c r="AC41" s="43">
        <f t="shared" si="75"/>
        <v>37529</v>
      </c>
      <c r="AD41" s="45">
        <f t="shared" si="76"/>
        <v>1.8885339013134494</v>
      </c>
      <c r="AE41" s="45">
        <f t="shared" si="0"/>
        <v>-2.558295156225876</v>
      </c>
      <c r="AF41" s="45">
        <f t="shared" si="1"/>
        <v>4.5393496451647142</v>
      </c>
      <c r="AG41" s="45">
        <f t="shared" si="2"/>
        <v>1.9414397150018248</v>
      </c>
      <c r="AH41" s="45">
        <f t="shared" si="3"/>
        <v>6.5325209012328189</v>
      </c>
      <c r="AI41" s="45">
        <f t="shared" si="4"/>
        <v>2.8058978873239493</v>
      </c>
      <c r="AJ41" s="45" t="str">
        <f t="shared" si="5"/>
        <v/>
      </c>
      <c r="AK41" s="45">
        <f t="shared" si="6"/>
        <v>0.47271462376494711</v>
      </c>
      <c r="AL41" s="45">
        <f t="shared" si="7"/>
        <v>0.23287857175893212</v>
      </c>
      <c r="AM41" s="45">
        <f t="shared" si="8"/>
        <v>7.5561124604036412</v>
      </c>
      <c r="AN41" s="45">
        <f t="shared" si="9"/>
        <v>6.0669528825751939E-2</v>
      </c>
      <c r="AO41" s="45">
        <f t="shared" si="10"/>
        <v>0.4514871257621289</v>
      </c>
      <c r="AP41" s="45">
        <f t="shared" si="11"/>
        <v>18.4468853775134</v>
      </c>
      <c r="AQ41" s="45">
        <f t="shared" si="12"/>
        <v>-1.492720719033791</v>
      </c>
      <c r="AR41" s="45">
        <f t="shared" si="13"/>
        <v>1.3595668152318385</v>
      </c>
      <c r="AS41" s="45">
        <f t="shared" si="14"/>
        <v>-3.8724506976267503</v>
      </c>
      <c r="AT41" s="45">
        <f t="shared" si="15"/>
        <v>-2.6842942796474589</v>
      </c>
      <c r="AU41" s="45">
        <f t="shared" si="16"/>
        <v>4.780642523209977E-2</v>
      </c>
      <c r="AV41" s="45">
        <f t="shared" si="17"/>
        <v>6.5404457740730448</v>
      </c>
      <c r="AW41" s="45">
        <f t="shared" si="18"/>
        <v>6.8658658617437807</v>
      </c>
      <c r="AX41" s="45">
        <f t="shared" si="19"/>
        <v>-2.216841296316574</v>
      </c>
      <c r="AY41" s="45">
        <f t="shared" si="20"/>
        <v>9.1524189453296536</v>
      </c>
      <c r="AZ41" s="45">
        <f t="shared" si="21"/>
        <v>6.5276426108563879</v>
      </c>
      <c r="BA41" s="45" t="str">
        <f t="shared" si="22"/>
        <v/>
      </c>
      <c r="BB41" s="45" t="str">
        <f t="shared" si="23"/>
        <v/>
      </c>
      <c r="BC41" s="32"/>
      <c r="BD41" s="39">
        <f t="shared" si="77"/>
        <v>37529</v>
      </c>
      <c r="BE41" s="44">
        <f>IF(AND(ISNUMBER(C40),ISNUMBER(C41)),INDEX('Country weights'!$B$6:$FB$133,MATCH(Goods!$BD41,'Country weights'!$A$6:$A$133,0),MATCH(Goods!BE$1,'Country weights'!$B$3:$FB$3,0)),"")</f>
        <v>0.25631498169922479</v>
      </c>
      <c r="BF41" s="44">
        <f>IF(AND(ISNUMBER(D40),ISNUMBER(D41)),INDEX('Country weights'!$B$6:$FB$133,MATCH(Goods!$BD41,'Country weights'!$A$6:$A$133,0),MATCH(Goods!BF$1,'Country weights'!$B$3:$FB$3,0)),"")</f>
        <v>8.5667003744922171E-2</v>
      </c>
      <c r="BG41" s="44">
        <f>IF(AND(ISNUMBER(E40),ISNUMBER(E41)),INDEX('Country weights'!$B$6:$FB$133,MATCH(Goods!$BD41,'Country weights'!$A$6:$A$133,0),MATCH(Goods!BG$1,'Country weights'!$B$3:$FB$3,0)),"")</f>
        <v>7.2344529265251964E-2</v>
      </c>
      <c r="BH41" s="44">
        <f>IF(AND(ISNUMBER(F40),ISNUMBER(F41)),INDEX('Country weights'!$B$6:$FB$133,MATCH(Goods!$BD41,'Country weights'!$A$6:$A$133,0),MATCH(Goods!BH$1,'Country weights'!$B$3:$FB$3,0)),"")</f>
        <v>4.8309806896745744E-2</v>
      </c>
      <c r="BI41" s="44">
        <f>IF(AND(ISNUMBER(G40),ISNUMBER(G41)),INDEX('Country weights'!$B$6:$FB$133,MATCH(Goods!$BD41,'Country weights'!$A$6:$A$133,0),MATCH(Goods!BI$1,'Country weights'!$B$3:$FB$3,0)),"")</f>
        <v>3.4250437987269644E-3</v>
      </c>
      <c r="BJ41" s="44">
        <f>IF(AND(ISNUMBER(H40),ISNUMBER(H41)),INDEX('Country weights'!$B$6:$FB$133,MATCH(Goods!$BD41,'Country weights'!$A$6:$A$133,0),MATCH(Goods!BJ$1,'Country weights'!$B$3:$FB$3,0)),"")</f>
        <v>1.5975230543444015E-2</v>
      </c>
      <c r="BK41" s="44" t="str">
        <f>IF(AND(ISNUMBER(I40),ISNUMBER(I41)),INDEX('Country weights'!$B$6:$FB$133,MATCH(Goods!$BD41,'Country weights'!$A$6:$A$133,0),MATCH(Goods!BK$1,'Country weights'!$B$3:$FB$3,0)),"")</f>
        <v/>
      </c>
      <c r="BL41" s="44">
        <f>IF(AND(ISNUMBER(J40),ISNUMBER(J41)),INDEX('Country weights'!$B$6:$FB$133,MATCH(Goods!$BD41,'Country weights'!$A$6:$A$133,0),MATCH(Goods!BL$1,'Country weights'!$B$3:$FB$3,0)),"")</f>
        <v>3.7196667971405514E-3</v>
      </c>
      <c r="BM41" s="44">
        <f>IF(AND(ISNUMBER(K40),ISNUMBER(K41)),INDEX('Country weights'!$B$6:$FB$133,MATCH(Goods!$BD41,'Country weights'!$A$6:$A$133,0),MATCH(Goods!BM$1,'Country weights'!$B$3:$FB$3,0)),"")</f>
        <v>3.3702861757225352E-2</v>
      </c>
      <c r="BN41" s="44">
        <f>IF(AND(ISNUMBER(L40),ISNUMBER(L41)),INDEX('Country weights'!$B$6:$FB$133,MATCH(Goods!$BD41,'Country weights'!$A$6:$A$133,0),MATCH(Goods!BN$1,'Country weights'!$B$3:$FB$3,0)),"")</f>
        <v>1.6788620324521442E-3</v>
      </c>
      <c r="BO41" s="44">
        <f>IF(AND(ISNUMBER(M40),ISNUMBER(M41)),INDEX('Country weights'!$B$6:$FB$133,MATCH(Goods!$BD41,'Country weights'!$A$6:$A$133,0),MATCH(Goods!BO$1,'Country weights'!$B$3:$FB$3,0)),"")</f>
        <v>6.8677995563659741E-3</v>
      </c>
      <c r="BP41" s="44">
        <f>IF(AND(ISNUMBER(N40),ISNUMBER(N41)),INDEX('Country weights'!$B$6:$FB$133,MATCH(Goods!$BD41,'Country weights'!$A$6:$A$133,0),MATCH(Goods!BP$1,'Country weights'!$B$3:$FB$3,0)),"")</f>
        <v>7.1275324467337323E-3</v>
      </c>
      <c r="BQ41" s="44">
        <f>IF(AND(ISNUMBER(O40),ISNUMBER(O41)),INDEX('Country weights'!$B$6:$FB$133,MATCH(Goods!$BD41,'Country weights'!$A$6:$A$133,0),MATCH(Goods!BQ$1,'Country weights'!$B$3:$FB$3,0)),"")</f>
        <v>2.5777590631724623E-3</v>
      </c>
      <c r="BR41" s="44">
        <f>IF(AND(ISNUMBER(P40),ISNUMBER(P41)),INDEX('Country weights'!$B$6:$FB$133,MATCH(Goods!$BD41,'Country weights'!$A$6:$A$133,0),MATCH(Goods!BR$1,'Country weights'!$B$3:$FB$3,0)),"")</f>
        <v>1.6364976961043297E-2</v>
      </c>
      <c r="BS41" s="44">
        <f>IF(AND(ISNUMBER(Q40),ISNUMBER(Q41)),INDEX('Country weights'!$B$6:$FB$133,MATCH(Goods!$BD41,'Country weights'!$A$6:$A$133,0),MATCH(Goods!BS$1,'Country weights'!$B$3:$FB$3,0)),"")</f>
        <v>1.2386085200438487E-2</v>
      </c>
      <c r="BT41" s="44">
        <f>IF(AND(ISNUMBER(R40),ISNUMBER(R41)),INDEX('Country weights'!$B$6:$FB$133,MATCH(Goods!$BD41,'Country weights'!$A$6:$A$133,0),MATCH(Goods!BT$1,'Country weights'!$B$3:$FB$3,0)),"")</f>
        <v>9.4473379611008639E-3</v>
      </c>
      <c r="BU41" s="44">
        <f>IF(AND(ISNUMBER(S40),ISNUMBER(S41)),INDEX('Country weights'!$B$6:$FB$133,MATCH(Goods!$BD41,'Country weights'!$A$6:$A$133,0),MATCH(Goods!BU$1,'Country weights'!$B$3:$FB$3,0)),"")</f>
        <v>2.3698122214309867E-2</v>
      </c>
      <c r="BV41" s="44">
        <f>IF(AND(ISNUMBER(T40),ISNUMBER(T41)),INDEX('Country weights'!$B$6:$FB$133,MATCH(Goods!$BD41,'Country weights'!$A$6:$A$133,0),MATCH(Goods!BV$1,'Country weights'!$B$3:$FB$3,0)),"")</f>
        <v>1.1276825163400617E-2</v>
      </c>
      <c r="BW41" s="44">
        <f>IF(AND(ISNUMBER(U40),ISNUMBER(U41)),INDEX('Country weights'!$B$6:$FB$133,MATCH(Goods!$BD41,'Country weights'!$A$6:$A$133,0),MATCH(Goods!BW$1,'Country weights'!$B$3:$FB$3,0)),"")</f>
        <v>3.6750355538306453E-2</v>
      </c>
      <c r="BX41" s="44">
        <f>IF(AND(ISNUMBER(V40),ISNUMBER(V41)),INDEX('Country weights'!$B$6:$FB$133,MATCH(Goods!$BD41,'Country weights'!$A$6:$A$133,0),MATCH(Goods!BX$1,'Country weights'!$B$3:$FB$3,0)),"")</f>
        <v>3.2695322988654026E-2</v>
      </c>
      <c r="BY41" s="44">
        <f>IF(AND(ISNUMBER(W40),ISNUMBER(W41)),INDEX('Country weights'!$B$6:$FB$133,MATCH(Goods!$BD41,'Country weights'!$A$6:$A$133,0),MATCH(Goods!BY$1,'Country weights'!$B$3:$FB$3,0)),"")</f>
        <v>2.7330330335497317E-2</v>
      </c>
      <c r="BZ41" s="44">
        <f>IF(AND(ISNUMBER(X40),ISNUMBER(X41)),INDEX('Country weights'!$B$6:$FB$133,MATCH(Goods!$BD41,'Country weights'!$A$6:$A$133,0),MATCH(Goods!BZ$1,'Country weights'!$B$3:$FB$3,0)),"")</f>
        <v>2.4412767409057276E-2</v>
      </c>
      <c r="CA41" s="44">
        <f>IF(AND(ISNUMBER(Y40),ISNUMBER(Y41)),INDEX('Country weights'!$B$6:$FB$133,MATCH(Goods!$BD41,'Country weights'!$A$6:$A$133,0),MATCH(Goods!CA$1,'Country weights'!$B$3:$FB$3,0)),"")</f>
        <v>1.4541657500895188E-2</v>
      </c>
      <c r="CB41" s="44" t="str">
        <f>IF(AND(ISNUMBER(Z40),ISNUMBER(Z41)),INDEX('Country weights'!$B$6:$FB$133,MATCH(Goods!$BD41,'Country weights'!$A$6:$A$133,0),MATCH(Goods!CB$1,'Country weights'!$B$3:$FB$3,0)),"")</f>
        <v/>
      </c>
      <c r="CC41" s="44" t="str">
        <f>IF(AND(ISNUMBER(AA40),ISNUMBER(AA41)),INDEX('Country weights'!$B$6:$FB$133,MATCH(Goods!$BD41,'Country weights'!$A$6:$A$133,0),MATCH(Goods!CC$1,'Country weights'!$B$3:$FB$3,0)),"")</f>
        <v/>
      </c>
      <c r="CD41" s="46">
        <f t="shared" si="78"/>
        <v>0.74661485887410928</v>
      </c>
      <c r="CF41" s="39">
        <f t="shared" si="79"/>
        <v>37529</v>
      </c>
      <c r="CG41" s="45">
        <f t="shared" si="80"/>
        <v>0.34330281356273334</v>
      </c>
      <c r="CH41" s="45">
        <f t="shared" si="26"/>
        <v>0.11474055562476683</v>
      </c>
      <c r="CI41" s="45">
        <f t="shared" si="27"/>
        <v>9.6896717772731011E-2</v>
      </c>
      <c r="CJ41" s="45">
        <f t="shared" si="28"/>
        <v>6.4705123829971248E-2</v>
      </c>
      <c r="CK41" s="45">
        <f t="shared" si="29"/>
        <v>4.5874305313075474E-3</v>
      </c>
      <c r="CL41" s="45">
        <f t="shared" si="30"/>
        <v>2.139688268129912E-2</v>
      </c>
      <c r="CM41" s="45" t="str">
        <f t="shared" si="31"/>
        <v/>
      </c>
      <c r="CN41" s="45">
        <f t="shared" si="32"/>
        <v>4.9820422844916142E-3</v>
      </c>
      <c r="CO41" s="45">
        <f t="shared" si="33"/>
        <v>4.5140893402589206E-2</v>
      </c>
      <c r="CP41" s="45">
        <f t="shared" si="34"/>
        <v>2.2486319586297251E-3</v>
      </c>
      <c r="CQ41" s="45">
        <f t="shared" si="35"/>
        <v>9.1985840821900786E-3</v>
      </c>
      <c r="CR41" s="45">
        <f t="shared" si="36"/>
        <v>9.5464647696430899E-3</v>
      </c>
      <c r="CS41" s="45">
        <f t="shared" si="37"/>
        <v>3.452595448019488E-3</v>
      </c>
      <c r="CT41" s="45">
        <f t="shared" si="38"/>
        <v>2.1918900711032707E-2</v>
      </c>
      <c r="CU41" s="45">
        <f t="shared" si="39"/>
        <v>1.6589658045537199E-2</v>
      </c>
      <c r="CV41" s="45">
        <f t="shared" si="40"/>
        <v>1.2653562742305172E-2</v>
      </c>
      <c r="CW41" s="45">
        <f t="shared" si="41"/>
        <v>3.1740758883430864E-2</v>
      </c>
      <c r="CX41" s="45">
        <f t="shared" si="42"/>
        <v>1.510393883722861E-2</v>
      </c>
      <c r="CY41" s="45">
        <f t="shared" si="43"/>
        <v>4.9222641501839075E-2</v>
      </c>
      <c r="CZ41" s="45">
        <f t="shared" si="44"/>
        <v>4.3791417489277375E-2</v>
      </c>
      <c r="DA41" s="45">
        <f t="shared" si="45"/>
        <v>3.6605660884798476E-2</v>
      </c>
      <c r="DB41" s="45">
        <f t="shared" si="46"/>
        <v>3.2697939397926777E-2</v>
      </c>
      <c r="DC41" s="45">
        <f t="shared" si="47"/>
        <v>1.9476785558251438E-2</v>
      </c>
      <c r="DD41" s="45" t="str">
        <f t="shared" si="48"/>
        <v/>
      </c>
      <c r="DE41" s="45" t="str">
        <f t="shared" si="49"/>
        <v/>
      </c>
      <c r="DF41" s="46">
        <f t="shared" si="81"/>
        <v>1</v>
      </c>
      <c r="DG41" s="47">
        <f>SUMPRODUCT(AD41:BB41,CG41:DE41,'Sector weights'!B28:Z28)</f>
        <v>1.5688266396950772</v>
      </c>
      <c r="DI41" s="45">
        <f>IF(AND(ISNUMBER(C40),ISNUMBER(C41)),CG41*'Sector weights'!B28,"")</f>
        <v>0.27675252570004</v>
      </c>
      <c r="DJ41" s="45">
        <f>IF(AND(ISNUMBER(D40),ISNUMBER(D41)),CH41*'Sector weights'!C28,"")</f>
        <v>8.5677899438914296E-2</v>
      </c>
      <c r="DK41" s="45">
        <f>IF(AND(ISNUMBER(E40),ISNUMBER(E41)),CI41*'Sector weights'!D28,"")</f>
        <v>7.2979110889433332E-2</v>
      </c>
      <c r="DL41" s="45">
        <f>IF(AND(ISNUMBER(F40),ISNUMBER(F41)),CJ41*'Sector weights'!E28,"")</f>
        <v>5.351744317761159E-2</v>
      </c>
      <c r="DM41" s="45">
        <f>IF(AND(ISNUMBER(G40),ISNUMBER(G41)),CK41*'Sector weights'!F28,"")</f>
        <v>3.4257669057605675E-3</v>
      </c>
      <c r="DN41" s="45">
        <f>IF(AND(ISNUMBER(H40),ISNUMBER(H41)),CL41*'Sector weights'!G28,"")</f>
        <v>1.5709399132158939E-2</v>
      </c>
      <c r="DO41" s="45" t="str">
        <f>IF(AND(ISNUMBER(I40),ISNUMBER(I41)),CM41*'Sector weights'!H28,"")</f>
        <v/>
      </c>
      <c r="DP41" s="45">
        <f>IF(AND(ISNUMBER(J40),ISNUMBER(J41)),CN41*'Sector weights'!I28,"")</f>
        <v>3.9490572096544342E-3</v>
      </c>
      <c r="DQ41" s="45">
        <f>IF(AND(ISNUMBER(K40),ISNUMBER(K41)),CO41*'Sector weights'!J28,"")</f>
        <v>4.1137385918809555E-2</v>
      </c>
      <c r="DR41" s="45">
        <f>IF(AND(ISNUMBER(L40),ISNUMBER(L41)),CP41*'Sector weights'!K28,"")</f>
        <v>1.576908184973758E-3</v>
      </c>
      <c r="DS41" s="45">
        <f>IF(AND(ISNUMBER(M40),ISNUMBER(M41)),CQ41*'Sector weights'!L28,"")</f>
        <v>7.5640064385085097E-3</v>
      </c>
      <c r="DT41" s="45">
        <f>IF(AND(ISNUMBER(N40),ISNUMBER(N41)),CR41*'Sector weights'!M28,"")</f>
        <v>7.9763726363557379E-3</v>
      </c>
      <c r="DU41" s="45">
        <f>IF(AND(ISNUMBER(O40),ISNUMBER(O41)),CS41*'Sector weights'!N28,"")</f>
        <v>2.8752916900798673E-3</v>
      </c>
      <c r="DV41" s="45">
        <f>IF(AND(ISNUMBER(P40),ISNUMBER(P41)),CT41*'Sector weights'!O28,"")</f>
        <v>1.4239590570604485E-2</v>
      </c>
      <c r="DW41" s="45">
        <f>IF(AND(ISNUMBER(Q40),ISNUMBER(Q41)),CU41*'Sector weights'!P28,"")</f>
        <v>1.1082736493339875E-2</v>
      </c>
      <c r="DX41" s="45">
        <f>IF(AND(ISNUMBER(R40),ISNUMBER(R41)),CV41*'Sector weights'!Q28,"")</f>
        <v>8.488234648107898E-3</v>
      </c>
      <c r="DY41" s="45">
        <f>IF(AND(ISNUMBER(S40),ISNUMBER(S41)),CW41*'Sector weights'!R28,"")</f>
        <v>2.3194126143280681E-2</v>
      </c>
      <c r="DZ41" s="45">
        <f>IF(AND(ISNUMBER(T40),ISNUMBER(T41)),CX41*'Sector weights'!S28,"")</f>
        <v>1.3165775503392254E-2</v>
      </c>
      <c r="EA41" s="45">
        <f>IF(AND(ISNUMBER(U40),ISNUMBER(U41)),CY41*'Sector weights'!T28,"")</f>
        <v>3.9786487399719385E-2</v>
      </c>
      <c r="EB41" s="45">
        <f>IF(AND(ISNUMBER(V40),ISNUMBER(V41)),CZ41*'Sector weights'!U28,"")</f>
        <v>3.5352213636156593E-2</v>
      </c>
      <c r="EC41" s="45">
        <f>IF(AND(ISNUMBER(W40),ISNUMBER(W41)),DA41*'Sector weights'!V28,"")</f>
        <v>2.702120955501091E-2</v>
      </c>
      <c r="ED41" s="45">
        <f>IF(AND(ISNUMBER(X40),ISNUMBER(X41)),DB41*'Sector weights'!W28,"")</f>
        <v>2.7117710022821328E-2</v>
      </c>
      <c r="EE41" s="45">
        <f>IF(AND(ISNUMBER(Y40),ISNUMBER(Y41)),DC41*'Sector weights'!X28,"")</f>
        <v>1.4203215898480403E-2</v>
      </c>
      <c r="EF41" s="45" t="str">
        <f>IF(AND(ISNUMBER(Z40),ISNUMBER(Z41)),DD41*'Sector weights'!Y28,"")</f>
        <v/>
      </c>
      <c r="EG41" s="45" t="str">
        <f>IF(AND(ISNUMBER(AA40),ISNUMBER(AA41)),DE41*'Sector weights'!Z28,"")</f>
        <v/>
      </c>
      <c r="EH41" s="46">
        <f t="shared" si="82"/>
        <v>0.78679246719321438</v>
      </c>
      <c r="EI41" s="47">
        <f t="shared" si="83"/>
        <v>1.568826639695077</v>
      </c>
      <c r="EK41" s="39">
        <f t="shared" si="84"/>
        <v>37529</v>
      </c>
      <c r="EL41" s="45">
        <f t="shared" si="85"/>
        <v>0.35174780801768563</v>
      </c>
      <c r="EM41" s="45">
        <f t="shared" si="51"/>
        <v>0.10889516996084074</v>
      </c>
      <c r="EN41" s="45">
        <f t="shared" si="52"/>
        <v>9.2755223178200161E-2</v>
      </c>
      <c r="EO41" s="45">
        <f t="shared" si="53"/>
        <v>6.8019770662686316E-2</v>
      </c>
      <c r="EP41" s="45">
        <f t="shared" si="54"/>
        <v>4.3540921508584988E-3</v>
      </c>
      <c r="EQ41" s="45">
        <f t="shared" si="55"/>
        <v>1.996638222554455E-2</v>
      </c>
      <c r="ER41" s="45" t="str">
        <f t="shared" si="56"/>
        <v/>
      </c>
      <c r="ES41" s="45">
        <f t="shared" si="57"/>
        <v>5.0191853307165121E-3</v>
      </c>
      <c r="ET41" s="45">
        <f t="shared" si="58"/>
        <v>5.2284925992698093E-2</v>
      </c>
      <c r="EU41" s="45">
        <f t="shared" si="59"/>
        <v>2.0042237956334084E-3</v>
      </c>
      <c r="EV41" s="45">
        <f t="shared" si="60"/>
        <v>9.6137250341149991E-3</v>
      </c>
      <c r="EW41" s="45">
        <f t="shared" si="61"/>
        <v>1.013783553979675E-2</v>
      </c>
      <c r="EX41" s="45">
        <f t="shared" si="62"/>
        <v>3.654447405091609E-3</v>
      </c>
      <c r="EY41" s="45">
        <f t="shared" si="63"/>
        <v>1.8098280250956746E-2</v>
      </c>
      <c r="EZ41" s="45">
        <f t="shared" si="64"/>
        <v>1.4085971784753073E-2</v>
      </c>
      <c r="FA41" s="45">
        <f t="shared" si="65"/>
        <v>1.0788403552449649E-2</v>
      </c>
      <c r="FB41" s="45">
        <f t="shared" si="66"/>
        <v>2.9479344440120125E-2</v>
      </c>
      <c r="FC41" s="45">
        <f t="shared" si="67"/>
        <v>1.6733479351117256E-2</v>
      </c>
      <c r="FD41" s="45">
        <f t="shared" si="68"/>
        <v>5.05679566832316E-2</v>
      </c>
      <c r="FE41" s="45">
        <f t="shared" si="69"/>
        <v>4.4932069268877571E-2</v>
      </c>
      <c r="FF41" s="45">
        <f t="shared" si="70"/>
        <v>3.43435031240268E-2</v>
      </c>
      <c r="FG41" s="45">
        <f t="shared" si="71"/>
        <v>3.4466153596462906E-2</v>
      </c>
      <c r="FH41" s="45">
        <f t="shared" si="72"/>
        <v>1.805204865413701E-2</v>
      </c>
      <c r="FI41" s="45" t="str">
        <f t="shared" si="73"/>
        <v/>
      </c>
      <c r="FJ41" s="45" t="str">
        <f t="shared" si="74"/>
        <v/>
      </c>
      <c r="FK41" s="46">
        <f t="shared" si="86"/>
        <v>0.99999999999999989</v>
      </c>
      <c r="FL41" s="47">
        <f t="shared" si="87"/>
        <v>1.993952287433145</v>
      </c>
    </row>
    <row r="42" spans="1:168" x14ac:dyDescent="0.2">
      <c r="A42" t="s">
        <v>726</v>
      </c>
      <c r="B42" s="11">
        <v>37621</v>
      </c>
      <c r="C42" s="2">
        <v>1453.6</v>
      </c>
      <c r="D42" s="3">
        <v>94257</v>
      </c>
      <c r="E42" s="9">
        <v>49966.2</v>
      </c>
      <c r="F42" s="3">
        <v>368965</v>
      </c>
      <c r="G42" s="3">
        <v>7808</v>
      </c>
      <c r="H42" s="2">
        <v>40438</v>
      </c>
      <c r="I42" s="2" t="e">
        <v>#N/A</v>
      </c>
      <c r="J42" s="2">
        <v>3838494.1</v>
      </c>
      <c r="K42" s="2">
        <v>1144175.7361371408</v>
      </c>
      <c r="L42" s="9">
        <v>3947.8251</v>
      </c>
      <c r="M42" s="3">
        <v>264487</v>
      </c>
      <c r="N42" s="9">
        <v>3152.3589999999999</v>
      </c>
      <c r="O42" s="2">
        <v>14477.9</v>
      </c>
      <c r="P42" s="2">
        <v>17404.599999999999</v>
      </c>
      <c r="Q42" s="3">
        <v>102013</v>
      </c>
      <c r="R42" s="3">
        <v>134257</v>
      </c>
      <c r="S42" s="2">
        <v>39124.5</v>
      </c>
      <c r="T42" s="2">
        <v>82125.600000000006</v>
      </c>
      <c r="U42" s="3">
        <v>537737</v>
      </c>
      <c r="V42" s="2">
        <v>53259.6</v>
      </c>
      <c r="W42" s="2">
        <v>45529.2</v>
      </c>
      <c r="X42" s="3">
        <v>1098198.858119837</v>
      </c>
      <c r="Y42" s="2">
        <v>137323</v>
      </c>
      <c r="Z42" s="3" t="e">
        <v>#N/A</v>
      </c>
      <c r="AA42" s="3" t="e">
        <v>#N/A</v>
      </c>
      <c r="AB42" s="28"/>
      <c r="AC42" s="43">
        <f t="shared" si="75"/>
        <v>37621</v>
      </c>
      <c r="AD42" s="45">
        <f t="shared" si="76"/>
        <v>1.289108772907821</v>
      </c>
      <c r="AE42" s="45">
        <f t="shared" si="0"/>
        <v>-0.41521394611727658</v>
      </c>
      <c r="AF42" s="45">
        <f t="shared" si="1"/>
        <v>1.2531460369053837</v>
      </c>
      <c r="AG42" s="45">
        <f t="shared" si="2"/>
        <v>-0.20150929106597104</v>
      </c>
      <c r="AH42" s="45">
        <f t="shared" si="3"/>
        <v>3.8574088853418509</v>
      </c>
      <c r="AI42" s="45">
        <f t="shared" si="4"/>
        <v>8.2040029968960759</v>
      </c>
      <c r="AJ42" s="45" t="str">
        <f t="shared" si="5"/>
        <v/>
      </c>
      <c r="AK42" s="45">
        <f t="shared" si="6"/>
        <v>-1.1437493909199015</v>
      </c>
      <c r="AL42" s="45">
        <f t="shared" si="7"/>
        <v>-0.81022371276477934</v>
      </c>
      <c r="AM42" s="45">
        <f t="shared" si="8"/>
        <v>-1.1510775911283133</v>
      </c>
      <c r="AN42" s="45">
        <f t="shared" si="9"/>
        <v>2.1437729786510928</v>
      </c>
      <c r="AO42" s="45">
        <f t="shared" si="10"/>
        <v>4.1726782746051683</v>
      </c>
      <c r="AP42" s="45">
        <f t="shared" si="11"/>
        <v>-10.789943927537127</v>
      </c>
      <c r="AQ42" s="45">
        <f t="shared" si="12"/>
        <v>3.3864979654875338</v>
      </c>
      <c r="AR42" s="45">
        <f t="shared" si="13"/>
        <v>-1.6296539155087109</v>
      </c>
      <c r="AS42" s="45">
        <f t="shared" si="14"/>
        <v>2.2396356879588186</v>
      </c>
      <c r="AT42" s="45">
        <f t="shared" si="15"/>
        <v>-0.96492404893470107</v>
      </c>
      <c r="AU42" s="45">
        <f t="shared" si="16"/>
        <v>-0.39961142488457169</v>
      </c>
      <c r="AV42" s="45">
        <f t="shared" si="17"/>
        <v>1.4764687788372699</v>
      </c>
      <c r="AW42" s="45">
        <f t="shared" si="18"/>
        <v>2.6149079811338183</v>
      </c>
      <c r="AX42" s="45">
        <f t="shared" si="19"/>
        <v>-4.9175001536716501E-2</v>
      </c>
      <c r="AY42" s="45">
        <f t="shared" si="20"/>
        <v>-7.0364323855955373</v>
      </c>
      <c r="AZ42" s="45">
        <f t="shared" si="21"/>
        <v>7.7781946212540864</v>
      </c>
      <c r="BA42" s="45" t="str">
        <f t="shared" si="22"/>
        <v/>
      </c>
      <c r="BB42" s="45" t="str">
        <f t="shared" si="23"/>
        <v/>
      </c>
      <c r="BC42" s="32"/>
      <c r="BD42" s="39">
        <f t="shared" si="77"/>
        <v>37621</v>
      </c>
      <c r="BE42" s="44">
        <f>IF(AND(ISNUMBER(C41),ISNUMBER(C42)),INDEX('Country weights'!$B$6:$FB$133,MATCH(Goods!$BD42,'Country weights'!$A$6:$A$133,0),MATCH(Goods!BE$1,'Country weights'!$B$3:$FB$3,0)),"")</f>
        <v>0.25631498169922479</v>
      </c>
      <c r="BF42" s="44">
        <f>IF(AND(ISNUMBER(D41),ISNUMBER(D42)),INDEX('Country weights'!$B$6:$FB$133,MATCH(Goods!$BD42,'Country weights'!$A$6:$A$133,0),MATCH(Goods!BF$1,'Country weights'!$B$3:$FB$3,0)),"")</f>
        <v>8.5667003744922171E-2</v>
      </c>
      <c r="BG42" s="44">
        <f>IF(AND(ISNUMBER(E41),ISNUMBER(E42)),INDEX('Country weights'!$B$6:$FB$133,MATCH(Goods!$BD42,'Country weights'!$A$6:$A$133,0),MATCH(Goods!BG$1,'Country weights'!$B$3:$FB$3,0)),"")</f>
        <v>7.2344529265251964E-2</v>
      </c>
      <c r="BH42" s="44">
        <f>IF(AND(ISNUMBER(F41),ISNUMBER(F42)),INDEX('Country weights'!$B$6:$FB$133,MATCH(Goods!$BD42,'Country weights'!$A$6:$A$133,0),MATCH(Goods!BH$1,'Country weights'!$B$3:$FB$3,0)),"")</f>
        <v>4.8309806896745744E-2</v>
      </c>
      <c r="BI42" s="44">
        <f>IF(AND(ISNUMBER(G41),ISNUMBER(G42)),INDEX('Country weights'!$B$6:$FB$133,MATCH(Goods!$BD42,'Country weights'!$A$6:$A$133,0),MATCH(Goods!BI$1,'Country weights'!$B$3:$FB$3,0)),"")</f>
        <v>3.4250437987269644E-3</v>
      </c>
      <c r="BJ42" s="44">
        <f>IF(AND(ISNUMBER(H41),ISNUMBER(H42)),INDEX('Country weights'!$B$6:$FB$133,MATCH(Goods!$BD42,'Country weights'!$A$6:$A$133,0),MATCH(Goods!BJ$1,'Country weights'!$B$3:$FB$3,0)),"")</f>
        <v>1.5975230543444015E-2</v>
      </c>
      <c r="BK42" s="44" t="str">
        <f>IF(AND(ISNUMBER(I41),ISNUMBER(I42)),INDEX('Country weights'!$B$6:$FB$133,MATCH(Goods!$BD42,'Country weights'!$A$6:$A$133,0),MATCH(Goods!BK$1,'Country weights'!$B$3:$FB$3,0)),"")</f>
        <v/>
      </c>
      <c r="BL42" s="44">
        <f>IF(AND(ISNUMBER(J41),ISNUMBER(J42)),INDEX('Country weights'!$B$6:$FB$133,MATCH(Goods!$BD42,'Country weights'!$A$6:$A$133,0),MATCH(Goods!BL$1,'Country weights'!$B$3:$FB$3,0)),"")</f>
        <v>3.7196667971405514E-3</v>
      </c>
      <c r="BM42" s="44">
        <f>IF(AND(ISNUMBER(K41),ISNUMBER(K42)),INDEX('Country weights'!$B$6:$FB$133,MATCH(Goods!$BD42,'Country weights'!$A$6:$A$133,0),MATCH(Goods!BM$1,'Country weights'!$B$3:$FB$3,0)),"")</f>
        <v>3.3702861757225352E-2</v>
      </c>
      <c r="BN42" s="44">
        <f>IF(AND(ISNUMBER(L41),ISNUMBER(L42)),INDEX('Country weights'!$B$6:$FB$133,MATCH(Goods!$BD42,'Country weights'!$A$6:$A$133,0),MATCH(Goods!BN$1,'Country weights'!$B$3:$FB$3,0)),"")</f>
        <v>1.6788620324521442E-3</v>
      </c>
      <c r="BO42" s="44">
        <f>IF(AND(ISNUMBER(M41),ISNUMBER(M42)),INDEX('Country weights'!$B$6:$FB$133,MATCH(Goods!$BD42,'Country weights'!$A$6:$A$133,0),MATCH(Goods!BO$1,'Country weights'!$B$3:$FB$3,0)),"")</f>
        <v>6.8677995563659741E-3</v>
      </c>
      <c r="BP42" s="44">
        <f>IF(AND(ISNUMBER(N41),ISNUMBER(N42)),INDEX('Country weights'!$B$6:$FB$133,MATCH(Goods!$BD42,'Country weights'!$A$6:$A$133,0),MATCH(Goods!BP$1,'Country weights'!$B$3:$FB$3,0)),"")</f>
        <v>7.1275324467337323E-3</v>
      </c>
      <c r="BQ42" s="44">
        <f>IF(AND(ISNUMBER(O41),ISNUMBER(O42)),INDEX('Country weights'!$B$6:$FB$133,MATCH(Goods!$BD42,'Country weights'!$A$6:$A$133,0),MATCH(Goods!BQ$1,'Country weights'!$B$3:$FB$3,0)),"")</f>
        <v>2.5777590631724623E-3</v>
      </c>
      <c r="BR42" s="44">
        <f>IF(AND(ISNUMBER(P41),ISNUMBER(P42)),INDEX('Country weights'!$B$6:$FB$133,MATCH(Goods!$BD42,'Country weights'!$A$6:$A$133,0),MATCH(Goods!BR$1,'Country weights'!$B$3:$FB$3,0)),"")</f>
        <v>1.6364976961043297E-2</v>
      </c>
      <c r="BS42" s="44">
        <f>IF(AND(ISNUMBER(Q41),ISNUMBER(Q42)),INDEX('Country weights'!$B$6:$FB$133,MATCH(Goods!$BD42,'Country weights'!$A$6:$A$133,0),MATCH(Goods!BS$1,'Country weights'!$B$3:$FB$3,0)),"")</f>
        <v>1.2386085200438487E-2</v>
      </c>
      <c r="BT42" s="44">
        <f>IF(AND(ISNUMBER(R41),ISNUMBER(R42)),INDEX('Country weights'!$B$6:$FB$133,MATCH(Goods!$BD42,'Country weights'!$A$6:$A$133,0),MATCH(Goods!BT$1,'Country weights'!$B$3:$FB$3,0)),"")</f>
        <v>9.4473379611008639E-3</v>
      </c>
      <c r="BU42" s="44">
        <f>IF(AND(ISNUMBER(S41),ISNUMBER(S42)),INDEX('Country weights'!$B$6:$FB$133,MATCH(Goods!$BD42,'Country weights'!$A$6:$A$133,0),MATCH(Goods!BU$1,'Country weights'!$B$3:$FB$3,0)),"")</f>
        <v>2.3698122214309867E-2</v>
      </c>
      <c r="BV42" s="44">
        <f>IF(AND(ISNUMBER(T41),ISNUMBER(T42)),INDEX('Country weights'!$B$6:$FB$133,MATCH(Goods!$BD42,'Country weights'!$A$6:$A$133,0),MATCH(Goods!BV$1,'Country weights'!$B$3:$FB$3,0)),"")</f>
        <v>1.1276825163400617E-2</v>
      </c>
      <c r="BW42" s="44">
        <f>IF(AND(ISNUMBER(U41),ISNUMBER(U42)),INDEX('Country weights'!$B$6:$FB$133,MATCH(Goods!$BD42,'Country weights'!$A$6:$A$133,0),MATCH(Goods!BW$1,'Country weights'!$B$3:$FB$3,0)),"")</f>
        <v>3.6750355538306453E-2</v>
      </c>
      <c r="BX42" s="44">
        <f>IF(AND(ISNUMBER(V41),ISNUMBER(V42)),INDEX('Country weights'!$B$6:$FB$133,MATCH(Goods!$BD42,'Country weights'!$A$6:$A$133,0),MATCH(Goods!BX$1,'Country weights'!$B$3:$FB$3,0)),"")</f>
        <v>3.2695322988654026E-2</v>
      </c>
      <c r="BY42" s="44">
        <f>IF(AND(ISNUMBER(W41),ISNUMBER(W42)),INDEX('Country weights'!$B$6:$FB$133,MATCH(Goods!$BD42,'Country weights'!$A$6:$A$133,0),MATCH(Goods!BY$1,'Country weights'!$B$3:$FB$3,0)),"")</f>
        <v>2.7330330335497317E-2</v>
      </c>
      <c r="BZ42" s="44">
        <f>IF(AND(ISNUMBER(X41),ISNUMBER(X42)),INDEX('Country weights'!$B$6:$FB$133,MATCH(Goods!$BD42,'Country weights'!$A$6:$A$133,0),MATCH(Goods!BZ$1,'Country weights'!$B$3:$FB$3,0)),"")</f>
        <v>2.4412767409057276E-2</v>
      </c>
      <c r="CA42" s="44">
        <f>IF(AND(ISNUMBER(Y41),ISNUMBER(Y42)),INDEX('Country weights'!$B$6:$FB$133,MATCH(Goods!$BD42,'Country weights'!$A$6:$A$133,0),MATCH(Goods!CA$1,'Country weights'!$B$3:$FB$3,0)),"")</f>
        <v>1.4541657500895188E-2</v>
      </c>
      <c r="CB42" s="44" t="str">
        <f>IF(AND(ISNUMBER(Z41),ISNUMBER(Z42)),INDEX('Country weights'!$B$6:$FB$133,MATCH(Goods!$BD42,'Country weights'!$A$6:$A$133,0),MATCH(Goods!CB$1,'Country weights'!$B$3:$FB$3,0)),"")</f>
        <v/>
      </c>
      <c r="CC42" s="44" t="str">
        <f>IF(AND(ISNUMBER(AA41),ISNUMBER(AA42)),INDEX('Country weights'!$B$6:$FB$133,MATCH(Goods!$BD42,'Country weights'!$A$6:$A$133,0),MATCH(Goods!CC$1,'Country weights'!$B$3:$FB$3,0)),"")</f>
        <v/>
      </c>
      <c r="CD42" s="46">
        <f t="shared" si="78"/>
        <v>0.74661485887410928</v>
      </c>
      <c r="CF42" s="39">
        <f t="shared" si="79"/>
        <v>37621</v>
      </c>
      <c r="CG42" s="45">
        <f t="shared" si="80"/>
        <v>0.34330281356273334</v>
      </c>
      <c r="CH42" s="45">
        <f t="shared" si="26"/>
        <v>0.11474055562476683</v>
      </c>
      <c r="CI42" s="45">
        <f t="shared" si="27"/>
        <v>9.6896717772731011E-2</v>
      </c>
      <c r="CJ42" s="45">
        <f t="shared" si="28"/>
        <v>6.4705123829971248E-2</v>
      </c>
      <c r="CK42" s="45">
        <f t="shared" si="29"/>
        <v>4.5874305313075474E-3</v>
      </c>
      <c r="CL42" s="45">
        <f t="shared" si="30"/>
        <v>2.139688268129912E-2</v>
      </c>
      <c r="CM42" s="45" t="str">
        <f t="shared" si="31"/>
        <v/>
      </c>
      <c r="CN42" s="45">
        <f t="shared" si="32"/>
        <v>4.9820422844916142E-3</v>
      </c>
      <c r="CO42" s="45">
        <f t="shared" si="33"/>
        <v>4.5140893402589206E-2</v>
      </c>
      <c r="CP42" s="45">
        <f t="shared" si="34"/>
        <v>2.2486319586297251E-3</v>
      </c>
      <c r="CQ42" s="45">
        <f t="shared" si="35"/>
        <v>9.1985840821900786E-3</v>
      </c>
      <c r="CR42" s="45">
        <f t="shared" si="36"/>
        <v>9.5464647696430899E-3</v>
      </c>
      <c r="CS42" s="45">
        <f t="shared" si="37"/>
        <v>3.452595448019488E-3</v>
      </c>
      <c r="CT42" s="45">
        <f t="shared" si="38"/>
        <v>2.1918900711032707E-2</v>
      </c>
      <c r="CU42" s="45">
        <f t="shared" si="39"/>
        <v>1.6589658045537199E-2</v>
      </c>
      <c r="CV42" s="45">
        <f t="shared" si="40"/>
        <v>1.2653562742305172E-2</v>
      </c>
      <c r="CW42" s="45">
        <f t="shared" si="41"/>
        <v>3.1740758883430864E-2</v>
      </c>
      <c r="CX42" s="45">
        <f t="shared" si="42"/>
        <v>1.510393883722861E-2</v>
      </c>
      <c r="CY42" s="45">
        <f t="shared" si="43"/>
        <v>4.9222641501839075E-2</v>
      </c>
      <c r="CZ42" s="45">
        <f t="shared" si="44"/>
        <v>4.3791417489277375E-2</v>
      </c>
      <c r="DA42" s="45">
        <f t="shared" si="45"/>
        <v>3.6605660884798476E-2</v>
      </c>
      <c r="DB42" s="45">
        <f t="shared" si="46"/>
        <v>3.2697939397926777E-2</v>
      </c>
      <c r="DC42" s="45">
        <f t="shared" si="47"/>
        <v>1.9476785558251438E-2</v>
      </c>
      <c r="DD42" s="45" t="str">
        <f t="shared" si="48"/>
        <v/>
      </c>
      <c r="DE42" s="45" t="str">
        <f t="shared" si="49"/>
        <v/>
      </c>
      <c r="DF42" s="46">
        <f t="shared" si="81"/>
        <v>1</v>
      </c>
      <c r="DG42" s="47">
        <f>SUMPRODUCT(AD42:BB42,CG42:DE42,'Sector weights'!B29:Z29)</f>
        <v>0.62003551799885448</v>
      </c>
      <c r="DI42" s="45">
        <f>IF(AND(ISNUMBER(C41),ISNUMBER(C42)),CG42*'Sector weights'!B29,"")</f>
        <v>0.27872474979852829</v>
      </c>
      <c r="DJ42" s="45">
        <f>IF(AND(ISNUMBER(D41),ISNUMBER(D42)),CH42*'Sector weights'!C29,"")</f>
        <v>8.4567774411183461E-2</v>
      </c>
      <c r="DK42" s="45">
        <f>IF(AND(ISNUMBER(E41),ISNUMBER(E42)),CI42*'Sector weights'!D29,"")</f>
        <v>7.3755567936048635E-2</v>
      </c>
      <c r="DL42" s="45">
        <f>IF(AND(ISNUMBER(F41),ISNUMBER(F42)),CJ42*'Sector weights'!E29,"")</f>
        <v>5.3554812297656448E-2</v>
      </c>
      <c r="DM42" s="45">
        <f>IF(AND(ISNUMBER(G41),ISNUMBER(G42)),CK42*'Sector weights'!F29,"")</f>
        <v>3.4612909207517206E-3</v>
      </c>
      <c r="DN42" s="45">
        <f>IF(AND(ISNUMBER(H41),ISNUMBER(H42)),CL42*'Sector weights'!G29,"")</f>
        <v>1.5932025653314554E-2</v>
      </c>
      <c r="DO42" s="45" t="str">
        <f>IF(AND(ISNUMBER(I41),ISNUMBER(I42)),CM42*'Sector weights'!H29,"")</f>
        <v/>
      </c>
      <c r="DP42" s="45">
        <f>IF(AND(ISNUMBER(J41),ISNUMBER(J42)),CN42*'Sector weights'!I29,"")</f>
        <v>3.8774607453829885E-3</v>
      </c>
      <c r="DQ42" s="45">
        <f>IF(AND(ISNUMBER(K41),ISNUMBER(K42)),CO42*'Sector weights'!J29,"")</f>
        <v>4.1601161427254993E-2</v>
      </c>
      <c r="DR42" s="45">
        <f>IF(AND(ISNUMBER(L41),ISNUMBER(L42)),CP42*'Sector weights'!K29,"")</f>
        <v>1.5946410590136518E-3</v>
      </c>
      <c r="DS42" s="45">
        <f>IF(AND(ISNUMBER(M41),ISNUMBER(M42)),CQ42*'Sector weights'!L29,"")</f>
        <v>7.5073583465901702E-3</v>
      </c>
      <c r="DT42" s="45">
        <f>IF(AND(ISNUMBER(N41),ISNUMBER(N42)),CR42*'Sector weights'!M29,"")</f>
        <v>8.0711611956709155E-3</v>
      </c>
      <c r="DU42" s="45">
        <f>IF(AND(ISNUMBER(O41),ISNUMBER(O42)),CS42*'Sector weights'!N29,"")</f>
        <v>2.9405186786760711E-3</v>
      </c>
      <c r="DV42" s="45">
        <f>IF(AND(ISNUMBER(P41),ISNUMBER(P42)),CT42*'Sector weights'!O29,"")</f>
        <v>1.4331245131367323E-2</v>
      </c>
      <c r="DW42" s="45">
        <f>IF(AND(ISNUMBER(Q41),ISNUMBER(Q42)),CU42*'Sector weights'!P29,"")</f>
        <v>1.115467907422207E-2</v>
      </c>
      <c r="DX42" s="45">
        <f>IF(AND(ISNUMBER(R41),ISNUMBER(R42)),CV42*'Sector weights'!Q29,"")</f>
        <v>8.4140938073148982E-3</v>
      </c>
      <c r="DY42" s="45">
        <f>IF(AND(ISNUMBER(S41),ISNUMBER(S42)),CW42*'Sector weights'!R29,"")</f>
        <v>2.3057292869392017E-2</v>
      </c>
      <c r="DZ42" s="45">
        <f>IF(AND(ISNUMBER(T41),ISNUMBER(T42)),CX42*'Sector weights'!S29,"")</f>
        <v>1.3120668395348532E-2</v>
      </c>
      <c r="EA42" s="45">
        <f>IF(AND(ISNUMBER(U41),ISNUMBER(U42)),CY42*'Sector weights'!T29,"")</f>
        <v>3.9902213165186683E-2</v>
      </c>
      <c r="EB42" s="45">
        <f>IF(AND(ISNUMBER(V41),ISNUMBER(V42)),CZ42*'Sector weights'!U29,"")</f>
        <v>3.5559360790881268E-2</v>
      </c>
      <c r="EC42" s="45">
        <f>IF(AND(ISNUMBER(W41),ISNUMBER(W42)),DA42*'Sector weights'!V29,"")</f>
        <v>2.6641801608625129E-2</v>
      </c>
      <c r="ED42" s="45">
        <f>IF(AND(ISNUMBER(X41),ISNUMBER(X42)),DB42*'Sector weights'!W29,"")</f>
        <v>2.7521590935392477E-2</v>
      </c>
      <c r="EE42" s="45">
        <f>IF(AND(ISNUMBER(Y41),ISNUMBER(Y42)),DC42*'Sector weights'!X29,"")</f>
        <v>1.4584372662743945E-2</v>
      </c>
      <c r="EF42" s="45" t="str">
        <f>IF(AND(ISNUMBER(Z41),ISNUMBER(Z42)),DD42*'Sector weights'!Y29,"")</f>
        <v/>
      </c>
      <c r="EG42" s="45" t="str">
        <f>IF(AND(ISNUMBER(AA41),ISNUMBER(AA42)),DE42*'Sector weights'!Z29,"")</f>
        <v/>
      </c>
      <c r="EH42" s="46">
        <f t="shared" si="82"/>
        <v>0.78987584091054641</v>
      </c>
      <c r="EI42" s="47">
        <f t="shared" si="83"/>
        <v>0.62003551799885459</v>
      </c>
      <c r="EK42" s="39">
        <f t="shared" si="84"/>
        <v>37621</v>
      </c>
      <c r="EL42" s="45">
        <f t="shared" si="85"/>
        <v>0.352871597487046</v>
      </c>
      <c r="EM42" s="45">
        <f t="shared" si="51"/>
        <v>0.10706464235403901</v>
      </c>
      <c r="EN42" s="45">
        <f t="shared" si="52"/>
        <v>9.3376153714266427E-2</v>
      </c>
      <c r="EO42" s="45">
        <f t="shared" si="53"/>
        <v>6.7801557566211909E-2</v>
      </c>
      <c r="EP42" s="45">
        <f t="shared" si="54"/>
        <v>4.382069613322573E-3</v>
      </c>
      <c r="EQ42" s="45">
        <f t="shared" si="55"/>
        <v>2.0170291111763296E-2</v>
      </c>
      <c r="ER42" s="45" t="str">
        <f t="shared" si="56"/>
        <v/>
      </c>
      <c r="ES42" s="45">
        <f t="shared" si="57"/>
        <v>4.9089496659540342E-3</v>
      </c>
      <c r="ET42" s="45">
        <f t="shared" si="58"/>
        <v>5.2667975487512515E-2</v>
      </c>
      <c r="EU42" s="45">
        <f t="shared" si="59"/>
        <v>2.0188502754754402E-3</v>
      </c>
      <c r="EV42" s="45">
        <f t="shared" si="60"/>
        <v>9.5044790051255403E-3</v>
      </c>
      <c r="EW42" s="45">
        <f t="shared" si="61"/>
        <v>1.021826567877644E-2</v>
      </c>
      <c r="EX42" s="45">
        <f t="shared" si="62"/>
        <v>3.7227606243613234E-3</v>
      </c>
      <c r="EY42" s="45">
        <f t="shared" si="63"/>
        <v>1.8143668142637039E-2</v>
      </c>
      <c r="EZ42" s="45">
        <f t="shared" si="64"/>
        <v>1.4122066401427436E-2</v>
      </c>
      <c r="FA42" s="45">
        <f t="shared" si="65"/>
        <v>1.0652425826336668E-2</v>
      </c>
      <c r="FB42" s="45">
        <f t="shared" si="66"/>
        <v>2.9191034432465013E-2</v>
      </c>
      <c r="FC42" s="45">
        <f t="shared" si="67"/>
        <v>1.6611051656198774E-2</v>
      </c>
      <c r="FD42" s="45">
        <f t="shared" si="68"/>
        <v>5.0517070023547682E-2</v>
      </c>
      <c r="FE42" s="45">
        <f t="shared" si="69"/>
        <v>4.5018924429805887E-2</v>
      </c>
      <c r="FF42" s="45">
        <f t="shared" si="70"/>
        <v>3.3729100484847362E-2</v>
      </c>
      <c r="FG42" s="45">
        <f t="shared" si="71"/>
        <v>3.4842932914198731E-2</v>
      </c>
      <c r="FH42" s="45">
        <f t="shared" si="72"/>
        <v>1.8464133104680723E-2</v>
      </c>
      <c r="FI42" s="45" t="str">
        <f t="shared" si="73"/>
        <v/>
      </c>
      <c r="FJ42" s="45" t="str">
        <f t="shared" si="74"/>
        <v/>
      </c>
      <c r="FK42" s="46">
        <f t="shared" si="86"/>
        <v>0.99999999999999967</v>
      </c>
      <c r="FL42" s="47">
        <f t="shared" si="87"/>
        <v>0.78497845596099669</v>
      </c>
    </row>
    <row r="43" spans="1:168" x14ac:dyDescent="0.2">
      <c r="A43" t="s">
        <v>727</v>
      </c>
      <c r="B43" s="11">
        <v>37711</v>
      </c>
      <c r="C43" s="2">
        <v>1452</v>
      </c>
      <c r="D43" s="3">
        <v>94991</v>
      </c>
      <c r="E43" s="9">
        <v>50381.599999999999</v>
      </c>
      <c r="F43" s="3">
        <v>372398</v>
      </c>
      <c r="G43" s="3">
        <v>7676</v>
      </c>
      <c r="H43" s="2">
        <v>40292</v>
      </c>
      <c r="I43" s="2">
        <v>650500</v>
      </c>
      <c r="J43" s="2">
        <v>3942297.2</v>
      </c>
      <c r="K43" s="2">
        <v>1153155.1059560939</v>
      </c>
      <c r="L43" s="9">
        <v>3665.3247000000001</v>
      </c>
      <c r="M43" s="3">
        <v>268843</v>
      </c>
      <c r="N43" s="9">
        <v>3184.8690000000001</v>
      </c>
      <c r="O43" s="2">
        <v>15602</v>
      </c>
      <c r="P43" s="2">
        <v>17988.5</v>
      </c>
      <c r="Q43" s="3">
        <v>101756</v>
      </c>
      <c r="R43" s="3">
        <v>136671</v>
      </c>
      <c r="S43" s="2">
        <v>40698.9</v>
      </c>
      <c r="T43" s="2">
        <v>83829.7</v>
      </c>
      <c r="U43" s="3">
        <v>560309</v>
      </c>
      <c r="V43" s="2">
        <v>53988</v>
      </c>
      <c r="W43" s="2">
        <v>45965.9</v>
      </c>
      <c r="X43" s="3">
        <v>1145264.5759621812</v>
      </c>
      <c r="Y43" s="2">
        <v>131182.9</v>
      </c>
      <c r="Z43" s="3" t="e">
        <v>#N/A</v>
      </c>
      <c r="AA43" s="3" t="e">
        <v>#N/A</v>
      </c>
      <c r="AB43" s="28"/>
      <c r="AC43" s="43">
        <f t="shared" si="75"/>
        <v>37711</v>
      </c>
      <c r="AD43" s="45">
        <f t="shared" si="76"/>
        <v>-0.11007154650521933</v>
      </c>
      <c r="AE43" s="45">
        <f t="shared" si="0"/>
        <v>0.77872200473174669</v>
      </c>
      <c r="AF43" s="45">
        <f t="shared" si="1"/>
        <v>0.83136200071247668</v>
      </c>
      <c r="AG43" s="45">
        <f t="shared" si="2"/>
        <v>0.93044055669238013</v>
      </c>
      <c r="AH43" s="45">
        <f t="shared" si="3"/>
        <v>-1.6905737704917989</v>
      </c>
      <c r="AI43" s="45">
        <f t="shared" si="4"/>
        <v>-0.36104654038280337</v>
      </c>
      <c r="AJ43" s="45" t="str">
        <f t="shared" si="5"/>
        <v/>
      </c>
      <c r="AK43" s="45">
        <f t="shared" si="6"/>
        <v>2.7042662381583371</v>
      </c>
      <c r="AL43" s="45">
        <f t="shared" si="7"/>
        <v>0.78478939339059473</v>
      </c>
      <c r="AM43" s="45">
        <f t="shared" si="8"/>
        <v>-7.1558489255261097</v>
      </c>
      <c r="AN43" s="45">
        <f t="shared" si="9"/>
        <v>1.6469618544578735</v>
      </c>
      <c r="AO43" s="45">
        <f t="shared" si="10"/>
        <v>1.0312911695653959</v>
      </c>
      <c r="AP43" s="45">
        <f t="shared" si="11"/>
        <v>7.7642475773420205</v>
      </c>
      <c r="AQ43" s="45">
        <f t="shared" si="12"/>
        <v>3.3548602093699476</v>
      </c>
      <c r="AR43" s="45">
        <f t="shared" si="13"/>
        <v>-0.25192867575700717</v>
      </c>
      <c r="AS43" s="45">
        <f t="shared" si="14"/>
        <v>1.7980440498446937</v>
      </c>
      <c r="AT43" s="45">
        <f t="shared" si="15"/>
        <v>4.0240769850093949</v>
      </c>
      <c r="AU43" s="45">
        <f t="shared" si="16"/>
        <v>2.0749924505878647</v>
      </c>
      <c r="AV43" s="45">
        <f t="shared" si="17"/>
        <v>4.1975910156823781</v>
      </c>
      <c r="AW43" s="45">
        <f t="shared" si="18"/>
        <v>1.3676407633553378</v>
      </c>
      <c r="AX43" s="45">
        <f t="shared" si="19"/>
        <v>0.95916466794936373</v>
      </c>
      <c r="AY43" s="45">
        <f t="shared" si="20"/>
        <v>4.2857190657548783</v>
      </c>
      <c r="AZ43" s="45">
        <f t="shared" si="21"/>
        <v>-4.4712830334321279</v>
      </c>
      <c r="BA43" s="45" t="str">
        <f t="shared" si="22"/>
        <v/>
      </c>
      <c r="BB43" s="45" t="str">
        <f t="shared" si="23"/>
        <v/>
      </c>
      <c r="BC43" s="32"/>
      <c r="BD43" s="39">
        <f t="shared" si="77"/>
        <v>37711</v>
      </c>
      <c r="BE43" s="44">
        <f>IF(AND(ISNUMBER(C42),ISNUMBER(C43)),INDEX('Country weights'!$B$6:$FB$133,MATCH(Goods!$BD43,'Country weights'!$A$6:$A$133,0),MATCH(Goods!BE$1,'Country weights'!$B$3:$FB$3,0)),"")</f>
        <v>0.24404267623495832</v>
      </c>
      <c r="BF43" s="44">
        <f>IF(AND(ISNUMBER(D42),ISNUMBER(D43)),INDEX('Country weights'!$B$6:$FB$133,MATCH(Goods!$BD43,'Country weights'!$A$6:$A$133,0),MATCH(Goods!BF$1,'Country weights'!$B$3:$FB$3,0)),"")</f>
        <v>8.4357713027710446E-2</v>
      </c>
      <c r="BG43" s="44">
        <f>IF(AND(ISNUMBER(E42),ISNUMBER(E43)),INDEX('Country weights'!$B$6:$FB$133,MATCH(Goods!$BD43,'Country weights'!$A$6:$A$133,0),MATCH(Goods!BG$1,'Country weights'!$B$3:$FB$3,0)),"")</f>
        <v>7.0423151316635138E-2</v>
      </c>
      <c r="BH43" s="44">
        <f>IF(AND(ISNUMBER(F42),ISNUMBER(F43)),INDEX('Country weights'!$B$6:$FB$133,MATCH(Goods!$BD43,'Country weights'!$A$6:$A$133,0),MATCH(Goods!BH$1,'Country weights'!$B$3:$FB$3,0)),"")</f>
        <v>4.6283715616006194E-2</v>
      </c>
      <c r="BI43" s="44">
        <f>IF(AND(ISNUMBER(G42),ISNUMBER(G43)),INDEX('Country weights'!$B$6:$FB$133,MATCH(Goods!$BD43,'Country weights'!$A$6:$A$133,0),MATCH(Goods!BI$1,'Country weights'!$B$3:$FB$3,0)),"")</f>
        <v>3.6328279124938183E-3</v>
      </c>
      <c r="BJ43" s="44">
        <f>IF(AND(ISNUMBER(H42),ISNUMBER(H43)),INDEX('Country weights'!$B$6:$FB$133,MATCH(Goods!$BD43,'Country weights'!$A$6:$A$133,0),MATCH(Goods!BJ$1,'Country weights'!$B$3:$FB$3,0)),"")</f>
        <v>1.7130181761639791E-2</v>
      </c>
      <c r="BK43" s="44" t="str">
        <f>IF(AND(ISNUMBER(I42),ISNUMBER(I43)),INDEX('Country weights'!$B$6:$FB$133,MATCH(Goods!$BD43,'Country weights'!$A$6:$A$133,0),MATCH(Goods!BK$1,'Country weights'!$B$3:$FB$3,0)),"")</f>
        <v/>
      </c>
      <c r="BL43" s="44">
        <f>IF(AND(ISNUMBER(J42),ISNUMBER(J43)),INDEX('Country weights'!$B$6:$FB$133,MATCH(Goods!$BD43,'Country weights'!$A$6:$A$133,0),MATCH(Goods!BL$1,'Country weights'!$B$3:$FB$3,0)),"")</f>
        <v>3.614791321494224E-3</v>
      </c>
      <c r="BM43" s="44">
        <f>IF(AND(ISNUMBER(K42),ISNUMBER(K43)),INDEX('Country weights'!$B$6:$FB$133,MATCH(Goods!$BD43,'Country weights'!$A$6:$A$133,0),MATCH(Goods!BM$1,'Country weights'!$B$3:$FB$3,0)),"")</f>
        <v>3.0028459036363763E-2</v>
      </c>
      <c r="BN43" s="44">
        <f>IF(AND(ISNUMBER(L42),ISNUMBER(L43)),INDEX('Country weights'!$B$6:$FB$133,MATCH(Goods!$BD43,'Country weights'!$A$6:$A$133,0),MATCH(Goods!BN$1,'Country weights'!$B$3:$FB$3,0)),"")</f>
        <v>2.0112123350083341E-3</v>
      </c>
      <c r="BO43" s="44">
        <f>IF(AND(ISNUMBER(M42),ISNUMBER(M43)),INDEX('Country weights'!$B$6:$FB$133,MATCH(Goods!$BD43,'Country weights'!$A$6:$A$133,0),MATCH(Goods!BO$1,'Country weights'!$B$3:$FB$3,0)),"")</f>
        <v>7.6259632955732034E-3</v>
      </c>
      <c r="BP43" s="44">
        <f>IF(AND(ISNUMBER(N42),ISNUMBER(N43)),INDEX('Country weights'!$B$6:$FB$133,MATCH(Goods!$BD43,'Country weights'!$A$6:$A$133,0),MATCH(Goods!BP$1,'Country weights'!$B$3:$FB$3,0)),"")</f>
        <v>8.0551291627906311E-3</v>
      </c>
      <c r="BQ43" s="44">
        <f>IF(AND(ISNUMBER(O42),ISNUMBER(O43)),INDEX('Country weights'!$B$6:$FB$133,MATCH(Goods!$BD43,'Country weights'!$A$6:$A$133,0),MATCH(Goods!BQ$1,'Country weights'!$B$3:$FB$3,0)),"")</f>
        <v>3.0176603837244942E-3</v>
      </c>
      <c r="BR43" s="44">
        <f>IF(AND(ISNUMBER(P42),ISNUMBER(P43)),INDEX('Country weights'!$B$6:$FB$133,MATCH(Goods!$BD43,'Country weights'!$A$6:$A$133,0),MATCH(Goods!BR$1,'Country weights'!$B$3:$FB$3,0)),"")</f>
        <v>1.7650928859643665E-2</v>
      </c>
      <c r="BS43" s="44">
        <f>IF(AND(ISNUMBER(Q42),ISNUMBER(Q43)),INDEX('Country weights'!$B$6:$FB$133,MATCH(Goods!$BD43,'Country weights'!$A$6:$A$133,0),MATCH(Goods!BS$1,'Country weights'!$B$3:$FB$3,0)),"")</f>
        <v>1.2675297447189609E-2</v>
      </c>
      <c r="BT43" s="44">
        <f>IF(AND(ISNUMBER(R42),ISNUMBER(R43)),INDEX('Country weights'!$B$6:$FB$133,MATCH(Goods!$BD43,'Country weights'!$A$6:$A$133,0),MATCH(Goods!BT$1,'Country weights'!$B$3:$FB$3,0)),"")</f>
        <v>9.5802974148949359E-3</v>
      </c>
      <c r="BU43" s="44">
        <f>IF(AND(ISNUMBER(S42),ISNUMBER(S43)),INDEX('Country weights'!$B$6:$FB$133,MATCH(Goods!$BD43,'Country weights'!$A$6:$A$133,0),MATCH(Goods!BU$1,'Country weights'!$B$3:$FB$3,0)),"")</f>
        <v>2.4114073019407503E-2</v>
      </c>
      <c r="BV43" s="44">
        <f>IF(AND(ISNUMBER(T42),ISNUMBER(T43)),INDEX('Country weights'!$B$6:$FB$133,MATCH(Goods!$BD43,'Country weights'!$A$6:$A$133,0),MATCH(Goods!BV$1,'Country weights'!$B$3:$FB$3,0)),"")</f>
        <v>1.2171846424940558E-2</v>
      </c>
      <c r="BW43" s="44">
        <f>IF(AND(ISNUMBER(U42),ISNUMBER(U43)),INDEX('Country weights'!$B$6:$FB$133,MATCH(Goods!$BD43,'Country weights'!$A$6:$A$133,0),MATCH(Goods!BW$1,'Country weights'!$B$3:$FB$3,0)),"")</f>
        <v>3.5944968445979379E-2</v>
      </c>
      <c r="BX43" s="44">
        <f>IF(AND(ISNUMBER(V42),ISNUMBER(V43)),INDEX('Country weights'!$B$6:$FB$133,MATCH(Goods!$BD43,'Country weights'!$A$6:$A$133,0),MATCH(Goods!BX$1,'Country weights'!$B$3:$FB$3,0)),"")</f>
        <v>3.3442196245908114E-2</v>
      </c>
      <c r="BY43" s="44">
        <f>IF(AND(ISNUMBER(W42),ISNUMBER(W43)),INDEX('Country weights'!$B$6:$FB$133,MATCH(Goods!$BD43,'Country weights'!$A$6:$A$133,0),MATCH(Goods!BY$1,'Country weights'!$B$3:$FB$3,0)),"")</f>
        <v>2.6725336221959883E-2</v>
      </c>
      <c r="BZ43" s="44">
        <f>IF(AND(ISNUMBER(X42),ISNUMBER(X43)),INDEX('Country weights'!$B$6:$FB$133,MATCH(Goods!$BD43,'Country weights'!$A$6:$A$133,0),MATCH(Goods!BZ$1,'Country weights'!$B$3:$FB$3,0)),"")</f>
        <v>2.3873826947431152E-2</v>
      </c>
      <c r="CA43" s="44">
        <f>IF(AND(ISNUMBER(Y42),ISNUMBER(Y43)),INDEX('Country weights'!$B$6:$FB$133,MATCH(Goods!$BD43,'Country weights'!$A$6:$A$133,0),MATCH(Goods!CA$1,'Country weights'!$B$3:$FB$3,0)),"")</f>
        <v>1.515943476086792E-2</v>
      </c>
      <c r="CB43" s="44" t="str">
        <f>IF(AND(ISNUMBER(Z42),ISNUMBER(Z43)),INDEX('Country weights'!$B$6:$FB$133,MATCH(Goods!$BD43,'Country weights'!$A$6:$A$133,0),MATCH(Goods!CB$1,'Country weights'!$B$3:$FB$3,0)),"")</f>
        <v/>
      </c>
      <c r="CC43" s="44" t="str">
        <f>IF(AND(ISNUMBER(AA42),ISNUMBER(AA43)),INDEX('Country weights'!$B$6:$FB$133,MATCH(Goods!$BD43,'Country weights'!$A$6:$A$133,0),MATCH(Goods!CC$1,'Country weights'!$B$3:$FB$3,0)),"")</f>
        <v/>
      </c>
      <c r="CD43" s="46">
        <f t="shared" si="78"/>
        <v>0.73156168719262105</v>
      </c>
      <c r="CF43" s="39">
        <f t="shared" si="79"/>
        <v>37711</v>
      </c>
      <c r="CG43" s="45">
        <f t="shared" si="80"/>
        <v>0.33359138471490457</v>
      </c>
      <c r="CH43" s="45">
        <f t="shared" si="26"/>
        <v>0.11531182469578805</v>
      </c>
      <c r="CI43" s="45">
        <f t="shared" si="27"/>
        <v>9.6264132676063235E-2</v>
      </c>
      <c r="CJ43" s="45">
        <f t="shared" si="28"/>
        <v>6.3267003215573853E-2</v>
      </c>
      <c r="CK43" s="45">
        <f t="shared" si="29"/>
        <v>4.9658531550973509E-3</v>
      </c>
      <c r="CL43" s="45">
        <f t="shared" si="30"/>
        <v>2.3415908817446578E-2</v>
      </c>
      <c r="CM43" s="45" t="str">
        <f t="shared" si="31"/>
        <v/>
      </c>
      <c r="CN43" s="45">
        <f t="shared" si="32"/>
        <v>4.9411982403917845E-3</v>
      </c>
      <c r="CO43" s="45">
        <f t="shared" si="33"/>
        <v>4.104706351093703E-2</v>
      </c>
      <c r="CP43" s="45">
        <f t="shared" si="34"/>
        <v>2.7492040250582171E-3</v>
      </c>
      <c r="CQ43" s="45">
        <f t="shared" si="35"/>
        <v>1.0424224544669571E-2</v>
      </c>
      <c r="CR43" s="45">
        <f t="shared" si="36"/>
        <v>1.1010867988046654E-2</v>
      </c>
      <c r="CS43" s="45">
        <f t="shared" si="37"/>
        <v>4.1249568376179064E-3</v>
      </c>
      <c r="CT43" s="45">
        <f t="shared" si="38"/>
        <v>2.4127738191675085E-2</v>
      </c>
      <c r="CU43" s="45">
        <f t="shared" si="39"/>
        <v>1.7326354932324643E-2</v>
      </c>
      <c r="CV43" s="45">
        <f t="shared" si="40"/>
        <v>1.3095679534092977E-2</v>
      </c>
      <c r="CW43" s="45">
        <f t="shared" si="41"/>
        <v>3.2962460229356214E-2</v>
      </c>
      <c r="CX43" s="45">
        <f t="shared" si="42"/>
        <v>1.6638168233837125E-2</v>
      </c>
      <c r="CY43" s="45">
        <f t="shared" si="43"/>
        <v>4.9134569340172442E-2</v>
      </c>
      <c r="CZ43" s="45">
        <f t="shared" si="44"/>
        <v>4.5713433099870283E-2</v>
      </c>
      <c r="DA43" s="45">
        <f t="shared" si="45"/>
        <v>3.6531897022271304E-2</v>
      </c>
      <c r="DB43" s="45">
        <f t="shared" si="46"/>
        <v>3.2634058570026159E-2</v>
      </c>
      <c r="DC43" s="45">
        <f t="shared" si="47"/>
        <v>2.0722018424779023E-2</v>
      </c>
      <c r="DD43" s="45" t="str">
        <f t="shared" si="48"/>
        <v/>
      </c>
      <c r="DE43" s="45" t="str">
        <f t="shared" si="49"/>
        <v/>
      </c>
      <c r="DF43" s="46">
        <f t="shared" si="81"/>
        <v>1</v>
      </c>
      <c r="DG43" s="47">
        <f>SUMPRODUCT(AD43:BB43,CG43:DE43,'Sector weights'!B30:Z30)</f>
        <v>0.68899780304264713</v>
      </c>
      <c r="DI43" s="45">
        <f>IF(AND(ISNUMBER(C42),ISNUMBER(C43)),CG43*'Sector weights'!B30,"")</f>
        <v>0.26927389872367019</v>
      </c>
      <c r="DJ43" s="45">
        <f>IF(AND(ISNUMBER(D42),ISNUMBER(D43)),CH43*'Sector weights'!C30,"")</f>
        <v>8.4555605641353754E-2</v>
      </c>
      <c r="DK43" s="45">
        <f>IF(AND(ISNUMBER(E42),ISNUMBER(E43)),CI43*'Sector weights'!D30,"")</f>
        <v>7.3122258361539308E-2</v>
      </c>
      <c r="DL43" s="45">
        <f>IF(AND(ISNUMBER(F42),ISNUMBER(F43)),CJ43*'Sector weights'!E30,"")</f>
        <v>5.2381540798479051E-2</v>
      </c>
      <c r="DM43" s="45">
        <f>IF(AND(ISNUMBER(G42),ISNUMBER(G43)),CK43*'Sector weights'!F30,"")</f>
        <v>3.7447731731698004E-3</v>
      </c>
      <c r="DN43" s="45">
        <f>IF(AND(ISNUMBER(H42),ISNUMBER(H43)),CL43*'Sector weights'!G30,"")</f>
        <v>1.7633664582664247E-2</v>
      </c>
      <c r="DO43" s="45" t="str">
        <f>IF(AND(ISNUMBER(I42),ISNUMBER(I43)),CM43*'Sector weights'!H30,"")</f>
        <v/>
      </c>
      <c r="DP43" s="45">
        <f>IF(AND(ISNUMBER(J42),ISNUMBER(J43)),CN43*'Sector weights'!I30,"")</f>
        <v>3.8790532226805619E-3</v>
      </c>
      <c r="DQ43" s="45">
        <f>IF(AND(ISNUMBER(K42),ISNUMBER(K43)),CO43*'Sector weights'!J30,"")</f>
        <v>3.743889750479347E-2</v>
      </c>
      <c r="DR43" s="45">
        <f>IF(AND(ISNUMBER(L42),ISNUMBER(L43)),CP43*'Sector weights'!K30,"")</f>
        <v>1.9552033924899841E-3</v>
      </c>
      <c r="DS43" s="45">
        <f>IF(AND(ISNUMBER(M42),ISNUMBER(M43)),CQ43*'Sector weights'!L30,"")</f>
        <v>8.4509504455132379E-3</v>
      </c>
      <c r="DT43" s="45">
        <f>IF(AND(ISNUMBER(N42),ISNUMBER(N43)),CR43*'Sector weights'!M30,"")</f>
        <v>9.1993581955507175E-3</v>
      </c>
      <c r="DU43" s="45">
        <f>IF(AND(ISNUMBER(O42),ISNUMBER(O43)),CS43*'Sector weights'!N30,"")</f>
        <v>3.4332114170364061E-3</v>
      </c>
      <c r="DV43" s="45">
        <f>IF(AND(ISNUMBER(P42),ISNUMBER(P43)),CT43*'Sector weights'!O30,"")</f>
        <v>1.5993206845063342E-2</v>
      </c>
      <c r="DW43" s="45">
        <f>IF(AND(ISNUMBER(Q42),ISNUMBER(Q43)),CU43*'Sector weights'!P30,"")</f>
        <v>1.1380771283401482E-2</v>
      </c>
      <c r="DX43" s="45">
        <f>IF(AND(ISNUMBER(R42),ISNUMBER(R43)),CV43*'Sector weights'!Q30,"")</f>
        <v>8.7639402999198507E-3</v>
      </c>
      <c r="DY43" s="45">
        <f>IF(AND(ISNUMBER(S42),ISNUMBER(S43)),CW43*'Sector weights'!R30,"")</f>
        <v>2.3889340622730983E-2</v>
      </c>
      <c r="DZ43" s="45">
        <f>IF(AND(ISNUMBER(T42),ISNUMBER(T43)),CX43*'Sector weights'!S30,"")</f>
        <v>1.4354051191302123E-2</v>
      </c>
      <c r="EA43" s="45">
        <f>IF(AND(ISNUMBER(U42),ISNUMBER(U43)),CY43*'Sector weights'!T30,"")</f>
        <v>3.9973185139151428E-2</v>
      </c>
      <c r="EB43" s="45">
        <f>IF(AND(ISNUMBER(V42),ISNUMBER(V43)),CZ43*'Sector weights'!U30,"")</f>
        <v>3.7368183613631915E-2</v>
      </c>
      <c r="EC43" s="45">
        <f>IF(AND(ISNUMBER(W42),ISNUMBER(W43)),DA43*'Sector weights'!V30,"")</f>
        <v>2.638298890136279E-2</v>
      </c>
      <c r="ED43" s="45">
        <f>IF(AND(ISNUMBER(X42),ISNUMBER(X43)),DB43*'Sector weights'!W30,"")</f>
        <v>2.6895188145316232E-2</v>
      </c>
      <c r="EE43" s="45">
        <f>IF(AND(ISNUMBER(Y42),ISNUMBER(Y43)),DC43*'Sector weights'!X30,"")</f>
        <v>1.608334267500483E-2</v>
      </c>
      <c r="EF43" s="45" t="str">
        <f>IF(AND(ISNUMBER(Z42),ISNUMBER(Z43)),DD43*'Sector weights'!Y30,"")</f>
        <v/>
      </c>
      <c r="EG43" s="45" t="str">
        <f>IF(AND(ISNUMBER(AA42),ISNUMBER(AA43)),DE43*'Sector weights'!Z30,"")</f>
        <v/>
      </c>
      <c r="EH43" s="46">
        <f t="shared" si="82"/>
        <v>0.78615261417582594</v>
      </c>
      <c r="EI43" s="47">
        <f t="shared" si="83"/>
        <v>0.68899780304264713</v>
      </c>
      <c r="EK43" s="39">
        <f t="shared" si="84"/>
        <v>37711</v>
      </c>
      <c r="EL43" s="45">
        <f t="shared" si="85"/>
        <v>0.34252115157814139</v>
      </c>
      <c r="EM43" s="45">
        <f t="shared" si="51"/>
        <v>0.10755622269347638</v>
      </c>
      <c r="EN43" s="45">
        <f t="shared" si="52"/>
        <v>9.3012803166975466E-2</v>
      </c>
      <c r="EO43" s="45">
        <f t="shared" si="53"/>
        <v>6.6630244374871125E-2</v>
      </c>
      <c r="EP43" s="45">
        <f t="shared" si="54"/>
        <v>4.7634175675872878E-3</v>
      </c>
      <c r="EQ43" s="45">
        <f t="shared" si="55"/>
        <v>2.243033256481726E-2</v>
      </c>
      <c r="ER43" s="45" t="str">
        <f t="shared" si="56"/>
        <v/>
      </c>
      <c r="ES43" s="45">
        <f t="shared" si="57"/>
        <v>4.9342241604668855E-3</v>
      </c>
      <c r="ET43" s="45">
        <f t="shared" si="58"/>
        <v>4.7622938383335478E-2</v>
      </c>
      <c r="EU43" s="45">
        <f t="shared" si="59"/>
        <v>2.4870532225345948E-3</v>
      </c>
      <c r="EV43" s="45">
        <f t="shared" si="60"/>
        <v>1.0749758117096525E-2</v>
      </c>
      <c r="EW43" s="45">
        <f t="shared" si="61"/>
        <v>1.1701745983755322E-2</v>
      </c>
      <c r="EX43" s="45">
        <f t="shared" si="62"/>
        <v>4.3671055150476873E-3</v>
      </c>
      <c r="EY43" s="45">
        <f t="shared" si="63"/>
        <v>2.0343641370231966E-2</v>
      </c>
      <c r="EZ43" s="45">
        <f t="shared" si="64"/>
        <v>1.4476541931152481E-2</v>
      </c>
      <c r="FA43" s="45">
        <f t="shared" si="65"/>
        <v>1.1147886735844095E-2</v>
      </c>
      <c r="FB43" s="45">
        <f t="shared" si="66"/>
        <v>3.0387662893897143E-2</v>
      </c>
      <c r="FC43" s="45">
        <f t="shared" si="67"/>
        <v>1.8258606449271166E-2</v>
      </c>
      <c r="FD43" s="45">
        <f t="shared" si="68"/>
        <v>5.0846596981755095E-2</v>
      </c>
      <c r="FE43" s="45">
        <f t="shared" si="69"/>
        <v>4.753298906575204E-2</v>
      </c>
      <c r="FF43" s="45">
        <f t="shared" si="70"/>
        <v>3.3559627514591128E-2</v>
      </c>
      <c r="FG43" s="45">
        <f t="shared" si="71"/>
        <v>3.4211153992678864E-2</v>
      </c>
      <c r="FH43" s="45">
        <f t="shared" si="72"/>
        <v>2.0458295736720315E-2</v>
      </c>
      <c r="FI43" s="45" t="str">
        <f t="shared" si="73"/>
        <v/>
      </c>
      <c r="FJ43" s="45" t="str">
        <f t="shared" si="74"/>
        <v/>
      </c>
      <c r="FK43" s="46">
        <f t="shared" si="86"/>
        <v>0.99999999999999956</v>
      </c>
      <c r="FL43" s="47">
        <f t="shared" si="87"/>
        <v>0.87641736555817151</v>
      </c>
    </row>
    <row r="44" spans="1:168" x14ac:dyDescent="0.2">
      <c r="A44" t="s">
        <v>728</v>
      </c>
      <c r="B44" s="11">
        <v>37802</v>
      </c>
      <c r="C44" s="2">
        <v>1489.7</v>
      </c>
      <c r="D44" s="3">
        <v>94172</v>
      </c>
      <c r="E44" s="9">
        <v>51986.1</v>
      </c>
      <c r="F44" s="3">
        <v>372349</v>
      </c>
      <c r="G44" s="3">
        <v>8092</v>
      </c>
      <c r="H44" s="2">
        <v>41244</v>
      </c>
      <c r="I44" s="2">
        <v>651300</v>
      </c>
      <c r="J44" s="2">
        <v>4152837.7</v>
      </c>
      <c r="K44" s="2">
        <v>1156597.2488309625</v>
      </c>
      <c r="L44" s="9">
        <v>4614.9002</v>
      </c>
      <c r="M44" s="3">
        <v>274832</v>
      </c>
      <c r="N44" s="9">
        <v>3324.902</v>
      </c>
      <c r="O44" s="2">
        <v>16760</v>
      </c>
      <c r="P44" s="2">
        <v>17849.400000000001</v>
      </c>
      <c r="Q44" s="3">
        <v>97163</v>
      </c>
      <c r="R44" s="3">
        <v>136287</v>
      </c>
      <c r="S44" s="2">
        <v>39354.199999999997</v>
      </c>
      <c r="T44" s="2">
        <v>83445.2</v>
      </c>
      <c r="U44" s="3">
        <v>558254</v>
      </c>
      <c r="V44" s="2">
        <v>53212</v>
      </c>
      <c r="W44" s="2">
        <v>47365.8</v>
      </c>
      <c r="X44" s="3">
        <v>1152061.6471584353</v>
      </c>
      <c r="Y44" s="2">
        <v>123896.8</v>
      </c>
      <c r="Z44" s="3" t="e">
        <v>#N/A</v>
      </c>
      <c r="AA44" s="3" t="e">
        <v>#N/A</v>
      </c>
      <c r="AB44" s="28"/>
      <c r="AC44" s="43">
        <f t="shared" si="75"/>
        <v>37802</v>
      </c>
      <c r="AD44" s="45">
        <f t="shared" si="76"/>
        <v>2.5964187327823796</v>
      </c>
      <c r="AE44" s="45">
        <f t="shared" si="0"/>
        <v>-0.86218694402627749</v>
      </c>
      <c r="AF44" s="45">
        <f t="shared" si="1"/>
        <v>3.1846944122457366</v>
      </c>
      <c r="AG44" s="45">
        <f t="shared" si="2"/>
        <v>-1.3157965402610383E-2</v>
      </c>
      <c r="AH44" s="45">
        <f t="shared" si="3"/>
        <v>5.419489317352788</v>
      </c>
      <c r="AI44" s="45">
        <f t="shared" si="4"/>
        <v>2.3627519110493322</v>
      </c>
      <c r="AJ44" s="45">
        <f t="shared" si="5"/>
        <v>0.12298232129130948</v>
      </c>
      <c r="AK44" s="45">
        <f t="shared" si="6"/>
        <v>5.3405537258834679</v>
      </c>
      <c r="AL44" s="45">
        <f t="shared" si="7"/>
        <v>0.29849782193998031</v>
      </c>
      <c r="AM44" s="45">
        <f t="shared" si="8"/>
        <v>25.906995361147665</v>
      </c>
      <c r="AN44" s="45">
        <f t="shared" si="9"/>
        <v>2.227694230461652</v>
      </c>
      <c r="AO44" s="45">
        <f t="shared" si="10"/>
        <v>4.396821344928159</v>
      </c>
      <c r="AP44" s="45">
        <f t="shared" si="11"/>
        <v>7.4221253685424982</v>
      </c>
      <c r="AQ44" s="45">
        <f t="shared" si="12"/>
        <v>-0.77327181254689403</v>
      </c>
      <c r="AR44" s="45">
        <f t="shared" si="13"/>
        <v>-4.5137387475922779</v>
      </c>
      <c r="AS44" s="45">
        <f t="shared" si="14"/>
        <v>-0.28096670105581811</v>
      </c>
      <c r="AT44" s="45">
        <f t="shared" si="15"/>
        <v>-3.3040205017826119</v>
      </c>
      <c r="AU44" s="45">
        <f t="shared" si="16"/>
        <v>-0.45866798998445146</v>
      </c>
      <c r="AV44" s="45">
        <f t="shared" si="17"/>
        <v>-0.36676191173085071</v>
      </c>
      <c r="AW44" s="45">
        <f t="shared" si="18"/>
        <v>-1.437356449581384</v>
      </c>
      <c r="AX44" s="45">
        <f t="shared" si="19"/>
        <v>3.0455185256897055</v>
      </c>
      <c r="AY44" s="45">
        <f t="shared" si="20"/>
        <v>0.5934935331902258</v>
      </c>
      <c r="AZ44" s="45">
        <f t="shared" si="21"/>
        <v>-5.5541537807137882</v>
      </c>
      <c r="BA44" s="45" t="str">
        <f t="shared" si="22"/>
        <v/>
      </c>
      <c r="BB44" s="45" t="str">
        <f t="shared" si="23"/>
        <v/>
      </c>
      <c r="BC44" s="32"/>
      <c r="BD44" s="39">
        <f t="shared" si="77"/>
        <v>37802</v>
      </c>
      <c r="BE44" s="44">
        <f>IF(AND(ISNUMBER(C43),ISNUMBER(C44)),INDEX('Country weights'!$B$6:$FB$133,MATCH(Goods!$BD44,'Country weights'!$A$6:$A$133,0),MATCH(Goods!BE$1,'Country weights'!$B$3:$FB$3,0)),"")</f>
        <v>0.24404267623495832</v>
      </c>
      <c r="BF44" s="44">
        <f>IF(AND(ISNUMBER(D43),ISNUMBER(D44)),INDEX('Country weights'!$B$6:$FB$133,MATCH(Goods!$BD44,'Country weights'!$A$6:$A$133,0),MATCH(Goods!BF$1,'Country weights'!$B$3:$FB$3,0)),"")</f>
        <v>8.4357713027710446E-2</v>
      </c>
      <c r="BG44" s="44">
        <f>IF(AND(ISNUMBER(E43),ISNUMBER(E44)),INDEX('Country weights'!$B$6:$FB$133,MATCH(Goods!$BD44,'Country weights'!$A$6:$A$133,0),MATCH(Goods!BG$1,'Country weights'!$B$3:$FB$3,0)),"")</f>
        <v>7.0423151316635138E-2</v>
      </c>
      <c r="BH44" s="44">
        <f>IF(AND(ISNUMBER(F43),ISNUMBER(F44)),INDEX('Country weights'!$B$6:$FB$133,MATCH(Goods!$BD44,'Country weights'!$A$6:$A$133,0),MATCH(Goods!BH$1,'Country weights'!$B$3:$FB$3,0)),"")</f>
        <v>4.6283715616006194E-2</v>
      </c>
      <c r="BI44" s="44">
        <f>IF(AND(ISNUMBER(G43),ISNUMBER(G44)),INDEX('Country weights'!$B$6:$FB$133,MATCH(Goods!$BD44,'Country weights'!$A$6:$A$133,0),MATCH(Goods!BI$1,'Country weights'!$B$3:$FB$3,0)),"")</f>
        <v>3.6328279124938183E-3</v>
      </c>
      <c r="BJ44" s="44">
        <f>IF(AND(ISNUMBER(H43),ISNUMBER(H44)),INDEX('Country weights'!$B$6:$FB$133,MATCH(Goods!$BD44,'Country weights'!$A$6:$A$133,0),MATCH(Goods!BJ$1,'Country weights'!$B$3:$FB$3,0)),"")</f>
        <v>1.7130181761639791E-2</v>
      </c>
      <c r="BK44" s="44">
        <f>IF(AND(ISNUMBER(I43),ISNUMBER(I44)),INDEX('Country weights'!$B$6:$FB$133,MATCH(Goods!$BD44,'Country weights'!$A$6:$A$133,0),MATCH(Goods!BK$1,'Country weights'!$B$3:$FB$3,0)),"")</f>
        <v>1.3234198045154022E-2</v>
      </c>
      <c r="BL44" s="44">
        <f>IF(AND(ISNUMBER(J43),ISNUMBER(J44)),INDEX('Country weights'!$B$6:$FB$133,MATCH(Goods!$BD44,'Country weights'!$A$6:$A$133,0),MATCH(Goods!BL$1,'Country weights'!$B$3:$FB$3,0)),"")</f>
        <v>3.614791321494224E-3</v>
      </c>
      <c r="BM44" s="44">
        <f>IF(AND(ISNUMBER(K43),ISNUMBER(K44)),INDEX('Country weights'!$B$6:$FB$133,MATCH(Goods!$BD44,'Country weights'!$A$6:$A$133,0),MATCH(Goods!BM$1,'Country weights'!$B$3:$FB$3,0)),"")</f>
        <v>3.0028459036363763E-2</v>
      </c>
      <c r="BN44" s="44">
        <f>IF(AND(ISNUMBER(L43),ISNUMBER(L44)),INDEX('Country weights'!$B$6:$FB$133,MATCH(Goods!$BD44,'Country weights'!$A$6:$A$133,0),MATCH(Goods!BN$1,'Country weights'!$B$3:$FB$3,0)),"")</f>
        <v>2.0112123350083341E-3</v>
      </c>
      <c r="BO44" s="44">
        <f>IF(AND(ISNUMBER(M43),ISNUMBER(M44)),INDEX('Country weights'!$B$6:$FB$133,MATCH(Goods!$BD44,'Country weights'!$A$6:$A$133,0),MATCH(Goods!BO$1,'Country weights'!$B$3:$FB$3,0)),"")</f>
        <v>7.6259632955732034E-3</v>
      </c>
      <c r="BP44" s="44">
        <f>IF(AND(ISNUMBER(N43),ISNUMBER(N44)),INDEX('Country weights'!$B$6:$FB$133,MATCH(Goods!$BD44,'Country weights'!$A$6:$A$133,0),MATCH(Goods!BP$1,'Country weights'!$B$3:$FB$3,0)),"")</f>
        <v>8.0551291627906311E-3</v>
      </c>
      <c r="BQ44" s="44">
        <f>IF(AND(ISNUMBER(O43),ISNUMBER(O44)),INDEX('Country weights'!$B$6:$FB$133,MATCH(Goods!$BD44,'Country weights'!$A$6:$A$133,0),MATCH(Goods!BQ$1,'Country weights'!$B$3:$FB$3,0)),"")</f>
        <v>3.0176603837244942E-3</v>
      </c>
      <c r="BR44" s="44">
        <f>IF(AND(ISNUMBER(P43),ISNUMBER(P44)),INDEX('Country weights'!$B$6:$FB$133,MATCH(Goods!$BD44,'Country weights'!$A$6:$A$133,0),MATCH(Goods!BR$1,'Country weights'!$B$3:$FB$3,0)),"")</f>
        <v>1.7650928859643665E-2</v>
      </c>
      <c r="BS44" s="44">
        <f>IF(AND(ISNUMBER(Q43),ISNUMBER(Q44)),INDEX('Country weights'!$B$6:$FB$133,MATCH(Goods!$BD44,'Country weights'!$A$6:$A$133,0),MATCH(Goods!BS$1,'Country weights'!$B$3:$FB$3,0)),"")</f>
        <v>1.2675297447189609E-2</v>
      </c>
      <c r="BT44" s="44">
        <f>IF(AND(ISNUMBER(R43),ISNUMBER(R44)),INDEX('Country weights'!$B$6:$FB$133,MATCH(Goods!$BD44,'Country weights'!$A$6:$A$133,0),MATCH(Goods!BT$1,'Country weights'!$B$3:$FB$3,0)),"")</f>
        <v>9.5802974148949359E-3</v>
      </c>
      <c r="BU44" s="44">
        <f>IF(AND(ISNUMBER(S43),ISNUMBER(S44)),INDEX('Country weights'!$B$6:$FB$133,MATCH(Goods!$BD44,'Country weights'!$A$6:$A$133,0),MATCH(Goods!BU$1,'Country weights'!$B$3:$FB$3,0)),"")</f>
        <v>2.4114073019407503E-2</v>
      </c>
      <c r="BV44" s="44">
        <f>IF(AND(ISNUMBER(T43),ISNUMBER(T44)),INDEX('Country weights'!$B$6:$FB$133,MATCH(Goods!$BD44,'Country weights'!$A$6:$A$133,0),MATCH(Goods!BV$1,'Country weights'!$B$3:$FB$3,0)),"")</f>
        <v>1.2171846424940558E-2</v>
      </c>
      <c r="BW44" s="44">
        <f>IF(AND(ISNUMBER(U43),ISNUMBER(U44)),INDEX('Country weights'!$B$6:$FB$133,MATCH(Goods!$BD44,'Country weights'!$A$6:$A$133,0),MATCH(Goods!BW$1,'Country weights'!$B$3:$FB$3,0)),"")</f>
        <v>3.5944968445979379E-2</v>
      </c>
      <c r="BX44" s="44">
        <f>IF(AND(ISNUMBER(V43),ISNUMBER(V44)),INDEX('Country weights'!$B$6:$FB$133,MATCH(Goods!$BD44,'Country weights'!$A$6:$A$133,0),MATCH(Goods!BX$1,'Country weights'!$B$3:$FB$3,0)),"")</f>
        <v>3.3442196245908114E-2</v>
      </c>
      <c r="BY44" s="44">
        <f>IF(AND(ISNUMBER(W43),ISNUMBER(W44)),INDEX('Country weights'!$B$6:$FB$133,MATCH(Goods!$BD44,'Country weights'!$A$6:$A$133,0),MATCH(Goods!BY$1,'Country weights'!$B$3:$FB$3,0)),"")</f>
        <v>2.6725336221959883E-2</v>
      </c>
      <c r="BZ44" s="44">
        <f>IF(AND(ISNUMBER(X43),ISNUMBER(X44)),INDEX('Country weights'!$B$6:$FB$133,MATCH(Goods!$BD44,'Country weights'!$A$6:$A$133,0),MATCH(Goods!BZ$1,'Country weights'!$B$3:$FB$3,0)),"")</f>
        <v>2.3873826947431152E-2</v>
      </c>
      <c r="CA44" s="44">
        <f>IF(AND(ISNUMBER(Y43),ISNUMBER(Y44)),INDEX('Country weights'!$B$6:$FB$133,MATCH(Goods!$BD44,'Country weights'!$A$6:$A$133,0),MATCH(Goods!CA$1,'Country weights'!$B$3:$FB$3,0)),"")</f>
        <v>1.515943476086792E-2</v>
      </c>
      <c r="CB44" s="44" t="str">
        <f>IF(AND(ISNUMBER(Z43),ISNUMBER(Z44)),INDEX('Country weights'!$B$6:$FB$133,MATCH(Goods!$BD44,'Country weights'!$A$6:$A$133,0),MATCH(Goods!CB$1,'Country weights'!$B$3:$FB$3,0)),"")</f>
        <v/>
      </c>
      <c r="CC44" s="44" t="str">
        <f>IF(AND(ISNUMBER(AA43),ISNUMBER(AA44)),INDEX('Country weights'!$B$6:$FB$133,MATCH(Goods!$BD44,'Country weights'!$A$6:$A$133,0),MATCH(Goods!CC$1,'Country weights'!$B$3:$FB$3,0)),"")</f>
        <v/>
      </c>
      <c r="CD44" s="46">
        <f t="shared" si="78"/>
        <v>0.74479588523777507</v>
      </c>
      <c r="CF44" s="39">
        <f t="shared" si="79"/>
        <v>37802</v>
      </c>
      <c r="CG44" s="45">
        <f t="shared" si="80"/>
        <v>0.32766383524936904</v>
      </c>
      <c r="CH44" s="45">
        <f t="shared" si="26"/>
        <v>0.11326286127477646</v>
      </c>
      <c r="CI44" s="45">
        <f t="shared" si="27"/>
        <v>9.4553625647586181E-2</v>
      </c>
      <c r="CJ44" s="45">
        <f t="shared" si="28"/>
        <v>6.2142818634437248E-2</v>
      </c>
      <c r="CK44" s="45">
        <f t="shared" si="29"/>
        <v>4.8776154440408094E-3</v>
      </c>
      <c r="CL44" s="45">
        <f t="shared" si="30"/>
        <v>2.2999834050064609E-2</v>
      </c>
      <c r="CM44" s="45">
        <f t="shared" si="31"/>
        <v>1.776889253480371E-2</v>
      </c>
      <c r="CN44" s="45">
        <f t="shared" si="32"/>
        <v>4.8533986198651012E-3</v>
      </c>
      <c r="CO44" s="45">
        <f t="shared" si="33"/>
        <v>4.0317702650541923E-2</v>
      </c>
      <c r="CP44" s="45">
        <f t="shared" si="34"/>
        <v>2.7003537141807076E-3</v>
      </c>
      <c r="CQ44" s="45">
        <f t="shared" si="35"/>
        <v>1.0238997618976675E-2</v>
      </c>
      <c r="CR44" s="45">
        <f t="shared" si="36"/>
        <v>1.0815217058052143E-2</v>
      </c>
      <c r="CS44" s="45">
        <f t="shared" si="37"/>
        <v>4.0516609228595703E-3</v>
      </c>
      <c r="CT44" s="45">
        <f t="shared" si="38"/>
        <v>2.3699015004639331E-2</v>
      </c>
      <c r="CU44" s="45">
        <f t="shared" si="39"/>
        <v>1.7018484793512301E-2</v>
      </c>
      <c r="CV44" s="45">
        <f t="shared" si="40"/>
        <v>1.2862983811781451E-2</v>
      </c>
      <c r="CW44" s="45">
        <f t="shared" si="41"/>
        <v>3.2376753815858042E-2</v>
      </c>
      <c r="CX44" s="45">
        <f t="shared" si="42"/>
        <v>1.6342526410514088E-2</v>
      </c>
      <c r="CY44" s="45">
        <f t="shared" si="43"/>
        <v>4.8261502457823055E-2</v>
      </c>
      <c r="CZ44" s="45">
        <f t="shared" si="44"/>
        <v>4.490115601972175E-2</v>
      </c>
      <c r="DA44" s="45">
        <f t="shared" si="45"/>
        <v>3.5882765669990047E-2</v>
      </c>
      <c r="DB44" s="45">
        <f t="shared" si="46"/>
        <v>3.2054187490320872E-2</v>
      </c>
      <c r="DC44" s="45">
        <f t="shared" si="47"/>
        <v>2.03538111062849E-2</v>
      </c>
      <c r="DD44" s="45" t="str">
        <f t="shared" si="48"/>
        <v/>
      </c>
      <c r="DE44" s="45" t="str">
        <f t="shared" si="49"/>
        <v/>
      </c>
      <c r="DF44" s="46">
        <f t="shared" si="81"/>
        <v>0.99999999999999989</v>
      </c>
      <c r="DG44" s="47">
        <f>SUMPRODUCT(AD44:BB44,CG44:DE44,'Sector weights'!B31:Z31)</f>
        <v>0.85832694510700558</v>
      </c>
      <c r="DI44" s="45">
        <f>IF(AND(ISNUMBER(C43),ISNUMBER(C44)),CG44*'Sector weights'!B31,"")</f>
        <v>0.26546584576614429</v>
      </c>
      <c r="DJ44" s="45">
        <f>IF(AND(ISNUMBER(D43),ISNUMBER(D44)),CH44*'Sector weights'!C31,"")</f>
        <v>8.3273625815420207E-2</v>
      </c>
      <c r="DK44" s="45">
        <f>IF(AND(ISNUMBER(E43),ISNUMBER(E44)),CI44*'Sector weights'!D31,"")</f>
        <v>7.1906181400465632E-2</v>
      </c>
      <c r="DL44" s="45">
        <f>IF(AND(ISNUMBER(F43),ISNUMBER(F44)),CJ44*'Sector weights'!E31,"")</f>
        <v>5.1484593404155281E-2</v>
      </c>
      <c r="DM44" s="45">
        <f>IF(AND(ISNUMBER(G43),ISNUMBER(G44)),CK44*'Sector weights'!F31,"")</f>
        <v>3.6807487365766076E-3</v>
      </c>
      <c r="DN44" s="45">
        <f>IF(AND(ISNUMBER(H43),ISNUMBER(H44)),CL44*'Sector weights'!G31,"")</f>
        <v>1.7258763638052021E-2</v>
      </c>
      <c r="DO44" s="45">
        <f>IF(AND(ISNUMBER(I43),ISNUMBER(I44)),CM44*'Sector weights'!H31,"")</f>
        <v>1.3959739847693012E-2</v>
      </c>
      <c r="DP44" s="45">
        <f>IF(AND(ISNUMBER(J43),ISNUMBER(J44)),CN44*'Sector weights'!I31,"")</f>
        <v>3.804148369008812E-3</v>
      </c>
      <c r="DQ44" s="45">
        <f>IF(AND(ISNUMBER(K43),ISNUMBER(K44)),CO44*'Sector weights'!J31,"")</f>
        <v>3.7089530297246522E-2</v>
      </c>
      <c r="DR44" s="45">
        <f>IF(AND(ISNUMBER(L43),ISNUMBER(L44)),CP44*'Sector weights'!K31,"")</f>
        <v>1.8481672388007996E-3</v>
      </c>
      <c r="DS44" s="45">
        <f>IF(AND(ISNUMBER(M43),ISNUMBER(M44)),CQ44*'Sector weights'!L31,"")</f>
        <v>8.324914221664044E-3</v>
      </c>
      <c r="DT44" s="45">
        <f>IF(AND(ISNUMBER(N43),ISNUMBER(N44)),CR44*'Sector weights'!M31,"")</f>
        <v>9.0960548177362564E-3</v>
      </c>
      <c r="DU44" s="45">
        <f>IF(AND(ISNUMBER(O43),ISNUMBER(O44)),CS44*'Sector weights'!N31,"")</f>
        <v>3.3966124001770471E-3</v>
      </c>
      <c r="DV44" s="45">
        <f>IF(AND(ISNUMBER(P43),ISNUMBER(P44)),CT44*'Sector weights'!O31,"")</f>
        <v>1.5802828037830827E-2</v>
      </c>
      <c r="DW44" s="45">
        <f>IF(AND(ISNUMBER(Q43),ISNUMBER(Q44)),CU44*'Sector weights'!P31,"")</f>
        <v>1.1206886559037028E-2</v>
      </c>
      <c r="DX44" s="45">
        <f>IF(AND(ISNUMBER(R43),ISNUMBER(R44)),CV44*'Sector weights'!Q31,"")</f>
        <v>8.7751104904186528E-3</v>
      </c>
      <c r="DY44" s="45">
        <f>IF(AND(ISNUMBER(S43),ISNUMBER(S44)),CW44*'Sector weights'!R31,"")</f>
        <v>2.38692698076295E-2</v>
      </c>
      <c r="DZ44" s="45">
        <f>IF(AND(ISNUMBER(T43),ISNUMBER(T44)),CX44*'Sector weights'!S31,"")</f>
        <v>1.3941340946202002E-2</v>
      </c>
      <c r="EA44" s="45">
        <f>IF(AND(ISNUMBER(U43),ISNUMBER(U44)),CY44*'Sector weights'!T31,"")</f>
        <v>3.9978288294429454E-2</v>
      </c>
      <c r="EB44" s="45">
        <f>IF(AND(ISNUMBER(V43),ISNUMBER(V44)),CZ44*'Sector weights'!U31,"")</f>
        <v>3.6697841253487372E-2</v>
      </c>
      <c r="EC44" s="45">
        <f>IF(AND(ISNUMBER(W43),ISNUMBER(W44)),DA44*'Sector weights'!V31,"")</f>
        <v>2.5243130438066103E-2</v>
      </c>
      <c r="ED44" s="45">
        <f>IF(AND(ISNUMBER(X43),ISNUMBER(X44)),DB44*'Sector weights'!W31,"")</f>
        <v>2.6826824681455801E-2</v>
      </c>
      <c r="EE44" s="45">
        <f>IF(AND(ISNUMBER(Y43),ISNUMBER(Y44)),DC44*'Sector weights'!X31,"")</f>
        <v>1.5804011666092497E-2</v>
      </c>
      <c r="EF44" s="45" t="str">
        <f>IF(AND(ISNUMBER(Z43),ISNUMBER(Z44)),DD44*'Sector weights'!Y31,"")</f>
        <v/>
      </c>
      <c r="EG44" s="45" t="str">
        <f>IF(AND(ISNUMBER(AA43),ISNUMBER(AA44)),DE44*'Sector weights'!Z31,"")</f>
        <v/>
      </c>
      <c r="EH44" s="46">
        <f t="shared" si="82"/>
        <v>0.78873445812778975</v>
      </c>
      <c r="EI44" s="47">
        <f t="shared" si="83"/>
        <v>0.85832694510700547</v>
      </c>
      <c r="EK44" s="39">
        <f t="shared" si="84"/>
        <v>37802</v>
      </c>
      <c r="EL44" s="45">
        <f t="shared" si="85"/>
        <v>0.33657188808040367</v>
      </c>
      <c r="EM44" s="45">
        <f t="shared" si="51"/>
        <v>0.10557878504900862</v>
      </c>
      <c r="EN44" s="45">
        <f t="shared" si="52"/>
        <v>9.1166527161940583E-2</v>
      </c>
      <c r="EO44" s="45">
        <f t="shared" si="53"/>
        <v>6.527493869909487E-2</v>
      </c>
      <c r="EP44" s="45">
        <f t="shared" si="54"/>
        <v>4.6666513661816683E-3</v>
      </c>
      <c r="EQ44" s="45">
        <f t="shared" si="55"/>
        <v>2.1881589501007673E-2</v>
      </c>
      <c r="ER44" s="45">
        <f t="shared" si="56"/>
        <v>1.7698909568156933E-2</v>
      </c>
      <c r="ES44" s="45">
        <f t="shared" si="57"/>
        <v>4.8231040622197198E-3</v>
      </c>
      <c r="ET44" s="45">
        <f t="shared" si="58"/>
        <v>4.7024102871434742E-2</v>
      </c>
      <c r="EU44" s="45">
        <f t="shared" si="59"/>
        <v>2.3432059037813229E-3</v>
      </c>
      <c r="EV44" s="45">
        <f t="shared" si="60"/>
        <v>1.0554774342463496E-2</v>
      </c>
      <c r="EW44" s="45">
        <f t="shared" si="61"/>
        <v>1.1532467897151927E-2</v>
      </c>
      <c r="EX44" s="45">
        <f t="shared" si="62"/>
        <v>4.3064080251286963E-3</v>
      </c>
      <c r="EY44" s="45">
        <f t="shared" si="63"/>
        <v>2.0035675980661253E-2</v>
      </c>
      <c r="EZ44" s="45">
        <f t="shared" si="64"/>
        <v>1.4208693995237245E-2</v>
      </c>
      <c r="FA44" s="45">
        <f t="shared" si="65"/>
        <v>1.1125557404006458E-2</v>
      </c>
      <c r="FB44" s="45">
        <f t="shared" si="66"/>
        <v>3.0262745036254306E-2</v>
      </c>
      <c r="FC44" s="45">
        <f t="shared" si="67"/>
        <v>1.7675582450517514E-2</v>
      </c>
      <c r="FD44" s="45">
        <f t="shared" si="68"/>
        <v>5.0686625748956722E-2</v>
      </c>
      <c r="FE44" s="45">
        <f t="shared" si="69"/>
        <v>4.6527498418918622E-2</v>
      </c>
      <c r="FF44" s="45">
        <f t="shared" si="70"/>
        <v>3.2004599492185801E-2</v>
      </c>
      <c r="FG44" s="45">
        <f t="shared" si="71"/>
        <v>3.4012492297007459E-2</v>
      </c>
      <c r="FH44" s="45">
        <f t="shared" si="72"/>
        <v>2.0037176648280721E-2</v>
      </c>
      <c r="FI44" s="45" t="str">
        <f t="shared" si="73"/>
        <v/>
      </c>
      <c r="FJ44" s="45" t="str">
        <f t="shared" si="74"/>
        <v/>
      </c>
      <c r="FK44" s="46">
        <f t="shared" si="86"/>
        <v>1</v>
      </c>
      <c r="FL44" s="47">
        <f t="shared" si="87"/>
        <v>1.088233100839042</v>
      </c>
    </row>
    <row r="45" spans="1:168" x14ac:dyDescent="0.2">
      <c r="A45" t="s">
        <v>729</v>
      </c>
      <c r="B45" s="11">
        <v>37894</v>
      </c>
      <c r="C45" s="2">
        <v>1500.3</v>
      </c>
      <c r="D45" s="3">
        <v>94463</v>
      </c>
      <c r="E45" s="9">
        <v>51892.800000000003</v>
      </c>
      <c r="F45" s="3">
        <v>368221</v>
      </c>
      <c r="G45" s="3">
        <v>8181</v>
      </c>
      <c r="H45" s="2">
        <v>41820</v>
      </c>
      <c r="I45" s="2">
        <v>701700</v>
      </c>
      <c r="J45" s="2">
        <v>4103052.6</v>
      </c>
      <c r="K45" s="2">
        <v>1185106.2737130898</v>
      </c>
      <c r="L45" s="9">
        <v>4636.6490999999996</v>
      </c>
      <c r="M45" s="3">
        <v>283724</v>
      </c>
      <c r="N45" s="9">
        <v>3474.6129999999998</v>
      </c>
      <c r="O45" s="2">
        <v>17730.8</v>
      </c>
      <c r="P45" s="2">
        <v>17883.400000000001</v>
      </c>
      <c r="Q45" s="3">
        <v>98897</v>
      </c>
      <c r="R45" s="3">
        <v>138295</v>
      </c>
      <c r="S45" s="2">
        <v>40906.199999999997</v>
      </c>
      <c r="T45" s="2">
        <v>89572</v>
      </c>
      <c r="U45" s="3">
        <v>585111</v>
      </c>
      <c r="V45" s="2">
        <v>55147</v>
      </c>
      <c r="W45" s="2">
        <v>49005.7</v>
      </c>
      <c r="X45" s="3">
        <v>1195338.0657005173</v>
      </c>
      <c r="Y45" s="2">
        <v>123778</v>
      </c>
      <c r="Z45" s="3" t="e">
        <v>#N/A</v>
      </c>
      <c r="AA45" s="3" t="e">
        <v>#N/A</v>
      </c>
      <c r="AB45" s="28"/>
      <c r="AC45" s="43">
        <f t="shared" si="75"/>
        <v>37894</v>
      </c>
      <c r="AD45" s="45">
        <f t="shared" si="76"/>
        <v>0.71155266160971564</v>
      </c>
      <c r="AE45" s="45">
        <f t="shared" si="0"/>
        <v>0.3090090472751994</v>
      </c>
      <c r="AF45" s="45">
        <f t="shared" si="1"/>
        <v>-0.17947105091552507</v>
      </c>
      <c r="AG45" s="45">
        <f t="shared" si="2"/>
        <v>-1.1086373268089922</v>
      </c>
      <c r="AH45" s="45">
        <f t="shared" si="3"/>
        <v>1.0998517053880441</v>
      </c>
      <c r="AI45" s="45">
        <f t="shared" si="4"/>
        <v>1.3965667733488507</v>
      </c>
      <c r="AJ45" s="45">
        <f t="shared" si="5"/>
        <v>7.7383694150161109</v>
      </c>
      <c r="AK45" s="45">
        <f t="shared" si="6"/>
        <v>-1.1988212301193513</v>
      </c>
      <c r="AL45" s="45">
        <f t="shared" si="7"/>
        <v>2.4649051267364719</v>
      </c>
      <c r="AM45" s="45">
        <f t="shared" si="8"/>
        <v>0.47127563018587448</v>
      </c>
      <c r="AN45" s="45">
        <f t="shared" si="9"/>
        <v>3.2354310997263713</v>
      </c>
      <c r="AO45" s="45">
        <f t="shared" si="10"/>
        <v>4.5027191778885367</v>
      </c>
      <c r="AP45" s="45">
        <f t="shared" si="11"/>
        <v>5.7923627684964174</v>
      </c>
      <c r="AQ45" s="45">
        <f t="shared" si="12"/>
        <v>0.19048259325242789</v>
      </c>
      <c r="AR45" s="45">
        <f t="shared" si="13"/>
        <v>1.7846299517305875</v>
      </c>
      <c r="AS45" s="45">
        <f t="shared" si="14"/>
        <v>1.4733613624190234</v>
      </c>
      <c r="AT45" s="45">
        <f t="shared" si="15"/>
        <v>3.9436705612107437</v>
      </c>
      <c r="AU45" s="45">
        <f t="shared" si="16"/>
        <v>7.3423036915245099</v>
      </c>
      <c r="AV45" s="45">
        <f t="shared" si="17"/>
        <v>4.8108925327897234</v>
      </c>
      <c r="AW45" s="45">
        <f t="shared" si="18"/>
        <v>3.6363978050063972</v>
      </c>
      <c r="AX45" s="45">
        <f t="shared" si="19"/>
        <v>3.4622026863263988</v>
      </c>
      <c r="AY45" s="45">
        <f t="shared" si="20"/>
        <v>3.7564325354310091</v>
      </c>
      <c r="AZ45" s="45">
        <f t="shared" si="21"/>
        <v>-9.5886253720844916E-2</v>
      </c>
      <c r="BA45" s="45" t="str">
        <f t="shared" si="22"/>
        <v/>
      </c>
      <c r="BB45" s="45" t="str">
        <f t="shared" si="23"/>
        <v/>
      </c>
      <c r="BC45" s="32"/>
      <c r="BD45" s="39">
        <f t="shared" si="77"/>
        <v>37894</v>
      </c>
      <c r="BE45" s="44">
        <f>IF(AND(ISNUMBER(C44),ISNUMBER(C45)),INDEX('Country weights'!$B$6:$FB$133,MATCH(Goods!$BD45,'Country weights'!$A$6:$A$133,0),MATCH(Goods!BE$1,'Country weights'!$B$3:$FB$3,0)),"")</f>
        <v>0.24404267623495832</v>
      </c>
      <c r="BF45" s="44">
        <f>IF(AND(ISNUMBER(D44),ISNUMBER(D45)),INDEX('Country weights'!$B$6:$FB$133,MATCH(Goods!$BD45,'Country weights'!$A$6:$A$133,0),MATCH(Goods!BF$1,'Country weights'!$B$3:$FB$3,0)),"")</f>
        <v>8.4357713027710446E-2</v>
      </c>
      <c r="BG45" s="44">
        <f>IF(AND(ISNUMBER(E44),ISNUMBER(E45)),INDEX('Country weights'!$B$6:$FB$133,MATCH(Goods!$BD45,'Country weights'!$A$6:$A$133,0),MATCH(Goods!BG$1,'Country weights'!$B$3:$FB$3,0)),"")</f>
        <v>7.0423151316635138E-2</v>
      </c>
      <c r="BH45" s="44">
        <f>IF(AND(ISNUMBER(F44),ISNUMBER(F45)),INDEX('Country weights'!$B$6:$FB$133,MATCH(Goods!$BD45,'Country weights'!$A$6:$A$133,0),MATCH(Goods!BH$1,'Country weights'!$B$3:$FB$3,0)),"")</f>
        <v>4.6283715616006194E-2</v>
      </c>
      <c r="BI45" s="44">
        <f>IF(AND(ISNUMBER(G44),ISNUMBER(G45)),INDEX('Country weights'!$B$6:$FB$133,MATCH(Goods!$BD45,'Country weights'!$A$6:$A$133,0),MATCH(Goods!BI$1,'Country weights'!$B$3:$FB$3,0)),"")</f>
        <v>3.6328279124938183E-3</v>
      </c>
      <c r="BJ45" s="44">
        <f>IF(AND(ISNUMBER(H44),ISNUMBER(H45)),INDEX('Country weights'!$B$6:$FB$133,MATCH(Goods!$BD45,'Country weights'!$A$6:$A$133,0),MATCH(Goods!BJ$1,'Country weights'!$B$3:$FB$3,0)),"")</f>
        <v>1.7130181761639791E-2</v>
      </c>
      <c r="BK45" s="44">
        <f>IF(AND(ISNUMBER(I44),ISNUMBER(I45)),INDEX('Country weights'!$B$6:$FB$133,MATCH(Goods!$BD45,'Country weights'!$A$6:$A$133,0),MATCH(Goods!BK$1,'Country weights'!$B$3:$FB$3,0)),"")</f>
        <v>1.3234198045154022E-2</v>
      </c>
      <c r="BL45" s="44">
        <f>IF(AND(ISNUMBER(J44),ISNUMBER(J45)),INDEX('Country weights'!$B$6:$FB$133,MATCH(Goods!$BD45,'Country weights'!$A$6:$A$133,0),MATCH(Goods!BL$1,'Country weights'!$B$3:$FB$3,0)),"")</f>
        <v>3.614791321494224E-3</v>
      </c>
      <c r="BM45" s="44">
        <f>IF(AND(ISNUMBER(K44),ISNUMBER(K45)),INDEX('Country weights'!$B$6:$FB$133,MATCH(Goods!$BD45,'Country weights'!$A$6:$A$133,0),MATCH(Goods!BM$1,'Country weights'!$B$3:$FB$3,0)),"")</f>
        <v>3.0028459036363763E-2</v>
      </c>
      <c r="BN45" s="44">
        <f>IF(AND(ISNUMBER(L44),ISNUMBER(L45)),INDEX('Country weights'!$B$6:$FB$133,MATCH(Goods!$BD45,'Country weights'!$A$6:$A$133,0),MATCH(Goods!BN$1,'Country weights'!$B$3:$FB$3,0)),"")</f>
        <v>2.0112123350083341E-3</v>
      </c>
      <c r="BO45" s="44">
        <f>IF(AND(ISNUMBER(M44),ISNUMBER(M45)),INDEX('Country weights'!$B$6:$FB$133,MATCH(Goods!$BD45,'Country weights'!$A$6:$A$133,0),MATCH(Goods!BO$1,'Country weights'!$B$3:$FB$3,0)),"")</f>
        <v>7.6259632955732034E-3</v>
      </c>
      <c r="BP45" s="44">
        <f>IF(AND(ISNUMBER(N44),ISNUMBER(N45)),INDEX('Country weights'!$B$6:$FB$133,MATCH(Goods!$BD45,'Country weights'!$A$6:$A$133,0),MATCH(Goods!BP$1,'Country weights'!$B$3:$FB$3,0)),"")</f>
        <v>8.0551291627906311E-3</v>
      </c>
      <c r="BQ45" s="44">
        <f>IF(AND(ISNUMBER(O44),ISNUMBER(O45)),INDEX('Country weights'!$B$6:$FB$133,MATCH(Goods!$BD45,'Country weights'!$A$6:$A$133,0),MATCH(Goods!BQ$1,'Country weights'!$B$3:$FB$3,0)),"")</f>
        <v>3.0176603837244942E-3</v>
      </c>
      <c r="BR45" s="44">
        <f>IF(AND(ISNUMBER(P44),ISNUMBER(P45)),INDEX('Country weights'!$B$6:$FB$133,MATCH(Goods!$BD45,'Country weights'!$A$6:$A$133,0),MATCH(Goods!BR$1,'Country weights'!$B$3:$FB$3,0)),"")</f>
        <v>1.7650928859643665E-2</v>
      </c>
      <c r="BS45" s="44">
        <f>IF(AND(ISNUMBER(Q44),ISNUMBER(Q45)),INDEX('Country weights'!$B$6:$FB$133,MATCH(Goods!$BD45,'Country weights'!$A$6:$A$133,0),MATCH(Goods!BS$1,'Country weights'!$B$3:$FB$3,0)),"")</f>
        <v>1.2675297447189609E-2</v>
      </c>
      <c r="BT45" s="44">
        <f>IF(AND(ISNUMBER(R44),ISNUMBER(R45)),INDEX('Country weights'!$B$6:$FB$133,MATCH(Goods!$BD45,'Country weights'!$A$6:$A$133,0),MATCH(Goods!BT$1,'Country weights'!$B$3:$FB$3,0)),"")</f>
        <v>9.5802974148949359E-3</v>
      </c>
      <c r="BU45" s="44">
        <f>IF(AND(ISNUMBER(S44),ISNUMBER(S45)),INDEX('Country weights'!$B$6:$FB$133,MATCH(Goods!$BD45,'Country weights'!$A$6:$A$133,0),MATCH(Goods!BU$1,'Country weights'!$B$3:$FB$3,0)),"")</f>
        <v>2.4114073019407503E-2</v>
      </c>
      <c r="BV45" s="44">
        <f>IF(AND(ISNUMBER(T44),ISNUMBER(T45)),INDEX('Country weights'!$B$6:$FB$133,MATCH(Goods!$BD45,'Country weights'!$A$6:$A$133,0),MATCH(Goods!BV$1,'Country weights'!$B$3:$FB$3,0)),"")</f>
        <v>1.2171846424940558E-2</v>
      </c>
      <c r="BW45" s="44">
        <f>IF(AND(ISNUMBER(U44),ISNUMBER(U45)),INDEX('Country weights'!$B$6:$FB$133,MATCH(Goods!$BD45,'Country weights'!$A$6:$A$133,0),MATCH(Goods!BW$1,'Country weights'!$B$3:$FB$3,0)),"")</f>
        <v>3.5944968445979379E-2</v>
      </c>
      <c r="BX45" s="44">
        <f>IF(AND(ISNUMBER(V44),ISNUMBER(V45)),INDEX('Country weights'!$B$6:$FB$133,MATCH(Goods!$BD45,'Country weights'!$A$6:$A$133,0),MATCH(Goods!BX$1,'Country weights'!$B$3:$FB$3,0)),"")</f>
        <v>3.3442196245908114E-2</v>
      </c>
      <c r="BY45" s="44">
        <f>IF(AND(ISNUMBER(W44),ISNUMBER(W45)),INDEX('Country weights'!$B$6:$FB$133,MATCH(Goods!$BD45,'Country weights'!$A$6:$A$133,0),MATCH(Goods!BY$1,'Country weights'!$B$3:$FB$3,0)),"")</f>
        <v>2.6725336221959883E-2</v>
      </c>
      <c r="BZ45" s="44">
        <f>IF(AND(ISNUMBER(X44),ISNUMBER(X45)),INDEX('Country weights'!$B$6:$FB$133,MATCH(Goods!$BD45,'Country weights'!$A$6:$A$133,0),MATCH(Goods!BZ$1,'Country weights'!$B$3:$FB$3,0)),"")</f>
        <v>2.3873826947431152E-2</v>
      </c>
      <c r="CA45" s="44">
        <f>IF(AND(ISNUMBER(Y44),ISNUMBER(Y45)),INDEX('Country weights'!$B$6:$FB$133,MATCH(Goods!$BD45,'Country weights'!$A$6:$A$133,0),MATCH(Goods!CA$1,'Country weights'!$B$3:$FB$3,0)),"")</f>
        <v>1.515943476086792E-2</v>
      </c>
      <c r="CB45" s="44" t="str">
        <f>IF(AND(ISNUMBER(Z44),ISNUMBER(Z45)),INDEX('Country weights'!$B$6:$FB$133,MATCH(Goods!$BD45,'Country weights'!$A$6:$A$133,0),MATCH(Goods!CB$1,'Country weights'!$B$3:$FB$3,0)),"")</f>
        <v/>
      </c>
      <c r="CC45" s="44" t="str">
        <f>IF(AND(ISNUMBER(AA44),ISNUMBER(AA45)),INDEX('Country weights'!$B$6:$FB$133,MATCH(Goods!$BD45,'Country weights'!$A$6:$A$133,0),MATCH(Goods!CC$1,'Country weights'!$B$3:$FB$3,0)),"")</f>
        <v/>
      </c>
      <c r="CD45" s="46">
        <f t="shared" si="78"/>
        <v>0.74479588523777507</v>
      </c>
      <c r="CF45" s="39">
        <f t="shared" si="79"/>
        <v>37894</v>
      </c>
      <c r="CG45" s="45">
        <f t="shared" si="80"/>
        <v>0.32766383524936904</v>
      </c>
      <c r="CH45" s="45">
        <f t="shared" si="26"/>
        <v>0.11326286127477646</v>
      </c>
      <c r="CI45" s="45">
        <f t="shared" si="27"/>
        <v>9.4553625647586181E-2</v>
      </c>
      <c r="CJ45" s="45">
        <f t="shared" si="28"/>
        <v>6.2142818634437248E-2</v>
      </c>
      <c r="CK45" s="45">
        <f t="shared" si="29"/>
        <v>4.8776154440408094E-3</v>
      </c>
      <c r="CL45" s="45">
        <f t="shared" si="30"/>
        <v>2.2999834050064609E-2</v>
      </c>
      <c r="CM45" s="45">
        <f t="shared" si="31"/>
        <v>1.776889253480371E-2</v>
      </c>
      <c r="CN45" s="45">
        <f t="shared" si="32"/>
        <v>4.8533986198651012E-3</v>
      </c>
      <c r="CO45" s="45">
        <f t="shared" si="33"/>
        <v>4.0317702650541923E-2</v>
      </c>
      <c r="CP45" s="45">
        <f t="shared" si="34"/>
        <v>2.7003537141807076E-3</v>
      </c>
      <c r="CQ45" s="45">
        <f t="shared" si="35"/>
        <v>1.0238997618976675E-2</v>
      </c>
      <c r="CR45" s="45">
        <f t="shared" si="36"/>
        <v>1.0815217058052143E-2</v>
      </c>
      <c r="CS45" s="45">
        <f t="shared" si="37"/>
        <v>4.0516609228595703E-3</v>
      </c>
      <c r="CT45" s="45">
        <f t="shared" si="38"/>
        <v>2.3699015004639331E-2</v>
      </c>
      <c r="CU45" s="45">
        <f t="shared" si="39"/>
        <v>1.7018484793512301E-2</v>
      </c>
      <c r="CV45" s="45">
        <f t="shared" si="40"/>
        <v>1.2862983811781451E-2</v>
      </c>
      <c r="CW45" s="45">
        <f t="shared" si="41"/>
        <v>3.2376753815858042E-2</v>
      </c>
      <c r="CX45" s="45">
        <f t="shared" si="42"/>
        <v>1.6342526410514088E-2</v>
      </c>
      <c r="CY45" s="45">
        <f t="shared" si="43"/>
        <v>4.8261502457823055E-2</v>
      </c>
      <c r="CZ45" s="45">
        <f t="shared" si="44"/>
        <v>4.490115601972175E-2</v>
      </c>
      <c r="DA45" s="45">
        <f t="shared" si="45"/>
        <v>3.5882765669990047E-2</v>
      </c>
      <c r="DB45" s="45">
        <f t="shared" si="46"/>
        <v>3.2054187490320872E-2</v>
      </c>
      <c r="DC45" s="45">
        <f t="shared" si="47"/>
        <v>2.03538111062849E-2</v>
      </c>
      <c r="DD45" s="45" t="str">
        <f t="shared" si="48"/>
        <v/>
      </c>
      <c r="DE45" s="45" t="str">
        <f t="shared" si="49"/>
        <v/>
      </c>
      <c r="DF45" s="46">
        <f t="shared" si="81"/>
        <v>0.99999999999999989</v>
      </c>
      <c r="DG45" s="47">
        <f>SUMPRODUCT(AD45:BB45,CG45:DE45,'Sector weights'!B32:Z32)</f>
        <v>1.213621875750704</v>
      </c>
      <c r="DI45" s="45">
        <f>IF(AND(ISNUMBER(C44),ISNUMBER(C45)),CG45*'Sector weights'!B32,"")</f>
        <v>0.26883340605330452</v>
      </c>
      <c r="DJ45" s="45">
        <f>IF(AND(ISNUMBER(D44),ISNUMBER(D45)),CH45*'Sector weights'!C32,"")</f>
        <v>8.2945985535400724E-2</v>
      </c>
      <c r="DK45" s="45">
        <f>IF(AND(ISNUMBER(E44),ISNUMBER(E45)),CI45*'Sector weights'!D32,"")</f>
        <v>7.6217174550385E-2</v>
      </c>
      <c r="DL45" s="45">
        <f>IF(AND(ISNUMBER(F44),ISNUMBER(F45)),CJ45*'Sector weights'!E32,"")</f>
        <v>5.1373926233823433E-2</v>
      </c>
      <c r="DM45" s="45">
        <f>IF(AND(ISNUMBER(G44),ISNUMBER(G45)),CK45*'Sector weights'!F32,"")</f>
        <v>3.710252319343695E-3</v>
      </c>
      <c r="DN45" s="45">
        <f>IF(AND(ISNUMBER(H44),ISNUMBER(H45)),CL45*'Sector weights'!G32,"")</f>
        <v>1.7492580640632589E-2</v>
      </c>
      <c r="DO45" s="45">
        <f>IF(AND(ISNUMBER(I44),ISNUMBER(I45)),CM45*'Sector weights'!H32,"")</f>
        <v>1.4094360867029174E-2</v>
      </c>
      <c r="DP45" s="45">
        <f>IF(AND(ISNUMBER(J44),ISNUMBER(J45)),CN45*'Sector weights'!I32,"")</f>
        <v>3.8346859749032176E-3</v>
      </c>
      <c r="DQ45" s="45">
        <f>IF(AND(ISNUMBER(K44),ISNUMBER(K45)),CO45*'Sector weights'!J32,"")</f>
        <v>3.7003947443260507E-2</v>
      </c>
      <c r="DR45" s="45">
        <f>IF(AND(ISNUMBER(L44),ISNUMBER(L45)),CP45*'Sector weights'!K32,"")</f>
        <v>1.9823506645176422E-3</v>
      </c>
      <c r="DS45" s="45">
        <f>IF(AND(ISNUMBER(M44),ISNUMBER(M45)),CQ45*'Sector weights'!L32,"")</f>
        <v>8.2964676488912932E-3</v>
      </c>
      <c r="DT45" s="45">
        <f>IF(AND(ISNUMBER(N44),ISNUMBER(N45)),CR45*'Sector weights'!M32,"")</f>
        <v>9.2382356969284499E-3</v>
      </c>
      <c r="DU45" s="45">
        <f>IF(AND(ISNUMBER(O44),ISNUMBER(O45)),CS45*'Sector weights'!N32,"")</f>
        <v>3.4406569147776636E-3</v>
      </c>
      <c r="DV45" s="45">
        <f>IF(AND(ISNUMBER(P44),ISNUMBER(P45)),CT45*'Sector weights'!O32,"")</f>
        <v>1.5866426055527356E-2</v>
      </c>
      <c r="DW45" s="45">
        <f>IF(AND(ISNUMBER(Q44),ISNUMBER(Q45)),CU45*'Sector weights'!P32,"")</f>
        <v>1.1066867256465411E-2</v>
      </c>
      <c r="DX45" s="45">
        <f>IF(AND(ISNUMBER(R44),ISNUMBER(R45)),CV45*'Sector weights'!Q32,"")</f>
        <v>8.7395929704481758E-3</v>
      </c>
      <c r="DY45" s="45">
        <f>IF(AND(ISNUMBER(S44),ISNUMBER(S45)),CW45*'Sector weights'!R32,"")</f>
        <v>2.3715738352468072E-2</v>
      </c>
      <c r="DZ45" s="45">
        <f>IF(AND(ISNUMBER(T44),ISNUMBER(T45)),CX45*'Sector weights'!S32,"")</f>
        <v>1.4022547707328468E-2</v>
      </c>
      <c r="EA45" s="45">
        <f>IF(AND(ISNUMBER(U44),ISNUMBER(U45)),CY45*'Sector weights'!T32,"")</f>
        <v>4.0652709649469702E-2</v>
      </c>
      <c r="EB45" s="45">
        <f>IF(AND(ISNUMBER(V44),ISNUMBER(V45)),CZ45*'Sector weights'!U32,"")</f>
        <v>3.7050630657101423E-2</v>
      </c>
      <c r="EC45" s="45">
        <f>IF(AND(ISNUMBER(W44),ISNUMBER(W45)),DA45*'Sector weights'!V32,"")</f>
        <v>2.6196703126922651E-2</v>
      </c>
      <c r="ED45" s="45">
        <f>IF(AND(ISNUMBER(X44),ISNUMBER(X45)),DB45*'Sector weights'!W32,"")</f>
        <v>2.7198616751967407E-2</v>
      </c>
      <c r="EE45" s="45">
        <f>IF(AND(ISNUMBER(Y44),ISNUMBER(Y45)),DC45*'Sector weights'!X32,"")</f>
        <v>1.5315508954935777E-2</v>
      </c>
      <c r="EF45" s="45" t="str">
        <f>IF(AND(ISNUMBER(Z44),ISNUMBER(Z45)),DD45*'Sector weights'!Y32,"")</f>
        <v/>
      </c>
      <c r="EG45" s="45" t="str">
        <f>IF(AND(ISNUMBER(AA44),ISNUMBER(AA45)),DE45*'Sector weights'!Z32,"")</f>
        <v/>
      </c>
      <c r="EH45" s="46">
        <f t="shared" si="82"/>
        <v>0.79828937202583261</v>
      </c>
      <c r="EI45" s="47">
        <f t="shared" si="83"/>
        <v>1.213621875750704</v>
      </c>
      <c r="EK45" s="39">
        <f t="shared" si="84"/>
        <v>37894</v>
      </c>
      <c r="EL45" s="45">
        <f t="shared" si="85"/>
        <v>0.3367618503689726</v>
      </c>
      <c r="EM45" s="45">
        <f t="shared" si="51"/>
        <v>0.10390465969114342</v>
      </c>
      <c r="EN45" s="45">
        <f t="shared" si="52"/>
        <v>9.5475622275876443E-2</v>
      </c>
      <c r="EO45" s="45">
        <f t="shared" si="53"/>
        <v>6.4355017158065048E-2</v>
      </c>
      <c r="EP45" s="45">
        <f t="shared" si="54"/>
        <v>4.6477536208807645E-3</v>
      </c>
      <c r="EQ45" s="45">
        <f t="shared" si="55"/>
        <v>2.1912581143653919E-2</v>
      </c>
      <c r="ER45" s="45">
        <f t="shared" si="56"/>
        <v>1.7655704010265942E-2</v>
      </c>
      <c r="ES45" s="45">
        <f t="shared" si="57"/>
        <v>4.8036289963022671E-3</v>
      </c>
      <c r="ET45" s="45">
        <f t="shared" si="58"/>
        <v>4.6354052477681061E-2</v>
      </c>
      <c r="EU45" s="45">
        <f t="shared" si="59"/>
        <v>2.4832482229933703E-3</v>
      </c>
      <c r="EV45" s="45">
        <f t="shared" si="60"/>
        <v>1.0392807344831868E-2</v>
      </c>
      <c r="EW45" s="45">
        <f t="shared" si="61"/>
        <v>1.1572540009501092E-2</v>
      </c>
      <c r="EX45" s="45">
        <f t="shared" si="62"/>
        <v>4.3100372312940231E-3</v>
      </c>
      <c r="EY45" s="45">
        <f t="shared" si="63"/>
        <v>1.9875532120968684E-2</v>
      </c>
      <c r="EZ45" s="45">
        <f t="shared" si="64"/>
        <v>1.3863227601766552E-2</v>
      </c>
      <c r="FA45" s="45">
        <f t="shared" si="65"/>
        <v>1.0947900945079051E-2</v>
      </c>
      <c r="FB45" s="45">
        <f t="shared" si="66"/>
        <v>2.9708197532787185E-2</v>
      </c>
      <c r="FC45" s="45">
        <f t="shared" si="67"/>
        <v>1.7565745203074933E-2</v>
      </c>
      <c r="FD45" s="45">
        <f t="shared" si="68"/>
        <v>5.0924778750723716E-2</v>
      </c>
      <c r="FE45" s="45">
        <f t="shared" si="69"/>
        <v>4.6412531539881841E-2</v>
      </c>
      <c r="FF45" s="45">
        <f t="shared" si="70"/>
        <v>3.2816048972871617E-2</v>
      </c>
      <c r="FG45" s="45">
        <f t="shared" si="71"/>
        <v>3.4071124713767657E-2</v>
      </c>
      <c r="FH45" s="45">
        <f t="shared" si="72"/>
        <v>1.9185410067616641E-2</v>
      </c>
      <c r="FI45" s="45" t="str">
        <f t="shared" si="73"/>
        <v/>
      </c>
      <c r="FJ45" s="45" t="str">
        <f t="shared" si="74"/>
        <v/>
      </c>
      <c r="FK45" s="46">
        <f t="shared" si="86"/>
        <v>0.99999999999999967</v>
      </c>
      <c r="FL45" s="47">
        <f t="shared" si="87"/>
        <v>1.5202781325659829</v>
      </c>
    </row>
    <row r="46" spans="1:168" x14ac:dyDescent="0.2">
      <c r="A46" t="s">
        <v>730</v>
      </c>
      <c r="B46" s="11">
        <v>37986</v>
      </c>
      <c r="C46" s="2">
        <v>1549.1</v>
      </c>
      <c r="D46" s="3">
        <v>98640</v>
      </c>
      <c r="E46" s="9">
        <v>52477.8</v>
      </c>
      <c r="F46" s="3">
        <v>384400</v>
      </c>
      <c r="G46" s="3">
        <v>8678</v>
      </c>
      <c r="H46" s="2">
        <v>43212</v>
      </c>
      <c r="I46" s="2">
        <v>772300</v>
      </c>
      <c r="J46" s="2">
        <v>4342714.0999999996</v>
      </c>
      <c r="K46" s="2">
        <v>1195447.3688590291</v>
      </c>
      <c r="L46" s="9">
        <v>4857.2629999999999</v>
      </c>
      <c r="M46" s="3">
        <v>314186</v>
      </c>
      <c r="N46" s="9">
        <v>3578.53</v>
      </c>
      <c r="O46" s="2">
        <v>19475.400000000001</v>
      </c>
      <c r="P46" s="2">
        <v>18413.2</v>
      </c>
      <c r="Q46" s="3">
        <v>104465</v>
      </c>
      <c r="R46" s="3">
        <v>139194</v>
      </c>
      <c r="S46" s="2">
        <v>41822.300000000003</v>
      </c>
      <c r="T46" s="2">
        <v>92702.1</v>
      </c>
      <c r="U46" s="3">
        <v>636249</v>
      </c>
      <c r="V46" s="2">
        <v>59504.800000000003</v>
      </c>
      <c r="W46" s="2">
        <v>52768</v>
      </c>
      <c r="X46" s="3">
        <v>1304468.5094239481</v>
      </c>
      <c r="Y46" s="2">
        <v>132967.20000000001</v>
      </c>
      <c r="Z46" s="3" t="e">
        <v>#N/A</v>
      </c>
      <c r="AA46" s="3" t="e">
        <v>#N/A</v>
      </c>
      <c r="AB46" s="28"/>
      <c r="AC46" s="43">
        <f t="shared" si="75"/>
        <v>37986</v>
      </c>
      <c r="AD46" s="45">
        <f t="shared" si="76"/>
        <v>3.2526827967739758</v>
      </c>
      <c r="AE46" s="45">
        <f t="shared" si="0"/>
        <v>4.4218371214126195</v>
      </c>
      <c r="AF46" s="45">
        <f t="shared" si="1"/>
        <v>1.1273240218296232</v>
      </c>
      <c r="AG46" s="45">
        <f t="shared" si="2"/>
        <v>4.3938287061302761</v>
      </c>
      <c r="AH46" s="45">
        <f t="shared" si="3"/>
        <v>6.0750519496393984</v>
      </c>
      <c r="AI46" s="45">
        <f t="shared" si="4"/>
        <v>3.3285509325681417</v>
      </c>
      <c r="AJ46" s="45">
        <f t="shared" si="5"/>
        <v>10.061279749180564</v>
      </c>
      <c r="AK46" s="45">
        <f t="shared" si="6"/>
        <v>5.8410535609511705</v>
      </c>
      <c r="AL46" s="45">
        <f t="shared" si="7"/>
        <v>0.87258800120426638</v>
      </c>
      <c r="AM46" s="45">
        <f t="shared" si="8"/>
        <v>4.7580460639128352</v>
      </c>
      <c r="AN46" s="45">
        <f t="shared" si="9"/>
        <v>10.736490392071163</v>
      </c>
      <c r="AO46" s="45">
        <f t="shared" si="10"/>
        <v>2.9907503368001187</v>
      </c>
      <c r="AP46" s="45">
        <f t="shared" si="11"/>
        <v>9.8393755498906046</v>
      </c>
      <c r="AQ46" s="45">
        <f t="shared" si="12"/>
        <v>2.9625239048503005</v>
      </c>
      <c r="AR46" s="45">
        <f t="shared" si="13"/>
        <v>5.6301000030334558</v>
      </c>
      <c r="AS46" s="45">
        <f t="shared" si="14"/>
        <v>0.65005965508513341</v>
      </c>
      <c r="AT46" s="45">
        <f t="shared" si="15"/>
        <v>2.2395138145318016</v>
      </c>
      <c r="AU46" s="45">
        <f t="shared" si="16"/>
        <v>3.4945072120752041</v>
      </c>
      <c r="AV46" s="45">
        <f t="shared" si="17"/>
        <v>8.7398801253095506</v>
      </c>
      <c r="AW46" s="45">
        <f t="shared" si="18"/>
        <v>7.9021524289625944</v>
      </c>
      <c r="AX46" s="45">
        <f t="shared" si="19"/>
        <v>7.6772701950997613</v>
      </c>
      <c r="AY46" s="45">
        <f t="shared" si="20"/>
        <v>9.1296719191717557</v>
      </c>
      <c r="AZ46" s="45">
        <f t="shared" si="21"/>
        <v>7.4239364022685939</v>
      </c>
      <c r="BA46" s="45" t="str">
        <f t="shared" si="22"/>
        <v/>
      </c>
      <c r="BB46" s="45" t="str">
        <f t="shared" si="23"/>
        <v/>
      </c>
      <c r="BC46" s="32"/>
      <c r="BD46" s="39">
        <f t="shared" si="77"/>
        <v>37986</v>
      </c>
      <c r="BE46" s="44">
        <f>IF(AND(ISNUMBER(C45),ISNUMBER(C46)),INDEX('Country weights'!$B$6:$FB$133,MATCH(Goods!$BD46,'Country weights'!$A$6:$A$133,0),MATCH(Goods!BE$1,'Country weights'!$B$3:$FB$3,0)),"")</f>
        <v>0.24404267623495832</v>
      </c>
      <c r="BF46" s="44">
        <f>IF(AND(ISNUMBER(D45),ISNUMBER(D46)),INDEX('Country weights'!$B$6:$FB$133,MATCH(Goods!$BD46,'Country weights'!$A$6:$A$133,0),MATCH(Goods!BF$1,'Country weights'!$B$3:$FB$3,0)),"")</f>
        <v>8.4357713027710446E-2</v>
      </c>
      <c r="BG46" s="44">
        <f>IF(AND(ISNUMBER(E45),ISNUMBER(E46)),INDEX('Country weights'!$B$6:$FB$133,MATCH(Goods!$BD46,'Country weights'!$A$6:$A$133,0),MATCH(Goods!BG$1,'Country weights'!$B$3:$FB$3,0)),"")</f>
        <v>7.0423151316635138E-2</v>
      </c>
      <c r="BH46" s="44">
        <f>IF(AND(ISNUMBER(F45),ISNUMBER(F46)),INDEX('Country weights'!$B$6:$FB$133,MATCH(Goods!$BD46,'Country weights'!$A$6:$A$133,0),MATCH(Goods!BH$1,'Country weights'!$B$3:$FB$3,0)),"")</f>
        <v>4.6283715616006194E-2</v>
      </c>
      <c r="BI46" s="44">
        <f>IF(AND(ISNUMBER(G45),ISNUMBER(G46)),INDEX('Country weights'!$B$6:$FB$133,MATCH(Goods!$BD46,'Country weights'!$A$6:$A$133,0),MATCH(Goods!BI$1,'Country weights'!$B$3:$FB$3,0)),"")</f>
        <v>3.6328279124938183E-3</v>
      </c>
      <c r="BJ46" s="44">
        <f>IF(AND(ISNUMBER(H45),ISNUMBER(H46)),INDEX('Country weights'!$B$6:$FB$133,MATCH(Goods!$BD46,'Country weights'!$A$6:$A$133,0),MATCH(Goods!BJ$1,'Country weights'!$B$3:$FB$3,0)),"")</f>
        <v>1.7130181761639791E-2</v>
      </c>
      <c r="BK46" s="44">
        <f>IF(AND(ISNUMBER(I45),ISNUMBER(I46)),INDEX('Country weights'!$B$6:$FB$133,MATCH(Goods!$BD46,'Country weights'!$A$6:$A$133,0),MATCH(Goods!BK$1,'Country weights'!$B$3:$FB$3,0)),"")</f>
        <v>1.3234198045154022E-2</v>
      </c>
      <c r="BL46" s="44">
        <f>IF(AND(ISNUMBER(J45),ISNUMBER(J46)),INDEX('Country weights'!$B$6:$FB$133,MATCH(Goods!$BD46,'Country weights'!$A$6:$A$133,0),MATCH(Goods!BL$1,'Country weights'!$B$3:$FB$3,0)),"")</f>
        <v>3.614791321494224E-3</v>
      </c>
      <c r="BM46" s="44">
        <f>IF(AND(ISNUMBER(K45),ISNUMBER(K46)),INDEX('Country weights'!$B$6:$FB$133,MATCH(Goods!$BD46,'Country weights'!$A$6:$A$133,0),MATCH(Goods!BM$1,'Country weights'!$B$3:$FB$3,0)),"")</f>
        <v>3.0028459036363763E-2</v>
      </c>
      <c r="BN46" s="44">
        <f>IF(AND(ISNUMBER(L45),ISNUMBER(L46)),INDEX('Country weights'!$B$6:$FB$133,MATCH(Goods!$BD46,'Country weights'!$A$6:$A$133,0),MATCH(Goods!BN$1,'Country weights'!$B$3:$FB$3,0)),"")</f>
        <v>2.0112123350083341E-3</v>
      </c>
      <c r="BO46" s="44">
        <f>IF(AND(ISNUMBER(M45),ISNUMBER(M46)),INDEX('Country weights'!$B$6:$FB$133,MATCH(Goods!$BD46,'Country weights'!$A$6:$A$133,0),MATCH(Goods!BO$1,'Country weights'!$B$3:$FB$3,0)),"")</f>
        <v>7.6259632955732034E-3</v>
      </c>
      <c r="BP46" s="44">
        <f>IF(AND(ISNUMBER(N45),ISNUMBER(N46)),INDEX('Country weights'!$B$6:$FB$133,MATCH(Goods!$BD46,'Country weights'!$A$6:$A$133,0),MATCH(Goods!BP$1,'Country weights'!$B$3:$FB$3,0)),"")</f>
        <v>8.0551291627906311E-3</v>
      </c>
      <c r="BQ46" s="44">
        <f>IF(AND(ISNUMBER(O45),ISNUMBER(O46)),INDEX('Country weights'!$B$6:$FB$133,MATCH(Goods!$BD46,'Country weights'!$A$6:$A$133,0),MATCH(Goods!BQ$1,'Country weights'!$B$3:$FB$3,0)),"")</f>
        <v>3.0176603837244942E-3</v>
      </c>
      <c r="BR46" s="44">
        <f>IF(AND(ISNUMBER(P45),ISNUMBER(P46)),INDEX('Country weights'!$B$6:$FB$133,MATCH(Goods!$BD46,'Country weights'!$A$6:$A$133,0),MATCH(Goods!BR$1,'Country weights'!$B$3:$FB$3,0)),"")</f>
        <v>1.7650928859643665E-2</v>
      </c>
      <c r="BS46" s="44">
        <f>IF(AND(ISNUMBER(Q45),ISNUMBER(Q46)),INDEX('Country weights'!$B$6:$FB$133,MATCH(Goods!$BD46,'Country weights'!$A$6:$A$133,0),MATCH(Goods!BS$1,'Country weights'!$B$3:$FB$3,0)),"")</f>
        <v>1.2675297447189609E-2</v>
      </c>
      <c r="BT46" s="44">
        <f>IF(AND(ISNUMBER(R45),ISNUMBER(R46)),INDEX('Country weights'!$B$6:$FB$133,MATCH(Goods!$BD46,'Country weights'!$A$6:$A$133,0),MATCH(Goods!BT$1,'Country weights'!$B$3:$FB$3,0)),"")</f>
        <v>9.5802974148949359E-3</v>
      </c>
      <c r="BU46" s="44">
        <f>IF(AND(ISNUMBER(S45),ISNUMBER(S46)),INDEX('Country weights'!$B$6:$FB$133,MATCH(Goods!$BD46,'Country weights'!$A$6:$A$133,0),MATCH(Goods!BU$1,'Country weights'!$B$3:$FB$3,0)),"")</f>
        <v>2.4114073019407503E-2</v>
      </c>
      <c r="BV46" s="44">
        <f>IF(AND(ISNUMBER(T45),ISNUMBER(T46)),INDEX('Country weights'!$B$6:$FB$133,MATCH(Goods!$BD46,'Country weights'!$A$6:$A$133,0),MATCH(Goods!BV$1,'Country weights'!$B$3:$FB$3,0)),"")</f>
        <v>1.2171846424940558E-2</v>
      </c>
      <c r="BW46" s="44">
        <f>IF(AND(ISNUMBER(U45),ISNUMBER(U46)),INDEX('Country weights'!$B$6:$FB$133,MATCH(Goods!$BD46,'Country weights'!$A$6:$A$133,0),MATCH(Goods!BW$1,'Country weights'!$B$3:$FB$3,0)),"")</f>
        <v>3.5944968445979379E-2</v>
      </c>
      <c r="BX46" s="44">
        <f>IF(AND(ISNUMBER(V45),ISNUMBER(V46)),INDEX('Country weights'!$B$6:$FB$133,MATCH(Goods!$BD46,'Country weights'!$A$6:$A$133,0),MATCH(Goods!BX$1,'Country weights'!$B$3:$FB$3,0)),"")</f>
        <v>3.3442196245908114E-2</v>
      </c>
      <c r="BY46" s="44">
        <f>IF(AND(ISNUMBER(W45),ISNUMBER(W46)),INDEX('Country weights'!$B$6:$FB$133,MATCH(Goods!$BD46,'Country weights'!$A$6:$A$133,0),MATCH(Goods!BY$1,'Country weights'!$B$3:$FB$3,0)),"")</f>
        <v>2.6725336221959883E-2</v>
      </c>
      <c r="BZ46" s="44">
        <f>IF(AND(ISNUMBER(X45),ISNUMBER(X46)),INDEX('Country weights'!$B$6:$FB$133,MATCH(Goods!$BD46,'Country weights'!$A$6:$A$133,0),MATCH(Goods!BZ$1,'Country weights'!$B$3:$FB$3,0)),"")</f>
        <v>2.3873826947431152E-2</v>
      </c>
      <c r="CA46" s="44">
        <f>IF(AND(ISNUMBER(Y45),ISNUMBER(Y46)),INDEX('Country weights'!$B$6:$FB$133,MATCH(Goods!$BD46,'Country weights'!$A$6:$A$133,0),MATCH(Goods!CA$1,'Country weights'!$B$3:$FB$3,0)),"")</f>
        <v>1.515943476086792E-2</v>
      </c>
      <c r="CB46" s="44" t="str">
        <f>IF(AND(ISNUMBER(Z45),ISNUMBER(Z46)),INDEX('Country weights'!$B$6:$FB$133,MATCH(Goods!$BD46,'Country weights'!$A$6:$A$133,0),MATCH(Goods!CB$1,'Country weights'!$B$3:$FB$3,0)),"")</f>
        <v/>
      </c>
      <c r="CC46" s="44" t="str">
        <f>IF(AND(ISNUMBER(AA45),ISNUMBER(AA46)),INDEX('Country weights'!$B$6:$FB$133,MATCH(Goods!$BD46,'Country weights'!$A$6:$A$133,0),MATCH(Goods!CC$1,'Country weights'!$B$3:$FB$3,0)),"")</f>
        <v/>
      </c>
      <c r="CD46" s="46">
        <f t="shared" si="78"/>
        <v>0.74479588523777507</v>
      </c>
      <c r="CF46" s="39">
        <f t="shared" si="79"/>
        <v>37986</v>
      </c>
      <c r="CG46" s="45">
        <f t="shared" si="80"/>
        <v>0.32766383524936904</v>
      </c>
      <c r="CH46" s="45">
        <f t="shared" si="26"/>
        <v>0.11326286127477646</v>
      </c>
      <c r="CI46" s="45">
        <f t="shared" si="27"/>
        <v>9.4553625647586181E-2</v>
      </c>
      <c r="CJ46" s="45">
        <f t="shared" si="28"/>
        <v>6.2142818634437248E-2</v>
      </c>
      <c r="CK46" s="45">
        <f t="shared" si="29"/>
        <v>4.8776154440408094E-3</v>
      </c>
      <c r="CL46" s="45">
        <f t="shared" si="30"/>
        <v>2.2999834050064609E-2</v>
      </c>
      <c r="CM46" s="45">
        <f t="shared" si="31"/>
        <v>1.776889253480371E-2</v>
      </c>
      <c r="CN46" s="45">
        <f t="shared" si="32"/>
        <v>4.8533986198651012E-3</v>
      </c>
      <c r="CO46" s="45">
        <f t="shared" si="33"/>
        <v>4.0317702650541923E-2</v>
      </c>
      <c r="CP46" s="45">
        <f t="shared" si="34"/>
        <v>2.7003537141807076E-3</v>
      </c>
      <c r="CQ46" s="45">
        <f t="shared" si="35"/>
        <v>1.0238997618976675E-2</v>
      </c>
      <c r="CR46" s="45">
        <f t="shared" si="36"/>
        <v>1.0815217058052143E-2</v>
      </c>
      <c r="CS46" s="45">
        <f t="shared" si="37"/>
        <v>4.0516609228595703E-3</v>
      </c>
      <c r="CT46" s="45">
        <f t="shared" si="38"/>
        <v>2.3699015004639331E-2</v>
      </c>
      <c r="CU46" s="45">
        <f t="shared" si="39"/>
        <v>1.7018484793512301E-2</v>
      </c>
      <c r="CV46" s="45">
        <f t="shared" si="40"/>
        <v>1.2862983811781451E-2</v>
      </c>
      <c r="CW46" s="45">
        <f t="shared" si="41"/>
        <v>3.2376753815858042E-2</v>
      </c>
      <c r="CX46" s="45">
        <f t="shared" si="42"/>
        <v>1.6342526410514088E-2</v>
      </c>
      <c r="CY46" s="45">
        <f t="shared" si="43"/>
        <v>4.8261502457823055E-2</v>
      </c>
      <c r="CZ46" s="45">
        <f t="shared" si="44"/>
        <v>4.490115601972175E-2</v>
      </c>
      <c r="DA46" s="45">
        <f t="shared" si="45"/>
        <v>3.5882765669990047E-2</v>
      </c>
      <c r="DB46" s="45">
        <f t="shared" si="46"/>
        <v>3.2054187490320872E-2</v>
      </c>
      <c r="DC46" s="45">
        <f t="shared" si="47"/>
        <v>2.03538111062849E-2</v>
      </c>
      <c r="DD46" s="45" t="str">
        <f t="shared" si="48"/>
        <v/>
      </c>
      <c r="DE46" s="45" t="str">
        <f t="shared" si="49"/>
        <v/>
      </c>
      <c r="DF46" s="46">
        <f t="shared" si="81"/>
        <v>0.99999999999999989</v>
      </c>
      <c r="DG46" s="47">
        <f>SUMPRODUCT(AD46:BB46,CG46:DE46,'Sector weights'!B33:Z33)</f>
        <v>3.3782394474584883</v>
      </c>
      <c r="DI46" s="45">
        <f>IF(AND(ISNUMBER(C45),ISNUMBER(C46)),CG46*'Sector weights'!B33,"")</f>
        <v>0.26631673006372414</v>
      </c>
      <c r="DJ46" s="45">
        <f>IF(AND(ISNUMBER(D45),ISNUMBER(D46)),CH46*'Sector weights'!C33,"")</f>
        <v>8.2474347395678688E-2</v>
      </c>
      <c r="DK46" s="45">
        <f>IF(AND(ISNUMBER(E45),ISNUMBER(E46)),CI46*'Sector weights'!D33,"")</f>
        <v>7.4481120878430368E-2</v>
      </c>
      <c r="DL46" s="45">
        <f>IF(AND(ISNUMBER(F45),ISNUMBER(F46)),CJ46*'Sector weights'!E33,"")</f>
        <v>5.0698790751922324E-2</v>
      </c>
      <c r="DM46" s="45">
        <f>IF(AND(ISNUMBER(G45),ISNUMBER(G46)),CK46*'Sector weights'!F33,"")</f>
        <v>3.6632490542272893E-3</v>
      </c>
      <c r="DN46" s="45">
        <f>IF(AND(ISNUMBER(H45),ISNUMBER(H46)),CL46*'Sector weights'!G33,"")</f>
        <v>1.7134640776230552E-2</v>
      </c>
      <c r="DO46" s="45">
        <f>IF(AND(ISNUMBER(I45),ISNUMBER(I46)),CM46*'Sector weights'!H33,"")</f>
        <v>1.4173504480699971E-2</v>
      </c>
      <c r="DP46" s="45">
        <f>IF(AND(ISNUMBER(J45),ISNUMBER(J46)),CN46*'Sector weights'!I33,"")</f>
        <v>3.8114248917602051E-3</v>
      </c>
      <c r="DQ46" s="45">
        <f>IF(AND(ISNUMBER(K45),ISNUMBER(K46)),CO46*'Sector weights'!J33,"")</f>
        <v>3.694133088561332E-2</v>
      </c>
      <c r="DR46" s="45">
        <f>IF(AND(ISNUMBER(L45),ISNUMBER(L46)),CP46*'Sector weights'!K33,"")</f>
        <v>1.9558898692633294E-3</v>
      </c>
      <c r="DS46" s="45">
        <f>IF(AND(ISNUMBER(M45),ISNUMBER(M46)),CQ46*'Sector weights'!L33,"")</f>
        <v>8.3299861803333604E-3</v>
      </c>
      <c r="DT46" s="45">
        <f>IF(AND(ISNUMBER(N45),ISNUMBER(N46)),CR46*'Sector weights'!M33,"")</f>
        <v>9.1713353805784308E-3</v>
      </c>
      <c r="DU46" s="45">
        <f>IF(AND(ISNUMBER(O45),ISNUMBER(O46)),CS46*'Sector weights'!N33,"")</f>
        <v>3.440722516345938E-3</v>
      </c>
      <c r="DV46" s="45">
        <f>IF(AND(ISNUMBER(P45),ISNUMBER(P46)),CT46*'Sector weights'!O33,"")</f>
        <v>1.5769010515947531E-2</v>
      </c>
      <c r="DW46" s="45">
        <f>IF(AND(ISNUMBER(Q45),ISNUMBER(Q46)),CU46*'Sector weights'!P33,"")</f>
        <v>1.1107440196294957E-2</v>
      </c>
      <c r="DX46" s="45">
        <f>IF(AND(ISNUMBER(R45),ISNUMBER(R46)),CV46*'Sector weights'!Q33,"")</f>
        <v>8.7677379183316861E-3</v>
      </c>
      <c r="DY46" s="45">
        <f>IF(AND(ISNUMBER(S45),ISNUMBER(S46)),CW46*'Sector weights'!R33,"")</f>
        <v>2.3786312142570463E-2</v>
      </c>
      <c r="DZ46" s="45">
        <f>IF(AND(ISNUMBER(T45),ISNUMBER(T46)),CX46*'Sector weights'!S33,"")</f>
        <v>1.4063739610883424E-2</v>
      </c>
      <c r="EA46" s="45">
        <f>IF(AND(ISNUMBER(U45),ISNUMBER(U46)),CY46*'Sector weights'!T33,"")</f>
        <v>3.9867143055238884E-2</v>
      </c>
      <c r="EB46" s="45">
        <f>IF(AND(ISNUMBER(V45),ISNUMBER(V46)),CZ46*'Sector weights'!U33,"")</f>
        <v>3.6374860276313037E-2</v>
      </c>
      <c r="EC46" s="45">
        <f>IF(AND(ISNUMBER(W45),ISNUMBER(W46)),DA46*'Sector weights'!V33,"")</f>
        <v>2.5510882805315428E-2</v>
      </c>
      <c r="ED46" s="45">
        <f>IF(AND(ISNUMBER(X45),ISNUMBER(X46)),DB46*'Sector weights'!W33,"")</f>
        <v>2.673875920308939E-2</v>
      </c>
      <c r="EE46" s="45">
        <f>IF(AND(ISNUMBER(Y45),ISNUMBER(Y46)),DC46*'Sector weights'!X33,"")</f>
        <v>1.4945801829038669E-2</v>
      </c>
      <c r="EF46" s="45" t="str">
        <f>IF(AND(ISNUMBER(Z45),ISNUMBER(Z46)),DD46*'Sector weights'!Y33,"")</f>
        <v/>
      </c>
      <c r="EG46" s="45" t="str">
        <f>IF(AND(ISNUMBER(AA45),ISNUMBER(AA46)),DE46*'Sector weights'!Z33,"")</f>
        <v/>
      </c>
      <c r="EH46" s="46">
        <f t="shared" si="82"/>
        <v>0.78952476067783151</v>
      </c>
      <c r="EI46" s="47">
        <f t="shared" si="83"/>
        <v>3.3782394474584883</v>
      </c>
      <c r="EK46" s="39">
        <f t="shared" si="84"/>
        <v>37986</v>
      </c>
      <c r="EL46" s="45">
        <f t="shared" si="85"/>
        <v>0.33731270167522415</v>
      </c>
      <c r="EM46" s="45">
        <f t="shared" si="51"/>
        <v>0.10446074841892469</v>
      </c>
      <c r="EN46" s="45">
        <f t="shared" si="52"/>
        <v>9.433664982778503E-2</v>
      </c>
      <c r="EO46" s="45">
        <f t="shared" si="53"/>
        <v>6.4214313821387745E-2</v>
      </c>
      <c r="EP46" s="45">
        <f t="shared" si="54"/>
        <v>4.6398152872143949E-3</v>
      </c>
      <c r="EQ46" s="45">
        <f t="shared" si="55"/>
        <v>2.1702474234652162E-2</v>
      </c>
      <c r="ER46" s="45">
        <f t="shared" si="56"/>
        <v>1.7951944241155374E-2</v>
      </c>
      <c r="ES46" s="45">
        <f t="shared" si="57"/>
        <v>4.8274925392941172E-3</v>
      </c>
      <c r="ET46" s="45">
        <f t="shared" si="58"/>
        <v>4.6789325332745789E-2</v>
      </c>
      <c r="EU46" s="45">
        <f t="shared" si="59"/>
        <v>2.4773002275243873E-3</v>
      </c>
      <c r="EV46" s="45">
        <f t="shared" si="60"/>
        <v>1.0550633235595814E-2</v>
      </c>
      <c r="EW46" s="45">
        <f t="shared" si="61"/>
        <v>1.1616273279009711E-2</v>
      </c>
      <c r="EX46" s="45">
        <f t="shared" si="62"/>
        <v>4.3579665739576943E-3</v>
      </c>
      <c r="EY46" s="45">
        <f t="shared" si="63"/>
        <v>1.9972787810238334E-2</v>
      </c>
      <c r="EZ46" s="45">
        <f t="shared" si="64"/>
        <v>1.4068514059975617E-2</v>
      </c>
      <c r="FA46" s="45">
        <f t="shared" si="65"/>
        <v>1.1105082899242211E-2</v>
      </c>
      <c r="FB46" s="45">
        <f t="shared" si="66"/>
        <v>3.0127379567107149E-2</v>
      </c>
      <c r="FC46" s="45">
        <f t="shared" si="67"/>
        <v>1.7812917733966021E-2</v>
      </c>
      <c r="FD46" s="45">
        <f t="shared" si="68"/>
        <v>5.0495114328031596E-2</v>
      </c>
      <c r="FE46" s="45">
        <f t="shared" si="69"/>
        <v>4.6071842313196221E-2</v>
      </c>
      <c r="FF46" s="45">
        <f t="shared" si="70"/>
        <v>3.2311694421608188E-2</v>
      </c>
      <c r="FG46" s="45">
        <f t="shared" si="71"/>
        <v>3.3866903908286977E-2</v>
      </c>
      <c r="FH46" s="45">
        <f t="shared" si="72"/>
        <v>1.8930124263876455E-2</v>
      </c>
      <c r="FI46" s="45" t="str">
        <f t="shared" si="73"/>
        <v/>
      </c>
      <c r="FJ46" s="45" t="str">
        <f t="shared" si="74"/>
        <v/>
      </c>
      <c r="FK46" s="46">
        <f t="shared" si="86"/>
        <v>0.99999999999999989</v>
      </c>
      <c r="FL46" s="47">
        <f t="shared" si="87"/>
        <v>4.2788264734828134</v>
      </c>
    </row>
    <row r="47" spans="1:168" x14ac:dyDescent="0.2">
      <c r="A47" t="s">
        <v>731</v>
      </c>
      <c r="B47" s="11">
        <v>38077</v>
      </c>
      <c r="C47" s="2">
        <v>1594</v>
      </c>
      <c r="D47" s="3">
        <v>98522</v>
      </c>
      <c r="E47" s="9">
        <v>54445.5</v>
      </c>
      <c r="F47" s="3">
        <v>389140</v>
      </c>
      <c r="G47" s="3">
        <v>9348</v>
      </c>
      <c r="H47" s="2">
        <v>45829</v>
      </c>
      <c r="I47" s="2">
        <v>802794.7</v>
      </c>
      <c r="J47" s="2">
        <v>4601754.7</v>
      </c>
      <c r="K47" s="2">
        <v>1240407.4553774402</v>
      </c>
      <c r="L47" s="9">
        <v>5400.0779000000002</v>
      </c>
      <c r="M47" s="3">
        <v>316449</v>
      </c>
      <c r="N47" s="9">
        <v>3755.1880000000001</v>
      </c>
      <c r="O47" s="2">
        <v>20493.400000000001</v>
      </c>
      <c r="P47" s="2">
        <v>18620.400000000001</v>
      </c>
      <c r="Q47" s="3">
        <v>103810</v>
      </c>
      <c r="R47" s="3">
        <v>146491</v>
      </c>
      <c r="S47" s="2">
        <v>40632</v>
      </c>
      <c r="T47" s="2">
        <v>90896.9</v>
      </c>
      <c r="U47" s="3">
        <v>664705</v>
      </c>
      <c r="V47" s="2">
        <v>61018.1</v>
      </c>
      <c r="W47" s="2">
        <v>56375</v>
      </c>
      <c r="X47" s="3">
        <v>1367953.3445930684</v>
      </c>
      <c r="Y47" s="2">
        <v>156672.79999999999</v>
      </c>
      <c r="Z47" s="3" t="e">
        <v>#N/A</v>
      </c>
      <c r="AA47" s="3" t="e">
        <v>#N/A</v>
      </c>
      <c r="AB47" s="28"/>
      <c r="AC47" s="43">
        <f t="shared" si="75"/>
        <v>38077</v>
      </c>
      <c r="AD47" s="45">
        <f t="shared" si="76"/>
        <v>2.8984571686786031</v>
      </c>
      <c r="AE47" s="45">
        <f t="shared" si="0"/>
        <v>-0.11962692619627013</v>
      </c>
      <c r="AF47" s="45">
        <f t="shared" si="1"/>
        <v>3.7495855390279331</v>
      </c>
      <c r="AG47" s="45">
        <f t="shared" si="2"/>
        <v>1.2330905306972006</v>
      </c>
      <c r="AH47" s="45">
        <f t="shared" si="3"/>
        <v>7.7206729661212226</v>
      </c>
      <c r="AI47" s="45">
        <f t="shared" si="4"/>
        <v>6.0561880958992953</v>
      </c>
      <c r="AJ47" s="45">
        <f t="shared" si="5"/>
        <v>3.9485562605205082</v>
      </c>
      <c r="AK47" s="45">
        <f t="shared" si="6"/>
        <v>5.9649471283407918</v>
      </c>
      <c r="AL47" s="45">
        <f t="shared" si="7"/>
        <v>3.7609423626338678</v>
      </c>
      <c r="AM47" s="45">
        <f t="shared" si="8"/>
        <v>11.175324457415625</v>
      </c>
      <c r="AN47" s="45">
        <f t="shared" si="9"/>
        <v>0.72027397783478442</v>
      </c>
      <c r="AO47" s="45">
        <f t="shared" si="10"/>
        <v>4.9366080485562458</v>
      </c>
      <c r="AP47" s="45">
        <f t="shared" si="11"/>
        <v>5.2271070170574196</v>
      </c>
      <c r="AQ47" s="45">
        <f t="shared" si="12"/>
        <v>1.1252796906566997</v>
      </c>
      <c r="AR47" s="45">
        <f t="shared" si="13"/>
        <v>-0.62700425979993479</v>
      </c>
      <c r="AS47" s="45">
        <f t="shared" si="14"/>
        <v>5.2423236633762915</v>
      </c>
      <c r="AT47" s="45">
        <f t="shared" si="15"/>
        <v>-2.8460892872941068</v>
      </c>
      <c r="AU47" s="45">
        <f t="shared" si="16"/>
        <v>-1.9473129519180343</v>
      </c>
      <c r="AV47" s="45">
        <f t="shared" si="17"/>
        <v>4.4724628250889298</v>
      </c>
      <c r="AW47" s="45">
        <f t="shared" si="18"/>
        <v>2.5431561823583859</v>
      </c>
      <c r="AX47" s="45">
        <f t="shared" si="19"/>
        <v>6.835582171012744</v>
      </c>
      <c r="AY47" s="45">
        <f t="shared" si="20"/>
        <v>4.8667204083872484</v>
      </c>
      <c r="AZ47" s="45">
        <f t="shared" si="21"/>
        <v>17.828156116696437</v>
      </c>
      <c r="BA47" s="45" t="str">
        <f t="shared" si="22"/>
        <v/>
      </c>
      <c r="BB47" s="45" t="str">
        <f t="shared" si="23"/>
        <v/>
      </c>
      <c r="BC47" s="32"/>
      <c r="BD47" s="39">
        <f t="shared" si="77"/>
        <v>38077</v>
      </c>
      <c r="BE47" s="44">
        <f>IF(AND(ISNUMBER(C46),ISNUMBER(C47)),INDEX('Country weights'!$B$6:$FB$133,MATCH(Goods!$BD47,'Country weights'!$A$6:$A$133,0),MATCH(Goods!BE$1,'Country weights'!$B$3:$FB$3,0)),"")</f>
        <v>0.2330260211272856</v>
      </c>
      <c r="BF47" s="44">
        <f>IF(AND(ISNUMBER(D46),ISNUMBER(D47)),INDEX('Country weights'!$B$6:$FB$133,MATCH(Goods!$BD47,'Country weights'!$A$6:$A$133,0),MATCH(Goods!BF$1,'Country weights'!$B$3:$FB$3,0)),"")</f>
        <v>8.2222022007490611E-2</v>
      </c>
      <c r="BG47" s="44">
        <f>IF(AND(ISNUMBER(E46),ISNUMBER(E47)),INDEX('Country weights'!$B$6:$FB$133,MATCH(Goods!$BD47,'Country weights'!$A$6:$A$133,0),MATCH(Goods!BG$1,'Country weights'!$B$3:$FB$3,0)),"")</f>
        <v>6.9171046853862439E-2</v>
      </c>
      <c r="BH47" s="44">
        <f>IF(AND(ISNUMBER(F46),ISNUMBER(F47)),INDEX('Country weights'!$B$6:$FB$133,MATCH(Goods!$BD47,'Country weights'!$A$6:$A$133,0),MATCH(Goods!BH$1,'Country weights'!$B$3:$FB$3,0)),"")</f>
        <v>4.3419446619539517E-2</v>
      </c>
      <c r="BI47" s="44">
        <f>IF(AND(ISNUMBER(G46),ISNUMBER(G47)),INDEX('Country weights'!$B$6:$FB$133,MATCH(Goods!$BD47,'Country weights'!$A$6:$A$133,0),MATCH(Goods!BI$1,'Country weights'!$B$3:$FB$3,0)),"")</f>
        <v>3.7973032664501177E-3</v>
      </c>
      <c r="BJ47" s="44">
        <f>IF(AND(ISNUMBER(H46),ISNUMBER(H47)),INDEX('Country weights'!$B$6:$FB$133,MATCH(Goods!$BD47,'Country weights'!$A$6:$A$133,0),MATCH(Goods!BJ$1,'Country weights'!$B$3:$FB$3,0)),"")</f>
        <v>1.7390880473009785E-2</v>
      </c>
      <c r="BK47" s="44">
        <f>IF(AND(ISNUMBER(I46),ISNUMBER(I47)),INDEX('Country weights'!$B$6:$FB$133,MATCH(Goods!$BD47,'Country weights'!$A$6:$A$133,0),MATCH(Goods!BK$1,'Country weights'!$B$3:$FB$3,0)),"")</f>
        <v>1.367349726387997E-2</v>
      </c>
      <c r="BL47" s="44">
        <f>IF(AND(ISNUMBER(J46),ISNUMBER(J47)),INDEX('Country weights'!$B$6:$FB$133,MATCH(Goods!$BD47,'Country weights'!$A$6:$A$133,0),MATCH(Goods!BL$1,'Country weights'!$B$3:$FB$3,0)),"")</f>
        <v>3.7781677706619872E-3</v>
      </c>
      <c r="BM47" s="44">
        <f>IF(AND(ISNUMBER(K46),ISNUMBER(K47)),INDEX('Country weights'!$B$6:$FB$133,MATCH(Goods!$BD47,'Country weights'!$A$6:$A$133,0),MATCH(Goods!BM$1,'Country weights'!$B$3:$FB$3,0)),"")</f>
        <v>2.8382466406820701E-2</v>
      </c>
      <c r="BN47" s="44">
        <f>IF(AND(ISNUMBER(L46),ISNUMBER(L47)),INDEX('Country weights'!$B$6:$FB$133,MATCH(Goods!$BD47,'Country weights'!$A$6:$A$133,0),MATCH(Goods!BN$1,'Country weights'!$B$3:$FB$3,0)),"")</f>
        <v>2.1819768371321635E-3</v>
      </c>
      <c r="BO47" s="44">
        <f>IF(AND(ISNUMBER(M46),ISNUMBER(M47)),INDEX('Country weights'!$B$6:$FB$133,MATCH(Goods!$BD47,'Country weights'!$A$6:$A$133,0),MATCH(Goods!BO$1,'Country weights'!$B$3:$FB$3,0)),"")</f>
        <v>8.7472380365909309E-3</v>
      </c>
      <c r="BP47" s="44">
        <f>IF(AND(ISNUMBER(N46),ISNUMBER(N47)),INDEX('Country weights'!$B$6:$FB$133,MATCH(Goods!$BD47,'Country weights'!$A$6:$A$133,0),MATCH(Goods!BP$1,'Country weights'!$B$3:$FB$3,0)),"")</f>
        <v>8.4739274860026886E-3</v>
      </c>
      <c r="BQ47" s="44">
        <f>IF(AND(ISNUMBER(O46),ISNUMBER(O47)),INDEX('Country weights'!$B$6:$FB$133,MATCH(Goods!$BD47,'Country weights'!$A$6:$A$133,0),MATCH(Goods!BQ$1,'Country weights'!$B$3:$FB$3,0)),"")</f>
        <v>3.358660056274148E-3</v>
      </c>
      <c r="BR47" s="44">
        <f>IF(AND(ISNUMBER(P46),ISNUMBER(P47)),INDEX('Country weights'!$B$6:$FB$133,MATCH(Goods!$BD47,'Country weights'!$A$6:$A$133,0),MATCH(Goods!BR$1,'Country weights'!$B$3:$FB$3,0)),"")</f>
        <v>1.7240741723937209E-2</v>
      </c>
      <c r="BS47" s="44">
        <f>IF(AND(ISNUMBER(Q46),ISNUMBER(Q47)),INDEX('Country weights'!$B$6:$FB$133,MATCH(Goods!$BD47,'Country weights'!$A$6:$A$133,0),MATCH(Goods!BS$1,'Country weights'!$B$3:$FB$3,0)),"")</f>
        <v>1.2396915777896986E-2</v>
      </c>
      <c r="BT47" s="44">
        <f>IF(AND(ISNUMBER(R46),ISNUMBER(R47)),INDEX('Country weights'!$B$6:$FB$133,MATCH(Goods!$BD47,'Country weights'!$A$6:$A$133,0),MATCH(Goods!BT$1,'Country weights'!$B$3:$FB$3,0)),"")</f>
        <v>9.4101487316569227E-3</v>
      </c>
      <c r="BU47" s="44">
        <f>IF(AND(ISNUMBER(S46),ISNUMBER(S47)),INDEX('Country weights'!$B$6:$FB$133,MATCH(Goods!$BD47,'Country weights'!$A$6:$A$133,0),MATCH(Goods!BU$1,'Country weights'!$B$3:$FB$3,0)),"")</f>
        <v>2.2938974305919894E-2</v>
      </c>
      <c r="BV47" s="44">
        <f>IF(AND(ISNUMBER(T46),ISNUMBER(T47)),INDEX('Country weights'!$B$6:$FB$133,MATCH(Goods!$BD47,'Country weights'!$A$6:$A$133,0),MATCH(Goods!BV$1,'Country weights'!$B$3:$FB$3,0)),"")</f>
        <v>1.224451670473526E-2</v>
      </c>
      <c r="BW47" s="44">
        <f>IF(AND(ISNUMBER(U46),ISNUMBER(U47)),INDEX('Country weights'!$B$6:$FB$133,MATCH(Goods!$BD47,'Country weights'!$A$6:$A$133,0),MATCH(Goods!BW$1,'Country weights'!$B$3:$FB$3,0)),"")</f>
        <v>3.46731784783064E-2</v>
      </c>
      <c r="BX47" s="44">
        <f>IF(AND(ISNUMBER(V46),ISNUMBER(V47)),INDEX('Country weights'!$B$6:$FB$133,MATCH(Goods!$BD47,'Country weights'!$A$6:$A$133,0),MATCH(Goods!BX$1,'Country weights'!$B$3:$FB$3,0)),"")</f>
        <v>3.4392825934130025E-2</v>
      </c>
      <c r="BY47" s="44">
        <f>IF(AND(ISNUMBER(W46),ISNUMBER(W47)),INDEX('Country weights'!$B$6:$FB$133,MATCH(Goods!$BD47,'Country weights'!$A$6:$A$133,0),MATCH(Goods!BY$1,'Country weights'!$B$3:$FB$3,0)),"")</f>
        <v>2.7771448934741486E-2</v>
      </c>
      <c r="BZ47" s="44">
        <f>IF(AND(ISNUMBER(X46),ISNUMBER(X47)),INDEX('Country weights'!$B$6:$FB$133,MATCH(Goods!$BD47,'Country weights'!$A$6:$A$133,0),MATCH(Goods!BZ$1,'Country weights'!$B$3:$FB$3,0)),"")</f>
        <v>2.5551003970266561E-2</v>
      </c>
      <c r="CA47" s="44">
        <f>IF(AND(ISNUMBER(Y46),ISNUMBER(Y47)),INDEX('Country weights'!$B$6:$FB$133,MATCH(Goods!$BD47,'Country weights'!$A$6:$A$133,0),MATCH(Goods!CA$1,'Country weights'!$B$3:$FB$3,0)),"")</f>
        <v>1.8855150451607416E-2</v>
      </c>
      <c r="CB47" s="44" t="str">
        <f>IF(AND(ISNUMBER(Z46),ISNUMBER(Z47)),INDEX('Country weights'!$B$6:$FB$133,MATCH(Goods!$BD47,'Country weights'!$A$6:$A$133,0),MATCH(Goods!CB$1,'Country weights'!$B$3:$FB$3,0)),"")</f>
        <v/>
      </c>
      <c r="CC47" s="44" t="str">
        <f>IF(AND(ISNUMBER(AA46),ISNUMBER(AA47)),INDEX('Country weights'!$B$6:$FB$133,MATCH(Goods!$BD47,'Country weights'!$A$6:$A$133,0),MATCH(Goods!CC$1,'Country weights'!$B$3:$FB$3,0)),"")</f>
        <v/>
      </c>
      <c r="CD47" s="46">
        <f t="shared" si="78"/>
        <v>0.73309755921819886</v>
      </c>
      <c r="CF47" s="39">
        <f t="shared" si="79"/>
        <v>38077</v>
      </c>
      <c r="CG47" s="45">
        <f t="shared" si="80"/>
        <v>0.31786495289357231</v>
      </c>
      <c r="CH47" s="45">
        <f t="shared" si="26"/>
        <v>0.11215699871538937</v>
      </c>
      <c r="CI47" s="45">
        <f t="shared" si="27"/>
        <v>9.4354490727849225E-2</v>
      </c>
      <c r="CJ47" s="45">
        <f t="shared" si="28"/>
        <v>5.92273785031334E-2</v>
      </c>
      <c r="CK47" s="45">
        <f t="shared" si="29"/>
        <v>5.1798061781841102E-3</v>
      </c>
      <c r="CL47" s="45">
        <f t="shared" si="30"/>
        <v>2.3722464021781815E-2</v>
      </c>
      <c r="CM47" s="45">
        <f t="shared" si="31"/>
        <v>1.8651674789999125E-2</v>
      </c>
      <c r="CN47" s="45">
        <f t="shared" si="32"/>
        <v>5.1537039281526987E-3</v>
      </c>
      <c r="CO47" s="45">
        <f t="shared" si="33"/>
        <v>3.8715810808439693E-2</v>
      </c>
      <c r="CP47" s="45">
        <f t="shared" si="34"/>
        <v>2.9763798960933665E-3</v>
      </c>
      <c r="CQ47" s="45">
        <f t="shared" si="35"/>
        <v>1.1931888091292099E-2</v>
      </c>
      <c r="CR47" s="45">
        <f t="shared" si="36"/>
        <v>1.1559072021791458E-2</v>
      </c>
      <c r="CS47" s="45">
        <f t="shared" si="37"/>
        <v>4.5814639730296491E-3</v>
      </c>
      <c r="CT47" s="45">
        <f t="shared" si="38"/>
        <v>2.3517663518513615E-2</v>
      </c>
      <c r="CU47" s="45">
        <f t="shared" si="39"/>
        <v>1.691032199195629E-2</v>
      </c>
      <c r="CV47" s="45">
        <f t="shared" si="40"/>
        <v>1.2836147949656575E-2</v>
      </c>
      <c r="CW47" s="45">
        <f t="shared" si="41"/>
        <v>3.1290479715118447E-2</v>
      </c>
      <c r="CX47" s="45">
        <f t="shared" si="42"/>
        <v>1.6702438237269874E-2</v>
      </c>
      <c r="CY47" s="45">
        <f t="shared" si="43"/>
        <v>4.7296813421781277E-2</v>
      </c>
      <c r="CZ47" s="45">
        <f t="shared" si="44"/>
        <v>4.6914391545386881E-2</v>
      </c>
      <c r="DA47" s="45">
        <f t="shared" si="45"/>
        <v>3.7882337194462823E-2</v>
      </c>
      <c r="DB47" s="45">
        <f t="shared" si="46"/>
        <v>3.4853483890350222E-2</v>
      </c>
      <c r="DC47" s="45">
        <f t="shared" si="47"/>
        <v>2.5719837986795665E-2</v>
      </c>
      <c r="DD47" s="45" t="str">
        <f t="shared" si="48"/>
        <v/>
      </c>
      <c r="DE47" s="45" t="str">
        <f t="shared" si="49"/>
        <v/>
      </c>
      <c r="DF47" s="46">
        <f t="shared" si="81"/>
        <v>0.99999999999999989</v>
      </c>
      <c r="DG47" s="47">
        <f>SUMPRODUCT(AD47:BB47,CG47:DE47,'Sector weights'!B34:Z34)</f>
        <v>2.4365229313605279</v>
      </c>
      <c r="DI47" s="45">
        <f>IF(AND(ISNUMBER(C46),ISNUMBER(C47)),CG47*'Sector weights'!B34,"")</f>
        <v>0.25856154091967698</v>
      </c>
      <c r="DJ47" s="45">
        <f>IF(AND(ISNUMBER(D46),ISNUMBER(D47)),CH47*'Sector weights'!C34,"")</f>
        <v>8.2947826453878215E-2</v>
      </c>
      <c r="DK47" s="45">
        <f>IF(AND(ISNUMBER(E46),ISNUMBER(E47)),CI47*'Sector weights'!D34,"")</f>
        <v>7.357171333228224E-2</v>
      </c>
      <c r="DL47" s="45">
        <f>IF(AND(ISNUMBER(F46),ISNUMBER(F47)),CJ47*'Sector weights'!E34,"")</f>
        <v>4.8162730419505577E-2</v>
      </c>
      <c r="DM47" s="45">
        <f>IF(AND(ISNUMBER(G46),ISNUMBER(G47)),CK47*'Sector weights'!F34,"")</f>
        <v>3.9175839301273932E-3</v>
      </c>
      <c r="DN47" s="45">
        <f>IF(AND(ISNUMBER(H46),ISNUMBER(H47)),CL47*'Sector weights'!G34,"")</f>
        <v>1.7414635690901667E-2</v>
      </c>
      <c r="DO47" s="45">
        <f>IF(AND(ISNUMBER(I46),ISNUMBER(I47)),CM47*'Sector weights'!H34,"")</f>
        <v>1.5062938868886672E-2</v>
      </c>
      <c r="DP47" s="45">
        <f>IF(AND(ISNUMBER(J46),ISNUMBER(J47)),CN47*'Sector weights'!I34,"")</f>
        <v>4.0857062177560325E-3</v>
      </c>
      <c r="DQ47" s="45">
        <f>IF(AND(ISNUMBER(K46),ISNUMBER(K47)),CO47*'Sector weights'!J34,"")</f>
        <v>3.5214571267059104E-2</v>
      </c>
      <c r="DR47" s="45">
        <f>IF(AND(ISNUMBER(L46),ISNUMBER(L47)),CP47*'Sector weights'!K34,"")</f>
        <v>2.1629091159947405E-3</v>
      </c>
      <c r="DS47" s="45">
        <f>IF(AND(ISNUMBER(M46),ISNUMBER(M47)),CQ47*'Sector weights'!L34,"")</f>
        <v>9.9699271618894497E-3</v>
      </c>
      <c r="DT47" s="45">
        <f>IF(AND(ISNUMBER(N46),ISNUMBER(N47)),CR47*'Sector weights'!M34,"")</f>
        <v>9.8215142871724871E-3</v>
      </c>
      <c r="DU47" s="45">
        <f>IF(AND(ISNUMBER(O46),ISNUMBER(O47)),CS47*'Sector weights'!N34,"")</f>
        <v>3.9493043562702111E-3</v>
      </c>
      <c r="DV47" s="45">
        <f>IF(AND(ISNUMBER(P46),ISNUMBER(P47)),CT47*'Sector weights'!O34,"")</f>
        <v>1.5775828232380967E-2</v>
      </c>
      <c r="DW47" s="45">
        <f>IF(AND(ISNUMBER(Q46),ISNUMBER(Q47)),CU47*'Sector weights'!P34,"")</f>
        <v>1.1252973467931214E-2</v>
      </c>
      <c r="DX47" s="45">
        <f>IF(AND(ISNUMBER(R46),ISNUMBER(R47)),CV47*'Sector weights'!Q34,"")</f>
        <v>8.7375042922053971E-3</v>
      </c>
      <c r="DY47" s="45">
        <f>IF(AND(ISNUMBER(S46),ISNUMBER(S47)),CW47*'Sector weights'!R34,"")</f>
        <v>2.2996800470072177E-2</v>
      </c>
      <c r="DZ47" s="45">
        <f>IF(AND(ISNUMBER(T46),ISNUMBER(T47)),CX47*'Sector weights'!S34,"")</f>
        <v>1.4280625361686571E-2</v>
      </c>
      <c r="EA47" s="45">
        <f>IF(AND(ISNUMBER(U46),ISNUMBER(U47)),CY47*'Sector weights'!T34,"")</f>
        <v>3.9674078163828473E-2</v>
      </c>
      <c r="EB47" s="45">
        <f>IF(AND(ISNUMBER(V46),ISNUMBER(V47)),CZ47*'Sector weights'!U34,"")</f>
        <v>3.8388085554437797E-2</v>
      </c>
      <c r="EC47" s="45">
        <f>IF(AND(ISNUMBER(W46),ISNUMBER(W47)),DA47*'Sector weights'!V34,"")</f>
        <v>2.7119824839265411E-2</v>
      </c>
      <c r="ED47" s="45">
        <f>IF(AND(ISNUMBER(X46),ISNUMBER(X47)),DB47*'Sector weights'!W34,"")</f>
        <v>2.9447493618494556E-2</v>
      </c>
      <c r="EE47" s="45">
        <f>IF(AND(ISNUMBER(Y46),ISNUMBER(Y47)),DC47*'Sector weights'!X34,"")</f>
        <v>1.9198881499163569E-2</v>
      </c>
      <c r="EF47" s="45" t="str">
        <f>IF(AND(ISNUMBER(Z46),ISNUMBER(Z47)),DD47*'Sector weights'!Y34,"")</f>
        <v/>
      </c>
      <c r="EG47" s="45" t="str">
        <f>IF(AND(ISNUMBER(AA46),ISNUMBER(AA47)),DE47*'Sector weights'!Z34,"")</f>
        <v/>
      </c>
      <c r="EH47" s="46">
        <f t="shared" si="82"/>
        <v>0.79171499752086694</v>
      </c>
      <c r="EI47" s="47">
        <f t="shared" si="83"/>
        <v>2.4365229313605279</v>
      </c>
      <c r="EK47" s="39">
        <f t="shared" si="84"/>
        <v>38077</v>
      </c>
      <c r="EL47" s="45">
        <f t="shared" si="85"/>
        <v>0.32658411389113817</v>
      </c>
      <c r="EM47" s="45">
        <f t="shared" si="51"/>
        <v>0.10476980569222069</v>
      </c>
      <c r="EN47" s="45">
        <f t="shared" si="52"/>
        <v>9.2927017377036791E-2</v>
      </c>
      <c r="EO47" s="45">
        <f t="shared" si="53"/>
        <v>6.0833419311645882E-2</v>
      </c>
      <c r="EP47" s="45">
        <f t="shared" si="54"/>
        <v>4.9482249829732941E-3</v>
      </c>
      <c r="EQ47" s="45">
        <f t="shared" si="55"/>
        <v>2.199609170652685E-2</v>
      </c>
      <c r="ER47" s="45">
        <f t="shared" si="56"/>
        <v>1.9025708640172202E-2</v>
      </c>
      <c r="ES47" s="45">
        <f t="shared" si="57"/>
        <v>5.1605770138873075E-3</v>
      </c>
      <c r="ET47" s="45">
        <f t="shared" si="58"/>
        <v>4.4478848294308038E-2</v>
      </c>
      <c r="EU47" s="45">
        <f t="shared" si="59"/>
        <v>2.7319289425709451E-3</v>
      </c>
      <c r="EV47" s="45">
        <f t="shared" si="60"/>
        <v>1.2592823418918089E-2</v>
      </c>
      <c r="EW47" s="45">
        <f t="shared" si="61"/>
        <v>1.2405365968722382E-2</v>
      </c>
      <c r="EX47" s="45">
        <f t="shared" si="62"/>
        <v>4.9882904437036643E-3</v>
      </c>
      <c r="EY47" s="45">
        <f t="shared" si="63"/>
        <v>1.9926145496524043E-2</v>
      </c>
      <c r="EZ47" s="45">
        <f t="shared" si="64"/>
        <v>1.421341455342915E-2</v>
      </c>
      <c r="FA47" s="45">
        <f t="shared" si="65"/>
        <v>1.1036173774105E-2</v>
      </c>
      <c r="FB47" s="45">
        <f t="shared" si="66"/>
        <v>2.9046816773817725E-2</v>
      </c>
      <c r="FC47" s="45">
        <f t="shared" si="67"/>
        <v>1.8037583481940019E-2</v>
      </c>
      <c r="FD47" s="45">
        <f t="shared" si="68"/>
        <v>5.0111565763010318E-2</v>
      </c>
      <c r="FE47" s="45">
        <f t="shared" si="69"/>
        <v>4.8487253209354562E-2</v>
      </c>
      <c r="FF47" s="45">
        <f t="shared" si="70"/>
        <v>3.4254529627690454E-2</v>
      </c>
      <c r="FG47" s="45">
        <f t="shared" si="71"/>
        <v>3.7194563334918281E-2</v>
      </c>
      <c r="FH47" s="45">
        <f t="shared" si="72"/>
        <v>2.42497383013861E-2</v>
      </c>
      <c r="FI47" s="45" t="str">
        <f t="shared" si="73"/>
        <v/>
      </c>
      <c r="FJ47" s="45" t="str">
        <f t="shared" si="74"/>
        <v/>
      </c>
      <c r="FK47" s="46">
        <f t="shared" si="86"/>
        <v>1</v>
      </c>
      <c r="FL47" s="47">
        <f t="shared" si="87"/>
        <v>3.0775252950747713</v>
      </c>
    </row>
    <row r="48" spans="1:168" x14ac:dyDescent="0.2">
      <c r="A48" t="s">
        <v>732</v>
      </c>
      <c r="B48" s="11">
        <v>38168</v>
      </c>
      <c r="C48" s="2">
        <v>1660.6</v>
      </c>
      <c r="D48" s="3">
        <v>100668</v>
      </c>
      <c r="E48" s="9">
        <v>54871.5</v>
      </c>
      <c r="F48" s="3">
        <v>402479</v>
      </c>
      <c r="G48" s="3">
        <v>9614</v>
      </c>
      <c r="H48" s="2">
        <v>47191</v>
      </c>
      <c r="I48" s="2">
        <v>837617.9</v>
      </c>
      <c r="J48" s="2">
        <v>4850988</v>
      </c>
      <c r="K48" s="2">
        <v>1243646.3074331158</v>
      </c>
      <c r="L48" s="9">
        <v>5550.4129000000003</v>
      </c>
      <c r="M48" s="3">
        <v>386245</v>
      </c>
      <c r="N48" s="9">
        <v>4258.4830000000002</v>
      </c>
      <c r="O48" s="2">
        <v>21744.1</v>
      </c>
      <c r="P48" s="2">
        <v>19200.2</v>
      </c>
      <c r="Q48" s="3">
        <v>109133</v>
      </c>
      <c r="R48" s="3">
        <v>153865</v>
      </c>
      <c r="S48" s="2">
        <v>40988.400000000001</v>
      </c>
      <c r="T48" s="2">
        <v>97322.5</v>
      </c>
      <c r="U48" s="3">
        <v>683311</v>
      </c>
      <c r="V48" s="2">
        <v>61328</v>
      </c>
      <c r="W48" s="2">
        <v>59651.5</v>
      </c>
      <c r="X48" s="3">
        <v>1413875.8343657521</v>
      </c>
      <c r="Y48" s="2">
        <v>165244</v>
      </c>
      <c r="Z48" s="3" t="e">
        <v>#N/A</v>
      </c>
      <c r="AA48" s="3" t="e">
        <v>#N/A</v>
      </c>
      <c r="AB48" s="28"/>
      <c r="AC48" s="43">
        <f t="shared" si="75"/>
        <v>38168</v>
      </c>
      <c r="AD48" s="45">
        <f t="shared" si="76"/>
        <v>4.1781681304893237</v>
      </c>
      <c r="AE48" s="45">
        <f t="shared" si="0"/>
        <v>2.1781937029292875</v>
      </c>
      <c r="AF48" s="45">
        <f t="shared" si="1"/>
        <v>0.78243380995675071</v>
      </c>
      <c r="AG48" s="45">
        <f t="shared" si="2"/>
        <v>3.4278151821966363</v>
      </c>
      <c r="AH48" s="45">
        <f t="shared" si="3"/>
        <v>2.8455284552845628</v>
      </c>
      <c r="AI48" s="45">
        <f t="shared" si="4"/>
        <v>2.9719173449126002</v>
      </c>
      <c r="AJ48" s="45">
        <f t="shared" si="5"/>
        <v>4.3377466243860408</v>
      </c>
      <c r="AK48" s="45">
        <f t="shared" si="6"/>
        <v>5.416049230090425</v>
      </c>
      <c r="AL48" s="45">
        <f t="shared" si="7"/>
        <v>0.26111194685540795</v>
      </c>
      <c r="AM48" s="45">
        <f t="shared" si="8"/>
        <v>2.7839413205502206</v>
      </c>
      <c r="AN48" s="45">
        <f t="shared" si="9"/>
        <v>22.056002705017242</v>
      </c>
      <c r="AO48" s="45">
        <f t="shared" si="10"/>
        <v>13.402657869592694</v>
      </c>
      <c r="AP48" s="45">
        <f t="shared" si="11"/>
        <v>6.1029404588794245</v>
      </c>
      <c r="AQ48" s="45">
        <f t="shared" si="12"/>
        <v>3.1137891774612791</v>
      </c>
      <c r="AR48" s="45">
        <f t="shared" si="13"/>
        <v>5.1276370291879481</v>
      </c>
      <c r="AS48" s="45">
        <f t="shared" si="14"/>
        <v>5.0337563399799334</v>
      </c>
      <c r="AT48" s="45">
        <f t="shared" si="15"/>
        <v>0.87714116952155585</v>
      </c>
      <c r="AU48" s="45">
        <f t="shared" si="16"/>
        <v>7.0691079673784296</v>
      </c>
      <c r="AV48" s="45">
        <f t="shared" si="17"/>
        <v>2.7991364590306933</v>
      </c>
      <c r="AW48" s="45">
        <f t="shared" si="18"/>
        <v>0.50788208744618757</v>
      </c>
      <c r="AX48" s="45">
        <f t="shared" si="19"/>
        <v>5.8119733924612005</v>
      </c>
      <c r="AY48" s="45">
        <f t="shared" si="20"/>
        <v>3.3570216377770246</v>
      </c>
      <c r="AZ48" s="45">
        <f t="shared" si="21"/>
        <v>5.4707645487921397</v>
      </c>
      <c r="BA48" s="45" t="str">
        <f t="shared" si="22"/>
        <v/>
      </c>
      <c r="BB48" s="45" t="str">
        <f t="shared" si="23"/>
        <v/>
      </c>
      <c r="BC48" s="32"/>
      <c r="BD48" s="39">
        <f t="shared" si="77"/>
        <v>38168</v>
      </c>
      <c r="BE48" s="44">
        <f>IF(AND(ISNUMBER(C47),ISNUMBER(C48)),INDEX('Country weights'!$B$6:$FB$133,MATCH(Goods!$BD48,'Country weights'!$A$6:$A$133,0),MATCH(Goods!BE$1,'Country weights'!$B$3:$FB$3,0)),"")</f>
        <v>0.2330260211272856</v>
      </c>
      <c r="BF48" s="44">
        <f>IF(AND(ISNUMBER(D47),ISNUMBER(D48)),INDEX('Country weights'!$B$6:$FB$133,MATCH(Goods!$BD48,'Country weights'!$A$6:$A$133,0),MATCH(Goods!BF$1,'Country weights'!$B$3:$FB$3,0)),"")</f>
        <v>8.2222022007490611E-2</v>
      </c>
      <c r="BG48" s="44">
        <f>IF(AND(ISNUMBER(E47),ISNUMBER(E48)),INDEX('Country weights'!$B$6:$FB$133,MATCH(Goods!$BD48,'Country weights'!$A$6:$A$133,0),MATCH(Goods!BG$1,'Country weights'!$B$3:$FB$3,0)),"")</f>
        <v>6.9171046853862439E-2</v>
      </c>
      <c r="BH48" s="44">
        <f>IF(AND(ISNUMBER(F47),ISNUMBER(F48)),INDEX('Country weights'!$B$6:$FB$133,MATCH(Goods!$BD48,'Country weights'!$A$6:$A$133,0),MATCH(Goods!BH$1,'Country weights'!$B$3:$FB$3,0)),"")</f>
        <v>4.3419446619539517E-2</v>
      </c>
      <c r="BI48" s="44">
        <f>IF(AND(ISNUMBER(G47),ISNUMBER(G48)),INDEX('Country weights'!$B$6:$FB$133,MATCH(Goods!$BD48,'Country weights'!$A$6:$A$133,0),MATCH(Goods!BI$1,'Country weights'!$B$3:$FB$3,0)),"")</f>
        <v>3.7973032664501177E-3</v>
      </c>
      <c r="BJ48" s="44">
        <f>IF(AND(ISNUMBER(H47),ISNUMBER(H48)),INDEX('Country weights'!$B$6:$FB$133,MATCH(Goods!$BD48,'Country weights'!$A$6:$A$133,0),MATCH(Goods!BJ$1,'Country weights'!$B$3:$FB$3,0)),"")</f>
        <v>1.7390880473009785E-2</v>
      </c>
      <c r="BK48" s="44">
        <f>IF(AND(ISNUMBER(I47),ISNUMBER(I48)),INDEX('Country weights'!$B$6:$FB$133,MATCH(Goods!$BD48,'Country weights'!$A$6:$A$133,0),MATCH(Goods!BK$1,'Country weights'!$B$3:$FB$3,0)),"")</f>
        <v>1.367349726387997E-2</v>
      </c>
      <c r="BL48" s="44">
        <f>IF(AND(ISNUMBER(J47),ISNUMBER(J48)),INDEX('Country weights'!$B$6:$FB$133,MATCH(Goods!$BD48,'Country weights'!$A$6:$A$133,0),MATCH(Goods!BL$1,'Country weights'!$B$3:$FB$3,0)),"")</f>
        <v>3.7781677706619872E-3</v>
      </c>
      <c r="BM48" s="44">
        <f>IF(AND(ISNUMBER(K47),ISNUMBER(K48)),INDEX('Country weights'!$B$6:$FB$133,MATCH(Goods!$BD48,'Country weights'!$A$6:$A$133,0),MATCH(Goods!BM$1,'Country weights'!$B$3:$FB$3,0)),"")</f>
        <v>2.8382466406820701E-2</v>
      </c>
      <c r="BN48" s="44">
        <f>IF(AND(ISNUMBER(L47),ISNUMBER(L48)),INDEX('Country weights'!$B$6:$FB$133,MATCH(Goods!$BD48,'Country weights'!$A$6:$A$133,0),MATCH(Goods!BN$1,'Country weights'!$B$3:$FB$3,0)),"")</f>
        <v>2.1819768371321635E-3</v>
      </c>
      <c r="BO48" s="44">
        <f>IF(AND(ISNUMBER(M47),ISNUMBER(M48)),INDEX('Country weights'!$B$6:$FB$133,MATCH(Goods!$BD48,'Country weights'!$A$6:$A$133,0),MATCH(Goods!BO$1,'Country weights'!$B$3:$FB$3,0)),"")</f>
        <v>8.7472380365909309E-3</v>
      </c>
      <c r="BP48" s="44">
        <f>IF(AND(ISNUMBER(N47),ISNUMBER(N48)),INDEX('Country weights'!$B$6:$FB$133,MATCH(Goods!$BD48,'Country weights'!$A$6:$A$133,0),MATCH(Goods!BP$1,'Country weights'!$B$3:$FB$3,0)),"")</f>
        <v>8.4739274860026886E-3</v>
      </c>
      <c r="BQ48" s="44">
        <f>IF(AND(ISNUMBER(O47),ISNUMBER(O48)),INDEX('Country weights'!$B$6:$FB$133,MATCH(Goods!$BD48,'Country weights'!$A$6:$A$133,0),MATCH(Goods!BQ$1,'Country weights'!$B$3:$FB$3,0)),"")</f>
        <v>3.358660056274148E-3</v>
      </c>
      <c r="BR48" s="44">
        <f>IF(AND(ISNUMBER(P47),ISNUMBER(P48)),INDEX('Country weights'!$B$6:$FB$133,MATCH(Goods!$BD48,'Country weights'!$A$6:$A$133,0),MATCH(Goods!BR$1,'Country weights'!$B$3:$FB$3,0)),"")</f>
        <v>1.7240741723937209E-2</v>
      </c>
      <c r="BS48" s="44">
        <f>IF(AND(ISNUMBER(Q47),ISNUMBER(Q48)),INDEX('Country weights'!$B$6:$FB$133,MATCH(Goods!$BD48,'Country weights'!$A$6:$A$133,0),MATCH(Goods!BS$1,'Country weights'!$B$3:$FB$3,0)),"")</f>
        <v>1.2396915777896986E-2</v>
      </c>
      <c r="BT48" s="44">
        <f>IF(AND(ISNUMBER(R47),ISNUMBER(R48)),INDEX('Country weights'!$B$6:$FB$133,MATCH(Goods!$BD48,'Country weights'!$A$6:$A$133,0),MATCH(Goods!BT$1,'Country weights'!$B$3:$FB$3,0)),"")</f>
        <v>9.4101487316569227E-3</v>
      </c>
      <c r="BU48" s="44">
        <f>IF(AND(ISNUMBER(S47),ISNUMBER(S48)),INDEX('Country weights'!$B$6:$FB$133,MATCH(Goods!$BD48,'Country weights'!$A$6:$A$133,0),MATCH(Goods!BU$1,'Country weights'!$B$3:$FB$3,0)),"")</f>
        <v>2.2938974305919894E-2</v>
      </c>
      <c r="BV48" s="44">
        <f>IF(AND(ISNUMBER(T47),ISNUMBER(T48)),INDEX('Country weights'!$B$6:$FB$133,MATCH(Goods!$BD48,'Country weights'!$A$6:$A$133,0),MATCH(Goods!BV$1,'Country weights'!$B$3:$FB$3,0)),"")</f>
        <v>1.224451670473526E-2</v>
      </c>
      <c r="BW48" s="44">
        <f>IF(AND(ISNUMBER(U47),ISNUMBER(U48)),INDEX('Country weights'!$B$6:$FB$133,MATCH(Goods!$BD48,'Country weights'!$A$6:$A$133,0),MATCH(Goods!BW$1,'Country weights'!$B$3:$FB$3,0)),"")</f>
        <v>3.46731784783064E-2</v>
      </c>
      <c r="BX48" s="44">
        <f>IF(AND(ISNUMBER(V47),ISNUMBER(V48)),INDEX('Country weights'!$B$6:$FB$133,MATCH(Goods!$BD48,'Country weights'!$A$6:$A$133,0),MATCH(Goods!BX$1,'Country weights'!$B$3:$FB$3,0)),"")</f>
        <v>3.4392825934130025E-2</v>
      </c>
      <c r="BY48" s="44">
        <f>IF(AND(ISNUMBER(W47),ISNUMBER(W48)),INDEX('Country weights'!$B$6:$FB$133,MATCH(Goods!$BD48,'Country weights'!$A$6:$A$133,0),MATCH(Goods!BY$1,'Country weights'!$B$3:$FB$3,0)),"")</f>
        <v>2.7771448934741486E-2</v>
      </c>
      <c r="BZ48" s="44">
        <f>IF(AND(ISNUMBER(X47),ISNUMBER(X48)),INDEX('Country weights'!$B$6:$FB$133,MATCH(Goods!$BD48,'Country weights'!$A$6:$A$133,0),MATCH(Goods!BZ$1,'Country weights'!$B$3:$FB$3,0)),"")</f>
        <v>2.5551003970266561E-2</v>
      </c>
      <c r="CA48" s="44">
        <f>IF(AND(ISNUMBER(Y47),ISNUMBER(Y48)),INDEX('Country weights'!$B$6:$FB$133,MATCH(Goods!$BD48,'Country weights'!$A$6:$A$133,0),MATCH(Goods!CA$1,'Country weights'!$B$3:$FB$3,0)),"")</f>
        <v>1.8855150451607416E-2</v>
      </c>
      <c r="CB48" s="44" t="str">
        <f>IF(AND(ISNUMBER(Z47),ISNUMBER(Z48)),INDEX('Country weights'!$B$6:$FB$133,MATCH(Goods!$BD48,'Country weights'!$A$6:$A$133,0),MATCH(Goods!CB$1,'Country weights'!$B$3:$FB$3,0)),"")</f>
        <v/>
      </c>
      <c r="CC48" s="44" t="str">
        <f>IF(AND(ISNUMBER(AA47),ISNUMBER(AA48)),INDEX('Country weights'!$B$6:$FB$133,MATCH(Goods!$BD48,'Country weights'!$A$6:$A$133,0),MATCH(Goods!CC$1,'Country weights'!$B$3:$FB$3,0)),"")</f>
        <v/>
      </c>
      <c r="CD48" s="46">
        <f t="shared" si="78"/>
        <v>0.73309755921819886</v>
      </c>
      <c r="CF48" s="39">
        <f t="shared" si="79"/>
        <v>38168</v>
      </c>
      <c r="CG48" s="45">
        <f t="shared" si="80"/>
        <v>0.31786495289357231</v>
      </c>
      <c r="CH48" s="45">
        <f t="shared" si="26"/>
        <v>0.11215699871538937</v>
      </c>
      <c r="CI48" s="45">
        <f t="shared" si="27"/>
        <v>9.4354490727849225E-2</v>
      </c>
      <c r="CJ48" s="45">
        <f t="shared" si="28"/>
        <v>5.92273785031334E-2</v>
      </c>
      <c r="CK48" s="45">
        <f t="shared" si="29"/>
        <v>5.1798061781841102E-3</v>
      </c>
      <c r="CL48" s="45">
        <f t="shared" si="30"/>
        <v>2.3722464021781815E-2</v>
      </c>
      <c r="CM48" s="45">
        <f t="shared" si="31"/>
        <v>1.8651674789999125E-2</v>
      </c>
      <c r="CN48" s="45">
        <f t="shared" si="32"/>
        <v>5.1537039281526987E-3</v>
      </c>
      <c r="CO48" s="45">
        <f t="shared" si="33"/>
        <v>3.8715810808439693E-2</v>
      </c>
      <c r="CP48" s="45">
        <f t="shared" si="34"/>
        <v>2.9763798960933665E-3</v>
      </c>
      <c r="CQ48" s="45">
        <f t="shared" si="35"/>
        <v>1.1931888091292099E-2</v>
      </c>
      <c r="CR48" s="45">
        <f t="shared" si="36"/>
        <v>1.1559072021791458E-2</v>
      </c>
      <c r="CS48" s="45">
        <f t="shared" si="37"/>
        <v>4.5814639730296491E-3</v>
      </c>
      <c r="CT48" s="45">
        <f t="shared" si="38"/>
        <v>2.3517663518513615E-2</v>
      </c>
      <c r="CU48" s="45">
        <f t="shared" si="39"/>
        <v>1.691032199195629E-2</v>
      </c>
      <c r="CV48" s="45">
        <f t="shared" si="40"/>
        <v>1.2836147949656575E-2</v>
      </c>
      <c r="CW48" s="45">
        <f t="shared" si="41"/>
        <v>3.1290479715118447E-2</v>
      </c>
      <c r="CX48" s="45">
        <f t="shared" si="42"/>
        <v>1.6702438237269874E-2</v>
      </c>
      <c r="CY48" s="45">
        <f t="shared" si="43"/>
        <v>4.7296813421781277E-2</v>
      </c>
      <c r="CZ48" s="45">
        <f t="shared" si="44"/>
        <v>4.6914391545386881E-2</v>
      </c>
      <c r="DA48" s="45">
        <f t="shared" si="45"/>
        <v>3.7882337194462823E-2</v>
      </c>
      <c r="DB48" s="45">
        <f t="shared" si="46"/>
        <v>3.4853483890350222E-2</v>
      </c>
      <c r="DC48" s="45">
        <f t="shared" si="47"/>
        <v>2.5719837986795665E-2</v>
      </c>
      <c r="DD48" s="45" t="str">
        <f t="shared" si="48"/>
        <v/>
      </c>
      <c r="DE48" s="45" t="str">
        <f t="shared" si="49"/>
        <v/>
      </c>
      <c r="DF48" s="46">
        <f t="shared" si="81"/>
        <v>0.99999999999999989</v>
      </c>
      <c r="DG48" s="47">
        <f>SUMPRODUCT(AD48:BB48,CG48:DE48,'Sector weights'!B35:Z35)</f>
        <v>2.796529302841456</v>
      </c>
      <c r="DI48" s="45">
        <f>IF(AND(ISNUMBER(C47),ISNUMBER(C48)),CG48*'Sector weights'!B35,"")</f>
        <v>0.25882546736430029</v>
      </c>
      <c r="DJ48" s="45">
        <f>IF(AND(ISNUMBER(D47),ISNUMBER(D48)),CH48*'Sector weights'!C35,"")</f>
        <v>8.2381640541243945E-2</v>
      </c>
      <c r="DK48" s="45">
        <f>IF(AND(ISNUMBER(E47),ISNUMBER(E48)),CI48*'Sector weights'!D35,"")</f>
        <v>7.4018036679563762E-2</v>
      </c>
      <c r="DL48" s="45">
        <f>IF(AND(ISNUMBER(F47),ISNUMBER(F48)),CJ48*'Sector weights'!E35,"")</f>
        <v>4.8330580151085774E-2</v>
      </c>
      <c r="DM48" s="45">
        <f>IF(AND(ISNUMBER(G47),ISNUMBER(G48)),CK48*'Sector weights'!F35,"")</f>
        <v>3.9417802143980026E-3</v>
      </c>
      <c r="DN48" s="45">
        <f>IF(AND(ISNUMBER(H47),ISNUMBER(H48)),CL48*'Sector weights'!G35,"")</f>
        <v>1.7377590288901231E-2</v>
      </c>
      <c r="DO48" s="45">
        <f>IF(AND(ISNUMBER(I47),ISNUMBER(I48)),CM48*'Sector weights'!H35,"")</f>
        <v>1.4877935928730128E-2</v>
      </c>
      <c r="DP48" s="45">
        <f>IF(AND(ISNUMBER(J47),ISNUMBER(J48)),CN48*'Sector weights'!I35,"")</f>
        <v>4.1349879005963099E-3</v>
      </c>
      <c r="DQ48" s="45">
        <f>IF(AND(ISNUMBER(K47),ISNUMBER(K48)),CO48*'Sector weights'!J35,"")</f>
        <v>3.5592831237020457E-2</v>
      </c>
      <c r="DR48" s="45">
        <f>IF(AND(ISNUMBER(L47),ISNUMBER(L48)),CP48*'Sector weights'!K35,"")</f>
        <v>2.2009080275225165E-3</v>
      </c>
      <c r="DS48" s="45">
        <f>IF(AND(ISNUMBER(M47),ISNUMBER(M48)),CQ48*'Sector weights'!L35,"")</f>
        <v>1.0009846066936612E-2</v>
      </c>
      <c r="DT48" s="45">
        <f>IF(AND(ISNUMBER(N47),ISNUMBER(N48)),CR48*'Sector weights'!M35,"")</f>
        <v>9.9490447932024297E-3</v>
      </c>
      <c r="DU48" s="45">
        <f>IF(AND(ISNUMBER(O47),ISNUMBER(O48)),CS48*'Sector weights'!N35,"")</f>
        <v>3.9465901271909668E-3</v>
      </c>
      <c r="DV48" s="45">
        <f>IF(AND(ISNUMBER(P47),ISNUMBER(P48)),CT48*'Sector weights'!O35,"")</f>
        <v>1.5917860517988804E-2</v>
      </c>
      <c r="DW48" s="45">
        <f>IF(AND(ISNUMBER(Q47),ISNUMBER(Q48)),CU48*'Sector weights'!P35,"")</f>
        <v>1.1157115329763458E-2</v>
      </c>
      <c r="DX48" s="45">
        <f>IF(AND(ISNUMBER(R47),ISNUMBER(R48)),CV48*'Sector weights'!Q35,"")</f>
        <v>8.7833344199413372E-3</v>
      </c>
      <c r="DY48" s="45">
        <f>IF(AND(ISNUMBER(S47),ISNUMBER(S48)),CW48*'Sector weights'!R35,"")</f>
        <v>2.2605507413134378E-2</v>
      </c>
      <c r="DZ48" s="45">
        <f>IF(AND(ISNUMBER(T47),ISNUMBER(T48)),CX48*'Sector weights'!S35,"")</f>
        <v>1.4307077850312783E-2</v>
      </c>
      <c r="EA48" s="45">
        <f>IF(AND(ISNUMBER(U47),ISNUMBER(U48)),CY48*'Sector weights'!T35,"")</f>
        <v>3.9744716388214453E-2</v>
      </c>
      <c r="EB48" s="45">
        <f>IF(AND(ISNUMBER(V47),ISNUMBER(V48)),CZ48*'Sector weights'!U35,"")</f>
        <v>3.8426896623893168E-2</v>
      </c>
      <c r="EC48" s="45">
        <f>IF(AND(ISNUMBER(W47),ISNUMBER(W48)),DA48*'Sector weights'!V35,"")</f>
        <v>2.7185015508650122E-2</v>
      </c>
      <c r="ED48" s="45">
        <f>IF(AND(ISNUMBER(X47),ISNUMBER(X48)),DB48*'Sector weights'!W35,"")</f>
        <v>2.9292401114032307E-2</v>
      </c>
      <c r="EE48" s="45">
        <f>IF(AND(ISNUMBER(Y47),ISNUMBER(Y48)),DC48*'Sector weights'!X35,"")</f>
        <v>2.0035834562805614E-2</v>
      </c>
      <c r="EF48" s="45" t="str">
        <f>IF(AND(ISNUMBER(Z47),ISNUMBER(Z48)),DD48*'Sector weights'!Y35,"")</f>
        <v/>
      </c>
      <c r="EG48" s="45" t="str">
        <f>IF(AND(ISNUMBER(AA47),ISNUMBER(AA48)),DE48*'Sector weights'!Z35,"")</f>
        <v/>
      </c>
      <c r="EH48" s="46">
        <f t="shared" si="82"/>
        <v>0.79304299904942921</v>
      </c>
      <c r="EI48" s="47">
        <f t="shared" si="83"/>
        <v>2.796529302841456</v>
      </c>
      <c r="EK48" s="39">
        <f t="shared" si="84"/>
        <v>38168</v>
      </c>
      <c r="EL48" s="45">
        <f t="shared" si="85"/>
        <v>0.32637002996626679</v>
      </c>
      <c r="EM48" s="45">
        <f t="shared" si="51"/>
        <v>0.10388042091032849</v>
      </c>
      <c r="EN48" s="45">
        <f t="shared" si="52"/>
        <v>9.3334203527784154E-2</v>
      </c>
      <c r="EO48" s="45">
        <f t="shared" si="53"/>
        <v>6.0943202586765916E-2</v>
      </c>
      <c r="EP48" s="45">
        <f t="shared" si="54"/>
        <v>4.9704495457658241E-3</v>
      </c>
      <c r="EQ48" s="45">
        <f t="shared" si="55"/>
        <v>2.191254485536176E-2</v>
      </c>
      <c r="ER48" s="45">
        <f t="shared" si="56"/>
        <v>1.8760566509714322E-2</v>
      </c>
      <c r="ES48" s="45">
        <f t="shared" si="57"/>
        <v>5.2140778060617895E-3</v>
      </c>
      <c r="ET48" s="45">
        <f t="shared" si="58"/>
        <v>4.4881338439004374E-2</v>
      </c>
      <c r="EU48" s="45">
        <f t="shared" si="59"/>
        <v>2.7752694748716107E-3</v>
      </c>
      <c r="EV48" s="45">
        <f t="shared" si="60"/>
        <v>1.2622072294862681E-2</v>
      </c>
      <c r="EW48" s="45">
        <f t="shared" si="61"/>
        <v>1.2545403975733629E-2</v>
      </c>
      <c r="EX48" s="45">
        <f t="shared" si="62"/>
        <v>4.9765146806938542E-3</v>
      </c>
      <c r="EY48" s="45">
        <f t="shared" si="63"/>
        <v>2.0071875720570689E-2</v>
      </c>
      <c r="EZ48" s="45">
        <f t="shared" si="64"/>
        <v>1.4068739454401326E-2</v>
      </c>
      <c r="FA48" s="45">
        <f t="shared" si="65"/>
        <v>1.1075483208942477E-2</v>
      </c>
      <c r="FB48" s="45">
        <f t="shared" si="66"/>
        <v>2.8504768896806577E-2</v>
      </c>
      <c r="FC48" s="45">
        <f t="shared" si="67"/>
        <v>1.8040734067965771E-2</v>
      </c>
      <c r="FD48" s="45">
        <f t="shared" si="68"/>
        <v>5.0116723098058931E-2</v>
      </c>
      <c r="FE48" s="45">
        <f t="shared" si="69"/>
        <v>4.8454997610410881E-2</v>
      </c>
      <c r="FF48" s="45">
        <f t="shared" si="70"/>
        <v>3.4279371410169554E-2</v>
      </c>
      <c r="FG48" s="45">
        <f t="shared" si="71"/>
        <v>3.6936712320950145E-2</v>
      </c>
      <c r="FH48" s="45">
        <f t="shared" si="72"/>
        <v>2.5264499638508013E-2</v>
      </c>
      <c r="FI48" s="45" t="str">
        <f t="shared" si="73"/>
        <v/>
      </c>
      <c r="FJ48" s="45" t="str">
        <f t="shared" si="74"/>
        <v/>
      </c>
      <c r="FK48" s="46">
        <f t="shared" si="86"/>
        <v>0.99999999999999944</v>
      </c>
      <c r="FL48" s="47">
        <f t="shared" si="87"/>
        <v>3.5263274578975929</v>
      </c>
    </row>
    <row r="49" spans="1:168" x14ac:dyDescent="0.2">
      <c r="A49" t="s">
        <v>733</v>
      </c>
      <c r="B49" s="11">
        <v>38260</v>
      </c>
      <c r="C49" s="2">
        <v>1682.9</v>
      </c>
      <c r="D49" s="3">
        <v>103320</v>
      </c>
      <c r="E49" s="9">
        <v>56349.8</v>
      </c>
      <c r="F49" s="3">
        <v>415804</v>
      </c>
      <c r="G49" s="3">
        <v>9483</v>
      </c>
      <c r="H49" s="2">
        <v>48093</v>
      </c>
      <c r="I49" s="2">
        <v>841413.1</v>
      </c>
      <c r="J49" s="2">
        <v>5273580.2</v>
      </c>
      <c r="K49" s="2">
        <v>1249465.0423286208</v>
      </c>
      <c r="L49" s="9">
        <v>5571.6072000000004</v>
      </c>
      <c r="M49" s="3">
        <v>386331</v>
      </c>
      <c r="N49" s="9">
        <v>4216.4089999999997</v>
      </c>
      <c r="O49" s="2">
        <v>22756.7</v>
      </c>
      <c r="P49" s="2">
        <v>19699.099999999999</v>
      </c>
      <c r="Q49" s="3">
        <v>111775</v>
      </c>
      <c r="R49" s="3">
        <v>159309</v>
      </c>
      <c r="S49" s="2">
        <v>42195.199999999997</v>
      </c>
      <c r="T49" s="2">
        <v>97594.3</v>
      </c>
      <c r="U49" s="3">
        <v>672035</v>
      </c>
      <c r="V49" s="2">
        <v>60172.2</v>
      </c>
      <c r="W49" s="2">
        <v>62148.6</v>
      </c>
      <c r="X49" s="3">
        <v>1422260.5795588526</v>
      </c>
      <c r="Y49" s="2">
        <v>178764.79999999999</v>
      </c>
      <c r="Z49" s="3" t="e">
        <v>#N/A</v>
      </c>
      <c r="AA49" s="3" t="e">
        <v>#N/A</v>
      </c>
      <c r="AB49" s="28"/>
      <c r="AC49" s="43">
        <f t="shared" si="75"/>
        <v>38260</v>
      </c>
      <c r="AD49" s="45">
        <f t="shared" si="76"/>
        <v>1.342888112730356</v>
      </c>
      <c r="AE49" s="45">
        <f t="shared" si="0"/>
        <v>2.6344021933484285</v>
      </c>
      <c r="AF49" s="45">
        <f t="shared" si="1"/>
        <v>2.6941126085490597</v>
      </c>
      <c r="AG49" s="45">
        <f t="shared" si="2"/>
        <v>3.3107317400411063</v>
      </c>
      <c r="AH49" s="45">
        <f t="shared" si="3"/>
        <v>-1.3625962138547942</v>
      </c>
      <c r="AI49" s="45">
        <f t="shared" si="4"/>
        <v>1.9113814074717572</v>
      </c>
      <c r="AJ49" s="45">
        <f t="shared" si="5"/>
        <v>0.45309442408048017</v>
      </c>
      <c r="AK49" s="45">
        <f t="shared" si="6"/>
        <v>8.7114666125746041</v>
      </c>
      <c r="AL49" s="45">
        <f t="shared" si="7"/>
        <v>0.46787698887755802</v>
      </c>
      <c r="AM49" s="45">
        <f t="shared" si="8"/>
        <v>0.38185087095052861</v>
      </c>
      <c r="AN49" s="45">
        <f t="shared" si="9"/>
        <v>2.2265660396891818E-2</v>
      </c>
      <c r="AO49" s="45">
        <f t="shared" si="10"/>
        <v>-0.9880044137783428</v>
      </c>
      <c r="AP49" s="45">
        <f t="shared" si="11"/>
        <v>4.656895433703867</v>
      </c>
      <c r="AQ49" s="45">
        <f t="shared" si="12"/>
        <v>2.5984104332246405</v>
      </c>
      <c r="AR49" s="45">
        <f t="shared" si="13"/>
        <v>2.4208992696984399</v>
      </c>
      <c r="AS49" s="45">
        <f t="shared" si="14"/>
        <v>3.5381665745946034</v>
      </c>
      <c r="AT49" s="45">
        <f t="shared" si="15"/>
        <v>2.9442476407959273</v>
      </c>
      <c r="AU49" s="45">
        <f t="shared" si="16"/>
        <v>0.27927765932851401</v>
      </c>
      <c r="AV49" s="45">
        <f t="shared" si="17"/>
        <v>-1.6502002748382538</v>
      </c>
      <c r="AW49" s="45">
        <f t="shared" si="18"/>
        <v>-1.8846204017740731</v>
      </c>
      <c r="AX49" s="45">
        <f t="shared" si="19"/>
        <v>4.1861478755773174</v>
      </c>
      <c r="AY49" s="45">
        <f t="shared" si="20"/>
        <v>0.59303264044128223</v>
      </c>
      <c r="AZ49" s="45">
        <f t="shared" si="21"/>
        <v>8.1823243203989158</v>
      </c>
      <c r="BA49" s="45" t="str">
        <f t="shared" si="22"/>
        <v/>
      </c>
      <c r="BB49" s="45" t="str">
        <f t="shared" si="23"/>
        <v/>
      </c>
      <c r="BC49" s="32"/>
      <c r="BD49" s="39">
        <f t="shared" si="77"/>
        <v>38260</v>
      </c>
      <c r="BE49" s="44">
        <f>IF(AND(ISNUMBER(C48),ISNUMBER(C49)),INDEX('Country weights'!$B$6:$FB$133,MATCH(Goods!$BD49,'Country weights'!$A$6:$A$133,0),MATCH(Goods!BE$1,'Country weights'!$B$3:$FB$3,0)),"")</f>
        <v>0.2330260211272856</v>
      </c>
      <c r="BF49" s="44">
        <f>IF(AND(ISNUMBER(D48),ISNUMBER(D49)),INDEX('Country weights'!$B$6:$FB$133,MATCH(Goods!$BD49,'Country weights'!$A$6:$A$133,0),MATCH(Goods!BF$1,'Country weights'!$B$3:$FB$3,0)),"")</f>
        <v>8.2222022007490611E-2</v>
      </c>
      <c r="BG49" s="44">
        <f>IF(AND(ISNUMBER(E48),ISNUMBER(E49)),INDEX('Country weights'!$B$6:$FB$133,MATCH(Goods!$BD49,'Country weights'!$A$6:$A$133,0),MATCH(Goods!BG$1,'Country weights'!$B$3:$FB$3,0)),"")</f>
        <v>6.9171046853862439E-2</v>
      </c>
      <c r="BH49" s="44">
        <f>IF(AND(ISNUMBER(F48),ISNUMBER(F49)),INDEX('Country weights'!$B$6:$FB$133,MATCH(Goods!$BD49,'Country weights'!$A$6:$A$133,0),MATCH(Goods!BH$1,'Country weights'!$B$3:$FB$3,0)),"")</f>
        <v>4.3419446619539517E-2</v>
      </c>
      <c r="BI49" s="44">
        <f>IF(AND(ISNUMBER(G48),ISNUMBER(G49)),INDEX('Country weights'!$B$6:$FB$133,MATCH(Goods!$BD49,'Country weights'!$A$6:$A$133,0),MATCH(Goods!BI$1,'Country weights'!$B$3:$FB$3,0)),"")</f>
        <v>3.7973032664501177E-3</v>
      </c>
      <c r="BJ49" s="44">
        <f>IF(AND(ISNUMBER(H48),ISNUMBER(H49)),INDEX('Country weights'!$B$6:$FB$133,MATCH(Goods!$BD49,'Country weights'!$A$6:$A$133,0),MATCH(Goods!BJ$1,'Country weights'!$B$3:$FB$3,0)),"")</f>
        <v>1.7390880473009785E-2</v>
      </c>
      <c r="BK49" s="44">
        <f>IF(AND(ISNUMBER(I48),ISNUMBER(I49)),INDEX('Country weights'!$B$6:$FB$133,MATCH(Goods!$BD49,'Country weights'!$A$6:$A$133,0),MATCH(Goods!BK$1,'Country weights'!$B$3:$FB$3,0)),"")</f>
        <v>1.367349726387997E-2</v>
      </c>
      <c r="BL49" s="44">
        <f>IF(AND(ISNUMBER(J48),ISNUMBER(J49)),INDEX('Country weights'!$B$6:$FB$133,MATCH(Goods!$BD49,'Country weights'!$A$6:$A$133,0),MATCH(Goods!BL$1,'Country weights'!$B$3:$FB$3,0)),"")</f>
        <v>3.7781677706619872E-3</v>
      </c>
      <c r="BM49" s="44">
        <f>IF(AND(ISNUMBER(K48),ISNUMBER(K49)),INDEX('Country weights'!$B$6:$FB$133,MATCH(Goods!$BD49,'Country weights'!$A$6:$A$133,0),MATCH(Goods!BM$1,'Country weights'!$B$3:$FB$3,0)),"")</f>
        <v>2.8382466406820701E-2</v>
      </c>
      <c r="BN49" s="44">
        <f>IF(AND(ISNUMBER(L48),ISNUMBER(L49)),INDEX('Country weights'!$B$6:$FB$133,MATCH(Goods!$BD49,'Country weights'!$A$6:$A$133,0),MATCH(Goods!BN$1,'Country weights'!$B$3:$FB$3,0)),"")</f>
        <v>2.1819768371321635E-3</v>
      </c>
      <c r="BO49" s="44">
        <f>IF(AND(ISNUMBER(M48),ISNUMBER(M49)),INDEX('Country weights'!$B$6:$FB$133,MATCH(Goods!$BD49,'Country weights'!$A$6:$A$133,0),MATCH(Goods!BO$1,'Country weights'!$B$3:$FB$3,0)),"")</f>
        <v>8.7472380365909309E-3</v>
      </c>
      <c r="BP49" s="44">
        <f>IF(AND(ISNUMBER(N48),ISNUMBER(N49)),INDEX('Country weights'!$B$6:$FB$133,MATCH(Goods!$BD49,'Country weights'!$A$6:$A$133,0),MATCH(Goods!BP$1,'Country weights'!$B$3:$FB$3,0)),"")</f>
        <v>8.4739274860026886E-3</v>
      </c>
      <c r="BQ49" s="44">
        <f>IF(AND(ISNUMBER(O48),ISNUMBER(O49)),INDEX('Country weights'!$B$6:$FB$133,MATCH(Goods!$BD49,'Country weights'!$A$6:$A$133,0),MATCH(Goods!BQ$1,'Country weights'!$B$3:$FB$3,0)),"")</f>
        <v>3.358660056274148E-3</v>
      </c>
      <c r="BR49" s="44">
        <f>IF(AND(ISNUMBER(P48),ISNUMBER(P49)),INDEX('Country weights'!$B$6:$FB$133,MATCH(Goods!$BD49,'Country weights'!$A$6:$A$133,0),MATCH(Goods!BR$1,'Country weights'!$B$3:$FB$3,0)),"")</f>
        <v>1.7240741723937209E-2</v>
      </c>
      <c r="BS49" s="44">
        <f>IF(AND(ISNUMBER(Q48),ISNUMBER(Q49)),INDEX('Country weights'!$B$6:$FB$133,MATCH(Goods!$BD49,'Country weights'!$A$6:$A$133,0),MATCH(Goods!BS$1,'Country weights'!$B$3:$FB$3,0)),"")</f>
        <v>1.2396915777896986E-2</v>
      </c>
      <c r="BT49" s="44">
        <f>IF(AND(ISNUMBER(R48),ISNUMBER(R49)),INDEX('Country weights'!$B$6:$FB$133,MATCH(Goods!$BD49,'Country weights'!$A$6:$A$133,0),MATCH(Goods!BT$1,'Country weights'!$B$3:$FB$3,0)),"")</f>
        <v>9.4101487316569227E-3</v>
      </c>
      <c r="BU49" s="44">
        <f>IF(AND(ISNUMBER(S48),ISNUMBER(S49)),INDEX('Country weights'!$B$6:$FB$133,MATCH(Goods!$BD49,'Country weights'!$A$6:$A$133,0),MATCH(Goods!BU$1,'Country weights'!$B$3:$FB$3,0)),"")</f>
        <v>2.2938974305919894E-2</v>
      </c>
      <c r="BV49" s="44">
        <f>IF(AND(ISNUMBER(T48),ISNUMBER(T49)),INDEX('Country weights'!$B$6:$FB$133,MATCH(Goods!$BD49,'Country weights'!$A$6:$A$133,0),MATCH(Goods!BV$1,'Country weights'!$B$3:$FB$3,0)),"")</f>
        <v>1.224451670473526E-2</v>
      </c>
      <c r="BW49" s="44">
        <f>IF(AND(ISNUMBER(U48),ISNUMBER(U49)),INDEX('Country weights'!$B$6:$FB$133,MATCH(Goods!$BD49,'Country weights'!$A$6:$A$133,0),MATCH(Goods!BW$1,'Country weights'!$B$3:$FB$3,0)),"")</f>
        <v>3.46731784783064E-2</v>
      </c>
      <c r="BX49" s="44">
        <f>IF(AND(ISNUMBER(V48),ISNUMBER(V49)),INDEX('Country weights'!$B$6:$FB$133,MATCH(Goods!$BD49,'Country weights'!$A$6:$A$133,0),MATCH(Goods!BX$1,'Country weights'!$B$3:$FB$3,0)),"")</f>
        <v>3.4392825934130025E-2</v>
      </c>
      <c r="BY49" s="44">
        <f>IF(AND(ISNUMBER(W48),ISNUMBER(W49)),INDEX('Country weights'!$B$6:$FB$133,MATCH(Goods!$BD49,'Country weights'!$A$6:$A$133,0),MATCH(Goods!BY$1,'Country weights'!$B$3:$FB$3,0)),"")</f>
        <v>2.7771448934741486E-2</v>
      </c>
      <c r="BZ49" s="44">
        <f>IF(AND(ISNUMBER(X48),ISNUMBER(X49)),INDEX('Country weights'!$B$6:$FB$133,MATCH(Goods!$BD49,'Country weights'!$A$6:$A$133,0),MATCH(Goods!BZ$1,'Country weights'!$B$3:$FB$3,0)),"")</f>
        <v>2.5551003970266561E-2</v>
      </c>
      <c r="CA49" s="44">
        <f>IF(AND(ISNUMBER(Y48),ISNUMBER(Y49)),INDEX('Country weights'!$B$6:$FB$133,MATCH(Goods!$BD49,'Country weights'!$A$6:$A$133,0),MATCH(Goods!CA$1,'Country weights'!$B$3:$FB$3,0)),"")</f>
        <v>1.8855150451607416E-2</v>
      </c>
      <c r="CB49" s="44" t="str">
        <f>IF(AND(ISNUMBER(Z48),ISNUMBER(Z49)),INDEX('Country weights'!$B$6:$FB$133,MATCH(Goods!$BD49,'Country weights'!$A$6:$A$133,0),MATCH(Goods!CB$1,'Country weights'!$B$3:$FB$3,0)),"")</f>
        <v/>
      </c>
      <c r="CC49" s="44" t="str">
        <f>IF(AND(ISNUMBER(AA48),ISNUMBER(AA49)),INDEX('Country weights'!$B$6:$FB$133,MATCH(Goods!$BD49,'Country weights'!$A$6:$A$133,0),MATCH(Goods!CC$1,'Country weights'!$B$3:$FB$3,0)),"")</f>
        <v/>
      </c>
      <c r="CD49" s="46">
        <f t="shared" si="78"/>
        <v>0.73309755921819886</v>
      </c>
      <c r="CF49" s="39">
        <f t="shared" si="79"/>
        <v>38260</v>
      </c>
      <c r="CG49" s="45">
        <f t="shared" si="80"/>
        <v>0.31786495289357231</v>
      </c>
      <c r="CH49" s="45">
        <f t="shared" si="26"/>
        <v>0.11215699871538937</v>
      </c>
      <c r="CI49" s="45">
        <f t="shared" si="27"/>
        <v>9.4354490727849225E-2</v>
      </c>
      <c r="CJ49" s="45">
        <f t="shared" si="28"/>
        <v>5.92273785031334E-2</v>
      </c>
      <c r="CK49" s="45">
        <f t="shared" si="29"/>
        <v>5.1798061781841102E-3</v>
      </c>
      <c r="CL49" s="45">
        <f t="shared" si="30"/>
        <v>2.3722464021781815E-2</v>
      </c>
      <c r="CM49" s="45">
        <f t="shared" si="31"/>
        <v>1.8651674789999125E-2</v>
      </c>
      <c r="CN49" s="45">
        <f t="shared" si="32"/>
        <v>5.1537039281526987E-3</v>
      </c>
      <c r="CO49" s="45">
        <f t="shared" si="33"/>
        <v>3.8715810808439693E-2</v>
      </c>
      <c r="CP49" s="45">
        <f t="shared" si="34"/>
        <v>2.9763798960933665E-3</v>
      </c>
      <c r="CQ49" s="45">
        <f t="shared" si="35"/>
        <v>1.1931888091292099E-2</v>
      </c>
      <c r="CR49" s="45">
        <f t="shared" si="36"/>
        <v>1.1559072021791458E-2</v>
      </c>
      <c r="CS49" s="45">
        <f t="shared" si="37"/>
        <v>4.5814639730296491E-3</v>
      </c>
      <c r="CT49" s="45">
        <f t="shared" si="38"/>
        <v>2.3517663518513615E-2</v>
      </c>
      <c r="CU49" s="45">
        <f t="shared" si="39"/>
        <v>1.691032199195629E-2</v>
      </c>
      <c r="CV49" s="45">
        <f t="shared" si="40"/>
        <v>1.2836147949656575E-2</v>
      </c>
      <c r="CW49" s="45">
        <f t="shared" si="41"/>
        <v>3.1290479715118447E-2</v>
      </c>
      <c r="CX49" s="45">
        <f t="shared" si="42"/>
        <v>1.6702438237269874E-2</v>
      </c>
      <c r="CY49" s="45">
        <f t="shared" si="43"/>
        <v>4.7296813421781277E-2</v>
      </c>
      <c r="CZ49" s="45">
        <f t="shared" si="44"/>
        <v>4.6914391545386881E-2</v>
      </c>
      <c r="DA49" s="45">
        <f t="shared" si="45"/>
        <v>3.7882337194462823E-2</v>
      </c>
      <c r="DB49" s="45">
        <f t="shared" si="46"/>
        <v>3.4853483890350222E-2</v>
      </c>
      <c r="DC49" s="45">
        <f t="shared" si="47"/>
        <v>2.5719837986795665E-2</v>
      </c>
      <c r="DD49" s="45" t="str">
        <f t="shared" si="48"/>
        <v/>
      </c>
      <c r="DE49" s="45" t="str">
        <f t="shared" si="49"/>
        <v/>
      </c>
      <c r="DF49" s="46">
        <f t="shared" si="81"/>
        <v>0.99999999999999989</v>
      </c>
      <c r="DG49" s="47">
        <f>SUMPRODUCT(AD49:BB49,CG49:DE49,'Sector weights'!B36:Z36)</f>
        <v>1.3514958589009958</v>
      </c>
      <c r="DI49" s="45">
        <f>IF(AND(ISNUMBER(C48),ISNUMBER(C49)),CG49*'Sector weights'!B36,"")</f>
        <v>0.25949881558186233</v>
      </c>
      <c r="DJ49" s="45">
        <f>IF(AND(ISNUMBER(D48),ISNUMBER(D49)),CH49*'Sector weights'!C36,"")</f>
        <v>8.2162006321402553E-2</v>
      </c>
      <c r="DK49" s="45">
        <f>IF(AND(ISNUMBER(E48),ISNUMBER(E49)),CI49*'Sector weights'!D36,"")</f>
        <v>7.3428949631295731E-2</v>
      </c>
      <c r="DL49" s="45">
        <f>IF(AND(ISNUMBER(F48),ISNUMBER(F49)),CJ49*'Sector weights'!E36,"")</f>
        <v>4.8684787796139224E-2</v>
      </c>
      <c r="DM49" s="45">
        <f>IF(AND(ISNUMBER(G48),ISNUMBER(G49)),CK49*'Sector weights'!F36,"")</f>
        <v>3.9835738418576138E-3</v>
      </c>
      <c r="DN49" s="45">
        <f>IF(AND(ISNUMBER(H48),ISNUMBER(H49)),CL49*'Sector weights'!G36,"")</f>
        <v>1.7604761749518881E-2</v>
      </c>
      <c r="DO49" s="45">
        <f>IF(AND(ISNUMBER(I48),ISNUMBER(I49)),CM49*'Sector weights'!H36,"")</f>
        <v>1.4923696998808822E-2</v>
      </c>
      <c r="DP49" s="45">
        <f>IF(AND(ISNUMBER(J48),ISNUMBER(J49)),CN49*'Sector weights'!I36,"")</f>
        <v>4.1481831322100942E-3</v>
      </c>
      <c r="DQ49" s="45">
        <f>IF(AND(ISNUMBER(K48),ISNUMBER(K49)),CO49*'Sector weights'!J36,"")</f>
        <v>3.5550570061762578E-2</v>
      </c>
      <c r="DR49" s="45">
        <f>IF(AND(ISNUMBER(L48),ISNUMBER(L49)),CP49*'Sector weights'!K36,"")</f>
        <v>2.1679339268808793E-3</v>
      </c>
      <c r="DS49" s="45">
        <f>IF(AND(ISNUMBER(M48),ISNUMBER(M49)),CQ49*'Sector weights'!L36,"")</f>
        <v>1.022311668198249E-2</v>
      </c>
      <c r="DT49" s="45">
        <f>IF(AND(ISNUMBER(N48),ISNUMBER(N49)),CR49*'Sector weights'!M36,"")</f>
        <v>1.0140705826581747E-2</v>
      </c>
      <c r="DU49" s="45">
        <f>IF(AND(ISNUMBER(O48),ISNUMBER(O49)),CS49*'Sector weights'!N36,"")</f>
        <v>3.9422476939253177E-3</v>
      </c>
      <c r="DV49" s="45">
        <f>IF(AND(ISNUMBER(P48),ISNUMBER(P49)),CT49*'Sector weights'!O36,"")</f>
        <v>1.5760142511192111E-2</v>
      </c>
      <c r="DW49" s="45">
        <f>IF(AND(ISNUMBER(Q48),ISNUMBER(Q49)),CU49*'Sector weights'!P36,"")</f>
        <v>1.1313945191724647E-2</v>
      </c>
      <c r="DX49" s="45">
        <f>IF(AND(ISNUMBER(R48),ISNUMBER(R49)),CV49*'Sector weights'!Q36,"")</f>
        <v>9.0217152579659642E-3</v>
      </c>
      <c r="DY49" s="45">
        <f>IF(AND(ISNUMBER(S48),ISNUMBER(S49)),CW49*'Sector weights'!R36,"")</f>
        <v>2.2423360335178322E-2</v>
      </c>
      <c r="DZ49" s="45">
        <f>IF(AND(ISNUMBER(T48),ISNUMBER(T49)),CX49*'Sector weights'!S36,"")</f>
        <v>1.4485855618896822E-2</v>
      </c>
      <c r="EA49" s="45">
        <f>IF(AND(ISNUMBER(U48),ISNUMBER(U49)),CY49*'Sector weights'!T36,"")</f>
        <v>3.9783534672626429E-2</v>
      </c>
      <c r="EB49" s="45">
        <f>IF(AND(ISNUMBER(V48),ISNUMBER(V49)),CZ49*'Sector weights'!U36,"")</f>
        <v>3.8226227296703018E-2</v>
      </c>
      <c r="EC49" s="45">
        <f>IF(AND(ISNUMBER(W48),ISNUMBER(W49)),DA49*'Sector weights'!V36,"")</f>
        <v>2.7303263687714758E-2</v>
      </c>
      <c r="ED49" s="45">
        <f>IF(AND(ISNUMBER(X48),ISNUMBER(X49)),DB49*'Sector weights'!W36,"")</f>
        <v>2.9589411914106176E-2</v>
      </c>
      <c r="EE49" s="45">
        <f>IF(AND(ISNUMBER(Y48),ISNUMBER(Y49)),DC49*'Sector weights'!X36,"")</f>
        <v>2.0279863226017013E-2</v>
      </c>
      <c r="EF49" s="45" t="str">
        <f>IF(AND(ISNUMBER(Z48),ISNUMBER(Z49)),DD49*'Sector weights'!Y36,"")</f>
        <v/>
      </c>
      <c r="EG49" s="45" t="str">
        <f>IF(AND(ISNUMBER(AA48),ISNUMBER(AA49)),DE49*'Sector weights'!Z36,"")</f>
        <v/>
      </c>
      <c r="EH49" s="46">
        <f t="shared" si="82"/>
        <v>0.79464666895635339</v>
      </c>
      <c r="EI49" s="47">
        <f t="shared" si="83"/>
        <v>1.3514958589009958</v>
      </c>
      <c r="EK49" s="39">
        <f t="shared" si="84"/>
        <v>38260</v>
      </c>
      <c r="EL49" s="45">
        <f t="shared" si="85"/>
        <v>0.32655874078308822</v>
      </c>
      <c r="EM49" s="45">
        <f t="shared" si="51"/>
        <v>0.10339438838812444</v>
      </c>
      <c r="EN49" s="45">
        <f t="shared" si="52"/>
        <v>9.2404527068279799E-2</v>
      </c>
      <c r="EO49" s="45">
        <f t="shared" si="53"/>
        <v>6.1265955924888267E-2</v>
      </c>
      <c r="EP49" s="45">
        <f t="shared" si="54"/>
        <v>5.0130126979446446E-3</v>
      </c>
      <c r="EQ49" s="45">
        <f t="shared" si="55"/>
        <v>2.2154200649503807E-2</v>
      </c>
      <c r="ER49" s="45">
        <f t="shared" si="56"/>
        <v>1.8780292653096768E-2</v>
      </c>
      <c r="ES49" s="45">
        <f t="shared" si="57"/>
        <v>5.22016047416155E-3</v>
      </c>
      <c r="ET49" s="45">
        <f t="shared" si="58"/>
        <v>4.4737581431572353E-2</v>
      </c>
      <c r="EU49" s="45">
        <f t="shared" si="59"/>
        <v>2.7281734279816817E-3</v>
      </c>
      <c r="EV49" s="45">
        <f t="shared" si="60"/>
        <v>1.2864984000258867E-2</v>
      </c>
      <c r="EW49" s="45">
        <f t="shared" si="61"/>
        <v>1.2761276454980942E-2</v>
      </c>
      <c r="EX49" s="45">
        <f t="shared" si="62"/>
        <v>4.9610070084391798E-3</v>
      </c>
      <c r="EY49" s="45">
        <f t="shared" si="63"/>
        <v>1.9832893192506102E-2</v>
      </c>
      <c r="EZ49" s="45">
        <f t="shared" si="64"/>
        <v>1.4237705427726489E-2</v>
      </c>
      <c r="FA49" s="45">
        <f t="shared" si="65"/>
        <v>1.1353115303200861E-2</v>
      </c>
      <c r="FB49" s="45">
        <f t="shared" si="66"/>
        <v>2.8218025961938491E-2</v>
      </c>
      <c r="FC49" s="45">
        <f t="shared" si="67"/>
        <v>1.8229303896688791E-2</v>
      </c>
      <c r="FD49" s="45">
        <f t="shared" si="68"/>
        <v>5.006443269293006E-2</v>
      </c>
      <c r="FE49" s="45">
        <f t="shared" si="69"/>
        <v>4.8104684496956755E-2</v>
      </c>
      <c r="FF49" s="45">
        <f t="shared" si="70"/>
        <v>3.4358998476106885E-2</v>
      </c>
      <c r="FG49" s="45">
        <f t="shared" si="71"/>
        <v>3.7235935252792708E-2</v>
      </c>
      <c r="FH49" s="45">
        <f t="shared" si="72"/>
        <v>2.5520604336832502E-2</v>
      </c>
      <c r="FI49" s="45" t="str">
        <f t="shared" si="73"/>
        <v/>
      </c>
      <c r="FJ49" s="45" t="str">
        <f t="shared" si="74"/>
        <v/>
      </c>
      <c r="FK49" s="46">
        <f t="shared" si="86"/>
        <v>0.99999999999999989</v>
      </c>
      <c r="FL49" s="47">
        <f t="shared" si="87"/>
        <v>1.7007506753611372</v>
      </c>
    </row>
    <row r="50" spans="1:168" x14ac:dyDescent="0.2">
      <c r="A50" t="s">
        <v>734</v>
      </c>
      <c r="B50" s="11">
        <v>38352</v>
      </c>
      <c r="C50" s="2">
        <v>1725.3</v>
      </c>
      <c r="D50" s="3">
        <v>105170</v>
      </c>
      <c r="E50" s="9">
        <v>58337.7</v>
      </c>
      <c r="F50" s="3">
        <v>418497</v>
      </c>
      <c r="G50" s="3">
        <v>9856</v>
      </c>
      <c r="H50" s="2">
        <v>49973</v>
      </c>
      <c r="I50" s="2">
        <v>862178</v>
      </c>
      <c r="J50" s="2">
        <v>5508950.7999999998</v>
      </c>
      <c r="K50" s="2">
        <v>1292976.5497229786</v>
      </c>
      <c r="L50" s="9">
        <v>6185.8312000000005</v>
      </c>
      <c r="M50" s="3">
        <v>386738</v>
      </c>
      <c r="N50" s="9">
        <v>4251.0140000000001</v>
      </c>
      <c r="O50" s="2">
        <v>23194.5</v>
      </c>
      <c r="P50" s="2">
        <v>19798.599999999999</v>
      </c>
      <c r="Q50" s="3">
        <v>110271</v>
      </c>
      <c r="R50" s="3">
        <v>157537</v>
      </c>
      <c r="S50" s="2">
        <v>42834.400000000001</v>
      </c>
      <c r="T50" s="2">
        <v>96296.3</v>
      </c>
      <c r="U50" s="3">
        <v>675110</v>
      </c>
      <c r="V50" s="2">
        <v>62982.400000000001</v>
      </c>
      <c r="W50" s="2">
        <v>62521.7</v>
      </c>
      <c r="X50" s="3">
        <v>1491601.8780639223</v>
      </c>
      <c r="Y50" s="2">
        <v>193187.3</v>
      </c>
      <c r="Z50" s="3" t="e">
        <v>#N/A</v>
      </c>
      <c r="AA50" s="3" t="e">
        <v>#N/A</v>
      </c>
      <c r="AB50" s="28"/>
      <c r="AC50" s="43">
        <f t="shared" si="75"/>
        <v>38352</v>
      </c>
      <c r="AD50" s="45">
        <f t="shared" si="76"/>
        <v>2.5194604551666666</v>
      </c>
      <c r="AE50" s="45">
        <f t="shared" si="0"/>
        <v>1.7905536198219218</v>
      </c>
      <c r="AF50" s="45">
        <f t="shared" si="1"/>
        <v>3.527785369247094</v>
      </c>
      <c r="AG50" s="45">
        <f t="shared" si="2"/>
        <v>0.64766091716288443</v>
      </c>
      <c r="AH50" s="45">
        <f t="shared" si="3"/>
        <v>3.9333544237055706</v>
      </c>
      <c r="AI50" s="45">
        <f t="shared" si="4"/>
        <v>3.9090927993678859</v>
      </c>
      <c r="AJ50" s="45">
        <f t="shared" si="5"/>
        <v>2.4678603173637237</v>
      </c>
      <c r="AK50" s="45">
        <f t="shared" si="6"/>
        <v>4.4632031954306761</v>
      </c>
      <c r="AL50" s="45">
        <f t="shared" si="7"/>
        <v>3.4824109455087848</v>
      </c>
      <c r="AM50" s="45">
        <f t="shared" si="8"/>
        <v>11.024179881166063</v>
      </c>
      <c r="AN50" s="45">
        <f t="shared" si="9"/>
        <v>0.10535007545342534</v>
      </c>
      <c r="AO50" s="45">
        <f t="shared" si="10"/>
        <v>0.82072208839323313</v>
      </c>
      <c r="AP50" s="45">
        <f t="shared" si="11"/>
        <v>1.9238290261768931</v>
      </c>
      <c r="AQ50" s="45">
        <f t="shared" si="12"/>
        <v>0.50509921773076449</v>
      </c>
      <c r="AR50" s="45">
        <f t="shared" si="13"/>
        <v>-1.3455602773428721</v>
      </c>
      <c r="AS50" s="45">
        <f t="shared" si="14"/>
        <v>-1.1123037618715803</v>
      </c>
      <c r="AT50" s="45">
        <f t="shared" si="15"/>
        <v>1.5148642499621001</v>
      </c>
      <c r="AU50" s="45">
        <f t="shared" si="16"/>
        <v>-1.3299957067164803</v>
      </c>
      <c r="AV50" s="45">
        <f t="shared" si="17"/>
        <v>0.45756545418020877</v>
      </c>
      <c r="AW50" s="45">
        <f t="shared" si="18"/>
        <v>4.6702630118227395</v>
      </c>
      <c r="AX50" s="45">
        <f t="shared" si="19"/>
        <v>0.6003353253331456</v>
      </c>
      <c r="AY50" s="45">
        <f t="shared" si="20"/>
        <v>4.8754285608181291</v>
      </c>
      <c r="AZ50" s="45">
        <f t="shared" si="21"/>
        <v>8.0678634720034346</v>
      </c>
      <c r="BA50" s="45" t="str">
        <f t="shared" si="22"/>
        <v/>
      </c>
      <c r="BB50" s="45" t="str">
        <f t="shared" si="23"/>
        <v/>
      </c>
      <c r="BC50" s="32"/>
      <c r="BD50" s="39">
        <f t="shared" si="77"/>
        <v>38352</v>
      </c>
      <c r="BE50" s="44">
        <f>IF(AND(ISNUMBER(C49),ISNUMBER(C50)),INDEX('Country weights'!$B$6:$FB$133,MATCH(Goods!$BD50,'Country weights'!$A$6:$A$133,0),MATCH(Goods!BE$1,'Country weights'!$B$3:$FB$3,0)),"")</f>
        <v>0.2330260211272856</v>
      </c>
      <c r="BF50" s="44">
        <f>IF(AND(ISNUMBER(D49),ISNUMBER(D50)),INDEX('Country weights'!$B$6:$FB$133,MATCH(Goods!$BD50,'Country weights'!$A$6:$A$133,0),MATCH(Goods!BF$1,'Country weights'!$B$3:$FB$3,0)),"")</f>
        <v>8.2222022007490611E-2</v>
      </c>
      <c r="BG50" s="44">
        <f>IF(AND(ISNUMBER(E49),ISNUMBER(E50)),INDEX('Country weights'!$B$6:$FB$133,MATCH(Goods!$BD50,'Country weights'!$A$6:$A$133,0),MATCH(Goods!BG$1,'Country weights'!$B$3:$FB$3,0)),"")</f>
        <v>6.9171046853862439E-2</v>
      </c>
      <c r="BH50" s="44">
        <f>IF(AND(ISNUMBER(F49),ISNUMBER(F50)),INDEX('Country weights'!$B$6:$FB$133,MATCH(Goods!$BD50,'Country weights'!$A$6:$A$133,0),MATCH(Goods!BH$1,'Country weights'!$B$3:$FB$3,0)),"")</f>
        <v>4.3419446619539517E-2</v>
      </c>
      <c r="BI50" s="44">
        <f>IF(AND(ISNUMBER(G49),ISNUMBER(G50)),INDEX('Country weights'!$B$6:$FB$133,MATCH(Goods!$BD50,'Country weights'!$A$6:$A$133,0),MATCH(Goods!BI$1,'Country weights'!$B$3:$FB$3,0)),"")</f>
        <v>3.7973032664501177E-3</v>
      </c>
      <c r="BJ50" s="44">
        <f>IF(AND(ISNUMBER(H49),ISNUMBER(H50)),INDEX('Country weights'!$B$6:$FB$133,MATCH(Goods!$BD50,'Country weights'!$A$6:$A$133,0),MATCH(Goods!BJ$1,'Country weights'!$B$3:$FB$3,0)),"")</f>
        <v>1.7390880473009785E-2</v>
      </c>
      <c r="BK50" s="44">
        <f>IF(AND(ISNUMBER(I49),ISNUMBER(I50)),INDEX('Country weights'!$B$6:$FB$133,MATCH(Goods!$BD50,'Country weights'!$A$6:$A$133,0),MATCH(Goods!BK$1,'Country weights'!$B$3:$FB$3,0)),"")</f>
        <v>1.367349726387997E-2</v>
      </c>
      <c r="BL50" s="44">
        <f>IF(AND(ISNUMBER(J49),ISNUMBER(J50)),INDEX('Country weights'!$B$6:$FB$133,MATCH(Goods!$BD50,'Country weights'!$A$6:$A$133,0),MATCH(Goods!BL$1,'Country weights'!$B$3:$FB$3,0)),"")</f>
        <v>3.7781677706619872E-3</v>
      </c>
      <c r="BM50" s="44">
        <f>IF(AND(ISNUMBER(K49),ISNUMBER(K50)),INDEX('Country weights'!$B$6:$FB$133,MATCH(Goods!$BD50,'Country weights'!$A$6:$A$133,0),MATCH(Goods!BM$1,'Country weights'!$B$3:$FB$3,0)),"")</f>
        <v>2.8382466406820701E-2</v>
      </c>
      <c r="BN50" s="44">
        <f>IF(AND(ISNUMBER(L49),ISNUMBER(L50)),INDEX('Country weights'!$B$6:$FB$133,MATCH(Goods!$BD50,'Country weights'!$A$6:$A$133,0),MATCH(Goods!BN$1,'Country weights'!$B$3:$FB$3,0)),"")</f>
        <v>2.1819768371321635E-3</v>
      </c>
      <c r="BO50" s="44">
        <f>IF(AND(ISNUMBER(M49),ISNUMBER(M50)),INDEX('Country weights'!$B$6:$FB$133,MATCH(Goods!$BD50,'Country weights'!$A$6:$A$133,0),MATCH(Goods!BO$1,'Country weights'!$B$3:$FB$3,0)),"")</f>
        <v>8.7472380365909309E-3</v>
      </c>
      <c r="BP50" s="44">
        <f>IF(AND(ISNUMBER(N49),ISNUMBER(N50)),INDEX('Country weights'!$B$6:$FB$133,MATCH(Goods!$BD50,'Country weights'!$A$6:$A$133,0),MATCH(Goods!BP$1,'Country weights'!$B$3:$FB$3,0)),"")</f>
        <v>8.4739274860026886E-3</v>
      </c>
      <c r="BQ50" s="44">
        <f>IF(AND(ISNUMBER(O49),ISNUMBER(O50)),INDEX('Country weights'!$B$6:$FB$133,MATCH(Goods!$BD50,'Country weights'!$A$6:$A$133,0),MATCH(Goods!BQ$1,'Country weights'!$B$3:$FB$3,0)),"")</f>
        <v>3.358660056274148E-3</v>
      </c>
      <c r="BR50" s="44">
        <f>IF(AND(ISNUMBER(P49),ISNUMBER(P50)),INDEX('Country weights'!$B$6:$FB$133,MATCH(Goods!$BD50,'Country weights'!$A$6:$A$133,0),MATCH(Goods!BR$1,'Country weights'!$B$3:$FB$3,0)),"")</f>
        <v>1.7240741723937209E-2</v>
      </c>
      <c r="BS50" s="44">
        <f>IF(AND(ISNUMBER(Q49),ISNUMBER(Q50)),INDEX('Country weights'!$B$6:$FB$133,MATCH(Goods!$BD50,'Country weights'!$A$6:$A$133,0),MATCH(Goods!BS$1,'Country weights'!$B$3:$FB$3,0)),"")</f>
        <v>1.2396915777896986E-2</v>
      </c>
      <c r="BT50" s="44">
        <f>IF(AND(ISNUMBER(R49),ISNUMBER(R50)),INDEX('Country weights'!$B$6:$FB$133,MATCH(Goods!$BD50,'Country weights'!$A$6:$A$133,0),MATCH(Goods!BT$1,'Country weights'!$B$3:$FB$3,0)),"")</f>
        <v>9.4101487316569227E-3</v>
      </c>
      <c r="BU50" s="44">
        <f>IF(AND(ISNUMBER(S49),ISNUMBER(S50)),INDEX('Country weights'!$B$6:$FB$133,MATCH(Goods!$BD50,'Country weights'!$A$6:$A$133,0),MATCH(Goods!BU$1,'Country weights'!$B$3:$FB$3,0)),"")</f>
        <v>2.2938974305919894E-2</v>
      </c>
      <c r="BV50" s="44">
        <f>IF(AND(ISNUMBER(T49),ISNUMBER(T50)),INDEX('Country weights'!$B$6:$FB$133,MATCH(Goods!$BD50,'Country weights'!$A$6:$A$133,0),MATCH(Goods!BV$1,'Country weights'!$B$3:$FB$3,0)),"")</f>
        <v>1.224451670473526E-2</v>
      </c>
      <c r="BW50" s="44">
        <f>IF(AND(ISNUMBER(U49),ISNUMBER(U50)),INDEX('Country weights'!$B$6:$FB$133,MATCH(Goods!$BD50,'Country weights'!$A$6:$A$133,0),MATCH(Goods!BW$1,'Country weights'!$B$3:$FB$3,0)),"")</f>
        <v>3.46731784783064E-2</v>
      </c>
      <c r="BX50" s="44">
        <f>IF(AND(ISNUMBER(V49),ISNUMBER(V50)),INDEX('Country weights'!$B$6:$FB$133,MATCH(Goods!$BD50,'Country weights'!$A$6:$A$133,0),MATCH(Goods!BX$1,'Country weights'!$B$3:$FB$3,0)),"")</f>
        <v>3.4392825934130025E-2</v>
      </c>
      <c r="BY50" s="44">
        <f>IF(AND(ISNUMBER(W49),ISNUMBER(W50)),INDEX('Country weights'!$B$6:$FB$133,MATCH(Goods!$BD50,'Country weights'!$A$6:$A$133,0),MATCH(Goods!BY$1,'Country weights'!$B$3:$FB$3,0)),"")</f>
        <v>2.7771448934741486E-2</v>
      </c>
      <c r="BZ50" s="44">
        <f>IF(AND(ISNUMBER(X49),ISNUMBER(X50)),INDEX('Country weights'!$B$6:$FB$133,MATCH(Goods!$BD50,'Country weights'!$A$6:$A$133,0),MATCH(Goods!BZ$1,'Country weights'!$B$3:$FB$3,0)),"")</f>
        <v>2.5551003970266561E-2</v>
      </c>
      <c r="CA50" s="44">
        <f>IF(AND(ISNUMBER(Y49),ISNUMBER(Y50)),INDEX('Country weights'!$B$6:$FB$133,MATCH(Goods!$BD50,'Country weights'!$A$6:$A$133,0),MATCH(Goods!CA$1,'Country weights'!$B$3:$FB$3,0)),"")</f>
        <v>1.8855150451607416E-2</v>
      </c>
      <c r="CB50" s="44" t="str">
        <f>IF(AND(ISNUMBER(Z49),ISNUMBER(Z50)),INDEX('Country weights'!$B$6:$FB$133,MATCH(Goods!$BD50,'Country weights'!$A$6:$A$133,0),MATCH(Goods!CB$1,'Country weights'!$B$3:$FB$3,0)),"")</f>
        <v/>
      </c>
      <c r="CC50" s="44" t="str">
        <f>IF(AND(ISNUMBER(AA49),ISNUMBER(AA50)),INDEX('Country weights'!$B$6:$FB$133,MATCH(Goods!$BD50,'Country weights'!$A$6:$A$133,0),MATCH(Goods!CC$1,'Country weights'!$B$3:$FB$3,0)),"")</f>
        <v/>
      </c>
      <c r="CD50" s="46">
        <f t="shared" si="78"/>
        <v>0.73309755921819886</v>
      </c>
      <c r="CF50" s="39">
        <f t="shared" si="79"/>
        <v>38352</v>
      </c>
      <c r="CG50" s="45">
        <f t="shared" si="80"/>
        <v>0.31786495289357231</v>
      </c>
      <c r="CH50" s="45">
        <f t="shared" si="26"/>
        <v>0.11215699871538937</v>
      </c>
      <c r="CI50" s="45">
        <f t="shared" si="27"/>
        <v>9.4354490727849225E-2</v>
      </c>
      <c r="CJ50" s="45">
        <f t="shared" si="28"/>
        <v>5.92273785031334E-2</v>
      </c>
      <c r="CK50" s="45">
        <f t="shared" si="29"/>
        <v>5.1798061781841102E-3</v>
      </c>
      <c r="CL50" s="45">
        <f t="shared" si="30"/>
        <v>2.3722464021781815E-2</v>
      </c>
      <c r="CM50" s="45">
        <f t="shared" si="31"/>
        <v>1.8651674789999125E-2</v>
      </c>
      <c r="CN50" s="45">
        <f t="shared" si="32"/>
        <v>5.1537039281526987E-3</v>
      </c>
      <c r="CO50" s="45">
        <f t="shared" si="33"/>
        <v>3.8715810808439693E-2</v>
      </c>
      <c r="CP50" s="45">
        <f t="shared" si="34"/>
        <v>2.9763798960933665E-3</v>
      </c>
      <c r="CQ50" s="45">
        <f t="shared" si="35"/>
        <v>1.1931888091292099E-2</v>
      </c>
      <c r="CR50" s="45">
        <f t="shared" si="36"/>
        <v>1.1559072021791458E-2</v>
      </c>
      <c r="CS50" s="45">
        <f t="shared" si="37"/>
        <v>4.5814639730296491E-3</v>
      </c>
      <c r="CT50" s="45">
        <f t="shared" si="38"/>
        <v>2.3517663518513615E-2</v>
      </c>
      <c r="CU50" s="45">
        <f t="shared" si="39"/>
        <v>1.691032199195629E-2</v>
      </c>
      <c r="CV50" s="45">
        <f t="shared" si="40"/>
        <v>1.2836147949656575E-2</v>
      </c>
      <c r="CW50" s="45">
        <f t="shared" si="41"/>
        <v>3.1290479715118447E-2</v>
      </c>
      <c r="CX50" s="45">
        <f t="shared" si="42"/>
        <v>1.6702438237269874E-2</v>
      </c>
      <c r="CY50" s="45">
        <f t="shared" si="43"/>
        <v>4.7296813421781277E-2</v>
      </c>
      <c r="CZ50" s="45">
        <f t="shared" si="44"/>
        <v>4.6914391545386881E-2</v>
      </c>
      <c r="DA50" s="45">
        <f t="shared" si="45"/>
        <v>3.7882337194462823E-2</v>
      </c>
      <c r="DB50" s="45">
        <f t="shared" si="46"/>
        <v>3.4853483890350222E-2</v>
      </c>
      <c r="DC50" s="45">
        <f t="shared" si="47"/>
        <v>2.5719837986795665E-2</v>
      </c>
      <c r="DD50" s="45" t="str">
        <f t="shared" si="48"/>
        <v/>
      </c>
      <c r="DE50" s="45" t="str">
        <f t="shared" si="49"/>
        <v/>
      </c>
      <c r="DF50" s="46">
        <f t="shared" si="81"/>
        <v>0.99999999999999989</v>
      </c>
      <c r="DG50" s="47">
        <f>SUMPRODUCT(AD50:BB50,CG50:DE50,'Sector weights'!B37:Z37)</f>
        <v>1.914972253257462</v>
      </c>
      <c r="DI50" s="45">
        <f>IF(AND(ISNUMBER(C49),ISNUMBER(C50)),CG50*'Sector weights'!B37,"")</f>
        <v>0.25937496568298724</v>
      </c>
      <c r="DJ50" s="45">
        <f>IF(AND(ISNUMBER(D49),ISNUMBER(D50)),CH50*'Sector weights'!C37,"")</f>
        <v>8.2079466126986134E-2</v>
      </c>
      <c r="DK50" s="45">
        <f>IF(AND(ISNUMBER(E49),ISNUMBER(E50)),CI50*'Sector weights'!D37,"")</f>
        <v>7.3748743749374554E-2</v>
      </c>
      <c r="DL50" s="45">
        <f>IF(AND(ISNUMBER(F49),ISNUMBER(F50)),CJ50*'Sector weights'!E37,"")</f>
        <v>4.890021760805708E-2</v>
      </c>
      <c r="DM50" s="45">
        <f>IF(AND(ISNUMBER(G49),ISNUMBER(G50)),CK50*'Sector weights'!F37,"")</f>
        <v>3.8922426297717844E-3</v>
      </c>
      <c r="DN50" s="45">
        <f>IF(AND(ISNUMBER(H49),ISNUMBER(H50)),CL50*'Sector weights'!G37,"")</f>
        <v>1.769581310025364E-2</v>
      </c>
      <c r="DO50" s="45">
        <f>IF(AND(ISNUMBER(I49),ISNUMBER(I50)),CM50*'Sector weights'!H37,"")</f>
        <v>1.484775055672336E-2</v>
      </c>
      <c r="DP50" s="45">
        <f>IF(AND(ISNUMBER(J49),ISNUMBER(J50)),CN50*'Sector weights'!I37,"")</f>
        <v>4.1909829817656837E-3</v>
      </c>
      <c r="DQ50" s="45">
        <f>IF(AND(ISNUMBER(K49),ISNUMBER(K50)),CO50*'Sector weights'!J37,"")</f>
        <v>3.5495348083264842E-2</v>
      </c>
      <c r="DR50" s="45">
        <f>IF(AND(ISNUMBER(L49),ISNUMBER(L50)),CP50*'Sector weights'!K37,"")</f>
        <v>2.1334117755423053E-3</v>
      </c>
      <c r="DS50" s="45">
        <f>IF(AND(ISNUMBER(M49),ISNUMBER(M50)),CQ50*'Sector weights'!L37,"")</f>
        <v>1.0178452447419136E-2</v>
      </c>
      <c r="DT50" s="45">
        <f>IF(AND(ISNUMBER(N49),ISNUMBER(N50)),CR50*'Sector weights'!M37,"")</f>
        <v>1.0010502943791088E-2</v>
      </c>
      <c r="DU50" s="45">
        <f>IF(AND(ISNUMBER(O49),ISNUMBER(O50)),CS50*'Sector weights'!N37,"")</f>
        <v>3.9371545117611187E-3</v>
      </c>
      <c r="DV50" s="45">
        <f>IF(AND(ISNUMBER(P49),ISNUMBER(P50)),CT50*'Sector weights'!O37,"")</f>
        <v>1.608974328811048E-2</v>
      </c>
      <c r="DW50" s="45">
        <f>IF(AND(ISNUMBER(Q49),ISNUMBER(Q50)),CU50*'Sector weights'!P37,"")</f>
        <v>1.125733300368612E-2</v>
      </c>
      <c r="DX50" s="45">
        <f>IF(AND(ISNUMBER(R49),ISNUMBER(R50)),CV50*'Sector weights'!Q37,"")</f>
        <v>9.0698827017938258E-3</v>
      </c>
      <c r="DY50" s="45">
        <f>IF(AND(ISNUMBER(S49),ISNUMBER(S50)),CW50*'Sector weights'!R37,"")</f>
        <v>2.2508614349906253E-2</v>
      </c>
      <c r="DZ50" s="45">
        <f>IF(AND(ISNUMBER(T49),ISNUMBER(T50)),CX50*'Sector weights'!S37,"")</f>
        <v>1.4417755339755802E-2</v>
      </c>
      <c r="EA50" s="45">
        <f>IF(AND(ISNUMBER(U49),ISNUMBER(U50)),CY50*'Sector weights'!T37,"")</f>
        <v>3.9675351076487939E-2</v>
      </c>
      <c r="EB50" s="45">
        <f>IF(AND(ISNUMBER(V49),ISNUMBER(V50)),CZ50*'Sector weights'!U37,"")</f>
        <v>3.7781235750739495E-2</v>
      </c>
      <c r="EC50" s="45">
        <f>IF(AND(ISNUMBER(W49),ISNUMBER(W50)),DA50*'Sector weights'!V37,"")</f>
        <v>2.743240714171117E-2</v>
      </c>
      <c r="ED50" s="45">
        <f>IF(AND(ISNUMBER(X49),ISNUMBER(X50)),DB50*'Sector weights'!W37,"")</f>
        <v>2.949922976901018E-2</v>
      </c>
      <c r="EE50" s="45">
        <f>IF(AND(ISNUMBER(Y49),ISNUMBER(Y50)),DC50*'Sector weights'!X37,"")</f>
        <v>2.0594192230942294E-2</v>
      </c>
      <c r="EF50" s="45" t="str">
        <f>IF(AND(ISNUMBER(Z49),ISNUMBER(Z50)),DD50*'Sector weights'!Y37,"")</f>
        <v/>
      </c>
      <c r="EG50" s="45" t="str">
        <f>IF(AND(ISNUMBER(AA49),ISNUMBER(AA50)),DE50*'Sector weights'!Z37,"")</f>
        <v/>
      </c>
      <c r="EH50" s="46">
        <f t="shared" si="82"/>
        <v>0.79481079684984146</v>
      </c>
      <c r="EI50" s="47">
        <f t="shared" si="83"/>
        <v>1.914972253257462</v>
      </c>
      <c r="EK50" s="39">
        <f t="shared" si="84"/>
        <v>38352</v>
      </c>
      <c r="EL50" s="45">
        <f t="shared" si="85"/>
        <v>0.32633548350248354</v>
      </c>
      <c r="EM50" s="45">
        <f t="shared" si="51"/>
        <v>0.10326918865760311</v>
      </c>
      <c r="EN50" s="45">
        <f t="shared" si="52"/>
        <v>9.2787798104493335E-2</v>
      </c>
      <c r="EO50" s="45">
        <f t="shared" si="53"/>
        <v>6.1524349948275159E-2</v>
      </c>
      <c r="EP50" s="45">
        <f t="shared" si="54"/>
        <v>4.8970681389814098E-3</v>
      </c>
      <c r="EQ50" s="45">
        <f t="shared" si="55"/>
        <v>2.2264183086577769E-2</v>
      </c>
      <c r="ER50" s="45">
        <f t="shared" si="56"/>
        <v>1.8680861678742961E-2</v>
      </c>
      <c r="ES50" s="45">
        <f t="shared" si="57"/>
        <v>5.2729316189164188E-3</v>
      </c>
      <c r="ET50" s="45">
        <f t="shared" si="58"/>
        <v>4.4658865007807323E-2</v>
      </c>
      <c r="EU50" s="45">
        <f t="shared" si="59"/>
        <v>2.6841756352554394E-3</v>
      </c>
      <c r="EV50" s="45">
        <f t="shared" si="60"/>
        <v>1.2806132588737451E-2</v>
      </c>
      <c r="EW50" s="45">
        <f t="shared" si="61"/>
        <v>1.2594825062098783E-2</v>
      </c>
      <c r="EX50" s="45">
        <f t="shared" si="62"/>
        <v>4.9535745203332215E-3</v>
      </c>
      <c r="EY50" s="45">
        <f t="shared" si="63"/>
        <v>2.0243488578515389E-2</v>
      </c>
      <c r="EZ50" s="45">
        <f t="shared" si="64"/>
        <v>1.4163538100266769E-2</v>
      </c>
      <c r="FA50" s="45">
        <f t="shared" si="65"/>
        <v>1.1411373295055201E-2</v>
      </c>
      <c r="FB50" s="45">
        <f t="shared" si="66"/>
        <v>2.8319462240720746E-2</v>
      </c>
      <c r="FC50" s="45">
        <f t="shared" si="67"/>
        <v>1.8139858437881358E-2</v>
      </c>
      <c r="FD50" s="45">
        <f t="shared" si="68"/>
        <v>4.9917982032626498E-2</v>
      </c>
      <c r="FE50" s="45">
        <f t="shared" si="69"/>
        <v>4.7534879873904458E-2</v>
      </c>
      <c r="FF50" s="45">
        <f t="shared" si="70"/>
        <v>3.4514386631934242E-2</v>
      </c>
      <c r="FG50" s="45">
        <f t="shared" si="71"/>
        <v>3.7114782393404357E-2</v>
      </c>
      <c r="FH50" s="45">
        <f t="shared" si="72"/>
        <v>2.5910810865385141E-2</v>
      </c>
      <c r="FI50" s="45" t="str">
        <f t="shared" si="73"/>
        <v/>
      </c>
      <c r="FJ50" s="45" t="str">
        <f t="shared" si="74"/>
        <v/>
      </c>
      <c r="FK50" s="46">
        <f t="shared" si="86"/>
        <v>1</v>
      </c>
      <c r="FL50" s="47">
        <f t="shared" si="87"/>
        <v>2.4093435328851545</v>
      </c>
    </row>
    <row r="51" spans="1:168" x14ac:dyDescent="0.2">
      <c r="A51" t="s">
        <v>735</v>
      </c>
      <c r="B51" s="11">
        <v>38442</v>
      </c>
      <c r="C51" s="2">
        <v>1745</v>
      </c>
      <c r="D51" s="3">
        <v>104095</v>
      </c>
      <c r="E51" s="9">
        <v>58055.5</v>
      </c>
      <c r="F51" s="3">
        <v>433586</v>
      </c>
      <c r="G51" s="3">
        <v>9827</v>
      </c>
      <c r="H51" s="2">
        <v>50535</v>
      </c>
      <c r="I51" s="2">
        <v>963416.5</v>
      </c>
      <c r="J51" s="2">
        <v>5703772.5999999996</v>
      </c>
      <c r="K51" s="2">
        <v>1271635.4030907946</v>
      </c>
      <c r="L51" s="9">
        <v>6141.7012000000004</v>
      </c>
      <c r="M51" s="3">
        <v>387033</v>
      </c>
      <c r="N51" s="9">
        <v>4145.549</v>
      </c>
      <c r="O51" s="2">
        <v>24493.5</v>
      </c>
      <c r="P51" s="2">
        <v>19933.599999999999</v>
      </c>
      <c r="Q51" s="3">
        <v>110762</v>
      </c>
      <c r="R51" s="3">
        <v>160857</v>
      </c>
      <c r="S51" s="2">
        <v>44372.7</v>
      </c>
      <c r="T51" s="2">
        <v>94194.6</v>
      </c>
      <c r="U51" s="3">
        <v>692197</v>
      </c>
      <c r="V51" s="2">
        <v>62223.199999999997</v>
      </c>
      <c r="W51" s="2">
        <v>65559.7</v>
      </c>
      <c r="X51" s="3">
        <v>1469963.8711308788</v>
      </c>
      <c r="Y51" s="2">
        <v>205938.3</v>
      </c>
      <c r="Z51" s="3" t="e">
        <v>#N/A</v>
      </c>
      <c r="AA51" s="3" t="e">
        <v>#N/A</v>
      </c>
      <c r="AB51" s="28"/>
      <c r="AC51" s="43">
        <f t="shared" si="75"/>
        <v>38442</v>
      </c>
      <c r="AD51" s="45">
        <f t="shared" si="76"/>
        <v>1.1418304063061546</v>
      </c>
      <c r="AE51" s="45">
        <f t="shared" si="0"/>
        <v>-1.0221546068270415</v>
      </c>
      <c r="AF51" s="45">
        <f t="shared" si="1"/>
        <v>-0.4837352175351417</v>
      </c>
      <c r="AG51" s="45">
        <f t="shared" si="2"/>
        <v>3.6055216644324872</v>
      </c>
      <c r="AH51" s="45">
        <f t="shared" si="3"/>
        <v>-0.29423701298700866</v>
      </c>
      <c r="AI51" s="45">
        <f t="shared" si="4"/>
        <v>1.1246072879354863</v>
      </c>
      <c r="AJ51" s="45">
        <f t="shared" si="5"/>
        <v>11.742180848966232</v>
      </c>
      <c r="AK51" s="45">
        <f t="shared" si="6"/>
        <v>3.5364592473761114</v>
      </c>
      <c r="AL51" s="45">
        <f t="shared" si="7"/>
        <v>-1.650543982159336</v>
      </c>
      <c r="AM51" s="45">
        <f t="shared" si="8"/>
        <v>-0.71340453001692561</v>
      </c>
      <c r="AN51" s="45">
        <f t="shared" si="9"/>
        <v>7.6279031282155962E-2</v>
      </c>
      <c r="AO51" s="45">
        <f t="shared" si="10"/>
        <v>-2.4809374892672653</v>
      </c>
      <c r="AP51" s="45">
        <f t="shared" si="11"/>
        <v>5.600465627627238</v>
      </c>
      <c r="AQ51" s="45">
        <f t="shared" si="12"/>
        <v>0.68186639459355547</v>
      </c>
      <c r="AR51" s="45">
        <f t="shared" si="13"/>
        <v>0.4452666612255296</v>
      </c>
      <c r="AS51" s="45">
        <f t="shared" si="14"/>
        <v>2.1074414264585561</v>
      </c>
      <c r="AT51" s="45">
        <f t="shared" si="15"/>
        <v>3.5912724352389569</v>
      </c>
      <c r="AU51" s="45">
        <f t="shared" si="16"/>
        <v>-2.1825345314409716</v>
      </c>
      <c r="AV51" s="45">
        <f t="shared" si="17"/>
        <v>2.530994948971288</v>
      </c>
      <c r="AW51" s="45">
        <f t="shared" si="18"/>
        <v>-1.205416116248359</v>
      </c>
      <c r="AX51" s="45">
        <f t="shared" si="19"/>
        <v>4.8591129159955671</v>
      </c>
      <c r="AY51" s="45">
        <f t="shared" si="20"/>
        <v>-1.4506556508985691</v>
      </c>
      <c r="AZ51" s="45">
        <f t="shared" si="21"/>
        <v>6.6003303529786894</v>
      </c>
      <c r="BA51" s="45" t="str">
        <f t="shared" si="22"/>
        <v/>
      </c>
      <c r="BB51" s="45" t="str">
        <f t="shared" si="23"/>
        <v/>
      </c>
      <c r="BC51" s="32"/>
      <c r="BD51" s="39">
        <f t="shared" si="77"/>
        <v>38442</v>
      </c>
      <c r="BE51" s="44">
        <f>IF(AND(ISNUMBER(C50),ISNUMBER(C51)),INDEX('Country weights'!$B$6:$FB$133,MATCH(Goods!$BD51,'Country weights'!$A$6:$A$133,0),MATCH(Goods!BE$1,'Country weights'!$B$3:$FB$3,0)),"")</f>
        <v>0.22809332833885554</v>
      </c>
      <c r="BF51" s="44">
        <f>IF(AND(ISNUMBER(D50),ISNUMBER(D51)),INDEX('Country weights'!$B$6:$FB$133,MATCH(Goods!$BD51,'Country weights'!$A$6:$A$133,0),MATCH(Goods!BF$1,'Country weights'!$B$3:$FB$3,0)),"")</f>
        <v>7.7883432874817846E-2</v>
      </c>
      <c r="BG51" s="44">
        <f>IF(AND(ISNUMBER(E50),ISNUMBER(E51)),INDEX('Country weights'!$B$6:$FB$133,MATCH(Goods!$BD51,'Country weights'!$A$6:$A$133,0),MATCH(Goods!BG$1,'Country weights'!$B$3:$FB$3,0)),"")</f>
        <v>6.7420529331232229E-2</v>
      </c>
      <c r="BH51" s="44">
        <f>IF(AND(ISNUMBER(F50),ISNUMBER(F51)),INDEX('Country weights'!$B$6:$FB$133,MATCH(Goods!$BD51,'Country weights'!$A$6:$A$133,0),MATCH(Goods!BH$1,'Country weights'!$B$3:$FB$3,0)),"")</f>
        <v>4.3139171494197909E-2</v>
      </c>
      <c r="BI51" s="44">
        <f>IF(AND(ISNUMBER(G50),ISNUMBER(G51)),INDEX('Country weights'!$B$6:$FB$133,MATCH(Goods!$BD51,'Country weights'!$A$6:$A$133,0),MATCH(Goods!BI$1,'Country weights'!$B$3:$FB$3,0)),"")</f>
        <v>3.7419522655842965E-3</v>
      </c>
      <c r="BJ51" s="44">
        <f>IF(AND(ISNUMBER(H50),ISNUMBER(H51)),INDEX('Country weights'!$B$6:$FB$133,MATCH(Goods!$BD51,'Country weights'!$A$6:$A$133,0),MATCH(Goods!BJ$1,'Country weights'!$B$3:$FB$3,0)),"")</f>
        <v>1.7284826792947891E-2</v>
      </c>
      <c r="BK51" s="44">
        <f>IF(AND(ISNUMBER(I50),ISNUMBER(I51)),INDEX('Country weights'!$B$6:$FB$133,MATCH(Goods!$BD51,'Country weights'!$A$6:$A$133,0),MATCH(Goods!BK$1,'Country weights'!$B$3:$FB$3,0)),"")</f>
        <v>1.4832870595611617E-2</v>
      </c>
      <c r="BL51" s="44">
        <f>IF(AND(ISNUMBER(J50),ISNUMBER(J51)),INDEX('Country weights'!$B$6:$FB$133,MATCH(Goods!$BD51,'Country weights'!$A$6:$A$133,0),MATCH(Goods!BL$1,'Country weights'!$B$3:$FB$3,0)),"")</f>
        <v>4.2879918762518156E-3</v>
      </c>
      <c r="BM51" s="44">
        <f>IF(AND(ISNUMBER(K50),ISNUMBER(K51)),INDEX('Country weights'!$B$6:$FB$133,MATCH(Goods!$BD51,'Country weights'!$A$6:$A$133,0),MATCH(Goods!BM$1,'Country weights'!$B$3:$FB$3,0)),"")</f>
        <v>2.7781085849030978E-2</v>
      </c>
      <c r="BN51" s="44">
        <f>IF(AND(ISNUMBER(L50),ISNUMBER(L51)),INDEX('Country weights'!$B$6:$FB$133,MATCH(Goods!$BD51,'Country weights'!$A$6:$A$133,0),MATCH(Goods!BN$1,'Country weights'!$B$3:$FB$3,0)),"")</f>
        <v>2.3158394037166279E-3</v>
      </c>
      <c r="BO51" s="44">
        <f>IF(AND(ISNUMBER(M50),ISNUMBER(M51)),INDEX('Country weights'!$B$6:$FB$133,MATCH(Goods!$BD51,'Country weights'!$A$6:$A$133,0),MATCH(Goods!BO$1,'Country weights'!$B$3:$FB$3,0)),"")</f>
        <v>9.1218786683164872E-3</v>
      </c>
      <c r="BP51" s="44">
        <f>IF(AND(ISNUMBER(N50),ISNUMBER(N51)),INDEX('Country weights'!$B$6:$FB$133,MATCH(Goods!$BD51,'Country weights'!$A$6:$A$133,0),MATCH(Goods!BP$1,'Country weights'!$B$3:$FB$3,0)),"")</f>
        <v>8.3319733611212903E-3</v>
      </c>
      <c r="BQ51" s="44">
        <f>IF(AND(ISNUMBER(O50),ISNUMBER(O51)),INDEX('Country weights'!$B$6:$FB$133,MATCH(Goods!$BD51,'Country weights'!$A$6:$A$133,0),MATCH(Goods!BQ$1,'Country weights'!$B$3:$FB$3,0)),"")</f>
        <v>3.8386621485853294E-3</v>
      </c>
      <c r="BR51" s="44">
        <f>IF(AND(ISNUMBER(P50),ISNUMBER(P51)),INDEX('Country weights'!$B$6:$FB$133,MATCH(Goods!$BD51,'Country weights'!$A$6:$A$133,0),MATCH(Goods!BR$1,'Country weights'!$B$3:$FB$3,0)),"")</f>
        <v>1.6683545886444398E-2</v>
      </c>
      <c r="BS51" s="44">
        <f>IF(AND(ISNUMBER(Q50),ISNUMBER(Q51)),INDEX('Country weights'!$B$6:$FB$133,MATCH(Goods!$BD51,'Country weights'!$A$6:$A$133,0),MATCH(Goods!BS$1,'Country weights'!$B$3:$FB$3,0)),"")</f>
        <v>1.2392898454147474E-2</v>
      </c>
      <c r="BT51" s="44">
        <f>IF(AND(ISNUMBER(R50),ISNUMBER(R51)),INDEX('Country weights'!$B$6:$FB$133,MATCH(Goods!$BD51,'Country weights'!$A$6:$A$133,0),MATCH(Goods!BT$1,'Country weights'!$B$3:$FB$3,0)),"")</f>
        <v>9.3604991489891227E-3</v>
      </c>
      <c r="BU51" s="44">
        <f>IF(AND(ISNUMBER(S50),ISNUMBER(S51)),INDEX('Country weights'!$B$6:$FB$133,MATCH(Goods!$BD51,'Country weights'!$A$6:$A$133,0),MATCH(Goods!BU$1,'Country weights'!$B$3:$FB$3,0)),"")</f>
        <v>2.2615085382388406E-2</v>
      </c>
      <c r="BV51" s="44">
        <f>IF(AND(ISNUMBER(T50),ISNUMBER(T51)),INDEX('Country weights'!$B$6:$FB$133,MATCH(Goods!$BD51,'Country weights'!$A$6:$A$133,0),MATCH(Goods!BV$1,'Country weights'!$B$3:$FB$3,0)),"")</f>
        <v>1.2270449028403853E-2</v>
      </c>
      <c r="BW51" s="44">
        <f>IF(AND(ISNUMBER(U50),ISNUMBER(U51)),INDEX('Country weights'!$B$6:$FB$133,MATCH(Goods!$BD51,'Country weights'!$A$6:$A$133,0),MATCH(Goods!BW$1,'Country weights'!$B$3:$FB$3,0)),"")</f>
        <v>3.3621414906641715E-2</v>
      </c>
      <c r="BX51" s="44">
        <f>IF(AND(ISNUMBER(V50),ISNUMBER(V51)),INDEX('Country weights'!$B$6:$FB$133,MATCH(Goods!$BD51,'Country weights'!$A$6:$A$133,0),MATCH(Goods!BX$1,'Country weights'!$B$3:$FB$3,0)),"")</f>
        <v>3.4891787821504219E-2</v>
      </c>
      <c r="BY51" s="44">
        <f>IF(AND(ISNUMBER(W50),ISNUMBER(W51)),INDEX('Country weights'!$B$6:$FB$133,MATCH(Goods!$BD51,'Country weights'!$A$6:$A$133,0),MATCH(Goods!BY$1,'Country weights'!$B$3:$FB$3,0)),"")</f>
        <v>2.7884187765165429E-2</v>
      </c>
      <c r="BZ51" s="44">
        <f>IF(AND(ISNUMBER(X50),ISNUMBER(X51)),INDEX('Country weights'!$B$6:$FB$133,MATCH(Goods!$BD51,'Country weights'!$A$6:$A$133,0),MATCH(Goods!BZ$1,'Country weights'!$B$3:$FB$3,0)),"")</f>
        <v>2.3942816456710772E-2</v>
      </c>
      <c r="CA51" s="44">
        <f>IF(AND(ISNUMBER(Y50),ISNUMBER(Y51)),INDEX('Country weights'!$B$6:$FB$133,MATCH(Goods!$BD51,'Country weights'!$A$6:$A$133,0),MATCH(Goods!CA$1,'Country weights'!$B$3:$FB$3,0)),"")</f>
        <v>2.1387247554962237E-2</v>
      </c>
      <c r="CB51" s="44" t="str">
        <f>IF(AND(ISNUMBER(Z50),ISNUMBER(Z51)),INDEX('Country weights'!$B$6:$FB$133,MATCH(Goods!$BD51,'Country weights'!$A$6:$A$133,0),MATCH(Goods!CB$1,'Country weights'!$B$3:$FB$3,0)),"")</f>
        <v/>
      </c>
      <c r="CC51" s="44" t="str">
        <f>IF(AND(ISNUMBER(AA50),ISNUMBER(AA51)),INDEX('Country weights'!$B$6:$FB$133,MATCH(Goods!$BD51,'Country weights'!$A$6:$A$133,0),MATCH(Goods!CC$1,'Country weights'!$B$3:$FB$3,0)),"")</f>
        <v/>
      </c>
      <c r="CD51" s="46">
        <f t="shared" si="78"/>
        <v>0.72312347540562771</v>
      </c>
      <c r="CF51" s="39">
        <f t="shared" si="79"/>
        <v>38442</v>
      </c>
      <c r="CG51" s="45">
        <f t="shared" si="80"/>
        <v>0.31542791251647478</v>
      </c>
      <c r="CH51" s="45">
        <f t="shared" si="26"/>
        <v>0.10770419648059419</v>
      </c>
      <c r="CI51" s="45">
        <f t="shared" si="27"/>
        <v>9.3235155024407781E-2</v>
      </c>
      <c r="CJ51" s="45">
        <f t="shared" si="28"/>
        <v>5.9656715569909403E-2</v>
      </c>
      <c r="CK51" s="45">
        <f t="shared" si="29"/>
        <v>5.1747072150925425E-3</v>
      </c>
      <c r="CL51" s="45">
        <f t="shared" si="30"/>
        <v>2.3903008795630881E-2</v>
      </c>
      <c r="CM51" s="45">
        <f t="shared" si="31"/>
        <v>2.0512223845714994E-2</v>
      </c>
      <c r="CN51" s="45">
        <f t="shared" si="32"/>
        <v>5.9298197639711756E-3</v>
      </c>
      <c r="CO51" s="45">
        <f t="shared" si="33"/>
        <v>3.8418177246213034E-2</v>
      </c>
      <c r="CP51" s="45">
        <f t="shared" si="34"/>
        <v>3.2025504391453821E-3</v>
      </c>
      <c r="CQ51" s="45">
        <f t="shared" si="35"/>
        <v>1.2614551979798022E-2</v>
      </c>
      <c r="CR51" s="45">
        <f t="shared" si="36"/>
        <v>1.1522200073020124E-2</v>
      </c>
      <c r="CS51" s="45">
        <f t="shared" si="37"/>
        <v>5.3084463153849019E-3</v>
      </c>
      <c r="CT51" s="45">
        <f t="shared" si="38"/>
        <v>2.3071503628181837E-2</v>
      </c>
      <c r="CU51" s="45">
        <f t="shared" si="39"/>
        <v>1.713801152313002E-2</v>
      </c>
      <c r="CV51" s="45">
        <f t="shared" si="40"/>
        <v>1.294453778276035E-2</v>
      </c>
      <c r="CW51" s="45">
        <f t="shared" si="41"/>
        <v>3.1274168453323599E-2</v>
      </c>
      <c r="CX51" s="45">
        <f t="shared" si="42"/>
        <v>1.6968677474508607E-2</v>
      </c>
      <c r="CY51" s="45">
        <f t="shared" si="43"/>
        <v>4.6494708096403832E-2</v>
      </c>
      <c r="CZ51" s="45">
        <f t="shared" si="44"/>
        <v>4.825149370504405E-2</v>
      </c>
      <c r="DA51" s="45">
        <f t="shared" si="45"/>
        <v>3.8560755823234913E-2</v>
      </c>
      <c r="DB51" s="45">
        <f t="shared" si="46"/>
        <v>3.3110274069418542E-2</v>
      </c>
      <c r="DC51" s="45">
        <f t="shared" si="47"/>
        <v>2.9576204178636725E-2</v>
      </c>
      <c r="DD51" s="45" t="str">
        <f t="shared" si="48"/>
        <v/>
      </c>
      <c r="DE51" s="45" t="str">
        <f t="shared" si="49"/>
        <v/>
      </c>
      <c r="DF51" s="46">
        <f t="shared" si="81"/>
        <v>0.99999999999999967</v>
      </c>
      <c r="DG51" s="47">
        <f>SUMPRODUCT(AD51:BB51,CG51:DE51,'Sector weights'!B38:Z38)</f>
        <v>0.91292196123719871</v>
      </c>
      <c r="DI51" s="45">
        <f>IF(AND(ISNUMBER(C50),ISNUMBER(C51)),CG51*'Sector weights'!B38,"")</f>
        <v>0.25790615490482627</v>
      </c>
      <c r="DJ51" s="45">
        <f>IF(AND(ISNUMBER(D50),ISNUMBER(D51)),CH51*'Sector weights'!C38,"")</f>
        <v>7.9072196854941587E-2</v>
      </c>
      <c r="DK51" s="45">
        <f>IF(AND(ISNUMBER(E50),ISNUMBER(E51)),CI51*'Sector weights'!D38,"")</f>
        <v>7.3189342014314498E-2</v>
      </c>
      <c r="DL51" s="45">
        <f>IF(AND(ISNUMBER(F50),ISNUMBER(F51)),CJ51*'Sector weights'!E38,"")</f>
        <v>4.9010523073749666E-2</v>
      </c>
      <c r="DM51" s="45">
        <f>IF(AND(ISNUMBER(G50),ISNUMBER(G51)),CK51*'Sector weights'!F38,"")</f>
        <v>3.903108158869832E-3</v>
      </c>
      <c r="DN51" s="45">
        <f>IF(AND(ISNUMBER(H50),ISNUMBER(H51)),CL51*'Sector weights'!G38,"")</f>
        <v>1.7735520757584326E-2</v>
      </c>
      <c r="DO51" s="45">
        <f>IF(AND(ISNUMBER(I50),ISNUMBER(I51)),CM51*'Sector weights'!H38,"")</f>
        <v>1.6407780100465261E-2</v>
      </c>
      <c r="DP51" s="45">
        <f>IF(AND(ISNUMBER(J50),ISNUMBER(J51)),CN51*'Sector weights'!I38,"")</f>
        <v>4.8385983272663741E-3</v>
      </c>
      <c r="DQ51" s="45">
        <f>IF(AND(ISNUMBER(K50),ISNUMBER(K51)),CO51*'Sector weights'!J38,"")</f>
        <v>3.5097361065010747E-2</v>
      </c>
      <c r="DR51" s="45">
        <f>IF(AND(ISNUMBER(L50),ISNUMBER(L51)),CP51*'Sector weights'!K38,"")</f>
        <v>2.3318833512457355E-3</v>
      </c>
      <c r="DS51" s="45">
        <f>IF(AND(ISNUMBER(M50),ISNUMBER(M51)),CQ51*'Sector weights'!L38,"")</f>
        <v>1.0694676922254117E-2</v>
      </c>
      <c r="DT51" s="45">
        <f>IF(AND(ISNUMBER(N50),ISNUMBER(N51)),CR51*'Sector weights'!M38,"")</f>
        <v>1.0118148021623537E-2</v>
      </c>
      <c r="DU51" s="45">
        <f>IF(AND(ISNUMBER(O50),ISNUMBER(O51)),CS51*'Sector weights'!N38,"")</f>
        <v>4.5963229218270469E-3</v>
      </c>
      <c r="DV51" s="45">
        <f>IF(AND(ISNUMBER(P50),ISNUMBER(P51)),CT51*'Sector weights'!O38,"")</f>
        <v>1.5484080505654908E-2</v>
      </c>
      <c r="DW51" s="45">
        <f>IF(AND(ISNUMBER(Q50),ISNUMBER(Q51)),CU51*'Sector weights'!P38,"")</f>
        <v>1.1288471965373272E-2</v>
      </c>
      <c r="DX51" s="45">
        <f>IF(AND(ISNUMBER(R50),ISNUMBER(R51)),CV51*'Sector weights'!Q38,"")</f>
        <v>9.0419660653423134E-3</v>
      </c>
      <c r="DY51" s="45">
        <f>IF(AND(ISNUMBER(S50),ISNUMBER(S51)),CW51*'Sector weights'!R38,"")</f>
        <v>2.2502393526782186E-2</v>
      </c>
      <c r="DZ51" s="45">
        <f>IF(AND(ISNUMBER(T50),ISNUMBER(T51)),CX51*'Sector weights'!S38,"")</f>
        <v>1.4769808661003985E-2</v>
      </c>
      <c r="EA51" s="45">
        <f>IF(AND(ISNUMBER(U50),ISNUMBER(U51)),CY51*'Sector weights'!T38,"")</f>
        <v>3.8838547702050363E-2</v>
      </c>
      <c r="EB51" s="45">
        <f>IF(AND(ISNUMBER(V50),ISNUMBER(V51)),CZ51*'Sector weights'!U38,"")</f>
        <v>3.8167203492557027E-2</v>
      </c>
      <c r="EC51" s="45">
        <f>IF(AND(ISNUMBER(W50),ISNUMBER(W51)),DA51*'Sector weights'!V38,"")</f>
        <v>2.7734901034829004E-2</v>
      </c>
      <c r="ED51" s="45">
        <f>IF(AND(ISNUMBER(X50),ISNUMBER(X51)),DB51*'Sector weights'!W38,"")</f>
        <v>2.8107348484494064E-2</v>
      </c>
      <c r="EE51" s="45">
        <f>IF(AND(ISNUMBER(Y50),ISNUMBER(Y51)),DC51*'Sector weights'!X38,"")</f>
        <v>2.3941411045044637E-2</v>
      </c>
      <c r="EF51" s="45" t="str">
        <f>IF(AND(ISNUMBER(Z50),ISNUMBER(Z51)),DD51*'Sector weights'!Y38,"")</f>
        <v/>
      </c>
      <c r="EG51" s="45" t="str">
        <f>IF(AND(ISNUMBER(AA50),ISNUMBER(AA51)),DE51*'Sector weights'!Z38,"")</f>
        <v/>
      </c>
      <c r="EH51" s="46">
        <f t="shared" si="82"/>
        <v>0.79477774895711084</v>
      </c>
      <c r="EI51" s="47">
        <f t="shared" si="83"/>
        <v>0.9129219612371986</v>
      </c>
      <c r="EK51" s="39">
        <f t="shared" si="84"/>
        <v>38442</v>
      </c>
      <c r="EL51" s="45">
        <f t="shared" si="85"/>
        <v>0.32450097557870083</v>
      </c>
      <c r="EM51" s="45">
        <f t="shared" si="51"/>
        <v>9.9489696281379686E-2</v>
      </c>
      <c r="EN51" s="45">
        <f t="shared" si="52"/>
        <v>9.2087809592495351E-2</v>
      </c>
      <c r="EO51" s="45">
        <f t="shared" si="53"/>
        <v>6.1665696023901213E-2</v>
      </c>
      <c r="EP51" s="45">
        <f t="shared" si="54"/>
        <v>4.9109429195663837E-3</v>
      </c>
      <c r="EQ51" s="45">
        <f t="shared" si="55"/>
        <v>2.2315069566122694E-2</v>
      </c>
      <c r="ER51" s="45">
        <f t="shared" si="56"/>
        <v>2.0644488502597331E-2</v>
      </c>
      <c r="ES51" s="45">
        <f t="shared" si="57"/>
        <v>6.0879891688153977E-3</v>
      </c>
      <c r="ET51" s="45">
        <f t="shared" si="58"/>
        <v>4.4159969389008062E-2</v>
      </c>
      <c r="EU51" s="45">
        <f t="shared" si="59"/>
        <v>2.9340068394033167E-3</v>
      </c>
      <c r="EV51" s="45">
        <f t="shared" si="60"/>
        <v>1.3456185627098176E-2</v>
      </c>
      <c r="EW51" s="45">
        <f t="shared" si="61"/>
        <v>1.2730789248818729E-2</v>
      </c>
      <c r="EX51" s="45">
        <f t="shared" si="62"/>
        <v>5.7831550113956213E-3</v>
      </c>
      <c r="EY51" s="45">
        <f t="shared" si="63"/>
        <v>1.9482277310824019E-2</v>
      </c>
      <c r="EZ51" s="45">
        <f t="shared" si="64"/>
        <v>1.4203306496924136E-2</v>
      </c>
      <c r="FA51" s="45">
        <f t="shared" si="65"/>
        <v>1.1376722709218991E-2</v>
      </c>
      <c r="FB51" s="45">
        <f t="shared" si="66"/>
        <v>2.8312812677895566E-2</v>
      </c>
      <c r="FC51" s="45">
        <f t="shared" si="67"/>
        <v>1.8583570917007415E-2</v>
      </c>
      <c r="FD51" s="45">
        <f t="shared" si="68"/>
        <v>4.8867180482862559E-2</v>
      </c>
      <c r="FE51" s="45">
        <f t="shared" si="69"/>
        <v>4.8022486214088347E-2</v>
      </c>
      <c r="FF51" s="45">
        <f t="shared" si="70"/>
        <v>3.4896423649532347E-2</v>
      </c>
      <c r="FG51" s="45">
        <f t="shared" si="71"/>
        <v>3.5365042015048712E-2</v>
      </c>
      <c r="FH51" s="45">
        <f t="shared" si="72"/>
        <v>3.0123403777294985E-2</v>
      </c>
      <c r="FI51" s="45" t="str">
        <f t="shared" si="73"/>
        <v/>
      </c>
      <c r="FJ51" s="45" t="str">
        <f t="shared" si="74"/>
        <v/>
      </c>
      <c r="FK51" s="46">
        <f t="shared" si="86"/>
        <v>0.99999999999999989</v>
      </c>
      <c r="FL51" s="47">
        <f t="shared" si="87"/>
        <v>1.1486506289778673</v>
      </c>
    </row>
    <row r="52" spans="1:168" x14ac:dyDescent="0.2">
      <c r="A52" t="s">
        <v>736</v>
      </c>
      <c r="B52" s="11">
        <v>38533</v>
      </c>
      <c r="C52" s="2">
        <v>1770</v>
      </c>
      <c r="D52" s="3">
        <v>109149</v>
      </c>
      <c r="E52" s="9">
        <v>59930.3</v>
      </c>
      <c r="F52" s="3">
        <v>430334</v>
      </c>
      <c r="G52" s="3">
        <v>10161</v>
      </c>
      <c r="H52" s="2">
        <v>52661</v>
      </c>
      <c r="I52" s="2">
        <v>1023673.4</v>
      </c>
      <c r="J52" s="2">
        <v>5954057.7000000002</v>
      </c>
      <c r="K52" s="2">
        <v>1310757.0944784465</v>
      </c>
      <c r="L52" s="9">
        <v>6736.8762000000006</v>
      </c>
      <c r="M52" s="3">
        <v>413375</v>
      </c>
      <c r="N52" s="9">
        <v>4428.9889999999996</v>
      </c>
      <c r="O52" s="2">
        <v>25288</v>
      </c>
      <c r="P52" s="2">
        <v>20589.099999999999</v>
      </c>
      <c r="Q52" s="3">
        <v>119149</v>
      </c>
      <c r="R52" s="3">
        <v>162500</v>
      </c>
      <c r="S52" s="2">
        <v>47547.1</v>
      </c>
      <c r="T52" s="2">
        <v>101893.4</v>
      </c>
      <c r="U52" s="3">
        <v>735478</v>
      </c>
      <c r="V52" s="2">
        <v>65539.399999999994</v>
      </c>
      <c r="W52" s="2">
        <v>65710.399999999994</v>
      </c>
      <c r="X52" s="3">
        <v>1486463.31980366</v>
      </c>
      <c r="Y52" s="2">
        <v>216236.4</v>
      </c>
      <c r="Z52" s="3" t="e">
        <v>#N/A</v>
      </c>
      <c r="AA52" s="3" t="e">
        <v>#N/A</v>
      </c>
      <c r="AB52" s="28"/>
      <c r="AC52" s="43">
        <f t="shared" si="75"/>
        <v>38533</v>
      </c>
      <c r="AD52" s="45">
        <f t="shared" si="76"/>
        <v>1.4326647564469885</v>
      </c>
      <c r="AE52" s="45">
        <f t="shared" si="0"/>
        <v>4.8551803640904945</v>
      </c>
      <c r="AF52" s="45">
        <f t="shared" si="1"/>
        <v>3.229323664424566</v>
      </c>
      <c r="AG52" s="45">
        <f t="shared" si="2"/>
        <v>-0.75002421664905894</v>
      </c>
      <c r="AH52" s="45">
        <f t="shared" si="3"/>
        <v>3.3987992266205413</v>
      </c>
      <c r="AI52" s="45">
        <f t="shared" si="4"/>
        <v>4.2069852577421685</v>
      </c>
      <c r="AJ52" s="45">
        <f t="shared" si="5"/>
        <v>6.2545015577375018</v>
      </c>
      <c r="AK52" s="45">
        <f t="shared" si="6"/>
        <v>4.3880623852360578</v>
      </c>
      <c r="AL52" s="45">
        <f t="shared" si="7"/>
        <v>3.0764864907475875</v>
      </c>
      <c r="AM52" s="45">
        <f t="shared" si="8"/>
        <v>9.6907189167718002</v>
      </c>
      <c r="AN52" s="45">
        <f t="shared" si="9"/>
        <v>6.8061379778985298</v>
      </c>
      <c r="AO52" s="45">
        <f t="shared" si="10"/>
        <v>6.8372126345629836</v>
      </c>
      <c r="AP52" s="45">
        <f t="shared" si="11"/>
        <v>3.2437177210280277</v>
      </c>
      <c r="AQ52" s="45">
        <f t="shared" si="12"/>
        <v>3.2884175462535525</v>
      </c>
      <c r="AR52" s="45">
        <f t="shared" si="13"/>
        <v>7.572091511529222</v>
      </c>
      <c r="AS52" s="45">
        <f t="shared" si="14"/>
        <v>1.0214041042665212</v>
      </c>
      <c r="AT52" s="45">
        <f t="shared" si="15"/>
        <v>7.1539482609802807</v>
      </c>
      <c r="AU52" s="45">
        <f t="shared" si="16"/>
        <v>8.1732923118734924</v>
      </c>
      <c r="AV52" s="45">
        <f t="shared" si="17"/>
        <v>6.2526997372135407</v>
      </c>
      <c r="AW52" s="45">
        <f t="shared" si="18"/>
        <v>5.3295233932038277</v>
      </c>
      <c r="AX52" s="45">
        <f t="shared" si="19"/>
        <v>0.2298668236736745</v>
      </c>
      <c r="AY52" s="45">
        <f t="shared" si="20"/>
        <v>1.122439061042213</v>
      </c>
      <c r="AZ52" s="45">
        <f t="shared" si="21"/>
        <v>5.0005754150636461</v>
      </c>
      <c r="BA52" s="45" t="str">
        <f t="shared" si="22"/>
        <v/>
      </c>
      <c r="BB52" s="45" t="str">
        <f t="shared" si="23"/>
        <v/>
      </c>
      <c r="BC52" s="32"/>
      <c r="BD52" s="39">
        <f t="shared" si="77"/>
        <v>38533</v>
      </c>
      <c r="BE52" s="44">
        <f>IF(AND(ISNUMBER(C51),ISNUMBER(C52)),INDEX('Country weights'!$B$6:$FB$133,MATCH(Goods!$BD52,'Country weights'!$A$6:$A$133,0),MATCH(Goods!BE$1,'Country weights'!$B$3:$FB$3,0)),"")</f>
        <v>0.22809332833885554</v>
      </c>
      <c r="BF52" s="44">
        <f>IF(AND(ISNUMBER(D51),ISNUMBER(D52)),INDEX('Country weights'!$B$6:$FB$133,MATCH(Goods!$BD52,'Country weights'!$A$6:$A$133,0),MATCH(Goods!BF$1,'Country weights'!$B$3:$FB$3,0)),"")</f>
        <v>7.7883432874817846E-2</v>
      </c>
      <c r="BG52" s="44">
        <f>IF(AND(ISNUMBER(E51),ISNUMBER(E52)),INDEX('Country weights'!$B$6:$FB$133,MATCH(Goods!$BD52,'Country weights'!$A$6:$A$133,0),MATCH(Goods!BG$1,'Country weights'!$B$3:$FB$3,0)),"")</f>
        <v>6.7420529331232229E-2</v>
      </c>
      <c r="BH52" s="44">
        <f>IF(AND(ISNUMBER(F51),ISNUMBER(F52)),INDEX('Country weights'!$B$6:$FB$133,MATCH(Goods!$BD52,'Country weights'!$A$6:$A$133,0),MATCH(Goods!BH$1,'Country weights'!$B$3:$FB$3,0)),"")</f>
        <v>4.3139171494197909E-2</v>
      </c>
      <c r="BI52" s="44">
        <f>IF(AND(ISNUMBER(G51),ISNUMBER(G52)),INDEX('Country weights'!$B$6:$FB$133,MATCH(Goods!$BD52,'Country weights'!$A$6:$A$133,0),MATCH(Goods!BI$1,'Country weights'!$B$3:$FB$3,0)),"")</f>
        <v>3.7419522655842965E-3</v>
      </c>
      <c r="BJ52" s="44">
        <f>IF(AND(ISNUMBER(H51),ISNUMBER(H52)),INDEX('Country weights'!$B$6:$FB$133,MATCH(Goods!$BD52,'Country weights'!$A$6:$A$133,0),MATCH(Goods!BJ$1,'Country weights'!$B$3:$FB$3,0)),"")</f>
        <v>1.7284826792947891E-2</v>
      </c>
      <c r="BK52" s="44">
        <f>IF(AND(ISNUMBER(I51),ISNUMBER(I52)),INDEX('Country weights'!$B$6:$FB$133,MATCH(Goods!$BD52,'Country weights'!$A$6:$A$133,0),MATCH(Goods!BK$1,'Country weights'!$B$3:$FB$3,0)),"")</f>
        <v>1.4832870595611617E-2</v>
      </c>
      <c r="BL52" s="44">
        <f>IF(AND(ISNUMBER(J51),ISNUMBER(J52)),INDEX('Country weights'!$B$6:$FB$133,MATCH(Goods!$BD52,'Country weights'!$A$6:$A$133,0),MATCH(Goods!BL$1,'Country weights'!$B$3:$FB$3,0)),"")</f>
        <v>4.2879918762518156E-3</v>
      </c>
      <c r="BM52" s="44">
        <f>IF(AND(ISNUMBER(K51),ISNUMBER(K52)),INDEX('Country weights'!$B$6:$FB$133,MATCH(Goods!$BD52,'Country weights'!$A$6:$A$133,0),MATCH(Goods!BM$1,'Country weights'!$B$3:$FB$3,0)),"")</f>
        <v>2.7781085849030978E-2</v>
      </c>
      <c r="BN52" s="44">
        <f>IF(AND(ISNUMBER(L51),ISNUMBER(L52)),INDEX('Country weights'!$B$6:$FB$133,MATCH(Goods!$BD52,'Country weights'!$A$6:$A$133,0),MATCH(Goods!BN$1,'Country weights'!$B$3:$FB$3,0)),"")</f>
        <v>2.3158394037166279E-3</v>
      </c>
      <c r="BO52" s="44">
        <f>IF(AND(ISNUMBER(M51),ISNUMBER(M52)),INDEX('Country weights'!$B$6:$FB$133,MATCH(Goods!$BD52,'Country weights'!$A$6:$A$133,0),MATCH(Goods!BO$1,'Country weights'!$B$3:$FB$3,0)),"")</f>
        <v>9.1218786683164872E-3</v>
      </c>
      <c r="BP52" s="44">
        <f>IF(AND(ISNUMBER(N51),ISNUMBER(N52)),INDEX('Country weights'!$B$6:$FB$133,MATCH(Goods!$BD52,'Country weights'!$A$6:$A$133,0),MATCH(Goods!BP$1,'Country weights'!$B$3:$FB$3,0)),"")</f>
        <v>8.3319733611212903E-3</v>
      </c>
      <c r="BQ52" s="44">
        <f>IF(AND(ISNUMBER(O51),ISNUMBER(O52)),INDEX('Country weights'!$B$6:$FB$133,MATCH(Goods!$BD52,'Country weights'!$A$6:$A$133,0),MATCH(Goods!BQ$1,'Country weights'!$B$3:$FB$3,0)),"")</f>
        <v>3.8386621485853294E-3</v>
      </c>
      <c r="BR52" s="44">
        <f>IF(AND(ISNUMBER(P51),ISNUMBER(P52)),INDEX('Country weights'!$B$6:$FB$133,MATCH(Goods!$BD52,'Country weights'!$A$6:$A$133,0),MATCH(Goods!BR$1,'Country weights'!$B$3:$FB$3,0)),"")</f>
        <v>1.6683545886444398E-2</v>
      </c>
      <c r="BS52" s="44">
        <f>IF(AND(ISNUMBER(Q51),ISNUMBER(Q52)),INDEX('Country weights'!$B$6:$FB$133,MATCH(Goods!$BD52,'Country weights'!$A$6:$A$133,0),MATCH(Goods!BS$1,'Country weights'!$B$3:$FB$3,0)),"")</f>
        <v>1.2392898454147474E-2</v>
      </c>
      <c r="BT52" s="44">
        <f>IF(AND(ISNUMBER(R51),ISNUMBER(R52)),INDEX('Country weights'!$B$6:$FB$133,MATCH(Goods!$BD52,'Country weights'!$A$6:$A$133,0),MATCH(Goods!BT$1,'Country weights'!$B$3:$FB$3,0)),"")</f>
        <v>9.3604991489891227E-3</v>
      </c>
      <c r="BU52" s="44">
        <f>IF(AND(ISNUMBER(S51),ISNUMBER(S52)),INDEX('Country weights'!$B$6:$FB$133,MATCH(Goods!$BD52,'Country weights'!$A$6:$A$133,0),MATCH(Goods!BU$1,'Country weights'!$B$3:$FB$3,0)),"")</f>
        <v>2.2615085382388406E-2</v>
      </c>
      <c r="BV52" s="44">
        <f>IF(AND(ISNUMBER(T51),ISNUMBER(T52)),INDEX('Country weights'!$B$6:$FB$133,MATCH(Goods!$BD52,'Country weights'!$A$6:$A$133,0),MATCH(Goods!BV$1,'Country weights'!$B$3:$FB$3,0)),"")</f>
        <v>1.2270449028403853E-2</v>
      </c>
      <c r="BW52" s="44">
        <f>IF(AND(ISNUMBER(U51),ISNUMBER(U52)),INDEX('Country weights'!$B$6:$FB$133,MATCH(Goods!$BD52,'Country weights'!$A$6:$A$133,0),MATCH(Goods!BW$1,'Country weights'!$B$3:$FB$3,0)),"")</f>
        <v>3.3621414906641715E-2</v>
      </c>
      <c r="BX52" s="44">
        <f>IF(AND(ISNUMBER(V51),ISNUMBER(V52)),INDEX('Country weights'!$B$6:$FB$133,MATCH(Goods!$BD52,'Country weights'!$A$6:$A$133,0),MATCH(Goods!BX$1,'Country weights'!$B$3:$FB$3,0)),"")</f>
        <v>3.4891787821504219E-2</v>
      </c>
      <c r="BY52" s="44">
        <f>IF(AND(ISNUMBER(W51),ISNUMBER(W52)),INDEX('Country weights'!$B$6:$FB$133,MATCH(Goods!$BD52,'Country weights'!$A$6:$A$133,0),MATCH(Goods!BY$1,'Country weights'!$B$3:$FB$3,0)),"")</f>
        <v>2.7884187765165429E-2</v>
      </c>
      <c r="BZ52" s="44">
        <f>IF(AND(ISNUMBER(X51),ISNUMBER(X52)),INDEX('Country weights'!$B$6:$FB$133,MATCH(Goods!$BD52,'Country weights'!$A$6:$A$133,0),MATCH(Goods!BZ$1,'Country weights'!$B$3:$FB$3,0)),"")</f>
        <v>2.3942816456710772E-2</v>
      </c>
      <c r="CA52" s="44">
        <f>IF(AND(ISNUMBER(Y51),ISNUMBER(Y52)),INDEX('Country weights'!$B$6:$FB$133,MATCH(Goods!$BD52,'Country weights'!$A$6:$A$133,0),MATCH(Goods!CA$1,'Country weights'!$B$3:$FB$3,0)),"")</f>
        <v>2.1387247554962237E-2</v>
      </c>
      <c r="CB52" s="44" t="str">
        <f>IF(AND(ISNUMBER(Z51),ISNUMBER(Z52)),INDEX('Country weights'!$B$6:$FB$133,MATCH(Goods!$BD52,'Country weights'!$A$6:$A$133,0),MATCH(Goods!CB$1,'Country weights'!$B$3:$FB$3,0)),"")</f>
        <v/>
      </c>
      <c r="CC52" s="44" t="str">
        <f>IF(AND(ISNUMBER(AA51),ISNUMBER(AA52)),INDEX('Country weights'!$B$6:$FB$133,MATCH(Goods!$BD52,'Country weights'!$A$6:$A$133,0),MATCH(Goods!CC$1,'Country weights'!$B$3:$FB$3,0)),"")</f>
        <v/>
      </c>
      <c r="CD52" s="46">
        <f t="shared" si="78"/>
        <v>0.72312347540562771</v>
      </c>
      <c r="CF52" s="39">
        <f t="shared" si="79"/>
        <v>38533</v>
      </c>
      <c r="CG52" s="45">
        <f t="shared" si="80"/>
        <v>0.31542791251647478</v>
      </c>
      <c r="CH52" s="45">
        <f t="shared" si="26"/>
        <v>0.10770419648059419</v>
      </c>
      <c r="CI52" s="45">
        <f t="shared" si="27"/>
        <v>9.3235155024407781E-2</v>
      </c>
      <c r="CJ52" s="45">
        <f t="shared" si="28"/>
        <v>5.9656715569909403E-2</v>
      </c>
      <c r="CK52" s="45">
        <f t="shared" si="29"/>
        <v>5.1747072150925425E-3</v>
      </c>
      <c r="CL52" s="45">
        <f t="shared" si="30"/>
        <v>2.3903008795630881E-2</v>
      </c>
      <c r="CM52" s="45">
        <f t="shared" si="31"/>
        <v>2.0512223845714994E-2</v>
      </c>
      <c r="CN52" s="45">
        <f t="shared" si="32"/>
        <v>5.9298197639711756E-3</v>
      </c>
      <c r="CO52" s="45">
        <f t="shared" si="33"/>
        <v>3.8418177246213034E-2</v>
      </c>
      <c r="CP52" s="45">
        <f t="shared" si="34"/>
        <v>3.2025504391453821E-3</v>
      </c>
      <c r="CQ52" s="45">
        <f t="shared" si="35"/>
        <v>1.2614551979798022E-2</v>
      </c>
      <c r="CR52" s="45">
        <f t="shared" si="36"/>
        <v>1.1522200073020124E-2</v>
      </c>
      <c r="CS52" s="45">
        <f t="shared" si="37"/>
        <v>5.3084463153849019E-3</v>
      </c>
      <c r="CT52" s="45">
        <f t="shared" si="38"/>
        <v>2.3071503628181837E-2</v>
      </c>
      <c r="CU52" s="45">
        <f t="shared" si="39"/>
        <v>1.713801152313002E-2</v>
      </c>
      <c r="CV52" s="45">
        <f t="shared" si="40"/>
        <v>1.294453778276035E-2</v>
      </c>
      <c r="CW52" s="45">
        <f t="shared" si="41"/>
        <v>3.1274168453323599E-2</v>
      </c>
      <c r="CX52" s="45">
        <f t="shared" si="42"/>
        <v>1.6968677474508607E-2</v>
      </c>
      <c r="CY52" s="45">
        <f t="shared" si="43"/>
        <v>4.6494708096403832E-2</v>
      </c>
      <c r="CZ52" s="45">
        <f t="shared" si="44"/>
        <v>4.825149370504405E-2</v>
      </c>
      <c r="DA52" s="45">
        <f t="shared" si="45"/>
        <v>3.8560755823234913E-2</v>
      </c>
      <c r="DB52" s="45">
        <f t="shared" si="46"/>
        <v>3.3110274069418542E-2</v>
      </c>
      <c r="DC52" s="45">
        <f t="shared" si="47"/>
        <v>2.9576204178636725E-2</v>
      </c>
      <c r="DD52" s="45" t="str">
        <f t="shared" si="48"/>
        <v/>
      </c>
      <c r="DE52" s="45" t="str">
        <f t="shared" si="49"/>
        <v/>
      </c>
      <c r="DF52" s="46">
        <f t="shared" si="81"/>
        <v>0.99999999999999967</v>
      </c>
      <c r="DG52" s="47">
        <f>SUMPRODUCT(AD52:BB52,CG52:DE52,'Sector weights'!B39:Z39)</f>
        <v>2.4866831831765093</v>
      </c>
      <c r="DI52" s="45">
        <f>IF(AND(ISNUMBER(C51),ISNUMBER(C52)),CG52*'Sector weights'!B39,"")</f>
        <v>0.25872976748201959</v>
      </c>
      <c r="DJ52" s="45">
        <f>IF(AND(ISNUMBER(D51),ISNUMBER(D52)),CH52*'Sector weights'!C39,"")</f>
        <v>7.8609118674038914E-2</v>
      </c>
      <c r="DK52" s="45">
        <f>IF(AND(ISNUMBER(E51),ISNUMBER(E52)),CI52*'Sector weights'!D39,"")</f>
        <v>7.333273102393667E-2</v>
      </c>
      <c r="DL52" s="45">
        <f>IF(AND(ISNUMBER(F51),ISNUMBER(F52)),CJ52*'Sector weights'!E39,"")</f>
        <v>4.913832627991508E-2</v>
      </c>
      <c r="DM52" s="45">
        <f>IF(AND(ISNUMBER(G51),ISNUMBER(G52)),CK52*'Sector weights'!F39,"")</f>
        <v>3.8821167877482565E-3</v>
      </c>
      <c r="DN52" s="45">
        <f>IF(AND(ISNUMBER(H51),ISNUMBER(H52)),CL52*'Sector weights'!G39,"")</f>
        <v>1.759253370841523E-2</v>
      </c>
      <c r="DO52" s="45">
        <f>IF(AND(ISNUMBER(I51),ISNUMBER(I52)),CM52*'Sector weights'!H39,"")</f>
        <v>1.6762853285111713E-2</v>
      </c>
      <c r="DP52" s="45">
        <f>IF(AND(ISNUMBER(J51),ISNUMBER(J52)),CN52*'Sector weights'!I39,"")</f>
        <v>4.8586196538689206E-3</v>
      </c>
      <c r="DQ52" s="45">
        <f>IF(AND(ISNUMBER(K51),ISNUMBER(K52)),CO52*'Sector weights'!J39,"")</f>
        <v>3.5199271861937671E-2</v>
      </c>
      <c r="DR52" s="45">
        <f>IF(AND(ISNUMBER(L51),ISNUMBER(L52)),CP52*'Sector weights'!K39,"")</f>
        <v>2.4380392167730378E-3</v>
      </c>
      <c r="DS52" s="45">
        <f>IF(AND(ISNUMBER(M51),ISNUMBER(M52)),CQ52*'Sector weights'!L39,"")</f>
        <v>1.0794817990738349E-2</v>
      </c>
      <c r="DT52" s="45">
        <f>IF(AND(ISNUMBER(N51),ISNUMBER(N52)),CR52*'Sector weights'!M39,"")</f>
        <v>9.9601590241132094E-3</v>
      </c>
      <c r="DU52" s="45">
        <f>IF(AND(ISNUMBER(O51),ISNUMBER(O52)),CS52*'Sector weights'!N39,"")</f>
        <v>4.5334310697707214E-3</v>
      </c>
      <c r="DV52" s="45">
        <f>IF(AND(ISNUMBER(P51),ISNUMBER(P52)),CT52*'Sector weights'!O39,"")</f>
        <v>1.5731671953544531E-2</v>
      </c>
      <c r="DW52" s="45">
        <f>IF(AND(ISNUMBER(Q51),ISNUMBER(Q52)),CU52*'Sector weights'!P39,"")</f>
        <v>1.0995432273848478E-2</v>
      </c>
      <c r="DX52" s="45">
        <f>IF(AND(ISNUMBER(R51),ISNUMBER(R52)),CV52*'Sector weights'!Q39,"")</f>
        <v>9.0775983700474398E-3</v>
      </c>
      <c r="DY52" s="45">
        <f>IF(AND(ISNUMBER(S51),ISNUMBER(S52)),CW52*'Sector weights'!R39,"")</f>
        <v>2.2612450354634162E-2</v>
      </c>
      <c r="DZ52" s="45">
        <f>IF(AND(ISNUMBER(T51),ISNUMBER(T52)),CX52*'Sector weights'!S39,"")</f>
        <v>1.475988046286845E-2</v>
      </c>
      <c r="EA52" s="45">
        <f>IF(AND(ISNUMBER(U51),ISNUMBER(U52)),CY52*'Sector weights'!T39,"")</f>
        <v>3.8738519887391784E-2</v>
      </c>
      <c r="EB52" s="45">
        <f>IF(AND(ISNUMBER(V51),ISNUMBER(V52)),CZ52*'Sector weights'!U39,"")</f>
        <v>3.8453076042701803E-2</v>
      </c>
      <c r="EC52" s="45">
        <f>IF(AND(ISNUMBER(W51),ISNUMBER(W52)),DA52*'Sector weights'!V39,"")</f>
        <v>2.8194153394626598E-2</v>
      </c>
      <c r="ED52" s="45">
        <f>IF(AND(ISNUMBER(X51),ISNUMBER(X52)),DB52*'Sector weights'!W39,"")</f>
        <v>2.8324396322111998E-2</v>
      </c>
      <c r="EE52" s="45">
        <f>IF(AND(ISNUMBER(Y51),ISNUMBER(Y52)),DC52*'Sector weights'!X39,"")</f>
        <v>2.4143009218617274E-2</v>
      </c>
      <c r="EF52" s="45" t="str">
        <f>IF(AND(ISNUMBER(Z51),ISNUMBER(Z52)),DD52*'Sector weights'!Y39,"")</f>
        <v/>
      </c>
      <c r="EG52" s="45" t="str">
        <f>IF(AND(ISNUMBER(AA51),ISNUMBER(AA52)),DE52*'Sector weights'!Z39,"")</f>
        <v/>
      </c>
      <c r="EH52" s="46">
        <f t="shared" si="82"/>
        <v>0.79686197433877981</v>
      </c>
      <c r="EI52" s="47">
        <f t="shared" si="83"/>
        <v>2.4866831831765093</v>
      </c>
      <c r="EK52" s="39">
        <f t="shared" si="84"/>
        <v>38533</v>
      </c>
      <c r="EL52" s="45">
        <f t="shared" si="85"/>
        <v>0.32468579981709933</v>
      </c>
      <c r="EM52" s="45">
        <f t="shared" si="51"/>
        <v>9.8648349658379916E-2</v>
      </c>
      <c r="EN52" s="45">
        <f t="shared" si="52"/>
        <v>9.2026892216543157E-2</v>
      </c>
      <c r="EO52" s="45">
        <f t="shared" si="53"/>
        <v>6.1664789966529757E-2</v>
      </c>
      <c r="EP52" s="45">
        <f t="shared" si="54"/>
        <v>4.8717556023043507E-3</v>
      </c>
      <c r="EQ52" s="45">
        <f t="shared" si="55"/>
        <v>2.2077265919249269E-2</v>
      </c>
      <c r="ER52" s="45">
        <f t="shared" si="56"/>
        <v>2.1036081310092873E-2</v>
      </c>
      <c r="ES52" s="45">
        <f t="shared" si="57"/>
        <v>6.0971909945891278E-3</v>
      </c>
      <c r="ET52" s="45">
        <f t="shared" si="58"/>
        <v>4.41723573158894E-2</v>
      </c>
      <c r="EU52" s="45">
        <f t="shared" si="59"/>
        <v>3.0595502047843031E-3</v>
      </c>
      <c r="EV52" s="45">
        <f t="shared" si="60"/>
        <v>1.3546659695608733E-2</v>
      </c>
      <c r="EW52" s="45">
        <f t="shared" si="61"/>
        <v>1.249922740055196E-2</v>
      </c>
      <c r="EX52" s="45">
        <f t="shared" si="62"/>
        <v>5.6891045322277701E-3</v>
      </c>
      <c r="EY52" s="45">
        <f t="shared" si="63"/>
        <v>1.9742028682694212E-2</v>
      </c>
      <c r="EZ52" s="45">
        <f t="shared" si="64"/>
        <v>1.3798415068020115E-2</v>
      </c>
      <c r="FA52" s="45">
        <f t="shared" si="65"/>
        <v>1.1391682201399873E-2</v>
      </c>
      <c r="FB52" s="45">
        <f t="shared" si="66"/>
        <v>2.8376872134471622E-2</v>
      </c>
      <c r="FC52" s="45">
        <f t="shared" si="67"/>
        <v>1.8522505701336678E-2</v>
      </c>
      <c r="FD52" s="45">
        <f t="shared" si="68"/>
        <v>4.8613839202876048E-2</v>
      </c>
      <c r="FE52" s="45">
        <f t="shared" si="69"/>
        <v>4.8255629307207684E-2</v>
      </c>
      <c r="FF52" s="45">
        <f t="shared" si="70"/>
        <v>3.5381476720634769E-2</v>
      </c>
      <c r="FG52" s="45">
        <f t="shared" si="71"/>
        <v>3.5544921497371006E-2</v>
      </c>
      <c r="FH52" s="45">
        <f t="shared" si="72"/>
        <v>3.0297604850138146E-2</v>
      </c>
      <c r="FI52" s="45" t="str">
        <f t="shared" si="73"/>
        <v/>
      </c>
      <c r="FJ52" s="45" t="str">
        <f t="shared" si="74"/>
        <v/>
      </c>
      <c r="FK52" s="46">
        <f t="shared" si="86"/>
        <v>1.0000000000000004</v>
      </c>
      <c r="FL52" s="47">
        <f t="shared" si="87"/>
        <v>3.1205946114318106</v>
      </c>
    </row>
    <row r="53" spans="1:168" x14ac:dyDescent="0.2">
      <c r="A53" t="s">
        <v>737</v>
      </c>
      <c r="B53" s="11">
        <v>38625</v>
      </c>
      <c r="C53" s="2">
        <v>1777.5</v>
      </c>
      <c r="D53" s="3">
        <v>111794</v>
      </c>
      <c r="E53" s="9">
        <v>61552.800000000003</v>
      </c>
      <c r="F53" s="3">
        <v>436761</v>
      </c>
      <c r="G53" s="3">
        <v>10422</v>
      </c>
      <c r="H53" s="2">
        <v>52285</v>
      </c>
      <c r="I53" s="2">
        <v>952418.8</v>
      </c>
      <c r="J53" s="2">
        <v>6216402.7000000002</v>
      </c>
      <c r="K53" s="2">
        <v>1314973.3849625725</v>
      </c>
      <c r="L53" s="9">
        <v>6943.0487000000003</v>
      </c>
      <c r="M53" s="3">
        <v>436029</v>
      </c>
      <c r="N53" s="9">
        <v>4585.7120000000004</v>
      </c>
      <c r="O53" s="2">
        <v>27156.9</v>
      </c>
      <c r="P53" s="2">
        <v>20743.8</v>
      </c>
      <c r="Q53" s="3">
        <v>123727</v>
      </c>
      <c r="R53" s="3">
        <v>171922</v>
      </c>
      <c r="S53" s="2">
        <v>45981.2</v>
      </c>
      <c r="T53" s="2">
        <v>102830.6</v>
      </c>
      <c r="U53" s="3">
        <v>753606</v>
      </c>
      <c r="V53" s="2">
        <v>67312.3</v>
      </c>
      <c r="W53" s="2">
        <v>67572.800000000003</v>
      </c>
      <c r="X53" s="3">
        <v>1473446.574572721</v>
      </c>
      <c r="Y53" s="2">
        <v>214423.4</v>
      </c>
      <c r="Z53" s="3" t="e">
        <v>#N/A</v>
      </c>
      <c r="AA53" s="3" t="e">
        <v>#N/A</v>
      </c>
      <c r="AB53" s="28"/>
      <c r="AC53" s="43">
        <f t="shared" si="75"/>
        <v>38625</v>
      </c>
      <c r="AD53" s="45">
        <f t="shared" si="76"/>
        <v>0.4237288135593209</v>
      </c>
      <c r="AE53" s="45">
        <f t="shared" si="0"/>
        <v>2.4232929298481976</v>
      </c>
      <c r="AF53" s="45">
        <f t="shared" si="1"/>
        <v>2.7073116603788083</v>
      </c>
      <c r="AG53" s="45">
        <f t="shared" si="2"/>
        <v>1.4934911022601138</v>
      </c>
      <c r="AH53" s="45">
        <f t="shared" si="3"/>
        <v>2.5686448184233823</v>
      </c>
      <c r="AI53" s="45">
        <f t="shared" si="4"/>
        <v>-0.71400087351171093</v>
      </c>
      <c r="AJ53" s="45">
        <f t="shared" si="5"/>
        <v>-6.9606771065849671</v>
      </c>
      <c r="AK53" s="45">
        <f t="shared" si="6"/>
        <v>4.4061548143881746</v>
      </c>
      <c r="AL53" s="45">
        <f t="shared" si="7"/>
        <v>0.32166833213316259</v>
      </c>
      <c r="AM53" s="45">
        <f t="shared" si="8"/>
        <v>3.0603575585966603</v>
      </c>
      <c r="AN53" s="45">
        <f t="shared" si="9"/>
        <v>5.4802540066525518</v>
      </c>
      <c r="AO53" s="45">
        <f t="shared" si="10"/>
        <v>3.5385727984422743</v>
      </c>
      <c r="AP53" s="45">
        <f t="shared" si="11"/>
        <v>7.390461879152177</v>
      </c>
      <c r="AQ53" s="45">
        <f t="shared" si="12"/>
        <v>0.75136844252541302</v>
      </c>
      <c r="AR53" s="45">
        <f t="shared" si="13"/>
        <v>3.8422479416528876</v>
      </c>
      <c r="AS53" s="45">
        <f t="shared" si="14"/>
        <v>5.7981538461538529</v>
      </c>
      <c r="AT53" s="45">
        <f t="shared" si="15"/>
        <v>-3.2933659466087395</v>
      </c>
      <c r="AU53" s="45">
        <f t="shared" si="16"/>
        <v>0.91978479469720931</v>
      </c>
      <c r="AV53" s="45">
        <f t="shared" si="17"/>
        <v>2.4647916049154395</v>
      </c>
      <c r="AW53" s="45">
        <f t="shared" si="18"/>
        <v>2.705090373119079</v>
      </c>
      <c r="AX53" s="45">
        <f t="shared" si="19"/>
        <v>2.8342545472254121</v>
      </c>
      <c r="AY53" s="45">
        <f t="shared" si="20"/>
        <v>-0.87568559933643986</v>
      </c>
      <c r="AZ53" s="45">
        <f t="shared" si="21"/>
        <v>-0.83843423216443114</v>
      </c>
      <c r="BA53" s="45" t="str">
        <f t="shared" si="22"/>
        <v/>
      </c>
      <c r="BB53" s="45" t="str">
        <f t="shared" si="23"/>
        <v/>
      </c>
      <c r="BC53" s="32"/>
      <c r="BD53" s="39">
        <f t="shared" si="77"/>
        <v>38625</v>
      </c>
      <c r="BE53" s="44">
        <f>IF(AND(ISNUMBER(C52),ISNUMBER(C53)),INDEX('Country weights'!$B$6:$FB$133,MATCH(Goods!$BD53,'Country weights'!$A$6:$A$133,0),MATCH(Goods!BE$1,'Country weights'!$B$3:$FB$3,0)),"")</f>
        <v>0.22809332833885554</v>
      </c>
      <c r="BF53" s="44">
        <f>IF(AND(ISNUMBER(D52),ISNUMBER(D53)),INDEX('Country weights'!$B$6:$FB$133,MATCH(Goods!$BD53,'Country weights'!$A$6:$A$133,0),MATCH(Goods!BF$1,'Country weights'!$B$3:$FB$3,0)),"")</f>
        <v>7.7883432874817846E-2</v>
      </c>
      <c r="BG53" s="44">
        <f>IF(AND(ISNUMBER(E52),ISNUMBER(E53)),INDEX('Country weights'!$B$6:$FB$133,MATCH(Goods!$BD53,'Country weights'!$A$6:$A$133,0),MATCH(Goods!BG$1,'Country weights'!$B$3:$FB$3,0)),"")</f>
        <v>6.7420529331232229E-2</v>
      </c>
      <c r="BH53" s="44">
        <f>IF(AND(ISNUMBER(F52),ISNUMBER(F53)),INDEX('Country weights'!$B$6:$FB$133,MATCH(Goods!$BD53,'Country weights'!$A$6:$A$133,0),MATCH(Goods!BH$1,'Country weights'!$B$3:$FB$3,0)),"")</f>
        <v>4.3139171494197909E-2</v>
      </c>
      <c r="BI53" s="44">
        <f>IF(AND(ISNUMBER(G52),ISNUMBER(G53)),INDEX('Country weights'!$B$6:$FB$133,MATCH(Goods!$BD53,'Country weights'!$A$6:$A$133,0),MATCH(Goods!BI$1,'Country weights'!$B$3:$FB$3,0)),"")</f>
        <v>3.7419522655842965E-3</v>
      </c>
      <c r="BJ53" s="44">
        <f>IF(AND(ISNUMBER(H52),ISNUMBER(H53)),INDEX('Country weights'!$B$6:$FB$133,MATCH(Goods!$BD53,'Country weights'!$A$6:$A$133,0),MATCH(Goods!BJ$1,'Country weights'!$B$3:$FB$3,0)),"")</f>
        <v>1.7284826792947891E-2</v>
      </c>
      <c r="BK53" s="44">
        <f>IF(AND(ISNUMBER(I52),ISNUMBER(I53)),INDEX('Country weights'!$B$6:$FB$133,MATCH(Goods!$BD53,'Country weights'!$A$6:$A$133,0),MATCH(Goods!BK$1,'Country weights'!$B$3:$FB$3,0)),"")</f>
        <v>1.4832870595611617E-2</v>
      </c>
      <c r="BL53" s="44">
        <f>IF(AND(ISNUMBER(J52),ISNUMBER(J53)),INDEX('Country weights'!$B$6:$FB$133,MATCH(Goods!$BD53,'Country weights'!$A$6:$A$133,0),MATCH(Goods!BL$1,'Country weights'!$B$3:$FB$3,0)),"")</f>
        <v>4.2879918762518156E-3</v>
      </c>
      <c r="BM53" s="44">
        <f>IF(AND(ISNUMBER(K52),ISNUMBER(K53)),INDEX('Country weights'!$B$6:$FB$133,MATCH(Goods!$BD53,'Country weights'!$A$6:$A$133,0),MATCH(Goods!BM$1,'Country weights'!$B$3:$FB$3,0)),"")</f>
        <v>2.7781085849030978E-2</v>
      </c>
      <c r="BN53" s="44">
        <f>IF(AND(ISNUMBER(L52),ISNUMBER(L53)),INDEX('Country weights'!$B$6:$FB$133,MATCH(Goods!$BD53,'Country weights'!$A$6:$A$133,0),MATCH(Goods!BN$1,'Country weights'!$B$3:$FB$3,0)),"")</f>
        <v>2.3158394037166279E-3</v>
      </c>
      <c r="BO53" s="44">
        <f>IF(AND(ISNUMBER(M52),ISNUMBER(M53)),INDEX('Country weights'!$B$6:$FB$133,MATCH(Goods!$BD53,'Country weights'!$A$6:$A$133,0),MATCH(Goods!BO$1,'Country weights'!$B$3:$FB$3,0)),"")</f>
        <v>9.1218786683164872E-3</v>
      </c>
      <c r="BP53" s="44">
        <f>IF(AND(ISNUMBER(N52),ISNUMBER(N53)),INDEX('Country weights'!$B$6:$FB$133,MATCH(Goods!$BD53,'Country weights'!$A$6:$A$133,0),MATCH(Goods!BP$1,'Country weights'!$B$3:$FB$3,0)),"")</f>
        <v>8.3319733611212903E-3</v>
      </c>
      <c r="BQ53" s="44">
        <f>IF(AND(ISNUMBER(O52),ISNUMBER(O53)),INDEX('Country weights'!$B$6:$FB$133,MATCH(Goods!$BD53,'Country weights'!$A$6:$A$133,0),MATCH(Goods!BQ$1,'Country weights'!$B$3:$FB$3,0)),"")</f>
        <v>3.8386621485853294E-3</v>
      </c>
      <c r="BR53" s="44">
        <f>IF(AND(ISNUMBER(P52),ISNUMBER(P53)),INDEX('Country weights'!$B$6:$FB$133,MATCH(Goods!$BD53,'Country weights'!$A$6:$A$133,0),MATCH(Goods!BR$1,'Country weights'!$B$3:$FB$3,0)),"")</f>
        <v>1.6683545886444398E-2</v>
      </c>
      <c r="BS53" s="44">
        <f>IF(AND(ISNUMBER(Q52),ISNUMBER(Q53)),INDEX('Country weights'!$B$6:$FB$133,MATCH(Goods!$BD53,'Country weights'!$A$6:$A$133,0),MATCH(Goods!BS$1,'Country weights'!$B$3:$FB$3,0)),"")</f>
        <v>1.2392898454147474E-2</v>
      </c>
      <c r="BT53" s="44">
        <f>IF(AND(ISNUMBER(R52),ISNUMBER(R53)),INDEX('Country weights'!$B$6:$FB$133,MATCH(Goods!$BD53,'Country weights'!$A$6:$A$133,0),MATCH(Goods!BT$1,'Country weights'!$B$3:$FB$3,0)),"")</f>
        <v>9.3604991489891227E-3</v>
      </c>
      <c r="BU53" s="44">
        <f>IF(AND(ISNUMBER(S52),ISNUMBER(S53)),INDEX('Country weights'!$B$6:$FB$133,MATCH(Goods!$BD53,'Country weights'!$A$6:$A$133,0),MATCH(Goods!BU$1,'Country weights'!$B$3:$FB$3,0)),"")</f>
        <v>2.2615085382388406E-2</v>
      </c>
      <c r="BV53" s="44">
        <f>IF(AND(ISNUMBER(T52),ISNUMBER(T53)),INDEX('Country weights'!$B$6:$FB$133,MATCH(Goods!$BD53,'Country weights'!$A$6:$A$133,0),MATCH(Goods!BV$1,'Country weights'!$B$3:$FB$3,0)),"")</f>
        <v>1.2270449028403853E-2</v>
      </c>
      <c r="BW53" s="44">
        <f>IF(AND(ISNUMBER(U52),ISNUMBER(U53)),INDEX('Country weights'!$B$6:$FB$133,MATCH(Goods!$BD53,'Country weights'!$A$6:$A$133,0),MATCH(Goods!BW$1,'Country weights'!$B$3:$FB$3,0)),"")</f>
        <v>3.3621414906641715E-2</v>
      </c>
      <c r="BX53" s="44">
        <f>IF(AND(ISNUMBER(V52),ISNUMBER(V53)),INDEX('Country weights'!$B$6:$FB$133,MATCH(Goods!$BD53,'Country weights'!$A$6:$A$133,0),MATCH(Goods!BX$1,'Country weights'!$B$3:$FB$3,0)),"")</f>
        <v>3.4891787821504219E-2</v>
      </c>
      <c r="BY53" s="44">
        <f>IF(AND(ISNUMBER(W52),ISNUMBER(W53)),INDEX('Country weights'!$B$6:$FB$133,MATCH(Goods!$BD53,'Country weights'!$A$6:$A$133,0),MATCH(Goods!BY$1,'Country weights'!$B$3:$FB$3,0)),"")</f>
        <v>2.7884187765165429E-2</v>
      </c>
      <c r="BZ53" s="44">
        <f>IF(AND(ISNUMBER(X52),ISNUMBER(X53)),INDEX('Country weights'!$B$6:$FB$133,MATCH(Goods!$BD53,'Country weights'!$A$6:$A$133,0),MATCH(Goods!BZ$1,'Country weights'!$B$3:$FB$3,0)),"")</f>
        <v>2.3942816456710772E-2</v>
      </c>
      <c r="CA53" s="44">
        <f>IF(AND(ISNUMBER(Y52),ISNUMBER(Y53)),INDEX('Country weights'!$B$6:$FB$133,MATCH(Goods!$BD53,'Country weights'!$A$6:$A$133,0),MATCH(Goods!CA$1,'Country weights'!$B$3:$FB$3,0)),"")</f>
        <v>2.1387247554962237E-2</v>
      </c>
      <c r="CB53" s="44" t="str">
        <f>IF(AND(ISNUMBER(Z52),ISNUMBER(Z53)),INDEX('Country weights'!$B$6:$FB$133,MATCH(Goods!$BD53,'Country weights'!$A$6:$A$133,0),MATCH(Goods!CB$1,'Country weights'!$B$3:$FB$3,0)),"")</f>
        <v/>
      </c>
      <c r="CC53" s="44" t="str">
        <f>IF(AND(ISNUMBER(AA52),ISNUMBER(AA53)),INDEX('Country weights'!$B$6:$FB$133,MATCH(Goods!$BD53,'Country weights'!$A$6:$A$133,0),MATCH(Goods!CC$1,'Country weights'!$B$3:$FB$3,0)),"")</f>
        <v/>
      </c>
      <c r="CD53" s="46">
        <f t="shared" si="78"/>
        <v>0.72312347540562771</v>
      </c>
      <c r="CF53" s="39">
        <f t="shared" si="79"/>
        <v>38625</v>
      </c>
      <c r="CG53" s="45">
        <f t="shared" si="80"/>
        <v>0.31542791251647478</v>
      </c>
      <c r="CH53" s="45">
        <f t="shared" si="26"/>
        <v>0.10770419648059419</v>
      </c>
      <c r="CI53" s="45">
        <f t="shared" si="27"/>
        <v>9.3235155024407781E-2</v>
      </c>
      <c r="CJ53" s="45">
        <f t="shared" si="28"/>
        <v>5.9656715569909403E-2</v>
      </c>
      <c r="CK53" s="45">
        <f t="shared" si="29"/>
        <v>5.1747072150925425E-3</v>
      </c>
      <c r="CL53" s="45">
        <f t="shared" si="30"/>
        <v>2.3903008795630881E-2</v>
      </c>
      <c r="CM53" s="45">
        <f t="shared" si="31"/>
        <v>2.0512223845714994E-2</v>
      </c>
      <c r="CN53" s="45">
        <f t="shared" si="32"/>
        <v>5.9298197639711756E-3</v>
      </c>
      <c r="CO53" s="45">
        <f t="shared" si="33"/>
        <v>3.8418177246213034E-2</v>
      </c>
      <c r="CP53" s="45">
        <f t="shared" si="34"/>
        <v>3.2025504391453821E-3</v>
      </c>
      <c r="CQ53" s="45">
        <f t="shared" si="35"/>
        <v>1.2614551979798022E-2</v>
      </c>
      <c r="CR53" s="45">
        <f t="shared" si="36"/>
        <v>1.1522200073020124E-2</v>
      </c>
      <c r="CS53" s="45">
        <f t="shared" si="37"/>
        <v>5.3084463153849019E-3</v>
      </c>
      <c r="CT53" s="45">
        <f t="shared" si="38"/>
        <v>2.3071503628181837E-2</v>
      </c>
      <c r="CU53" s="45">
        <f t="shared" si="39"/>
        <v>1.713801152313002E-2</v>
      </c>
      <c r="CV53" s="45">
        <f t="shared" si="40"/>
        <v>1.294453778276035E-2</v>
      </c>
      <c r="CW53" s="45">
        <f t="shared" si="41"/>
        <v>3.1274168453323599E-2</v>
      </c>
      <c r="CX53" s="45">
        <f t="shared" si="42"/>
        <v>1.6968677474508607E-2</v>
      </c>
      <c r="CY53" s="45">
        <f t="shared" si="43"/>
        <v>4.6494708096403832E-2</v>
      </c>
      <c r="CZ53" s="45">
        <f t="shared" si="44"/>
        <v>4.825149370504405E-2</v>
      </c>
      <c r="DA53" s="45">
        <f t="shared" si="45"/>
        <v>3.8560755823234913E-2</v>
      </c>
      <c r="DB53" s="45">
        <f t="shared" si="46"/>
        <v>3.3110274069418542E-2</v>
      </c>
      <c r="DC53" s="45">
        <f t="shared" si="47"/>
        <v>2.9576204178636725E-2</v>
      </c>
      <c r="DD53" s="45" t="str">
        <f t="shared" si="48"/>
        <v/>
      </c>
      <c r="DE53" s="45" t="str">
        <f t="shared" si="49"/>
        <v/>
      </c>
      <c r="DF53" s="46">
        <f t="shared" si="81"/>
        <v>0.99999999999999967</v>
      </c>
      <c r="DG53" s="47">
        <f>SUMPRODUCT(AD53:BB53,CG53:DE53,'Sector weights'!B40:Z40)</f>
        <v>0.90590275728585901</v>
      </c>
      <c r="DI53" s="45">
        <f>IF(AND(ISNUMBER(C52),ISNUMBER(C53)),CG53*'Sector weights'!B40,"")</f>
        <v>0.25899123493721782</v>
      </c>
      <c r="DJ53" s="45">
        <f>IF(AND(ISNUMBER(D52),ISNUMBER(D53)),CH53*'Sector weights'!C40,"")</f>
        <v>7.9174335544587651E-2</v>
      </c>
      <c r="DK53" s="45">
        <f>IF(AND(ISNUMBER(E52),ISNUMBER(E53)),CI53*'Sector weights'!D40,"")</f>
        <v>7.4225457746583234E-2</v>
      </c>
      <c r="DL53" s="45">
        <f>IF(AND(ISNUMBER(F52),ISNUMBER(F53)),CJ53*'Sector weights'!E40,"")</f>
        <v>4.9130886588230303E-2</v>
      </c>
      <c r="DM53" s="45">
        <f>IF(AND(ISNUMBER(G52),ISNUMBER(G53)),CK53*'Sector weights'!F40,"")</f>
        <v>3.8884928274334658E-3</v>
      </c>
      <c r="DN53" s="45">
        <f>IF(AND(ISNUMBER(H52),ISNUMBER(H53)),CL53*'Sector weights'!G40,"")</f>
        <v>1.7837242219483313E-2</v>
      </c>
      <c r="DO53" s="45">
        <f>IF(AND(ISNUMBER(I52),ISNUMBER(I53)),CM53*'Sector weights'!H40,"")</f>
        <v>1.655679011354734E-2</v>
      </c>
      <c r="DP53" s="45">
        <f>IF(AND(ISNUMBER(J52),ISNUMBER(J53)),CN53*'Sector weights'!I40,"")</f>
        <v>4.8720778546436083E-3</v>
      </c>
      <c r="DQ53" s="45">
        <f>IF(AND(ISNUMBER(K52),ISNUMBER(K53)),CO53*'Sector weights'!J40,"")</f>
        <v>3.4967729988251726E-2</v>
      </c>
      <c r="DR53" s="45">
        <f>IF(AND(ISNUMBER(L52),ISNUMBER(L53)),CP53*'Sector weights'!K40,"")</f>
        <v>2.4956143016238905E-3</v>
      </c>
      <c r="DS53" s="45">
        <f>IF(AND(ISNUMBER(M52),ISNUMBER(M53)),CQ53*'Sector weights'!L40,"")</f>
        <v>1.0793445999343865E-2</v>
      </c>
      <c r="DT53" s="45">
        <f>IF(AND(ISNUMBER(N52),ISNUMBER(N53)),CR53*'Sector weights'!M40,"")</f>
        <v>9.9945881348629789E-3</v>
      </c>
      <c r="DU53" s="45">
        <f>IF(AND(ISNUMBER(O52),ISNUMBER(O53)),CS53*'Sector weights'!N40,"")</f>
        <v>4.5392139701033157E-3</v>
      </c>
      <c r="DV53" s="45">
        <f>IF(AND(ISNUMBER(P52),ISNUMBER(P53)),CT53*'Sector weights'!O40,"")</f>
        <v>1.5742741941771016E-2</v>
      </c>
      <c r="DW53" s="45">
        <f>IF(AND(ISNUMBER(Q52),ISNUMBER(Q53)),CU53*'Sector weights'!P40,"")</f>
        <v>1.1272672210889782E-2</v>
      </c>
      <c r="DX53" s="45">
        <f>IF(AND(ISNUMBER(R52),ISNUMBER(R53)),CV53*'Sector weights'!Q40,"")</f>
        <v>8.9761050669256472E-3</v>
      </c>
      <c r="DY53" s="45">
        <f>IF(AND(ISNUMBER(S52),ISNUMBER(S53)),CW53*'Sector weights'!R40,"")</f>
        <v>2.292684228336269E-2</v>
      </c>
      <c r="DZ53" s="45">
        <f>IF(AND(ISNUMBER(T52),ISNUMBER(T53)),CX53*'Sector weights'!S40,"")</f>
        <v>1.4730206115827002E-2</v>
      </c>
      <c r="EA53" s="45">
        <f>IF(AND(ISNUMBER(U52),ISNUMBER(U53)),CY53*'Sector weights'!T40,"")</f>
        <v>3.9090872108497127E-2</v>
      </c>
      <c r="EB53" s="45">
        <f>IF(AND(ISNUMBER(V52),ISNUMBER(V53)),CZ53*'Sector weights'!U40,"")</f>
        <v>3.8470953686210049E-2</v>
      </c>
      <c r="EC53" s="45">
        <f>IF(AND(ISNUMBER(W52),ISNUMBER(W53)),DA53*'Sector weights'!V40,"")</f>
        <v>2.7908246103970677E-2</v>
      </c>
      <c r="ED53" s="45">
        <f>IF(AND(ISNUMBER(X52),ISNUMBER(X53)),DB53*'Sector weights'!W40,"")</f>
        <v>2.8110584445592734E-2</v>
      </c>
      <c r="EE53" s="45">
        <f>IF(AND(ISNUMBER(Y52),ISNUMBER(Y53)),DC53*'Sector weights'!X40,"")</f>
        <v>2.4548078273677578E-2</v>
      </c>
      <c r="EF53" s="45" t="str">
        <f>IF(AND(ISNUMBER(Z52),ISNUMBER(Z53)),DD53*'Sector weights'!Y40,"")</f>
        <v/>
      </c>
      <c r="EG53" s="45" t="str">
        <f>IF(AND(ISNUMBER(AA52),ISNUMBER(AA53)),DE53*'Sector weights'!Z40,"")</f>
        <v/>
      </c>
      <c r="EH53" s="46">
        <f t="shared" si="82"/>
        <v>0.79924441246263689</v>
      </c>
      <c r="EI53" s="47">
        <f t="shared" si="83"/>
        <v>0.90590275728585901</v>
      </c>
      <c r="EK53" s="39">
        <f t="shared" si="84"/>
        <v>38625</v>
      </c>
      <c r="EL53" s="45">
        <f t="shared" si="85"/>
        <v>0.32404509921966473</v>
      </c>
      <c r="EM53" s="45">
        <f t="shared" si="51"/>
        <v>9.9061481456761386E-2</v>
      </c>
      <c r="EN53" s="45">
        <f t="shared" si="52"/>
        <v>9.2869536013244422E-2</v>
      </c>
      <c r="EO53" s="45">
        <f t="shared" si="53"/>
        <v>6.1471667267398104E-2</v>
      </c>
      <c r="EP53" s="45">
        <f t="shared" si="54"/>
        <v>4.8652111504317152E-3</v>
      </c>
      <c r="EQ53" s="45">
        <f t="shared" si="55"/>
        <v>2.2317631429568698E-2</v>
      </c>
      <c r="ER53" s="45">
        <f t="shared" si="56"/>
        <v>2.071555315918E-2</v>
      </c>
      <c r="ES53" s="45">
        <f t="shared" si="57"/>
        <v>6.0958547581605625E-3</v>
      </c>
      <c r="ET53" s="45">
        <f t="shared" si="58"/>
        <v>4.3750984608711796E-2</v>
      </c>
      <c r="EU53" s="45">
        <f t="shared" si="59"/>
        <v>3.1224669984671999E-3</v>
      </c>
      <c r="EV53" s="45">
        <f t="shared" si="60"/>
        <v>1.3504562347939389E-2</v>
      </c>
      <c r="EW53" s="45">
        <f t="shared" si="61"/>
        <v>1.2505045989708695E-2</v>
      </c>
      <c r="EX53" s="45">
        <f t="shared" si="62"/>
        <v>5.6793815500280585E-3</v>
      </c>
      <c r="EY53" s="45">
        <f t="shared" si="63"/>
        <v>1.9697030966115085E-2</v>
      </c>
      <c r="EZ53" s="45">
        <f t="shared" si="64"/>
        <v>1.4104161424358731E-2</v>
      </c>
      <c r="FA53" s="45">
        <f t="shared" si="65"/>
        <v>1.1230738591300771E-2</v>
      </c>
      <c r="FB53" s="45">
        <f t="shared" si="66"/>
        <v>2.8685645999976854E-2</v>
      </c>
      <c r="FC53" s="45">
        <f t="shared" si="67"/>
        <v>1.8430164648183398E-2</v>
      </c>
      <c r="FD53" s="45">
        <f t="shared" si="68"/>
        <v>4.8909784665306683E-2</v>
      </c>
      <c r="FE53" s="45">
        <f t="shared" si="69"/>
        <v>4.81341540664302E-2</v>
      </c>
      <c r="FF53" s="45">
        <f t="shared" si="70"/>
        <v>3.4918287408453208E-2</v>
      </c>
      <c r="FG53" s="45">
        <f t="shared" si="71"/>
        <v>3.5171449443078651E-2</v>
      </c>
      <c r="FH53" s="45">
        <f t="shared" si="72"/>
        <v>3.071410683753157E-2</v>
      </c>
      <c r="FI53" s="45" t="str">
        <f t="shared" si="73"/>
        <v/>
      </c>
      <c r="FJ53" s="45" t="str">
        <f t="shared" si="74"/>
        <v/>
      </c>
      <c r="FK53" s="46">
        <f t="shared" si="86"/>
        <v>0.99999999999999956</v>
      </c>
      <c r="FL53" s="47">
        <f t="shared" si="87"/>
        <v>1.1334489715037053</v>
      </c>
    </row>
    <row r="54" spans="1:168" x14ac:dyDescent="0.2">
      <c r="A54" t="s">
        <v>738</v>
      </c>
      <c r="B54" s="11">
        <v>38717</v>
      </c>
      <c r="C54" s="2">
        <v>1838.3</v>
      </c>
      <c r="D54" s="3">
        <v>114769</v>
      </c>
      <c r="E54" s="9">
        <v>61970.1</v>
      </c>
      <c r="F54" s="3">
        <v>447871</v>
      </c>
      <c r="G54" s="3">
        <v>10005</v>
      </c>
      <c r="H54" s="2">
        <v>54064</v>
      </c>
      <c r="I54" s="2">
        <v>962740.2</v>
      </c>
      <c r="J54" s="2">
        <v>6394960.7000000002</v>
      </c>
      <c r="K54" s="2">
        <v>1408916.8875868751</v>
      </c>
      <c r="L54" s="9">
        <v>7376.8566000000001</v>
      </c>
      <c r="M54" s="3">
        <v>435737</v>
      </c>
      <c r="N54" s="9">
        <v>4621.17</v>
      </c>
      <c r="O54" s="2">
        <v>28074.7</v>
      </c>
      <c r="P54" s="2">
        <v>21603.8</v>
      </c>
      <c r="Q54" s="3">
        <v>127422</v>
      </c>
      <c r="R54" s="3">
        <v>171544</v>
      </c>
      <c r="S54" s="2">
        <v>47082.2</v>
      </c>
      <c r="T54" s="2">
        <v>109800.7</v>
      </c>
      <c r="U54" s="3">
        <v>760923</v>
      </c>
      <c r="V54" s="2">
        <v>67695.199999999997</v>
      </c>
      <c r="W54" s="2">
        <v>71935.399999999994</v>
      </c>
      <c r="X54" s="3">
        <v>1483173.2197064981</v>
      </c>
      <c r="Y54" s="2">
        <v>206202.9</v>
      </c>
      <c r="Z54" s="3" t="e">
        <v>#N/A</v>
      </c>
      <c r="AA54" s="3" t="e">
        <v>#N/A</v>
      </c>
      <c r="AB54" s="28"/>
      <c r="AC54" s="43">
        <f t="shared" si="75"/>
        <v>38717</v>
      </c>
      <c r="AD54" s="45">
        <f t="shared" si="76"/>
        <v>3.4205344585091391</v>
      </c>
      <c r="AE54" s="45">
        <f t="shared" si="0"/>
        <v>2.661144605256105</v>
      </c>
      <c r="AF54" s="45">
        <f t="shared" si="1"/>
        <v>0.67795453659296179</v>
      </c>
      <c r="AG54" s="45">
        <f t="shared" si="2"/>
        <v>2.5437252868273585</v>
      </c>
      <c r="AH54" s="45">
        <f t="shared" si="3"/>
        <v>-4.0011514104778323</v>
      </c>
      <c r="AI54" s="45">
        <f t="shared" si="4"/>
        <v>3.4025054987089964</v>
      </c>
      <c r="AJ54" s="45">
        <f t="shared" si="5"/>
        <v>1.083703933605662</v>
      </c>
      <c r="AK54" s="45">
        <f t="shared" si="6"/>
        <v>2.8723686127991588</v>
      </c>
      <c r="AL54" s="45">
        <f t="shared" si="7"/>
        <v>7.1441371892843719</v>
      </c>
      <c r="AM54" s="45">
        <f t="shared" si="8"/>
        <v>6.2480895460232055</v>
      </c>
      <c r="AN54" s="45">
        <f t="shared" si="9"/>
        <v>-6.6968022769131608E-2</v>
      </c>
      <c r="AO54" s="45">
        <f t="shared" si="10"/>
        <v>0.77322779973969524</v>
      </c>
      <c r="AP54" s="45">
        <f t="shared" si="11"/>
        <v>3.3796199124347837</v>
      </c>
      <c r="AQ54" s="45">
        <f t="shared" si="12"/>
        <v>4.1458170634117275</v>
      </c>
      <c r="AR54" s="45">
        <f t="shared" si="13"/>
        <v>2.9864136364738503</v>
      </c>
      <c r="AS54" s="45">
        <f t="shared" si="14"/>
        <v>-0.21986714905596338</v>
      </c>
      <c r="AT54" s="45">
        <f t="shared" si="15"/>
        <v>2.3944568649796105</v>
      </c>
      <c r="AU54" s="45">
        <f t="shared" si="16"/>
        <v>6.7782352723799955</v>
      </c>
      <c r="AV54" s="45">
        <f t="shared" si="17"/>
        <v>0.97093176009745985</v>
      </c>
      <c r="AW54" s="45">
        <f t="shared" si="18"/>
        <v>0.56884105876637836</v>
      </c>
      <c r="AX54" s="45">
        <f t="shared" si="19"/>
        <v>6.4561480358960921</v>
      </c>
      <c r="AY54" s="45">
        <f t="shared" si="20"/>
        <v>0.66012879609140818</v>
      </c>
      <c r="AZ54" s="45">
        <f t="shared" si="21"/>
        <v>-3.8337700083106552</v>
      </c>
      <c r="BA54" s="45" t="str">
        <f t="shared" si="22"/>
        <v/>
      </c>
      <c r="BB54" s="45" t="str">
        <f t="shared" si="23"/>
        <v/>
      </c>
      <c r="BC54" s="32"/>
      <c r="BD54" s="39">
        <f t="shared" si="77"/>
        <v>38717</v>
      </c>
      <c r="BE54" s="44">
        <f>IF(AND(ISNUMBER(C53),ISNUMBER(C54)),INDEX('Country weights'!$B$6:$FB$133,MATCH(Goods!$BD54,'Country weights'!$A$6:$A$133,0),MATCH(Goods!BE$1,'Country weights'!$B$3:$FB$3,0)),"")</f>
        <v>0.22809332833885554</v>
      </c>
      <c r="BF54" s="44">
        <f>IF(AND(ISNUMBER(D53),ISNUMBER(D54)),INDEX('Country weights'!$B$6:$FB$133,MATCH(Goods!$BD54,'Country weights'!$A$6:$A$133,0),MATCH(Goods!BF$1,'Country weights'!$B$3:$FB$3,0)),"")</f>
        <v>7.7883432874817846E-2</v>
      </c>
      <c r="BG54" s="44">
        <f>IF(AND(ISNUMBER(E53),ISNUMBER(E54)),INDEX('Country weights'!$B$6:$FB$133,MATCH(Goods!$BD54,'Country weights'!$A$6:$A$133,0),MATCH(Goods!BG$1,'Country weights'!$B$3:$FB$3,0)),"")</f>
        <v>6.7420529331232229E-2</v>
      </c>
      <c r="BH54" s="44">
        <f>IF(AND(ISNUMBER(F53),ISNUMBER(F54)),INDEX('Country weights'!$B$6:$FB$133,MATCH(Goods!$BD54,'Country weights'!$A$6:$A$133,0),MATCH(Goods!BH$1,'Country weights'!$B$3:$FB$3,0)),"")</f>
        <v>4.3139171494197909E-2</v>
      </c>
      <c r="BI54" s="44">
        <f>IF(AND(ISNUMBER(G53),ISNUMBER(G54)),INDEX('Country weights'!$B$6:$FB$133,MATCH(Goods!$BD54,'Country weights'!$A$6:$A$133,0),MATCH(Goods!BI$1,'Country weights'!$B$3:$FB$3,0)),"")</f>
        <v>3.7419522655842965E-3</v>
      </c>
      <c r="BJ54" s="44">
        <f>IF(AND(ISNUMBER(H53),ISNUMBER(H54)),INDEX('Country weights'!$B$6:$FB$133,MATCH(Goods!$BD54,'Country weights'!$A$6:$A$133,0),MATCH(Goods!BJ$1,'Country weights'!$B$3:$FB$3,0)),"")</f>
        <v>1.7284826792947891E-2</v>
      </c>
      <c r="BK54" s="44">
        <f>IF(AND(ISNUMBER(I53),ISNUMBER(I54)),INDEX('Country weights'!$B$6:$FB$133,MATCH(Goods!$BD54,'Country weights'!$A$6:$A$133,0),MATCH(Goods!BK$1,'Country weights'!$B$3:$FB$3,0)),"")</f>
        <v>1.4832870595611617E-2</v>
      </c>
      <c r="BL54" s="44">
        <f>IF(AND(ISNUMBER(J53),ISNUMBER(J54)),INDEX('Country weights'!$B$6:$FB$133,MATCH(Goods!$BD54,'Country weights'!$A$6:$A$133,0),MATCH(Goods!BL$1,'Country weights'!$B$3:$FB$3,0)),"")</f>
        <v>4.2879918762518156E-3</v>
      </c>
      <c r="BM54" s="44">
        <f>IF(AND(ISNUMBER(K53),ISNUMBER(K54)),INDEX('Country weights'!$B$6:$FB$133,MATCH(Goods!$BD54,'Country weights'!$A$6:$A$133,0),MATCH(Goods!BM$1,'Country weights'!$B$3:$FB$3,0)),"")</f>
        <v>2.7781085849030978E-2</v>
      </c>
      <c r="BN54" s="44">
        <f>IF(AND(ISNUMBER(L53),ISNUMBER(L54)),INDEX('Country weights'!$B$6:$FB$133,MATCH(Goods!$BD54,'Country weights'!$A$6:$A$133,0),MATCH(Goods!BN$1,'Country weights'!$B$3:$FB$3,0)),"")</f>
        <v>2.3158394037166279E-3</v>
      </c>
      <c r="BO54" s="44">
        <f>IF(AND(ISNUMBER(M53),ISNUMBER(M54)),INDEX('Country weights'!$B$6:$FB$133,MATCH(Goods!$BD54,'Country weights'!$A$6:$A$133,0),MATCH(Goods!BO$1,'Country weights'!$B$3:$FB$3,0)),"")</f>
        <v>9.1218786683164872E-3</v>
      </c>
      <c r="BP54" s="44">
        <f>IF(AND(ISNUMBER(N53),ISNUMBER(N54)),INDEX('Country weights'!$B$6:$FB$133,MATCH(Goods!$BD54,'Country weights'!$A$6:$A$133,0),MATCH(Goods!BP$1,'Country weights'!$B$3:$FB$3,0)),"")</f>
        <v>8.3319733611212903E-3</v>
      </c>
      <c r="BQ54" s="44">
        <f>IF(AND(ISNUMBER(O53),ISNUMBER(O54)),INDEX('Country weights'!$B$6:$FB$133,MATCH(Goods!$BD54,'Country weights'!$A$6:$A$133,0),MATCH(Goods!BQ$1,'Country weights'!$B$3:$FB$3,0)),"")</f>
        <v>3.8386621485853294E-3</v>
      </c>
      <c r="BR54" s="44">
        <f>IF(AND(ISNUMBER(P53),ISNUMBER(P54)),INDEX('Country weights'!$B$6:$FB$133,MATCH(Goods!$BD54,'Country weights'!$A$6:$A$133,0),MATCH(Goods!BR$1,'Country weights'!$B$3:$FB$3,0)),"")</f>
        <v>1.6683545886444398E-2</v>
      </c>
      <c r="BS54" s="44">
        <f>IF(AND(ISNUMBER(Q53),ISNUMBER(Q54)),INDEX('Country weights'!$B$6:$FB$133,MATCH(Goods!$BD54,'Country weights'!$A$6:$A$133,0),MATCH(Goods!BS$1,'Country weights'!$B$3:$FB$3,0)),"")</f>
        <v>1.2392898454147474E-2</v>
      </c>
      <c r="BT54" s="44">
        <f>IF(AND(ISNUMBER(R53),ISNUMBER(R54)),INDEX('Country weights'!$B$6:$FB$133,MATCH(Goods!$BD54,'Country weights'!$A$6:$A$133,0),MATCH(Goods!BT$1,'Country weights'!$B$3:$FB$3,0)),"")</f>
        <v>9.3604991489891227E-3</v>
      </c>
      <c r="BU54" s="44">
        <f>IF(AND(ISNUMBER(S53),ISNUMBER(S54)),INDEX('Country weights'!$B$6:$FB$133,MATCH(Goods!$BD54,'Country weights'!$A$6:$A$133,0),MATCH(Goods!BU$1,'Country weights'!$B$3:$FB$3,0)),"")</f>
        <v>2.2615085382388406E-2</v>
      </c>
      <c r="BV54" s="44">
        <f>IF(AND(ISNUMBER(T53),ISNUMBER(T54)),INDEX('Country weights'!$B$6:$FB$133,MATCH(Goods!$BD54,'Country weights'!$A$6:$A$133,0),MATCH(Goods!BV$1,'Country weights'!$B$3:$FB$3,0)),"")</f>
        <v>1.2270449028403853E-2</v>
      </c>
      <c r="BW54" s="44">
        <f>IF(AND(ISNUMBER(U53),ISNUMBER(U54)),INDEX('Country weights'!$B$6:$FB$133,MATCH(Goods!$BD54,'Country weights'!$A$6:$A$133,0),MATCH(Goods!BW$1,'Country weights'!$B$3:$FB$3,0)),"")</f>
        <v>3.3621414906641715E-2</v>
      </c>
      <c r="BX54" s="44">
        <f>IF(AND(ISNUMBER(V53),ISNUMBER(V54)),INDEX('Country weights'!$B$6:$FB$133,MATCH(Goods!$BD54,'Country weights'!$A$6:$A$133,0),MATCH(Goods!BX$1,'Country weights'!$B$3:$FB$3,0)),"")</f>
        <v>3.4891787821504219E-2</v>
      </c>
      <c r="BY54" s="44">
        <f>IF(AND(ISNUMBER(W53),ISNUMBER(W54)),INDEX('Country weights'!$B$6:$FB$133,MATCH(Goods!$BD54,'Country weights'!$A$6:$A$133,0),MATCH(Goods!BY$1,'Country weights'!$B$3:$FB$3,0)),"")</f>
        <v>2.7884187765165429E-2</v>
      </c>
      <c r="BZ54" s="44">
        <f>IF(AND(ISNUMBER(X53),ISNUMBER(X54)),INDEX('Country weights'!$B$6:$FB$133,MATCH(Goods!$BD54,'Country weights'!$A$6:$A$133,0),MATCH(Goods!BZ$1,'Country weights'!$B$3:$FB$3,0)),"")</f>
        <v>2.3942816456710772E-2</v>
      </c>
      <c r="CA54" s="44">
        <f>IF(AND(ISNUMBER(Y53),ISNUMBER(Y54)),INDEX('Country weights'!$B$6:$FB$133,MATCH(Goods!$BD54,'Country weights'!$A$6:$A$133,0),MATCH(Goods!CA$1,'Country weights'!$B$3:$FB$3,0)),"")</f>
        <v>2.1387247554962237E-2</v>
      </c>
      <c r="CB54" s="44" t="str">
        <f>IF(AND(ISNUMBER(Z53),ISNUMBER(Z54)),INDEX('Country weights'!$B$6:$FB$133,MATCH(Goods!$BD54,'Country weights'!$A$6:$A$133,0),MATCH(Goods!CB$1,'Country weights'!$B$3:$FB$3,0)),"")</f>
        <v/>
      </c>
      <c r="CC54" s="44" t="str">
        <f>IF(AND(ISNUMBER(AA53),ISNUMBER(AA54)),INDEX('Country weights'!$B$6:$FB$133,MATCH(Goods!$BD54,'Country weights'!$A$6:$A$133,0),MATCH(Goods!CC$1,'Country weights'!$B$3:$FB$3,0)),"")</f>
        <v/>
      </c>
      <c r="CD54" s="46">
        <f t="shared" si="78"/>
        <v>0.72312347540562771</v>
      </c>
      <c r="CF54" s="39">
        <f t="shared" si="79"/>
        <v>38717</v>
      </c>
      <c r="CG54" s="45">
        <f t="shared" si="80"/>
        <v>0.31542791251647478</v>
      </c>
      <c r="CH54" s="45">
        <f t="shared" si="26"/>
        <v>0.10770419648059419</v>
      </c>
      <c r="CI54" s="45">
        <f t="shared" si="27"/>
        <v>9.3235155024407781E-2</v>
      </c>
      <c r="CJ54" s="45">
        <f t="shared" si="28"/>
        <v>5.9656715569909403E-2</v>
      </c>
      <c r="CK54" s="45">
        <f t="shared" si="29"/>
        <v>5.1747072150925425E-3</v>
      </c>
      <c r="CL54" s="45">
        <f t="shared" si="30"/>
        <v>2.3903008795630881E-2</v>
      </c>
      <c r="CM54" s="45">
        <f t="shared" si="31"/>
        <v>2.0512223845714994E-2</v>
      </c>
      <c r="CN54" s="45">
        <f t="shared" si="32"/>
        <v>5.9298197639711756E-3</v>
      </c>
      <c r="CO54" s="45">
        <f t="shared" si="33"/>
        <v>3.8418177246213034E-2</v>
      </c>
      <c r="CP54" s="45">
        <f t="shared" si="34"/>
        <v>3.2025504391453821E-3</v>
      </c>
      <c r="CQ54" s="45">
        <f t="shared" si="35"/>
        <v>1.2614551979798022E-2</v>
      </c>
      <c r="CR54" s="45">
        <f t="shared" si="36"/>
        <v>1.1522200073020124E-2</v>
      </c>
      <c r="CS54" s="45">
        <f t="shared" si="37"/>
        <v>5.3084463153849019E-3</v>
      </c>
      <c r="CT54" s="45">
        <f t="shared" si="38"/>
        <v>2.3071503628181837E-2</v>
      </c>
      <c r="CU54" s="45">
        <f t="shared" si="39"/>
        <v>1.713801152313002E-2</v>
      </c>
      <c r="CV54" s="45">
        <f t="shared" si="40"/>
        <v>1.294453778276035E-2</v>
      </c>
      <c r="CW54" s="45">
        <f t="shared" si="41"/>
        <v>3.1274168453323599E-2</v>
      </c>
      <c r="CX54" s="45">
        <f t="shared" si="42"/>
        <v>1.6968677474508607E-2</v>
      </c>
      <c r="CY54" s="45">
        <f t="shared" si="43"/>
        <v>4.6494708096403832E-2</v>
      </c>
      <c r="CZ54" s="45">
        <f t="shared" si="44"/>
        <v>4.825149370504405E-2</v>
      </c>
      <c r="DA54" s="45">
        <f t="shared" si="45"/>
        <v>3.8560755823234913E-2</v>
      </c>
      <c r="DB54" s="45">
        <f t="shared" si="46"/>
        <v>3.3110274069418542E-2</v>
      </c>
      <c r="DC54" s="45">
        <f t="shared" si="47"/>
        <v>2.9576204178636725E-2</v>
      </c>
      <c r="DD54" s="45" t="str">
        <f t="shared" si="48"/>
        <v/>
      </c>
      <c r="DE54" s="45" t="str">
        <f t="shared" si="49"/>
        <v/>
      </c>
      <c r="DF54" s="46">
        <f t="shared" si="81"/>
        <v>0.99999999999999967</v>
      </c>
      <c r="DG54" s="47">
        <f>SUMPRODUCT(AD54:BB54,CG54:DE54,'Sector weights'!B41:Z41)</f>
        <v>2.0547245191061374</v>
      </c>
      <c r="DI54" s="45">
        <f>IF(AND(ISNUMBER(C53),ISNUMBER(C54)),CG54*'Sector weights'!B41,"")</f>
        <v>0.25860113209632118</v>
      </c>
      <c r="DJ54" s="45">
        <f>IF(AND(ISNUMBER(D53),ISNUMBER(D54)),CH54*'Sector weights'!C41,"")</f>
        <v>8.0240728132320027E-2</v>
      </c>
      <c r="DK54" s="45">
        <f>IF(AND(ISNUMBER(E53),ISNUMBER(E54)),CI54*'Sector weights'!D41,"")</f>
        <v>7.4144362191771063E-2</v>
      </c>
      <c r="DL54" s="45">
        <f>IF(AND(ISNUMBER(F53),ISNUMBER(F54)),CJ54*'Sector weights'!E41,"")</f>
        <v>4.8998481943240454E-2</v>
      </c>
      <c r="DM54" s="45">
        <f>IF(AND(ISNUMBER(G53),ISNUMBER(G54)),CK54*'Sector weights'!F41,"")</f>
        <v>3.9262375215269717E-3</v>
      </c>
      <c r="DN54" s="45">
        <f>IF(AND(ISNUMBER(H53),ISNUMBER(H54)),CL54*'Sector weights'!G41,"")</f>
        <v>1.7733757341424648E-2</v>
      </c>
      <c r="DO54" s="45">
        <f>IF(AND(ISNUMBER(I53),ISNUMBER(I54)),CM54*'Sector weights'!H41,"")</f>
        <v>1.6299563072731584E-2</v>
      </c>
      <c r="DP54" s="45">
        <f>IF(AND(ISNUMBER(J53),ISNUMBER(J54)),CN54*'Sector weights'!I41,"")</f>
        <v>4.8763635516029004E-3</v>
      </c>
      <c r="DQ54" s="45">
        <f>IF(AND(ISNUMBER(K53),ISNUMBER(K54)),CO54*'Sector weights'!J41,"")</f>
        <v>3.5234878662525504E-2</v>
      </c>
      <c r="DR54" s="45">
        <f>IF(AND(ISNUMBER(L53),ISNUMBER(L54)),CP54*'Sector weights'!K41,"")</f>
        <v>2.4377515191767968E-3</v>
      </c>
      <c r="DS54" s="45">
        <f>IF(AND(ISNUMBER(M53),ISNUMBER(M54)),CQ54*'Sector weights'!L41,"")</f>
        <v>1.0818842774108139E-2</v>
      </c>
      <c r="DT54" s="45">
        <f>IF(AND(ISNUMBER(N53),ISNUMBER(N54)),CR54*'Sector weights'!M41,"")</f>
        <v>1.0047570610877044E-2</v>
      </c>
      <c r="DU54" s="45">
        <f>IF(AND(ISNUMBER(O53),ISNUMBER(O54)),CS54*'Sector weights'!N41,"")</f>
        <v>4.5796492138238751E-3</v>
      </c>
      <c r="DV54" s="45">
        <f>IF(AND(ISNUMBER(P53),ISNUMBER(P54)),CT54*'Sector weights'!O41,"")</f>
        <v>1.5536135593646434E-2</v>
      </c>
      <c r="DW54" s="45">
        <f>IF(AND(ISNUMBER(Q53),ISNUMBER(Q54)),CU54*'Sector weights'!P41,"")</f>
        <v>1.1355132601411111E-2</v>
      </c>
      <c r="DX54" s="45">
        <f>IF(AND(ISNUMBER(R53),ISNUMBER(R54)),CV54*'Sector weights'!Q41,"")</f>
        <v>9.117000990121733E-3</v>
      </c>
      <c r="DY54" s="45">
        <f>IF(AND(ISNUMBER(S53),ISNUMBER(S54)),CW54*'Sector weights'!R41,"")</f>
        <v>2.2679724291127818E-2</v>
      </c>
      <c r="DZ54" s="45">
        <f>IF(AND(ISNUMBER(T53),ISNUMBER(T54)),CX54*'Sector weights'!S41,"")</f>
        <v>1.4654903594649726E-2</v>
      </c>
      <c r="EA54" s="45">
        <f>IF(AND(ISNUMBER(U53),ISNUMBER(U54)),CY54*'Sector weights'!T41,"")</f>
        <v>3.888556185265829E-2</v>
      </c>
      <c r="EB54" s="45">
        <f>IF(AND(ISNUMBER(V53),ISNUMBER(V54)),CZ54*'Sector weights'!U41,"")</f>
        <v>3.8658983316257368E-2</v>
      </c>
      <c r="EC54" s="45">
        <f>IF(AND(ISNUMBER(W53),ISNUMBER(W54)),DA54*'Sector weights'!V41,"")</f>
        <v>2.798274680446116E-2</v>
      </c>
      <c r="ED54" s="45">
        <f>IF(AND(ISNUMBER(X53),ISNUMBER(X54)),DB54*'Sector weights'!W41,"")</f>
        <v>2.7938957996552671E-2</v>
      </c>
      <c r="EE54" s="45">
        <f>IF(AND(ISNUMBER(Y53),ISNUMBER(Y54)),DC54*'Sector weights'!X41,"")</f>
        <v>2.4219001308279225E-2</v>
      </c>
      <c r="EF54" s="45" t="str">
        <f>IF(AND(ISNUMBER(Z53),ISNUMBER(Z54)),DD54*'Sector weights'!Y41,"")</f>
        <v/>
      </c>
      <c r="EG54" s="45" t="str">
        <f>IF(AND(ISNUMBER(AA53),ISNUMBER(AA54)),DE54*'Sector weights'!Z41,"")</f>
        <v/>
      </c>
      <c r="EH54" s="46">
        <f t="shared" si="82"/>
        <v>0.7989674669806156</v>
      </c>
      <c r="EI54" s="47">
        <f t="shared" si="83"/>
        <v>2.0547245191061374</v>
      </c>
      <c r="EK54" s="39">
        <f t="shared" si="84"/>
        <v>38717</v>
      </c>
      <c r="EL54" s="45">
        <f t="shared" si="85"/>
        <v>0.3236691639943774</v>
      </c>
      <c r="EM54" s="45">
        <f t="shared" si="51"/>
        <v>0.10043053246655763</v>
      </c>
      <c r="EN54" s="45">
        <f t="shared" si="52"/>
        <v>9.2800226862766538E-2</v>
      </c>
      <c r="EO54" s="45">
        <f t="shared" si="53"/>
        <v>6.1327255449350165E-2</v>
      </c>
      <c r="EP54" s="45">
        <f t="shared" si="54"/>
        <v>4.9141394159197089E-3</v>
      </c>
      <c r="EQ54" s="45">
        <f t="shared" si="55"/>
        <v>2.219584410419417E-2</v>
      </c>
      <c r="ER54" s="45">
        <f t="shared" si="56"/>
        <v>2.0400784445365961E-2</v>
      </c>
      <c r="ES54" s="45">
        <f t="shared" si="57"/>
        <v>6.1033318040235171E-3</v>
      </c>
      <c r="ET54" s="45">
        <f t="shared" si="58"/>
        <v>4.410051737861357E-2</v>
      </c>
      <c r="EU54" s="45">
        <f t="shared" si="59"/>
        <v>3.0511273861867283E-3</v>
      </c>
      <c r="EV54" s="45">
        <f t="shared" si="60"/>
        <v>1.3541030418915197E-2</v>
      </c>
      <c r="EW54" s="45">
        <f t="shared" si="61"/>
        <v>1.2575694288088975E-2</v>
      </c>
      <c r="EX54" s="45">
        <f t="shared" si="62"/>
        <v>5.7319595641745769E-3</v>
      </c>
      <c r="EY54" s="45">
        <f t="shared" si="63"/>
        <v>1.9445266842164636E-2</v>
      </c>
      <c r="EZ54" s="45">
        <f t="shared" si="64"/>
        <v>1.4212259035181224E-2</v>
      </c>
      <c r="FA54" s="45">
        <f t="shared" si="65"/>
        <v>1.1410979003407817E-2</v>
      </c>
      <c r="FB54" s="45">
        <f t="shared" si="66"/>
        <v>2.8386292594411819E-2</v>
      </c>
      <c r="FC54" s="45">
        <f t="shared" si="67"/>
        <v>1.8342303285554529E-2</v>
      </c>
      <c r="FD54" s="45">
        <f t="shared" si="68"/>
        <v>4.8669768744916526E-2</v>
      </c>
      <c r="FE54" s="45">
        <f t="shared" si="69"/>
        <v>4.8386179555412745E-2</v>
      </c>
      <c r="FF54" s="45">
        <f t="shared" si="70"/>
        <v>3.5023637333083141E-2</v>
      </c>
      <c r="FG54" s="45">
        <f t="shared" si="71"/>
        <v>3.496883058597744E-2</v>
      </c>
      <c r="FH54" s="45">
        <f t="shared" si="72"/>
        <v>3.0312875441356139E-2</v>
      </c>
      <c r="FI54" s="45" t="str">
        <f t="shared" si="73"/>
        <v/>
      </c>
      <c r="FJ54" s="45" t="str">
        <f t="shared" si="74"/>
        <v/>
      </c>
      <c r="FK54" s="46">
        <f t="shared" si="86"/>
        <v>1.0000000000000002</v>
      </c>
      <c r="FL54" s="47">
        <f t="shared" si="87"/>
        <v>2.5717248874615177</v>
      </c>
    </row>
    <row r="55" spans="1:168" x14ac:dyDescent="0.2">
      <c r="A55" t="s">
        <v>739</v>
      </c>
      <c r="B55" s="11">
        <v>38807</v>
      </c>
      <c r="C55" s="2">
        <v>1866.3</v>
      </c>
      <c r="D55" s="3">
        <v>130441</v>
      </c>
      <c r="E55" s="9">
        <v>63643.4</v>
      </c>
      <c r="F55" s="3">
        <v>451212</v>
      </c>
      <c r="G55" s="3">
        <v>9966</v>
      </c>
      <c r="H55" s="2">
        <v>55482</v>
      </c>
      <c r="I55" s="2">
        <v>960776.3</v>
      </c>
      <c r="J55" s="2">
        <v>6611743.9000000004</v>
      </c>
      <c r="K55" s="2">
        <v>1440445.007792362</v>
      </c>
      <c r="L55" s="9">
        <v>7623.9239000000007</v>
      </c>
      <c r="M55" s="3">
        <v>445698</v>
      </c>
      <c r="N55" s="9">
        <v>4905.8509999999997</v>
      </c>
      <c r="O55" s="2">
        <v>29462.6</v>
      </c>
      <c r="P55" s="2">
        <v>21684.6</v>
      </c>
      <c r="Q55" s="3">
        <v>131093</v>
      </c>
      <c r="R55" s="3">
        <v>179518</v>
      </c>
      <c r="S55" s="2">
        <v>46903.7</v>
      </c>
      <c r="T55" s="2">
        <v>115689.2</v>
      </c>
      <c r="U55" s="3">
        <v>787155</v>
      </c>
      <c r="V55" s="2">
        <v>71850.8</v>
      </c>
      <c r="W55" s="2">
        <v>72008.3</v>
      </c>
      <c r="X55" s="3">
        <v>1572549.4991584322</v>
      </c>
      <c r="Y55" s="2">
        <v>208808.6</v>
      </c>
      <c r="Z55" s="3" t="e">
        <v>#N/A</v>
      </c>
      <c r="AA55" s="3" t="e">
        <v>#N/A</v>
      </c>
      <c r="AB55" s="28"/>
      <c r="AC55" s="43">
        <f t="shared" si="75"/>
        <v>38807</v>
      </c>
      <c r="AD55" s="45">
        <f t="shared" si="76"/>
        <v>1.5231463852472427</v>
      </c>
      <c r="AE55" s="45">
        <f t="shared" si="0"/>
        <v>13.655255338985262</v>
      </c>
      <c r="AF55" s="45">
        <f t="shared" si="1"/>
        <v>2.700173148018159</v>
      </c>
      <c r="AG55" s="45">
        <f t="shared" si="2"/>
        <v>0.74597372904250392</v>
      </c>
      <c r="AH55" s="45">
        <f t="shared" si="3"/>
        <v>-0.389805097451279</v>
      </c>
      <c r="AI55" s="45">
        <f t="shared" si="4"/>
        <v>2.6228174015981098</v>
      </c>
      <c r="AJ55" s="45">
        <f t="shared" si="5"/>
        <v>-0.20399065085262569</v>
      </c>
      <c r="AK55" s="45">
        <f t="shared" si="6"/>
        <v>3.3899066807400402</v>
      </c>
      <c r="AL55" s="45">
        <f t="shared" si="7"/>
        <v>2.2377558593599245</v>
      </c>
      <c r="AM55" s="45">
        <f t="shared" si="8"/>
        <v>3.3492219436663584</v>
      </c>
      <c r="AN55" s="45">
        <f t="shared" si="9"/>
        <v>2.2860119751134222</v>
      </c>
      <c r="AO55" s="45">
        <f t="shared" si="10"/>
        <v>6.1603663141585274</v>
      </c>
      <c r="AP55" s="45">
        <f t="shared" si="11"/>
        <v>4.9435969039740346</v>
      </c>
      <c r="AQ55" s="45">
        <f t="shared" si="12"/>
        <v>0.37400827632174671</v>
      </c>
      <c r="AR55" s="45">
        <f t="shared" si="13"/>
        <v>2.8809781670355195</v>
      </c>
      <c r="AS55" s="45">
        <f t="shared" si="14"/>
        <v>4.6483700974677022</v>
      </c>
      <c r="AT55" s="45">
        <f t="shared" si="15"/>
        <v>-0.37912417006852328</v>
      </c>
      <c r="AU55" s="45">
        <f t="shared" si="16"/>
        <v>5.3628984150374315</v>
      </c>
      <c r="AV55" s="45">
        <f t="shared" si="17"/>
        <v>3.4473921802863128</v>
      </c>
      <c r="AW55" s="45">
        <f t="shared" si="18"/>
        <v>6.1386922558763546</v>
      </c>
      <c r="AX55" s="45">
        <f t="shared" si="19"/>
        <v>0.10134092533022887</v>
      </c>
      <c r="AY55" s="45">
        <f t="shared" si="20"/>
        <v>6.0260176130756182</v>
      </c>
      <c r="AZ55" s="45">
        <f t="shared" si="21"/>
        <v>1.2636582705674915</v>
      </c>
      <c r="BA55" s="45" t="str">
        <f t="shared" si="22"/>
        <v/>
      </c>
      <c r="BB55" s="45" t="str">
        <f t="shared" si="23"/>
        <v/>
      </c>
      <c r="BC55" s="32"/>
      <c r="BD55" s="39">
        <f t="shared" si="77"/>
        <v>38807</v>
      </c>
      <c r="BE55" s="44">
        <f>IF(AND(ISNUMBER(C54),ISNUMBER(C55)),INDEX('Country weights'!$B$6:$FB$133,MATCH(Goods!$BD55,'Country weights'!$A$6:$A$133,0),MATCH(Goods!BE$1,'Country weights'!$B$3:$FB$3,0)),"")</f>
        <v>0.21968536655293655</v>
      </c>
      <c r="BF55" s="44">
        <f>IF(AND(ISNUMBER(D54),ISNUMBER(D55)),INDEX('Country weights'!$B$6:$FB$133,MATCH(Goods!$BD55,'Country weights'!$A$6:$A$133,0),MATCH(Goods!BF$1,'Country weights'!$B$3:$FB$3,0)),"")</f>
        <v>7.7579256001965302E-2</v>
      </c>
      <c r="BG55" s="44">
        <f>IF(AND(ISNUMBER(E54),ISNUMBER(E55)),INDEX('Country weights'!$B$6:$FB$133,MATCH(Goods!$BD55,'Country weights'!$A$6:$A$133,0),MATCH(Goods!BG$1,'Country weights'!$B$3:$FB$3,0)),"")</f>
        <v>6.4746044923163271E-2</v>
      </c>
      <c r="BH55" s="44">
        <f>IF(AND(ISNUMBER(F54),ISNUMBER(F55)),INDEX('Country weights'!$B$6:$FB$133,MATCH(Goods!$BD55,'Country weights'!$A$6:$A$133,0),MATCH(Goods!BH$1,'Country weights'!$B$3:$FB$3,0)),"")</f>
        <v>4.1934843604836514E-2</v>
      </c>
      <c r="BI55" s="44">
        <f>IF(AND(ISNUMBER(G54),ISNUMBER(G55)),INDEX('Country weights'!$B$6:$FB$133,MATCH(Goods!$BD55,'Country weights'!$A$6:$A$133,0),MATCH(Goods!BI$1,'Country weights'!$B$3:$FB$3,0)),"")</f>
        <v>3.2252820451749544E-3</v>
      </c>
      <c r="BJ55" s="44">
        <f>IF(AND(ISNUMBER(H54),ISNUMBER(H55)),INDEX('Country weights'!$B$6:$FB$133,MATCH(Goods!$BD55,'Country weights'!$A$6:$A$133,0),MATCH(Goods!BJ$1,'Country weights'!$B$3:$FB$3,0)),"")</f>
        <v>1.68293971099505E-2</v>
      </c>
      <c r="BK55" s="44">
        <f>IF(AND(ISNUMBER(I54),ISNUMBER(I55)),INDEX('Country weights'!$B$6:$FB$133,MATCH(Goods!$BD55,'Country weights'!$A$6:$A$133,0),MATCH(Goods!BK$1,'Country weights'!$B$3:$FB$3,0)),"")</f>
        <v>1.4299478096339763E-2</v>
      </c>
      <c r="BL55" s="44">
        <f>IF(AND(ISNUMBER(J54),ISNUMBER(J55)),INDEX('Country weights'!$B$6:$FB$133,MATCH(Goods!$BD55,'Country weights'!$A$6:$A$133,0),MATCH(Goods!BL$1,'Country weights'!$B$3:$FB$3,0)),"")</f>
        <v>4.3944088493595782E-3</v>
      </c>
      <c r="BM55" s="44">
        <f>IF(AND(ISNUMBER(K54),ISNUMBER(K55)),INDEX('Country weights'!$B$6:$FB$133,MATCH(Goods!$BD55,'Country weights'!$A$6:$A$133,0),MATCH(Goods!BM$1,'Country weights'!$B$3:$FB$3,0)),"")</f>
        <v>2.7718960841785469E-2</v>
      </c>
      <c r="BN55" s="44">
        <f>IF(AND(ISNUMBER(L54),ISNUMBER(L55)),INDEX('Country weights'!$B$6:$FB$133,MATCH(Goods!$BD55,'Country weights'!$A$6:$A$133,0),MATCH(Goods!BN$1,'Country weights'!$B$3:$FB$3,0)),"")</f>
        <v>2.5479596241009565E-3</v>
      </c>
      <c r="BO55" s="44">
        <f>IF(AND(ISNUMBER(M54),ISNUMBER(M55)),INDEX('Country weights'!$B$6:$FB$133,MATCH(Goods!$BD55,'Country weights'!$A$6:$A$133,0),MATCH(Goods!BO$1,'Country weights'!$B$3:$FB$3,0)),"")</f>
        <v>9.4622998876748056E-3</v>
      </c>
      <c r="BP55" s="44">
        <f>IF(AND(ISNUMBER(N54),ISNUMBER(N55)),INDEX('Country weights'!$B$6:$FB$133,MATCH(Goods!$BD55,'Country weights'!$A$6:$A$133,0),MATCH(Goods!BP$1,'Country weights'!$B$3:$FB$3,0)),"")</f>
        <v>8.3885933515076908E-3</v>
      </c>
      <c r="BQ55" s="44">
        <f>IF(AND(ISNUMBER(O54),ISNUMBER(O55)),INDEX('Country weights'!$B$6:$FB$133,MATCH(Goods!$BD55,'Country weights'!$A$6:$A$133,0),MATCH(Goods!BQ$1,'Country weights'!$B$3:$FB$3,0)),"")</f>
        <v>4.377071121061853E-3</v>
      </c>
      <c r="BR55" s="44">
        <f>IF(AND(ISNUMBER(P54),ISNUMBER(P55)),INDEX('Country weights'!$B$6:$FB$133,MATCH(Goods!$BD55,'Country weights'!$A$6:$A$133,0),MATCH(Goods!BR$1,'Country weights'!$B$3:$FB$3,0)),"")</f>
        <v>1.6448092471974721E-2</v>
      </c>
      <c r="BS55" s="44">
        <f>IF(AND(ISNUMBER(Q54),ISNUMBER(Q55)),INDEX('Country weights'!$B$6:$FB$133,MATCH(Goods!$BD55,'Country weights'!$A$6:$A$133,0),MATCH(Goods!BS$1,'Country weights'!$B$3:$FB$3,0)),"")</f>
        <v>1.2841355118224387E-2</v>
      </c>
      <c r="BT55" s="44">
        <f>IF(AND(ISNUMBER(R54),ISNUMBER(R55)),INDEX('Country weights'!$B$6:$FB$133,MATCH(Goods!$BD55,'Country weights'!$A$6:$A$133,0),MATCH(Goods!BT$1,'Country weights'!$B$3:$FB$3,0)),"")</f>
        <v>9.1600029635587835E-3</v>
      </c>
      <c r="BU55" s="44">
        <f>IF(AND(ISNUMBER(S54),ISNUMBER(S55)),INDEX('Country weights'!$B$6:$FB$133,MATCH(Goods!$BD55,'Country weights'!$A$6:$A$133,0),MATCH(Goods!BU$1,'Country weights'!$B$3:$FB$3,0)),"")</f>
        <v>2.1348638011345032E-2</v>
      </c>
      <c r="BV55" s="44">
        <f>IF(AND(ISNUMBER(T54),ISNUMBER(T55)),INDEX('Country weights'!$B$6:$FB$133,MATCH(Goods!$BD55,'Country weights'!$A$6:$A$133,0),MATCH(Goods!BV$1,'Country weights'!$B$3:$FB$3,0)),"")</f>
        <v>1.3515280313984019E-2</v>
      </c>
      <c r="BW55" s="44">
        <f>IF(AND(ISNUMBER(U54),ISNUMBER(U55)),INDEX('Country weights'!$B$6:$FB$133,MATCH(Goods!$BD55,'Country weights'!$A$6:$A$133,0),MATCH(Goods!BW$1,'Country weights'!$B$3:$FB$3,0)),"")</f>
        <v>3.2753202273487166E-2</v>
      </c>
      <c r="BX55" s="44">
        <f>IF(AND(ISNUMBER(V54),ISNUMBER(V55)),INDEX('Country weights'!$B$6:$FB$133,MATCH(Goods!$BD55,'Country weights'!$A$6:$A$133,0),MATCH(Goods!BX$1,'Country weights'!$B$3:$FB$3,0)),"")</f>
        <v>3.6472526458558467E-2</v>
      </c>
      <c r="BY55" s="44">
        <f>IF(AND(ISNUMBER(W54),ISNUMBER(W55)),INDEX('Country weights'!$B$6:$FB$133,MATCH(Goods!$BD55,'Country weights'!$A$6:$A$133,0),MATCH(Goods!BY$1,'Country weights'!$B$3:$FB$3,0)),"")</f>
        <v>2.8551177569114055E-2</v>
      </c>
      <c r="BZ55" s="44">
        <f>IF(AND(ISNUMBER(X54),ISNUMBER(X55)),INDEX('Country weights'!$B$6:$FB$133,MATCH(Goods!$BD55,'Country weights'!$A$6:$A$133,0),MATCH(Goods!BZ$1,'Country weights'!$B$3:$FB$3,0)),"")</f>
        <v>2.2979286477809967E-2</v>
      </c>
      <c r="CA55" s="44">
        <f>IF(AND(ISNUMBER(Y54),ISNUMBER(Y55)),INDEX('Country weights'!$B$6:$FB$133,MATCH(Goods!$BD55,'Country weights'!$A$6:$A$133,0),MATCH(Goods!CA$1,'Country weights'!$B$3:$FB$3,0)),"")</f>
        <v>2.2847009266433425E-2</v>
      </c>
      <c r="CB55" s="44" t="str">
        <f>IF(AND(ISNUMBER(Z54),ISNUMBER(Z55)),INDEX('Country weights'!$B$6:$FB$133,MATCH(Goods!$BD55,'Country weights'!$A$6:$A$133,0),MATCH(Goods!CB$1,'Country weights'!$B$3:$FB$3,0)),"")</f>
        <v/>
      </c>
      <c r="CC55" s="44" t="str">
        <f>IF(AND(ISNUMBER(AA54),ISNUMBER(AA55)),INDEX('Country weights'!$B$6:$FB$133,MATCH(Goods!$BD55,'Country weights'!$A$6:$A$133,0),MATCH(Goods!CC$1,'Country weights'!$B$3:$FB$3,0)),"")</f>
        <v/>
      </c>
      <c r="CD55" s="46">
        <f t="shared" si="78"/>
        <v>0.71210553293434742</v>
      </c>
      <c r="CF55" s="39">
        <f t="shared" si="79"/>
        <v>38807</v>
      </c>
      <c r="CG55" s="45">
        <f t="shared" si="80"/>
        <v>0.30850113697008791</v>
      </c>
      <c r="CH55" s="45">
        <f t="shared" si="26"/>
        <v>0.10894348156836708</v>
      </c>
      <c r="CI55" s="45">
        <f t="shared" si="27"/>
        <v>9.0921979859314661E-2</v>
      </c>
      <c r="CJ55" s="45">
        <f t="shared" si="28"/>
        <v>5.8888523772645224E-2</v>
      </c>
      <c r="CK55" s="45">
        <f t="shared" si="29"/>
        <v>4.5292191901453874E-3</v>
      </c>
      <c r="CL55" s="45">
        <f t="shared" si="30"/>
        <v>2.3633290757624385E-2</v>
      </c>
      <c r="CM55" s="45">
        <f t="shared" si="31"/>
        <v>2.0080560303212956E-2</v>
      </c>
      <c r="CN55" s="45">
        <f t="shared" si="32"/>
        <v>6.171007871897438E-3</v>
      </c>
      <c r="CO55" s="45">
        <f t="shared" si="33"/>
        <v>3.8925355245541984E-2</v>
      </c>
      <c r="CP55" s="45">
        <f t="shared" si="34"/>
        <v>3.5780646354504112E-3</v>
      </c>
      <c r="CQ55" s="45">
        <f t="shared" si="35"/>
        <v>1.3287777513374809E-2</v>
      </c>
      <c r="CR55" s="45">
        <f t="shared" si="36"/>
        <v>1.1779986200838966E-2</v>
      </c>
      <c r="CS55" s="45">
        <f t="shared" si="37"/>
        <v>6.1466607386484063E-3</v>
      </c>
      <c r="CT55" s="45">
        <f t="shared" si="38"/>
        <v>2.309782990197768E-2</v>
      </c>
      <c r="CU55" s="45">
        <f t="shared" si="39"/>
        <v>1.8032938271536077E-2</v>
      </c>
      <c r="CV55" s="45">
        <f t="shared" si="40"/>
        <v>1.2863266103007923E-2</v>
      </c>
      <c r="CW55" s="45">
        <f t="shared" si="41"/>
        <v>2.9979598562272749E-2</v>
      </c>
      <c r="CX55" s="45">
        <f t="shared" si="42"/>
        <v>1.8979322149474242E-2</v>
      </c>
      <c r="CY55" s="45">
        <f t="shared" si="43"/>
        <v>4.5994871207533289E-2</v>
      </c>
      <c r="CZ55" s="45">
        <f t="shared" si="44"/>
        <v>5.1217866975794238E-2</v>
      </c>
      <c r="DA55" s="45">
        <f t="shared" si="45"/>
        <v>4.0094025742875856E-2</v>
      </c>
      <c r="DB55" s="45">
        <f t="shared" si="46"/>
        <v>3.226949576296656E-2</v>
      </c>
      <c r="DC55" s="45">
        <f t="shared" si="47"/>
        <v>3.2083740695411513E-2</v>
      </c>
      <c r="DD55" s="45" t="str">
        <f t="shared" si="48"/>
        <v/>
      </c>
      <c r="DE55" s="45" t="str">
        <f t="shared" si="49"/>
        <v/>
      </c>
      <c r="DF55" s="46">
        <f t="shared" si="81"/>
        <v>0.99999999999999989</v>
      </c>
      <c r="DG55" s="47">
        <f>SUMPRODUCT(AD55:BB55,CG55:DE55,'Sector weights'!B42:Z42)</f>
        <v>2.7380903596291506</v>
      </c>
      <c r="DI55" s="45">
        <f>IF(AND(ISNUMBER(C54),ISNUMBER(C55)),CG55*'Sector weights'!B42,"")</f>
        <v>0.25348305550981654</v>
      </c>
      <c r="DJ55" s="45">
        <f>IF(AND(ISNUMBER(D54),ISNUMBER(D55)),CH55*'Sector weights'!C42,"")</f>
        <v>8.1255910188202982E-2</v>
      </c>
      <c r="DK55" s="45">
        <f>IF(AND(ISNUMBER(E54),ISNUMBER(E55)),CI55*'Sector weights'!D42,"")</f>
        <v>7.2642516941876595E-2</v>
      </c>
      <c r="DL55" s="45">
        <f>IF(AND(ISNUMBER(F54),ISNUMBER(F55)),CJ55*'Sector weights'!E42,"")</f>
        <v>4.8476318317306054E-2</v>
      </c>
      <c r="DM55" s="45">
        <f>IF(AND(ISNUMBER(G54),ISNUMBER(G55)),CK55*'Sector weights'!F42,"")</f>
        <v>3.4150906622507048E-3</v>
      </c>
      <c r="DN55" s="45">
        <f>IF(AND(ISNUMBER(H54),ISNUMBER(H55)),CL55*'Sector weights'!G42,"")</f>
        <v>1.7681633936511648E-2</v>
      </c>
      <c r="DO55" s="45">
        <f>IF(AND(ISNUMBER(I54),ISNUMBER(I55)),CM55*'Sector weights'!H42,"")</f>
        <v>1.587966202091547E-2</v>
      </c>
      <c r="DP55" s="45">
        <f>IF(AND(ISNUMBER(J54),ISNUMBER(J55)),CN55*'Sector weights'!I42,"")</f>
        <v>5.0630086154763625E-3</v>
      </c>
      <c r="DQ55" s="45">
        <f>IF(AND(ISNUMBER(K54),ISNUMBER(K55)),CO55*'Sector weights'!J42,"")</f>
        <v>3.5635670168539191E-2</v>
      </c>
      <c r="DR55" s="45">
        <f>IF(AND(ISNUMBER(L54),ISNUMBER(L55)),CP55*'Sector weights'!K42,"")</f>
        <v>2.7430628301407466E-3</v>
      </c>
      <c r="DS55" s="45">
        <f>IF(AND(ISNUMBER(M54),ISNUMBER(M55)),CQ55*'Sector weights'!L42,"")</f>
        <v>1.1288946166413003E-2</v>
      </c>
      <c r="DT55" s="45">
        <f>IF(AND(ISNUMBER(N54),ISNUMBER(N55)),CR55*'Sector weights'!M42,"")</f>
        <v>1.0322342360214589E-2</v>
      </c>
      <c r="DU55" s="45">
        <f>IF(AND(ISNUMBER(O54),ISNUMBER(O55)),CS55*'Sector weights'!N42,"")</f>
        <v>5.2689551054102236E-3</v>
      </c>
      <c r="DV55" s="45">
        <f>IF(AND(ISNUMBER(P54),ISNUMBER(P55)),CT55*'Sector weights'!O42,"")</f>
        <v>1.5611682699732048E-2</v>
      </c>
      <c r="DW55" s="45">
        <f>IF(AND(ISNUMBER(Q54),ISNUMBER(Q55)),CU55*'Sector weights'!P42,"")</f>
        <v>1.1902333339043324E-2</v>
      </c>
      <c r="DX55" s="45">
        <f>IF(AND(ISNUMBER(R54),ISNUMBER(R55)),CV55*'Sector weights'!Q42,"")</f>
        <v>8.9626610792579685E-3</v>
      </c>
      <c r="DY55" s="45">
        <f>IF(AND(ISNUMBER(S54),ISNUMBER(S55)),CW55*'Sector weights'!R42,"")</f>
        <v>2.1877530559895809E-2</v>
      </c>
      <c r="DZ55" s="45">
        <f>IF(AND(ISNUMBER(T54),ISNUMBER(T55)),CX55*'Sector weights'!S42,"")</f>
        <v>1.6483512140611823E-2</v>
      </c>
      <c r="EA55" s="45">
        <f>IF(AND(ISNUMBER(U54),ISNUMBER(U55)),CY55*'Sector weights'!T42,"")</f>
        <v>3.8669018632441168E-2</v>
      </c>
      <c r="EB55" s="45">
        <f>IF(AND(ISNUMBER(V54),ISNUMBER(V55)),CZ55*'Sector weights'!U42,"")</f>
        <v>4.1130027645770936E-2</v>
      </c>
      <c r="EC55" s="45">
        <f>IF(AND(ISNUMBER(W54),ISNUMBER(W55)),DA55*'Sector weights'!V42,"")</f>
        <v>2.9291629346108915E-2</v>
      </c>
      <c r="ED55" s="45">
        <f>IF(AND(ISNUMBER(X54),ISNUMBER(X55)),DB55*'Sector weights'!W42,"")</f>
        <v>2.7194214396514597E-2</v>
      </c>
      <c r="EE55" s="45">
        <f>IF(AND(ISNUMBER(Y54),ISNUMBER(Y55)),DC55*'Sector weights'!X42,"")</f>
        <v>2.5518499747320171E-2</v>
      </c>
      <c r="EF55" s="45" t="str">
        <f>IF(AND(ISNUMBER(Z54),ISNUMBER(Z55)),DD55*'Sector weights'!Y42,"")</f>
        <v/>
      </c>
      <c r="EG55" s="45" t="str">
        <f>IF(AND(ISNUMBER(AA54),ISNUMBER(AA55)),DE55*'Sector weights'!Z42,"")</f>
        <v/>
      </c>
      <c r="EH55" s="46">
        <f t="shared" si="82"/>
        <v>0.79979728240977077</v>
      </c>
      <c r="EI55" s="47">
        <f t="shared" si="83"/>
        <v>2.7380903596291502</v>
      </c>
      <c r="EK55" s="39">
        <f t="shared" si="84"/>
        <v>38807</v>
      </c>
      <c r="EL55" s="45">
        <f t="shared" si="85"/>
        <v>0.31693412954102312</v>
      </c>
      <c r="EM55" s="45">
        <f t="shared" si="51"/>
        <v>0.10159563176231456</v>
      </c>
      <c r="EN55" s="45">
        <f t="shared" si="52"/>
        <v>9.0826161253019469E-2</v>
      </c>
      <c r="EO55" s="45">
        <f t="shared" si="53"/>
        <v>6.0610756479751997E-2</v>
      </c>
      <c r="EP55" s="45">
        <f t="shared" si="54"/>
        <v>4.2699453190952526E-3</v>
      </c>
      <c r="EQ55" s="45">
        <f t="shared" si="55"/>
        <v>2.2107644431145469E-2</v>
      </c>
      <c r="ER55" s="45">
        <f t="shared" si="56"/>
        <v>1.985460862416338E-2</v>
      </c>
      <c r="ES55" s="45">
        <f t="shared" si="57"/>
        <v>6.3303648647337661E-3</v>
      </c>
      <c r="ET55" s="45">
        <f t="shared" si="58"/>
        <v>4.4555878035956481E-2</v>
      </c>
      <c r="EU55" s="45">
        <f t="shared" si="59"/>
        <v>3.4296976127200151E-3</v>
      </c>
      <c r="EV55" s="45">
        <f t="shared" si="60"/>
        <v>1.4114759345517739E-2</v>
      </c>
      <c r="EW55" s="45">
        <f t="shared" si="61"/>
        <v>1.2906198342051887E-2</v>
      </c>
      <c r="EX55" s="45">
        <f t="shared" si="62"/>
        <v>6.5878632264603143E-3</v>
      </c>
      <c r="EY55" s="45">
        <f t="shared" si="63"/>
        <v>1.951954956972898E-2</v>
      </c>
      <c r="EZ55" s="45">
        <f t="shared" si="64"/>
        <v>1.4881687648627497E-2</v>
      </c>
      <c r="FA55" s="45">
        <f t="shared" si="65"/>
        <v>1.1206165957770796E-2</v>
      </c>
      <c r="FB55" s="45">
        <f t="shared" si="66"/>
        <v>2.7353844581691142E-2</v>
      </c>
      <c r="FC55" s="45">
        <f t="shared" si="67"/>
        <v>2.0609612589514409E-2</v>
      </c>
      <c r="FD55" s="45">
        <f t="shared" si="68"/>
        <v>4.8348524661064499E-2</v>
      </c>
      <c r="FE55" s="45">
        <f t="shared" si="69"/>
        <v>5.1425565640642226E-2</v>
      </c>
      <c r="FF55" s="45">
        <f t="shared" si="70"/>
        <v>3.6623817047557239E-2</v>
      </c>
      <c r="FG55" s="45">
        <f t="shared" si="71"/>
        <v>3.4001383843889864E-2</v>
      </c>
      <c r="FH55" s="45">
        <f t="shared" si="72"/>
        <v>3.1906209621560003E-2</v>
      </c>
      <c r="FI55" s="45" t="str">
        <f t="shared" si="73"/>
        <v/>
      </c>
      <c r="FJ55" s="45" t="str">
        <f t="shared" si="74"/>
        <v/>
      </c>
      <c r="FK55" s="46">
        <f t="shared" si="86"/>
        <v>1.0000000000000004</v>
      </c>
      <c r="FL55" s="47">
        <f t="shared" si="87"/>
        <v>3.4234804491700035</v>
      </c>
    </row>
    <row r="56" spans="1:168" x14ac:dyDescent="0.2">
      <c r="A56" t="s">
        <v>740</v>
      </c>
      <c r="B56" s="11">
        <v>38898</v>
      </c>
      <c r="C56" s="2">
        <v>1887.5</v>
      </c>
      <c r="D56" s="3">
        <v>134497</v>
      </c>
      <c r="E56" s="9">
        <v>64268.7</v>
      </c>
      <c r="F56" s="3">
        <v>465145</v>
      </c>
      <c r="G56" s="3">
        <v>9761</v>
      </c>
      <c r="H56" s="2">
        <v>57973</v>
      </c>
      <c r="I56" s="2">
        <v>986836.4</v>
      </c>
      <c r="J56" s="2">
        <v>6667152.7999999998</v>
      </c>
      <c r="K56" s="2">
        <v>1441323.825060691</v>
      </c>
      <c r="L56" s="9">
        <v>7660.9192000000003</v>
      </c>
      <c r="M56" s="3">
        <v>459493</v>
      </c>
      <c r="N56" s="9">
        <v>4929.4610000000002</v>
      </c>
      <c r="O56" s="2">
        <v>31783.8</v>
      </c>
      <c r="P56" s="2">
        <v>22254.5</v>
      </c>
      <c r="Q56" s="3">
        <v>136439</v>
      </c>
      <c r="R56" s="3">
        <v>181514</v>
      </c>
      <c r="S56" s="2">
        <v>47492.2</v>
      </c>
      <c r="T56" s="2">
        <v>115492.1</v>
      </c>
      <c r="U56" s="3">
        <v>777252</v>
      </c>
      <c r="V56" s="2">
        <v>72771.199999999997</v>
      </c>
      <c r="W56" s="2">
        <v>73645.899999999994</v>
      </c>
      <c r="X56" s="3">
        <v>1545405.3815482063</v>
      </c>
      <c r="Y56" s="2">
        <v>225232.9</v>
      </c>
      <c r="Z56" s="3" t="e">
        <v>#N/A</v>
      </c>
      <c r="AA56" s="3" t="e">
        <v>#N/A</v>
      </c>
      <c r="AB56" s="28"/>
      <c r="AC56" s="43">
        <f t="shared" si="75"/>
        <v>38898</v>
      </c>
      <c r="AD56" s="45">
        <f t="shared" si="76"/>
        <v>1.1359374162781988</v>
      </c>
      <c r="AE56" s="45">
        <f t="shared" si="0"/>
        <v>3.1094517827983559</v>
      </c>
      <c r="AF56" s="45">
        <f t="shared" si="1"/>
        <v>0.9825056486611361</v>
      </c>
      <c r="AG56" s="45">
        <f t="shared" si="2"/>
        <v>3.0879054635071679</v>
      </c>
      <c r="AH56" s="45">
        <f t="shared" si="3"/>
        <v>-2.0569937788480819</v>
      </c>
      <c r="AI56" s="45">
        <f t="shared" si="4"/>
        <v>4.4897444216142279</v>
      </c>
      <c r="AJ56" s="45">
        <f t="shared" si="5"/>
        <v>2.7124003787353912</v>
      </c>
      <c r="AK56" s="45">
        <f t="shared" si="6"/>
        <v>0.83803760154714801</v>
      </c>
      <c r="AL56" s="45">
        <f t="shared" si="7"/>
        <v>6.1010122814475487E-2</v>
      </c>
      <c r="AM56" s="45">
        <f t="shared" si="8"/>
        <v>0.48525274498083526</v>
      </c>
      <c r="AN56" s="45">
        <f t="shared" si="9"/>
        <v>3.0951451431238119</v>
      </c>
      <c r="AO56" s="45">
        <f t="shared" si="10"/>
        <v>0.48126206849741227</v>
      </c>
      <c r="AP56" s="45">
        <f t="shared" si="11"/>
        <v>7.8784628647845079</v>
      </c>
      <c r="AQ56" s="45">
        <f t="shared" si="12"/>
        <v>2.6281324073305523</v>
      </c>
      <c r="AR56" s="45">
        <f t="shared" si="13"/>
        <v>4.0780209469613249</v>
      </c>
      <c r="AS56" s="45">
        <f t="shared" si="14"/>
        <v>1.1118662195434448</v>
      </c>
      <c r="AT56" s="45">
        <f t="shared" si="15"/>
        <v>1.2546984566249586</v>
      </c>
      <c r="AU56" s="45">
        <f t="shared" si="16"/>
        <v>-0.17037026792474652</v>
      </c>
      <c r="AV56" s="45">
        <f t="shared" si="17"/>
        <v>-1.2580749661756596</v>
      </c>
      <c r="AW56" s="45">
        <f t="shared" si="18"/>
        <v>1.2809878247702189</v>
      </c>
      <c r="AX56" s="45">
        <f t="shared" si="19"/>
        <v>2.274182281764725</v>
      </c>
      <c r="AY56" s="45">
        <f t="shared" si="20"/>
        <v>-1.7261216657887379</v>
      </c>
      <c r="AZ56" s="45">
        <f t="shared" si="21"/>
        <v>7.8657200900729141</v>
      </c>
      <c r="BA56" s="45" t="str">
        <f t="shared" si="22"/>
        <v/>
      </c>
      <c r="BB56" s="45" t="str">
        <f t="shared" si="23"/>
        <v/>
      </c>
      <c r="BC56" s="32"/>
      <c r="BD56" s="39">
        <f t="shared" si="77"/>
        <v>38898</v>
      </c>
      <c r="BE56" s="44">
        <f>IF(AND(ISNUMBER(C55),ISNUMBER(C56)),INDEX('Country weights'!$B$6:$FB$133,MATCH(Goods!$BD56,'Country weights'!$A$6:$A$133,0),MATCH(Goods!BE$1,'Country weights'!$B$3:$FB$3,0)),"")</f>
        <v>0.21968536655293655</v>
      </c>
      <c r="BF56" s="44">
        <f>IF(AND(ISNUMBER(D55),ISNUMBER(D56)),INDEX('Country weights'!$B$6:$FB$133,MATCH(Goods!$BD56,'Country weights'!$A$6:$A$133,0),MATCH(Goods!BF$1,'Country weights'!$B$3:$FB$3,0)),"")</f>
        <v>7.7579256001965302E-2</v>
      </c>
      <c r="BG56" s="44">
        <f>IF(AND(ISNUMBER(E55),ISNUMBER(E56)),INDEX('Country weights'!$B$6:$FB$133,MATCH(Goods!$BD56,'Country weights'!$A$6:$A$133,0),MATCH(Goods!BG$1,'Country weights'!$B$3:$FB$3,0)),"")</f>
        <v>6.4746044923163271E-2</v>
      </c>
      <c r="BH56" s="44">
        <f>IF(AND(ISNUMBER(F55),ISNUMBER(F56)),INDEX('Country weights'!$B$6:$FB$133,MATCH(Goods!$BD56,'Country weights'!$A$6:$A$133,0),MATCH(Goods!BH$1,'Country weights'!$B$3:$FB$3,0)),"")</f>
        <v>4.1934843604836514E-2</v>
      </c>
      <c r="BI56" s="44">
        <f>IF(AND(ISNUMBER(G55),ISNUMBER(G56)),INDEX('Country weights'!$B$6:$FB$133,MATCH(Goods!$BD56,'Country weights'!$A$6:$A$133,0),MATCH(Goods!BI$1,'Country weights'!$B$3:$FB$3,0)),"")</f>
        <v>3.2252820451749544E-3</v>
      </c>
      <c r="BJ56" s="44">
        <f>IF(AND(ISNUMBER(H55),ISNUMBER(H56)),INDEX('Country weights'!$B$6:$FB$133,MATCH(Goods!$BD56,'Country weights'!$A$6:$A$133,0),MATCH(Goods!BJ$1,'Country weights'!$B$3:$FB$3,0)),"")</f>
        <v>1.68293971099505E-2</v>
      </c>
      <c r="BK56" s="44">
        <f>IF(AND(ISNUMBER(I55),ISNUMBER(I56)),INDEX('Country weights'!$B$6:$FB$133,MATCH(Goods!$BD56,'Country weights'!$A$6:$A$133,0),MATCH(Goods!BK$1,'Country weights'!$B$3:$FB$3,0)),"")</f>
        <v>1.4299478096339763E-2</v>
      </c>
      <c r="BL56" s="44">
        <f>IF(AND(ISNUMBER(J55),ISNUMBER(J56)),INDEX('Country weights'!$B$6:$FB$133,MATCH(Goods!$BD56,'Country weights'!$A$6:$A$133,0),MATCH(Goods!BL$1,'Country weights'!$B$3:$FB$3,0)),"")</f>
        <v>4.3944088493595782E-3</v>
      </c>
      <c r="BM56" s="44">
        <f>IF(AND(ISNUMBER(K55),ISNUMBER(K56)),INDEX('Country weights'!$B$6:$FB$133,MATCH(Goods!$BD56,'Country weights'!$A$6:$A$133,0),MATCH(Goods!BM$1,'Country weights'!$B$3:$FB$3,0)),"")</f>
        <v>2.7718960841785469E-2</v>
      </c>
      <c r="BN56" s="44">
        <f>IF(AND(ISNUMBER(L55),ISNUMBER(L56)),INDEX('Country weights'!$B$6:$FB$133,MATCH(Goods!$BD56,'Country weights'!$A$6:$A$133,0),MATCH(Goods!BN$1,'Country weights'!$B$3:$FB$3,0)),"")</f>
        <v>2.5479596241009565E-3</v>
      </c>
      <c r="BO56" s="44">
        <f>IF(AND(ISNUMBER(M55),ISNUMBER(M56)),INDEX('Country weights'!$B$6:$FB$133,MATCH(Goods!$BD56,'Country weights'!$A$6:$A$133,0),MATCH(Goods!BO$1,'Country weights'!$B$3:$FB$3,0)),"")</f>
        <v>9.4622998876748056E-3</v>
      </c>
      <c r="BP56" s="44">
        <f>IF(AND(ISNUMBER(N55),ISNUMBER(N56)),INDEX('Country weights'!$B$6:$FB$133,MATCH(Goods!$BD56,'Country weights'!$A$6:$A$133,0),MATCH(Goods!BP$1,'Country weights'!$B$3:$FB$3,0)),"")</f>
        <v>8.3885933515076908E-3</v>
      </c>
      <c r="BQ56" s="44">
        <f>IF(AND(ISNUMBER(O55),ISNUMBER(O56)),INDEX('Country weights'!$B$6:$FB$133,MATCH(Goods!$BD56,'Country weights'!$A$6:$A$133,0),MATCH(Goods!BQ$1,'Country weights'!$B$3:$FB$3,0)),"")</f>
        <v>4.377071121061853E-3</v>
      </c>
      <c r="BR56" s="44">
        <f>IF(AND(ISNUMBER(P55),ISNUMBER(P56)),INDEX('Country weights'!$B$6:$FB$133,MATCH(Goods!$BD56,'Country weights'!$A$6:$A$133,0),MATCH(Goods!BR$1,'Country weights'!$B$3:$FB$3,0)),"")</f>
        <v>1.6448092471974721E-2</v>
      </c>
      <c r="BS56" s="44">
        <f>IF(AND(ISNUMBER(Q55),ISNUMBER(Q56)),INDEX('Country weights'!$B$6:$FB$133,MATCH(Goods!$BD56,'Country weights'!$A$6:$A$133,0),MATCH(Goods!BS$1,'Country weights'!$B$3:$FB$3,0)),"")</f>
        <v>1.2841355118224387E-2</v>
      </c>
      <c r="BT56" s="44">
        <f>IF(AND(ISNUMBER(R55),ISNUMBER(R56)),INDEX('Country weights'!$B$6:$FB$133,MATCH(Goods!$BD56,'Country weights'!$A$6:$A$133,0),MATCH(Goods!BT$1,'Country weights'!$B$3:$FB$3,0)),"")</f>
        <v>9.1600029635587835E-3</v>
      </c>
      <c r="BU56" s="44">
        <f>IF(AND(ISNUMBER(S55),ISNUMBER(S56)),INDEX('Country weights'!$B$6:$FB$133,MATCH(Goods!$BD56,'Country weights'!$A$6:$A$133,0),MATCH(Goods!BU$1,'Country weights'!$B$3:$FB$3,0)),"")</f>
        <v>2.1348638011345032E-2</v>
      </c>
      <c r="BV56" s="44">
        <f>IF(AND(ISNUMBER(T55),ISNUMBER(T56)),INDEX('Country weights'!$B$6:$FB$133,MATCH(Goods!$BD56,'Country weights'!$A$6:$A$133,0),MATCH(Goods!BV$1,'Country weights'!$B$3:$FB$3,0)),"")</f>
        <v>1.3515280313984019E-2</v>
      </c>
      <c r="BW56" s="44">
        <f>IF(AND(ISNUMBER(U55),ISNUMBER(U56)),INDEX('Country weights'!$B$6:$FB$133,MATCH(Goods!$BD56,'Country weights'!$A$6:$A$133,0),MATCH(Goods!BW$1,'Country weights'!$B$3:$FB$3,0)),"")</f>
        <v>3.2753202273487166E-2</v>
      </c>
      <c r="BX56" s="44">
        <f>IF(AND(ISNUMBER(V55),ISNUMBER(V56)),INDEX('Country weights'!$B$6:$FB$133,MATCH(Goods!$BD56,'Country weights'!$A$6:$A$133,0),MATCH(Goods!BX$1,'Country weights'!$B$3:$FB$3,0)),"")</f>
        <v>3.6472526458558467E-2</v>
      </c>
      <c r="BY56" s="44">
        <f>IF(AND(ISNUMBER(W55),ISNUMBER(W56)),INDEX('Country weights'!$B$6:$FB$133,MATCH(Goods!$BD56,'Country weights'!$A$6:$A$133,0),MATCH(Goods!BY$1,'Country weights'!$B$3:$FB$3,0)),"")</f>
        <v>2.8551177569114055E-2</v>
      </c>
      <c r="BZ56" s="44">
        <f>IF(AND(ISNUMBER(X55),ISNUMBER(X56)),INDEX('Country weights'!$B$6:$FB$133,MATCH(Goods!$BD56,'Country weights'!$A$6:$A$133,0),MATCH(Goods!BZ$1,'Country weights'!$B$3:$FB$3,0)),"")</f>
        <v>2.2979286477809967E-2</v>
      </c>
      <c r="CA56" s="44">
        <f>IF(AND(ISNUMBER(Y55),ISNUMBER(Y56)),INDEX('Country weights'!$B$6:$FB$133,MATCH(Goods!$BD56,'Country weights'!$A$6:$A$133,0),MATCH(Goods!CA$1,'Country weights'!$B$3:$FB$3,0)),"")</f>
        <v>2.2847009266433425E-2</v>
      </c>
      <c r="CB56" s="44" t="str">
        <f>IF(AND(ISNUMBER(Z55),ISNUMBER(Z56)),INDEX('Country weights'!$B$6:$FB$133,MATCH(Goods!$BD56,'Country weights'!$A$6:$A$133,0),MATCH(Goods!CB$1,'Country weights'!$B$3:$FB$3,0)),"")</f>
        <v/>
      </c>
      <c r="CC56" s="44" t="str">
        <f>IF(AND(ISNUMBER(AA55),ISNUMBER(AA56)),INDEX('Country weights'!$B$6:$FB$133,MATCH(Goods!$BD56,'Country weights'!$A$6:$A$133,0),MATCH(Goods!CC$1,'Country weights'!$B$3:$FB$3,0)),"")</f>
        <v/>
      </c>
      <c r="CD56" s="46">
        <f t="shared" si="78"/>
        <v>0.71210553293434742</v>
      </c>
      <c r="CF56" s="39">
        <f t="shared" si="79"/>
        <v>38898</v>
      </c>
      <c r="CG56" s="45">
        <f t="shared" si="80"/>
        <v>0.30850113697008791</v>
      </c>
      <c r="CH56" s="45">
        <f t="shared" si="26"/>
        <v>0.10894348156836708</v>
      </c>
      <c r="CI56" s="45">
        <f t="shared" si="27"/>
        <v>9.0921979859314661E-2</v>
      </c>
      <c r="CJ56" s="45">
        <f t="shared" si="28"/>
        <v>5.8888523772645224E-2</v>
      </c>
      <c r="CK56" s="45">
        <f t="shared" si="29"/>
        <v>4.5292191901453874E-3</v>
      </c>
      <c r="CL56" s="45">
        <f t="shared" si="30"/>
        <v>2.3633290757624385E-2</v>
      </c>
      <c r="CM56" s="45">
        <f t="shared" si="31"/>
        <v>2.0080560303212956E-2</v>
      </c>
      <c r="CN56" s="45">
        <f t="shared" si="32"/>
        <v>6.171007871897438E-3</v>
      </c>
      <c r="CO56" s="45">
        <f t="shared" si="33"/>
        <v>3.8925355245541984E-2</v>
      </c>
      <c r="CP56" s="45">
        <f t="shared" si="34"/>
        <v>3.5780646354504112E-3</v>
      </c>
      <c r="CQ56" s="45">
        <f t="shared" si="35"/>
        <v>1.3287777513374809E-2</v>
      </c>
      <c r="CR56" s="45">
        <f t="shared" si="36"/>
        <v>1.1779986200838966E-2</v>
      </c>
      <c r="CS56" s="45">
        <f t="shared" si="37"/>
        <v>6.1466607386484063E-3</v>
      </c>
      <c r="CT56" s="45">
        <f t="shared" si="38"/>
        <v>2.309782990197768E-2</v>
      </c>
      <c r="CU56" s="45">
        <f t="shared" si="39"/>
        <v>1.8032938271536077E-2</v>
      </c>
      <c r="CV56" s="45">
        <f t="shared" si="40"/>
        <v>1.2863266103007923E-2</v>
      </c>
      <c r="CW56" s="45">
        <f t="shared" si="41"/>
        <v>2.9979598562272749E-2</v>
      </c>
      <c r="CX56" s="45">
        <f t="shared" si="42"/>
        <v>1.8979322149474242E-2</v>
      </c>
      <c r="CY56" s="45">
        <f t="shared" si="43"/>
        <v>4.5994871207533289E-2</v>
      </c>
      <c r="CZ56" s="45">
        <f t="shared" si="44"/>
        <v>5.1217866975794238E-2</v>
      </c>
      <c r="DA56" s="45">
        <f t="shared" si="45"/>
        <v>4.0094025742875856E-2</v>
      </c>
      <c r="DB56" s="45">
        <f t="shared" si="46"/>
        <v>3.226949576296656E-2</v>
      </c>
      <c r="DC56" s="45">
        <f t="shared" si="47"/>
        <v>3.2083740695411513E-2</v>
      </c>
      <c r="DD56" s="45" t="str">
        <f t="shared" si="48"/>
        <v/>
      </c>
      <c r="DE56" s="45" t="str">
        <f t="shared" si="49"/>
        <v/>
      </c>
      <c r="DF56" s="46">
        <f t="shared" si="81"/>
        <v>0.99999999999999989</v>
      </c>
      <c r="DG56" s="47">
        <f>SUMPRODUCT(AD56:BB56,CG56:DE56,'Sector weights'!B43:Z43)</f>
        <v>1.3177159613533695</v>
      </c>
      <c r="DI56" s="45">
        <f>IF(AND(ISNUMBER(C55),ISNUMBER(C56)),CG56*'Sector weights'!B43,"")</f>
        <v>0.25193877037031243</v>
      </c>
      <c r="DJ56" s="45">
        <f>IF(AND(ISNUMBER(D55),ISNUMBER(D56)),CH56*'Sector weights'!C43,"")</f>
        <v>8.3243689250078329E-2</v>
      </c>
      <c r="DK56" s="45">
        <f>IF(AND(ISNUMBER(E55),ISNUMBER(E56)),CI56*'Sector weights'!D43,"")</f>
        <v>7.331007225087488E-2</v>
      </c>
      <c r="DL56" s="45">
        <f>IF(AND(ISNUMBER(F55),ISNUMBER(F56)),CJ56*'Sector weights'!E43,"")</f>
        <v>4.8395320216927204E-2</v>
      </c>
      <c r="DM56" s="45">
        <f>IF(AND(ISNUMBER(G55),ISNUMBER(G56)),CK56*'Sector weights'!F43,"")</f>
        <v>3.411548518554072E-3</v>
      </c>
      <c r="DN56" s="45">
        <f>IF(AND(ISNUMBER(H55),ISNUMBER(H56)),CL56*'Sector weights'!G43,"")</f>
        <v>1.7736956386312206E-2</v>
      </c>
      <c r="DO56" s="45">
        <f>IF(AND(ISNUMBER(I55),ISNUMBER(I56)),CM56*'Sector weights'!H43,"")</f>
        <v>1.572988299447289E-2</v>
      </c>
      <c r="DP56" s="45">
        <f>IF(AND(ISNUMBER(J55),ISNUMBER(J56)),CN56*'Sector weights'!I43,"")</f>
        <v>5.0539828107716662E-3</v>
      </c>
      <c r="DQ56" s="45">
        <f>IF(AND(ISNUMBER(K55),ISNUMBER(K56)),CO56*'Sector weights'!J43,"")</f>
        <v>3.5887157793517248E-2</v>
      </c>
      <c r="DR56" s="45">
        <f>IF(AND(ISNUMBER(L55),ISNUMBER(L56)),CP56*'Sector weights'!K43,"")</f>
        <v>2.8409454990025182E-3</v>
      </c>
      <c r="DS56" s="45">
        <f>IF(AND(ISNUMBER(M55),ISNUMBER(M56)),CQ56*'Sector weights'!L43,"")</f>
        <v>1.1264976056447464E-2</v>
      </c>
      <c r="DT56" s="45">
        <f>IF(AND(ISNUMBER(N55),ISNUMBER(N56)),CR56*'Sector weights'!M43,"")</f>
        <v>1.0186756863112755E-2</v>
      </c>
      <c r="DU56" s="45">
        <f>IF(AND(ISNUMBER(O55),ISNUMBER(O56)),CS56*'Sector weights'!N43,"")</f>
        <v>5.3025250177438088E-3</v>
      </c>
      <c r="DV56" s="45">
        <f>IF(AND(ISNUMBER(P55),ISNUMBER(P56)),CT56*'Sector weights'!O43,"")</f>
        <v>1.5610634324214591E-2</v>
      </c>
      <c r="DW56" s="45">
        <f>IF(AND(ISNUMBER(Q55),ISNUMBER(Q56)),CU56*'Sector weights'!P43,"")</f>
        <v>1.1997340564397004E-2</v>
      </c>
      <c r="DX56" s="45">
        <f>IF(AND(ISNUMBER(R55),ISNUMBER(R56)),CV56*'Sector weights'!Q43,"")</f>
        <v>9.2180569975281179E-3</v>
      </c>
      <c r="DY56" s="45">
        <f>IF(AND(ISNUMBER(S55),ISNUMBER(S56)),CW56*'Sector weights'!R43,"")</f>
        <v>2.186456799796729E-2</v>
      </c>
      <c r="DZ56" s="45">
        <f>IF(AND(ISNUMBER(T55),ISNUMBER(T56)),CX56*'Sector weights'!S43,"")</f>
        <v>1.639943711551111E-2</v>
      </c>
      <c r="EA56" s="45">
        <f>IF(AND(ISNUMBER(U55),ISNUMBER(U56)),CY56*'Sector weights'!T43,"")</f>
        <v>3.8466949474464371E-2</v>
      </c>
      <c r="EB56" s="45">
        <f>IF(AND(ISNUMBER(V55),ISNUMBER(V56)),CZ56*'Sector weights'!U43,"")</f>
        <v>4.0944843254412326E-2</v>
      </c>
      <c r="EC56" s="45">
        <f>IF(AND(ISNUMBER(W55),ISNUMBER(W56)),DA56*'Sector weights'!V43,"")</f>
        <v>2.9005262694758616E-2</v>
      </c>
      <c r="ED56" s="45">
        <f>IF(AND(ISNUMBER(X55),ISNUMBER(X56)),DB56*'Sector weights'!W43,"")</f>
        <v>2.7403975621126158E-2</v>
      </c>
      <c r="EE56" s="45">
        <f>IF(AND(ISNUMBER(Y55),ISNUMBER(Y56)),DC56*'Sector weights'!X43,"")</f>
        <v>2.5303609875437352E-2</v>
      </c>
      <c r="EF56" s="45" t="str">
        <f>IF(AND(ISNUMBER(Z55),ISNUMBER(Z56)),DD56*'Sector weights'!Y43,"")</f>
        <v/>
      </c>
      <c r="EG56" s="45" t="str">
        <f>IF(AND(ISNUMBER(AA55),ISNUMBER(AA56)),DE56*'Sector weights'!Z43,"")</f>
        <v/>
      </c>
      <c r="EH56" s="46">
        <f t="shared" si="82"/>
        <v>0.80051726194794437</v>
      </c>
      <c r="EI56" s="47">
        <f t="shared" si="83"/>
        <v>1.3177159613533695</v>
      </c>
      <c r="EK56" s="39">
        <f t="shared" si="84"/>
        <v>38898</v>
      </c>
      <c r="EL56" s="45">
        <f t="shared" si="85"/>
        <v>0.31471997213058894</v>
      </c>
      <c r="EM56" s="45">
        <f t="shared" si="51"/>
        <v>0.10398737567197078</v>
      </c>
      <c r="EN56" s="45">
        <f t="shared" si="52"/>
        <v>9.1578377800979952E-2</v>
      </c>
      <c r="EO56" s="45">
        <f t="shared" si="53"/>
        <v>6.0455061392635193E-2</v>
      </c>
      <c r="EP56" s="45">
        <f t="shared" si="54"/>
        <v>4.2616801419778959E-3</v>
      </c>
      <c r="EQ56" s="45">
        <f t="shared" si="55"/>
        <v>2.215686935113911E-2</v>
      </c>
      <c r="ER56" s="45">
        <f t="shared" si="56"/>
        <v>1.9649648723622109E-2</v>
      </c>
      <c r="ES56" s="45">
        <f t="shared" si="57"/>
        <v>6.3133964138056449E-3</v>
      </c>
      <c r="ET56" s="45">
        <f t="shared" si="58"/>
        <v>4.4829961200575461E-2</v>
      </c>
      <c r="EU56" s="45">
        <f t="shared" si="59"/>
        <v>3.54888724334249E-3</v>
      </c>
      <c r="EV56" s="45">
        <f t="shared" si="60"/>
        <v>1.4072121354429952E-2</v>
      </c>
      <c r="EW56" s="45">
        <f t="shared" si="61"/>
        <v>1.2725218239922445E-2</v>
      </c>
      <c r="EX56" s="45">
        <f t="shared" si="62"/>
        <v>6.6238734250912614E-3</v>
      </c>
      <c r="EY56" s="45">
        <f t="shared" si="63"/>
        <v>1.950068420289694E-2</v>
      </c>
      <c r="EZ56" s="45">
        <f t="shared" si="64"/>
        <v>1.498698545888091E-2</v>
      </c>
      <c r="FA56" s="45">
        <f t="shared" si="65"/>
        <v>1.1515125826390419E-2</v>
      </c>
      <c r="FB56" s="45">
        <f t="shared" si="66"/>
        <v>2.7313049995652795E-2</v>
      </c>
      <c r="FC56" s="45">
        <f t="shared" si="67"/>
        <v>2.0486050576355372E-2</v>
      </c>
      <c r="FD56" s="45">
        <f t="shared" si="68"/>
        <v>4.8052617105170906E-2</v>
      </c>
      <c r="FE56" s="45">
        <f t="shared" si="69"/>
        <v>5.1147982936406516E-2</v>
      </c>
      <c r="FF56" s="45">
        <f t="shared" si="70"/>
        <v>3.6233150830724689E-2</v>
      </c>
      <c r="FG56" s="45">
        <f t="shared" si="71"/>
        <v>3.4232835347538286E-2</v>
      </c>
      <c r="FH56" s="45">
        <f t="shared" si="72"/>
        <v>3.1609074629901965E-2</v>
      </c>
      <c r="FI56" s="45" t="str">
        <f t="shared" si="73"/>
        <v/>
      </c>
      <c r="FJ56" s="45" t="str">
        <f t="shared" si="74"/>
        <v/>
      </c>
      <c r="FK56" s="46">
        <f t="shared" si="86"/>
        <v>1.0000000000000002</v>
      </c>
      <c r="FL56" s="47">
        <f t="shared" si="87"/>
        <v>1.6460806330982751</v>
      </c>
    </row>
    <row r="57" spans="1:168" x14ac:dyDescent="0.2">
      <c r="A57" t="s">
        <v>741</v>
      </c>
      <c r="B57" s="11">
        <v>38990</v>
      </c>
      <c r="C57" s="2">
        <v>1912.3</v>
      </c>
      <c r="D57" s="3">
        <v>116288</v>
      </c>
      <c r="E57" s="9">
        <v>64137.1</v>
      </c>
      <c r="F57" s="3">
        <v>462786</v>
      </c>
      <c r="G57" s="3">
        <v>9925</v>
      </c>
      <c r="H57" s="2">
        <v>56265</v>
      </c>
      <c r="I57" s="2">
        <v>991573.8</v>
      </c>
      <c r="J57" s="2">
        <v>6841297.4000000004</v>
      </c>
      <c r="K57" s="2">
        <v>1431836.2355760667</v>
      </c>
      <c r="L57" s="9">
        <v>8190.3514000000005</v>
      </c>
      <c r="M57" s="3">
        <v>466798</v>
      </c>
      <c r="N57" s="9">
        <v>5143.3850000000002</v>
      </c>
      <c r="O57" s="2">
        <v>34777.4</v>
      </c>
      <c r="P57" s="2">
        <v>22891</v>
      </c>
      <c r="Q57" s="3">
        <v>135569</v>
      </c>
      <c r="R57" s="3">
        <v>183232</v>
      </c>
      <c r="S57" s="2">
        <v>46270.7</v>
      </c>
      <c r="T57" s="2">
        <v>120741.3</v>
      </c>
      <c r="U57" s="3">
        <v>812111</v>
      </c>
      <c r="V57" s="2">
        <v>78722.2</v>
      </c>
      <c r="W57" s="2">
        <v>75772.899999999994</v>
      </c>
      <c r="X57" s="3">
        <v>1570257.7487322169</v>
      </c>
      <c r="Y57" s="2">
        <v>234011.8</v>
      </c>
      <c r="Z57" s="3" t="e">
        <v>#N/A</v>
      </c>
      <c r="AA57" s="3" t="e">
        <v>#N/A</v>
      </c>
      <c r="AB57" s="28"/>
      <c r="AC57" s="43">
        <f t="shared" si="75"/>
        <v>38990</v>
      </c>
      <c r="AD57" s="45">
        <f t="shared" si="76"/>
        <v>1.3139072847682121</v>
      </c>
      <c r="AE57" s="45">
        <f t="shared" si="0"/>
        <v>-13.538591938853649</v>
      </c>
      <c r="AF57" s="45">
        <f t="shared" si="1"/>
        <v>-0.20476530566200246</v>
      </c>
      <c r="AG57" s="45">
        <f t="shared" si="2"/>
        <v>-0.50715368326005317</v>
      </c>
      <c r="AH57" s="45">
        <f t="shared" si="3"/>
        <v>1.6801557217498209</v>
      </c>
      <c r="AI57" s="45">
        <f t="shared" si="4"/>
        <v>-2.9461990926810788</v>
      </c>
      <c r="AJ57" s="45">
        <f t="shared" si="5"/>
        <v>0.4800593087162186</v>
      </c>
      <c r="AK57" s="45">
        <f t="shared" si="6"/>
        <v>2.6119785345252611</v>
      </c>
      <c r="AL57" s="45">
        <f t="shared" si="7"/>
        <v>-0.65825523172939882</v>
      </c>
      <c r="AM57" s="45">
        <f t="shared" si="8"/>
        <v>6.9108182213956759</v>
      </c>
      <c r="AN57" s="45">
        <f t="shared" si="9"/>
        <v>1.5897957096190796</v>
      </c>
      <c r="AO57" s="45">
        <f t="shared" si="10"/>
        <v>4.3397036714561743</v>
      </c>
      <c r="AP57" s="45">
        <f t="shared" si="11"/>
        <v>9.4186346503564842</v>
      </c>
      <c r="AQ57" s="45">
        <f t="shared" si="12"/>
        <v>2.8600957109798042</v>
      </c>
      <c r="AR57" s="45">
        <f t="shared" si="13"/>
        <v>-0.63764759343003519</v>
      </c>
      <c r="AS57" s="45">
        <f t="shared" si="14"/>
        <v>0.94648346684003126</v>
      </c>
      <c r="AT57" s="45">
        <f t="shared" si="15"/>
        <v>-2.5720012970550932</v>
      </c>
      <c r="AU57" s="45">
        <f t="shared" si="16"/>
        <v>4.5450727798697965</v>
      </c>
      <c r="AV57" s="45">
        <f t="shared" si="17"/>
        <v>4.4849032231502717</v>
      </c>
      <c r="AW57" s="45">
        <f t="shared" si="18"/>
        <v>8.177685677850576</v>
      </c>
      <c r="AX57" s="45">
        <f t="shared" si="19"/>
        <v>2.888144485979538</v>
      </c>
      <c r="AY57" s="45">
        <f t="shared" si="20"/>
        <v>1.6081455054280491</v>
      </c>
      <c r="AZ57" s="45">
        <f t="shared" si="21"/>
        <v>3.8976987820163123</v>
      </c>
      <c r="BA57" s="45" t="str">
        <f t="shared" si="22"/>
        <v/>
      </c>
      <c r="BB57" s="45" t="str">
        <f t="shared" si="23"/>
        <v/>
      </c>
      <c r="BC57" s="32"/>
      <c r="BD57" s="39">
        <f t="shared" si="77"/>
        <v>38990</v>
      </c>
      <c r="BE57" s="44">
        <f>IF(AND(ISNUMBER(C56),ISNUMBER(C57)),INDEX('Country weights'!$B$6:$FB$133,MATCH(Goods!$BD57,'Country weights'!$A$6:$A$133,0),MATCH(Goods!BE$1,'Country weights'!$B$3:$FB$3,0)),"")</f>
        <v>0.21968536655293655</v>
      </c>
      <c r="BF57" s="44">
        <f>IF(AND(ISNUMBER(D56),ISNUMBER(D57)),INDEX('Country weights'!$B$6:$FB$133,MATCH(Goods!$BD57,'Country weights'!$A$6:$A$133,0),MATCH(Goods!BF$1,'Country weights'!$B$3:$FB$3,0)),"")</f>
        <v>7.7579256001965302E-2</v>
      </c>
      <c r="BG57" s="44">
        <f>IF(AND(ISNUMBER(E56),ISNUMBER(E57)),INDEX('Country weights'!$B$6:$FB$133,MATCH(Goods!$BD57,'Country weights'!$A$6:$A$133,0),MATCH(Goods!BG$1,'Country weights'!$B$3:$FB$3,0)),"")</f>
        <v>6.4746044923163271E-2</v>
      </c>
      <c r="BH57" s="44">
        <f>IF(AND(ISNUMBER(F56),ISNUMBER(F57)),INDEX('Country weights'!$B$6:$FB$133,MATCH(Goods!$BD57,'Country weights'!$A$6:$A$133,0),MATCH(Goods!BH$1,'Country weights'!$B$3:$FB$3,0)),"")</f>
        <v>4.1934843604836514E-2</v>
      </c>
      <c r="BI57" s="44">
        <f>IF(AND(ISNUMBER(G56),ISNUMBER(G57)),INDEX('Country weights'!$B$6:$FB$133,MATCH(Goods!$BD57,'Country weights'!$A$6:$A$133,0),MATCH(Goods!BI$1,'Country weights'!$B$3:$FB$3,0)),"")</f>
        <v>3.2252820451749544E-3</v>
      </c>
      <c r="BJ57" s="44">
        <f>IF(AND(ISNUMBER(H56),ISNUMBER(H57)),INDEX('Country weights'!$B$6:$FB$133,MATCH(Goods!$BD57,'Country weights'!$A$6:$A$133,0),MATCH(Goods!BJ$1,'Country weights'!$B$3:$FB$3,0)),"")</f>
        <v>1.68293971099505E-2</v>
      </c>
      <c r="BK57" s="44">
        <f>IF(AND(ISNUMBER(I56),ISNUMBER(I57)),INDEX('Country weights'!$B$6:$FB$133,MATCH(Goods!$BD57,'Country weights'!$A$6:$A$133,0),MATCH(Goods!BK$1,'Country weights'!$B$3:$FB$3,0)),"")</f>
        <v>1.4299478096339763E-2</v>
      </c>
      <c r="BL57" s="44">
        <f>IF(AND(ISNUMBER(J56),ISNUMBER(J57)),INDEX('Country weights'!$B$6:$FB$133,MATCH(Goods!$BD57,'Country weights'!$A$6:$A$133,0),MATCH(Goods!BL$1,'Country weights'!$B$3:$FB$3,0)),"")</f>
        <v>4.3944088493595782E-3</v>
      </c>
      <c r="BM57" s="44">
        <f>IF(AND(ISNUMBER(K56),ISNUMBER(K57)),INDEX('Country weights'!$B$6:$FB$133,MATCH(Goods!$BD57,'Country weights'!$A$6:$A$133,0),MATCH(Goods!BM$1,'Country weights'!$B$3:$FB$3,0)),"")</f>
        <v>2.7718960841785469E-2</v>
      </c>
      <c r="BN57" s="44">
        <f>IF(AND(ISNUMBER(L56),ISNUMBER(L57)),INDEX('Country weights'!$B$6:$FB$133,MATCH(Goods!$BD57,'Country weights'!$A$6:$A$133,0),MATCH(Goods!BN$1,'Country weights'!$B$3:$FB$3,0)),"")</f>
        <v>2.5479596241009565E-3</v>
      </c>
      <c r="BO57" s="44">
        <f>IF(AND(ISNUMBER(M56),ISNUMBER(M57)),INDEX('Country weights'!$B$6:$FB$133,MATCH(Goods!$BD57,'Country weights'!$A$6:$A$133,0),MATCH(Goods!BO$1,'Country weights'!$B$3:$FB$3,0)),"")</f>
        <v>9.4622998876748056E-3</v>
      </c>
      <c r="BP57" s="44">
        <f>IF(AND(ISNUMBER(N56),ISNUMBER(N57)),INDEX('Country weights'!$B$6:$FB$133,MATCH(Goods!$BD57,'Country weights'!$A$6:$A$133,0),MATCH(Goods!BP$1,'Country weights'!$B$3:$FB$3,0)),"")</f>
        <v>8.3885933515076908E-3</v>
      </c>
      <c r="BQ57" s="44">
        <f>IF(AND(ISNUMBER(O56),ISNUMBER(O57)),INDEX('Country weights'!$B$6:$FB$133,MATCH(Goods!$BD57,'Country weights'!$A$6:$A$133,0),MATCH(Goods!BQ$1,'Country weights'!$B$3:$FB$3,0)),"")</f>
        <v>4.377071121061853E-3</v>
      </c>
      <c r="BR57" s="44">
        <f>IF(AND(ISNUMBER(P56),ISNUMBER(P57)),INDEX('Country weights'!$B$6:$FB$133,MATCH(Goods!$BD57,'Country weights'!$A$6:$A$133,0),MATCH(Goods!BR$1,'Country weights'!$B$3:$FB$3,0)),"")</f>
        <v>1.6448092471974721E-2</v>
      </c>
      <c r="BS57" s="44">
        <f>IF(AND(ISNUMBER(Q56),ISNUMBER(Q57)),INDEX('Country weights'!$B$6:$FB$133,MATCH(Goods!$BD57,'Country weights'!$A$6:$A$133,0),MATCH(Goods!BS$1,'Country weights'!$B$3:$FB$3,0)),"")</f>
        <v>1.2841355118224387E-2</v>
      </c>
      <c r="BT57" s="44">
        <f>IF(AND(ISNUMBER(R56),ISNUMBER(R57)),INDEX('Country weights'!$B$6:$FB$133,MATCH(Goods!$BD57,'Country weights'!$A$6:$A$133,0),MATCH(Goods!BT$1,'Country weights'!$B$3:$FB$3,0)),"")</f>
        <v>9.1600029635587835E-3</v>
      </c>
      <c r="BU57" s="44">
        <f>IF(AND(ISNUMBER(S56),ISNUMBER(S57)),INDEX('Country weights'!$B$6:$FB$133,MATCH(Goods!$BD57,'Country weights'!$A$6:$A$133,0),MATCH(Goods!BU$1,'Country weights'!$B$3:$FB$3,0)),"")</f>
        <v>2.1348638011345032E-2</v>
      </c>
      <c r="BV57" s="44">
        <f>IF(AND(ISNUMBER(T56),ISNUMBER(T57)),INDEX('Country weights'!$B$6:$FB$133,MATCH(Goods!$BD57,'Country weights'!$A$6:$A$133,0),MATCH(Goods!BV$1,'Country weights'!$B$3:$FB$3,0)),"")</f>
        <v>1.3515280313984019E-2</v>
      </c>
      <c r="BW57" s="44">
        <f>IF(AND(ISNUMBER(U56),ISNUMBER(U57)),INDEX('Country weights'!$B$6:$FB$133,MATCH(Goods!$BD57,'Country weights'!$A$6:$A$133,0),MATCH(Goods!BW$1,'Country weights'!$B$3:$FB$3,0)),"")</f>
        <v>3.2753202273487166E-2</v>
      </c>
      <c r="BX57" s="44">
        <f>IF(AND(ISNUMBER(V56),ISNUMBER(V57)),INDEX('Country weights'!$B$6:$FB$133,MATCH(Goods!$BD57,'Country weights'!$A$6:$A$133,0),MATCH(Goods!BX$1,'Country weights'!$B$3:$FB$3,0)),"")</f>
        <v>3.6472526458558467E-2</v>
      </c>
      <c r="BY57" s="44">
        <f>IF(AND(ISNUMBER(W56),ISNUMBER(W57)),INDEX('Country weights'!$B$6:$FB$133,MATCH(Goods!$BD57,'Country weights'!$A$6:$A$133,0),MATCH(Goods!BY$1,'Country weights'!$B$3:$FB$3,0)),"")</f>
        <v>2.8551177569114055E-2</v>
      </c>
      <c r="BZ57" s="44">
        <f>IF(AND(ISNUMBER(X56),ISNUMBER(X57)),INDEX('Country weights'!$B$6:$FB$133,MATCH(Goods!$BD57,'Country weights'!$A$6:$A$133,0),MATCH(Goods!BZ$1,'Country weights'!$B$3:$FB$3,0)),"")</f>
        <v>2.2979286477809967E-2</v>
      </c>
      <c r="CA57" s="44">
        <f>IF(AND(ISNUMBER(Y56),ISNUMBER(Y57)),INDEX('Country weights'!$B$6:$FB$133,MATCH(Goods!$BD57,'Country weights'!$A$6:$A$133,0),MATCH(Goods!CA$1,'Country weights'!$B$3:$FB$3,0)),"")</f>
        <v>2.2847009266433425E-2</v>
      </c>
      <c r="CB57" s="44" t="str">
        <f>IF(AND(ISNUMBER(Z56),ISNUMBER(Z57)),INDEX('Country weights'!$B$6:$FB$133,MATCH(Goods!$BD57,'Country weights'!$A$6:$A$133,0),MATCH(Goods!CB$1,'Country weights'!$B$3:$FB$3,0)),"")</f>
        <v/>
      </c>
      <c r="CC57" s="44" t="str">
        <f>IF(AND(ISNUMBER(AA56),ISNUMBER(AA57)),INDEX('Country weights'!$B$6:$FB$133,MATCH(Goods!$BD57,'Country weights'!$A$6:$A$133,0),MATCH(Goods!CC$1,'Country weights'!$B$3:$FB$3,0)),"")</f>
        <v/>
      </c>
      <c r="CD57" s="46">
        <f t="shared" si="78"/>
        <v>0.71210553293434742</v>
      </c>
      <c r="CF57" s="39">
        <f t="shared" si="79"/>
        <v>38990</v>
      </c>
      <c r="CG57" s="45">
        <f t="shared" si="80"/>
        <v>0.30850113697008791</v>
      </c>
      <c r="CH57" s="45">
        <f t="shared" si="26"/>
        <v>0.10894348156836708</v>
      </c>
      <c r="CI57" s="45">
        <f t="shared" si="27"/>
        <v>9.0921979859314661E-2</v>
      </c>
      <c r="CJ57" s="45">
        <f t="shared" si="28"/>
        <v>5.8888523772645224E-2</v>
      </c>
      <c r="CK57" s="45">
        <f t="shared" si="29"/>
        <v>4.5292191901453874E-3</v>
      </c>
      <c r="CL57" s="45">
        <f t="shared" si="30"/>
        <v>2.3633290757624385E-2</v>
      </c>
      <c r="CM57" s="45">
        <f t="shared" si="31"/>
        <v>2.0080560303212956E-2</v>
      </c>
      <c r="CN57" s="45">
        <f t="shared" si="32"/>
        <v>6.171007871897438E-3</v>
      </c>
      <c r="CO57" s="45">
        <f t="shared" si="33"/>
        <v>3.8925355245541984E-2</v>
      </c>
      <c r="CP57" s="45">
        <f t="shared" si="34"/>
        <v>3.5780646354504112E-3</v>
      </c>
      <c r="CQ57" s="45">
        <f t="shared" si="35"/>
        <v>1.3287777513374809E-2</v>
      </c>
      <c r="CR57" s="45">
        <f t="shared" si="36"/>
        <v>1.1779986200838966E-2</v>
      </c>
      <c r="CS57" s="45">
        <f t="shared" si="37"/>
        <v>6.1466607386484063E-3</v>
      </c>
      <c r="CT57" s="45">
        <f t="shared" si="38"/>
        <v>2.309782990197768E-2</v>
      </c>
      <c r="CU57" s="45">
        <f t="shared" si="39"/>
        <v>1.8032938271536077E-2</v>
      </c>
      <c r="CV57" s="45">
        <f t="shared" si="40"/>
        <v>1.2863266103007923E-2</v>
      </c>
      <c r="CW57" s="45">
        <f t="shared" si="41"/>
        <v>2.9979598562272749E-2</v>
      </c>
      <c r="CX57" s="45">
        <f t="shared" si="42"/>
        <v>1.8979322149474242E-2</v>
      </c>
      <c r="CY57" s="45">
        <f t="shared" si="43"/>
        <v>4.5994871207533289E-2</v>
      </c>
      <c r="CZ57" s="45">
        <f t="shared" si="44"/>
        <v>5.1217866975794238E-2</v>
      </c>
      <c r="DA57" s="45">
        <f t="shared" si="45"/>
        <v>4.0094025742875856E-2</v>
      </c>
      <c r="DB57" s="45">
        <f t="shared" si="46"/>
        <v>3.226949576296656E-2</v>
      </c>
      <c r="DC57" s="45">
        <f t="shared" si="47"/>
        <v>3.2083740695411513E-2</v>
      </c>
      <c r="DD57" s="45" t="str">
        <f t="shared" si="48"/>
        <v/>
      </c>
      <c r="DE57" s="45" t="str">
        <f t="shared" si="49"/>
        <v/>
      </c>
      <c r="DF57" s="46">
        <f t="shared" si="81"/>
        <v>0.99999999999999989</v>
      </c>
      <c r="DG57" s="47">
        <f>SUMPRODUCT(AD57:BB57,CG57:DE57,'Sector weights'!B44:Z44)</f>
        <v>3.6686761695582007E-2</v>
      </c>
      <c r="DI57" s="45">
        <f>IF(AND(ISNUMBER(C56),ISNUMBER(C57)),CG57*'Sector weights'!B44,"")</f>
        <v>0.25234925071767755</v>
      </c>
      <c r="DJ57" s="45">
        <f>IF(AND(ISNUMBER(D56),ISNUMBER(D57)),CH57*'Sector weights'!C44,"")</f>
        <v>8.3996327972464743E-2</v>
      </c>
      <c r="DK57" s="45">
        <f>IF(AND(ISNUMBER(E56),ISNUMBER(E57)),CI57*'Sector weights'!D44,"")</f>
        <v>7.3079050868670614E-2</v>
      </c>
      <c r="DL57" s="45">
        <f>IF(AND(ISNUMBER(F56),ISNUMBER(F57)),CJ57*'Sector weights'!E44,"")</f>
        <v>4.8612530197219131E-2</v>
      </c>
      <c r="DM57" s="45">
        <f>IF(AND(ISNUMBER(G56),ISNUMBER(G57)),CK57*'Sector weights'!F44,"")</f>
        <v>3.421274455580338E-3</v>
      </c>
      <c r="DN57" s="45">
        <f>IF(AND(ISNUMBER(H56),ISNUMBER(H57)),CL57*'Sector weights'!G44,"")</f>
        <v>1.7805205591908388E-2</v>
      </c>
      <c r="DO57" s="45">
        <f>IF(AND(ISNUMBER(I56),ISNUMBER(I57)),CM57*'Sector weights'!H44,"")</f>
        <v>1.5852066656314397E-2</v>
      </c>
      <c r="DP57" s="45">
        <f>IF(AND(ISNUMBER(J56),ISNUMBER(J57)),CN57*'Sector weights'!I44,"")</f>
        <v>5.0500818781600461E-3</v>
      </c>
      <c r="DQ57" s="45">
        <f>IF(AND(ISNUMBER(K56),ISNUMBER(K57)),CO57*'Sector weights'!J44,"")</f>
        <v>3.5700583035496433E-2</v>
      </c>
      <c r="DR57" s="45">
        <f>IF(AND(ISNUMBER(L56),ISNUMBER(L57)),CP57*'Sector weights'!K44,"")</f>
        <v>2.7733162886182982E-3</v>
      </c>
      <c r="DS57" s="45">
        <f>IF(AND(ISNUMBER(M56),ISNUMBER(M57)),CQ57*'Sector weights'!L44,"")</f>
        <v>1.1320053679703226E-2</v>
      </c>
      <c r="DT57" s="45">
        <f>IF(AND(ISNUMBER(N56),ISNUMBER(N57)),CR57*'Sector weights'!M44,"")</f>
        <v>1.0213479453709781E-2</v>
      </c>
      <c r="DU57" s="45">
        <f>IF(AND(ISNUMBER(O56),ISNUMBER(O57)),CS57*'Sector weights'!N44,"")</f>
        <v>5.3467025984436783E-3</v>
      </c>
      <c r="DV57" s="45">
        <f>IF(AND(ISNUMBER(P56),ISNUMBER(P57)),CT57*'Sector weights'!O44,"")</f>
        <v>1.5690274610851353E-2</v>
      </c>
      <c r="DW57" s="45">
        <f>IF(AND(ISNUMBER(Q56),ISNUMBER(Q57)),CU57*'Sector weights'!P44,"")</f>
        <v>1.1736123146635523E-2</v>
      </c>
      <c r="DX57" s="45">
        <f>IF(AND(ISNUMBER(R56),ISNUMBER(R57)),CV57*'Sector weights'!Q44,"")</f>
        <v>9.0924284378850594E-3</v>
      </c>
      <c r="DY57" s="45">
        <f>IF(AND(ISNUMBER(S56),ISNUMBER(S57)),CW57*'Sector weights'!R44,"")</f>
        <v>2.1941195547015707E-2</v>
      </c>
      <c r="DZ57" s="45">
        <f>IF(AND(ISNUMBER(T56),ISNUMBER(T57)),CX57*'Sector weights'!S44,"")</f>
        <v>1.6233711546053176E-2</v>
      </c>
      <c r="EA57" s="45">
        <f>IF(AND(ISNUMBER(U56),ISNUMBER(U57)),CY57*'Sector weights'!T44,"")</f>
        <v>3.8331212819168674E-2</v>
      </c>
      <c r="EB57" s="45">
        <f>IF(AND(ISNUMBER(V56),ISNUMBER(V57)),CZ57*'Sector weights'!U44,"")</f>
        <v>4.115990318759586E-2</v>
      </c>
      <c r="EC57" s="45">
        <f>IF(AND(ISNUMBER(W56),ISNUMBER(W57)),DA57*'Sector weights'!V44,"")</f>
        <v>2.8920308545427185E-2</v>
      </c>
      <c r="ED57" s="45">
        <f>IF(AND(ISNUMBER(X56),ISNUMBER(X57)),DB57*'Sector weights'!W44,"")</f>
        <v>2.7261307294437761E-2</v>
      </c>
      <c r="EE57" s="45">
        <f>IF(AND(ISNUMBER(Y56),ISNUMBER(Y57)),DC57*'Sector weights'!X44,"")</f>
        <v>2.5727562291837966E-2</v>
      </c>
      <c r="EF57" s="45" t="str">
        <f>IF(AND(ISNUMBER(Z56),ISNUMBER(Z57)),DD57*'Sector weights'!Y44,"")</f>
        <v/>
      </c>
      <c r="EG57" s="45" t="str">
        <f>IF(AND(ISNUMBER(AA56),ISNUMBER(AA57)),DE57*'Sector weights'!Z44,"")</f>
        <v/>
      </c>
      <c r="EH57" s="46">
        <f t="shared" si="82"/>
        <v>0.80161395082087472</v>
      </c>
      <c r="EI57" s="47">
        <f t="shared" si="83"/>
        <v>3.6686761695581688E-2</v>
      </c>
      <c r="EK57" s="39">
        <f t="shared" si="84"/>
        <v>38990</v>
      </c>
      <c r="EL57" s="45">
        <f t="shared" si="85"/>
        <v>0.31480147078187071</v>
      </c>
      <c r="EM57" s="45">
        <f t="shared" si="51"/>
        <v>0.10478401465749217</v>
      </c>
      <c r="EN57" s="45">
        <f t="shared" si="52"/>
        <v>9.1164894016422318E-2</v>
      </c>
      <c r="EO57" s="45">
        <f t="shared" si="53"/>
        <v>6.0643318579271938E-2</v>
      </c>
      <c r="EP57" s="45">
        <f t="shared" si="54"/>
        <v>4.2679826767945579E-3</v>
      </c>
      <c r="EQ57" s="45">
        <f t="shared" si="55"/>
        <v>2.2211696258124459E-2</v>
      </c>
      <c r="ER57" s="45">
        <f t="shared" si="56"/>
        <v>1.9775188094071274E-2</v>
      </c>
      <c r="ES57" s="45">
        <f t="shared" si="57"/>
        <v>6.2998927014538903E-3</v>
      </c>
      <c r="ET57" s="45">
        <f t="shared" si="58"/>
        <v>4.4535880393471262E-2</v>
      </c>
      <c r="EU57" s="45">
        <f t="shared" si="59"/>
        <v>3.4596656979065123E-3</v>
      </c>
      <c r="EV57" s="45">
        <f t="shared" si="60"/>
        <v>1.4121577684758579E-2</v>
      </c>
      <c r="EW57" s="45">
        <f t="shared" si="61"/>
        <v>1.2741144840669124E-2</v>
      </c>
      <c r="EX57" s="45">
        <f t="shared" si="62"/>
        <v>6.6699220902636585E-3</v>
      </c>
      <c r="EY57" s="45">
        <f t="shared" si="63"/>
        <v>1.9573355222653098E-2</v>
      </c>
      <c r="EZ57" s="45">
        <f t="shared" si="64"/>
        <v>1.4640617387730603E-2</v>
      </c>
      <c r="FA57" s="45">
        <f t="shared" si="65"/>
        <v>1.1342652443329064E-2</v>
      </c>
      <c r="FB57" s="45">
        <f t="shared" si="66"/>
        <v>2.7371274569943947E-2</v>
      </c>
      <c r="FC57" s="45">
        <f t="shared" si="67"/>
        <v>2.025128371260182E-2</v>
      </c>
      <c r="FD57" s="45">
        <f t="shared" si="68"/>
        <v>4.7817547062294088E-2</v>
      </c>
      <c r="FE57" s="45">
        <f t="shared" si="69"/>
        <v>5.1346290998861718E-2</v>
      </c>
      <c r="FF57" s="45">
        <f t="shared" si="70"/>
        <v>3.6077601338913814E-2</v>
      </c>
      <c r="FG57" s="45">
        <f t="shared" si="71"/>
        <v>3.4008025018179178E-2</v>
      </c>
      <c r="FH57" s="45">
        <f t="shared" si="72"/>
        <v>3.2094703772922409E-2</v>
      </c>
      <c r="FI57" s="45" t="str">
        <f t="shared" si="73"/>
        <v/>
      </c>
      <c r="FJ57" s="45" t="str">
        <f t="shared" si="74"/>
        <v/>
      </c>
      <c r="FK57" s="46">
        <f t="shared" si="86"/>
        <v>1.0000000000000002</v>
      </c>
      <c r="FL57" s="47">
        <f t="shared" si="87"/>
        <v>4.5766121782204128E-2</v>
      </c>
    </row>
    <row r="58" spans="1:168" x14ac:dyDescent="0.2">
      <c r="A58" t="s">
        <v>742</v>
      </c>
      <c r="B58" s="11">
        <v>39082</v>
      </c>
      <c r="C58" s="2">
        <v>1897.9</v>
      </c>
      <c r="D58" s="3">
        <v>115589</v>
      </c>
      <c r="E58" s="9">
        <v>64041.5</v>
      </c>
      <c r="F58" s="3">
        <v>464173</v>
      </c>
      <c r="G58" s="3">
        <v>9933</v>
      </c>
      <c r="H58" s="2">
        <v>59740</v>
      </c>
      <c r="I58" s="2">
        <v>998178</v>
      </c>
      <c r="J58" s="2">
        <v>7206394.0999999996</v>
      </c>
      <c r="K58" s="2">
        <v>1423430.6582372289</v>
      </c>
      <c r="L58" s="9">
        <v>8295.0494999999992</v>
      </c>
      <c r="M58" s="3">
        <v>496679</v>
      </c>
      <c r="N58" s="9">
        <v>5421.5780000000004</v>
      </c>
      <c r="O58" s="2">
        <v>39205.1</v>
      </c>
      <c r="P58" s="2">
        <v>23816.6</v>
      </c>
      <c r="Q58" s="3">
        <v>140497</v>
      </c>
      <c r="R58" s="3">
        <v>193353</v>
      </c>
      <c r="S58" s="2">
        <v>50909.5</v>
      </c>
      <c r="T58" s="2">
        <v>129089.3</v>
      </c>
      <c r="U58" s="3">
        <v>842505</v>
      </c>
      <c r="V58" s="2">
        <v>73275</v>
      </c>
      <c r="W58" s="2">
        <v>75081.2</v>
      </c>
      <c r="X58" s="3">
        <v>1595409.4749505764</v>
      </c>
      <c r="Y58" s="2">
        <v>230901.3</v>
      </c>
      <c r="Z58" s="3" t="e">
        <v>#N/A</v>
      </c>
      <c r="AA58" s="3" t="e">
        <v>#N/A</v>
      </c>
      <c r="AB58" s="28"/>
      <c r="AC58" s="43">
        <f t="shared" si="75"/>
        <v>39082</v>
      </c>
      <c r="AD58" s="45">
        <f t="shared" si="76"/>
        <v>-0.75301992365214288</v>
      </c>
      <c r="AE58" s="45">
        <f t="shared" si="0"/>
        <v>-0.60109383599339372</v>
      </c>
      <c r="AF58" s="45">
        <f t="shared" si="1"/>
        <v>-0.14905569475389679</v>
      </c>
      <c r="AG58" s="45">
        <f t="shared" si="2"/>
        <v>0.29970655983542205</v>
      </c>
      <c r="AH58" s="45">
        <f t="shared" si="3"/>
        <v>8.0604534005046524E-2</v>
      </c>
      <c r="AI58" s="45">
        <f t="shared" si="4"/>
        <v>6.1761308095618972</v>
      </c>
      <c r="AJ58" s="45">
        <f t="shared" si="5"/>
        <v>0.66603211984825883</v>
      </c>
      <c r="AK58" s="45">
        <f t="shared" si="6"/>
        <v>5.3366588039280183</v>
      </c>
      <c r="AL58" s="45">
        <f t="shared" si="7"/>
        <v>-0.58704879301060275</v>
      </c>
      <c r="AM58" s="45">
        <f t="shared" si="8"/>
        <v>1.2783102322081019</v>
      </c>
      <c r="AN58" s="45">
        <f t="shared" si="9"/>
        <v>6.4012699283201746</v>
      </c>
      <c r="AO58" s="45">
        <f t="shared" si="10"/>
        <v>5.4087531849161596</v>
      </c>
      <c r="AP58" s="45">
        <f t="shared" si="11"/>
        <v>12.731544048721277</v>
      </c>
      <c r="AQ58" s="45">
        <f t="shared" si="12"/>
        <v>4.0435105499978086</v>
      </c>
      <c r="AR58" s="45">
        <f t="shared" si="13"/>
        <v>3.635049310683125</v>
      </c>
      <c r="AS58" s="45">
        <f t="shared" si="14"/>
        <v>5.5235984980789299</v>
      </c>
      <c r="AT58" s="45">
        <f t="shared" si="15"/>
        <v>10.025350815959143</v>
      </c>
      <c r="AU58" s="45">
        <f t="shared" si="16"/>
        <v>6.9139557052972034</v>
      </c>
      <c r="AV58" s="45">
        <f t="shared" si="17"/>
        <v>3.7425918378152678</v>
      </c>
      <c r="AW58" s="45">
        <f t="shared" si="18"/>
        <v>-6.9195220662024104</v>
      </c>
      <c r="AX58" s="45">
        <f t="shared" si="19"/>
        <v>-0.9128593468113233</v>
      </c>
      <c r="AY58" s="45">
        <f t="shared" si="20"/>
        <v>1.6017578157895729</v>
      </c>
      <c r="AZ58" s="45">
        <f t="shared" si="21"/>
        <v>-1.3292064759127586</v>
      </c>
      <c r="BA58" s="45" t="str">
        <f t="shared" si="22"/>
        <v/>
      </c>
      <c r="BB58" s="45" t="str">
        <f t="shared" si="23"/>
        <v/>
      </c>
      <c r="BC58" s="32"/>
      <c r="BD58" s="39">
        <f t="shared" si="77"/>
        <v>39082</v>
      </c>
      <c r="BE58" s="44">
        <f>IF(AND(ISNUMBER(C57),ISNUMBER(C58)),INDEX('Country weights'!$B$6:$FB$133,MATCH(Goods!$BD58,'Country weights'!$A$6:$A$133,0),MATCH(Goods!BE$1,'Country weights'!$B$3:$FB$3,0)),"")</f>
        <v>0.21968536655293655</v>
      </c>
      <c r="BF58" s="44">
        <f>IF(AND(ISNUMBER(D57),ISNUMBER(D58)),INDEX('Country weights'!$B$6:$FB$133,MATCH(Goods!$BD58,'Country weights'!$A$6:$A$133,0),MATCH(Goods!BF$1,'Country weights'!$B$3:$FB$3,0)),"")</f>
        <v>7.7579256001965302E-2</v>
      </c>
      <c r="BG58" s="44">
        <f>IF(AND(ISNUMBER(E57),ISNUMBER(E58)),INDEX('Country weights'!$B$6:$FB$133,MATCH(Goods!$BD58,'Country weights'!$A$6:$A$133,0),MATCH(Goods!BG$1,'Country weights'!$B$3:$FB$3,0)),"")</f>
        <v>6.4746044923163271E-2</v>
      </c>
      <c r="BH58" s="44">
        <f>IF(AND(ISNUMBER(F57),ISNUMBER(F58)),INDEX('Country weights'!$B$6:$FB$133,MATCH(Goods!$BD58,'Country weights'!$A$6:$A$133,0),MATCH(Goods!BH$1,'Country weights'!$B$3:$FB$3,0)),"")</f>
        <v>4.1934843604836514E-2</v>
      </c>
      <c r="BI58" s="44">
        <f>IF(AND(ISNUMBER(G57),ISNUMBER(G58)),INDEX('Country weights'!$B$6:$FB$133,MATCH(Goods!$BD58,'Country weights'!$A$6:$A$133,0),MATCH(Goods!BI$1,'Country weights'!$B$3:$FB$3,0)),"")</f>
        <v>3.2252820451749544E-3</v>
      </c>
      <c r="BJ58" s="44">
        <f>IF(AND(ISNUMBER(H57),ISNUMBER(H58)),INDEX('Country weights'!$B$6:$FB$133,MATCH(Goods!$BD58,'Country weights'!$A$6:$A$133,0),MATCH(Goods!BJ$1,'Country weights'!$B$3:$FB$3,0)),"")</f>
        <v>1.68293971099505E-2</v>
      </c>
      <c r="BK58" s="44">
        <f>IF(AND(ISNUMBER(I57),ISNUMBER(I58)),INDEX('Country weights'!$B$6:$FB$133,MATCH(Goods!$BD58,'Country weights'!$A$6:$A$133,0),MATCH(Goods!BK$1,'Country weights'!$B$3:$FB$3,0)),"")</f>
        <v>1.4299478096339763E-2</v>
      </c>
      <c r="BL58" s="44">
        <f>IF(AND(ISNUMBER(J57),ISNUMBER(J58)),INDEX('Country weights'!$B$6:$FB$133,MATCH(Goods!$BD58,'Country weights'!$A$6:$A$133,0),MATCH(Goods!BL$1,'Country weights'!$B$3:$FB$3,0)),"")</f>
        <v>4.3944088493595782E-3</v>
      </c>
      <c r="BM58" s="44">
        <f>IF(AND(ISNUMBER(K57),ISNUMBER(K58)),INDEX('Country weights'!$B$6:$FB$133,MATCH(Goods!$BD58,'Country weights'!$A$6:$A$133,0),MATCH(Goods!BM$1,'Country weights'!$B$3:$FB$3,0)),"")</f>
        <v>2.7718960841785469E-2</v>
      </c>
      <c r="BN58" s="44">
        <f>IF(AND(ISNUMBER(L57),ISNUMBER(L58)),INDEX('Country weights'!$B$6:$FB$133,MATCH(Goods!$BD58,'Country weights'!$A$6:$A$133,0),MATCH(Goods!BN$1,'Country weights'!$B$3:$FB$3,0)),"")</f>
        <v>2.5479596241009565E-3</v>
      </c>
      <c r="BO58" s="44">
        <f>IF(AND(ISNUMBER(M57),ISNUMBER(M58)),INDEX('Country weights'!$B$6:$FB$133,MATCH(Goods!$BD58,'Country weights'!$A$6:$A$133,0),MATCH(Goods!BO$1,'Country weights'!$B$3:$FB$3,0)),"")</f>
        <v>9.4622998876748056E-3</v>
      </c>
      <c r="BP58" s="44">
        <f>IF(AND(ISNUMBER(N57),ISNUMBER(N58)),INDEX('Country weights'!$B$6:$FB$133,MATCH(Goods!$BD58,'Country weights'!$A$6:$A$133,0),MATCH(Goods!BP$1,'Country weights'!$B$3:$FB$3,0)),"")</f>
        <v>8.3885933515076908E-3</v>
      </c>
      <c r="BQ58" s="44">
        <f>IF(AND(ISNUMBER(O57),ISNUMBER(O58)),INDEX('Country weights'!$B$6:$FB$133,MATCH(Goods!$BD58,'Country weights'!$A$6:$A$133,0),MATCH(Goods!BQ$1,'Country weights'!$B$3:$FB$3,0)),"")</f>
        <v>4.377071121061853E-3</v>
      </c>
      <c r="BR58" s="44">
        <f>IF(AND(ISNUMBER(P57),ISNUMBER(P58)),INDEX('Country weights'!$B$6:$FB$133,MATCH(Goods!$BD58,'Country weights'!$A$6:$A$133,0),MATCH(Goods!BR$1,'Country weights'!$B$3:$FB$3,0)),"")</f>
        <v>1.6448092471974721E-2</v>
      </c>
      <c r="BS58" s="44">
        <f>IF(AND(ISNUMBER(Q57),ISNUMBER(Q58)),INDEX('Country weights'!$B$6:$FB$133,MATCH(Goods!$BD58,'Country weights'!$A$6:$A$133,0),MATCH(Goods!BS$1,'Country weights'!$B$3:$FB$3,0)),"")</f>
        <v>1.2841355118224387E-2</v>
      </c>
      <c r="BT58" s="44">
        <f>IF(AND(ISNUMBER(R57),ISNUMBER(R58)),INDEX('Country weights'!$B$6:$FB$133,MATCH(Goods!$BD58,'Country weights'!$A$6:$A$133,0),MATCH(Goods!BT$1,'Country weights'!$B$3:$FB$3,0)),"")</f>
        <v>9.1600029635587835E-3</v>
      </c>
      <c r="BU58" s="44">
        <f>IF(AND(ISNUMBER(S57),ISNUMBER(S58)),INDEX('Country weights'!$B$6:$FB$133,MATCH(Goods!$BD58,'Country weights'!$A$6:$A$133,0),MATCH(Goods!BU$1,'Country weights'!$B$3:$FB$3,0)),"")</f>
        <v>2.1348638011345032E-2</v>
      </c>
      <c r="BV58" s="44">
        <f>IF(AND(ISNUMBER(T57),ISNUMBER(T58)),INDEX('Country weights'!$B$6:$FB$133,MATCH(Goods!$BD58,'Country weights'!$A$6:$A$133,0),MATCH(Goods!BV$1,'Country weights'!$B$3:$FB$3,0)),"")</f>
        <v>1.3515280313984019E-2</v>
      </c>
      <c r="BW58" s="44">
        <f>IF(AND(ISNUMBER(U57),ISNUMBER(U58)),INDEX('Country weights'!$B$6:$FB$133,MATCH(Goods!$BD58,'Country weights'!$A$6:$A$133,0),MATCH(Goods!BW$1,'Country weights'!$B$3:$FB$3,0)),"")</f>
        <v>3.2753202273487166E-2</v>
      </c>
      <c r="BX58" s="44">
        <f>IF(AND(ISNUMBER(V57),ISNUMBER(V58)),INDEX('Country weights'!$B$6:$FB$133,MATCH(Goods!$BD58,'Country weights'!$A$6:$A$133,0),MATCH(Goods!BX$1,'Country weights'!$B$3:$FB$3,0)),"")</f>
        <v>3.6472526458558467E-2</v>
      </c>
      <c r="BY58" s="44">
        <f>IF(AND(ISNUMBER(W57),ISNUMBER(W58)),INDEX('Country weights'!$B$6:$FB$133,MATCH(Goods!$BD58,'Country weights'!$A$6:$A$133,0),MATCH(Goods!BY$1,'Country weights'!$B$3:$FB$3,0)),"")</f>
        <v>2.8551177569114055E-2</v>
      </c>
      <c r="BZ58" s="44">
        <f>IF(AND(ISNUMBER(X57),ISNUMBER(X58)),INDEX('Country weights'!$B$6:$FB$133,MATCH(Goods!$BD58,'Country weights'!$A$6:$A$133,0),MATCH(Goods!BZ$1,'Country weights'!$B$3:$FB$3,0)),"")</f>
        <v>2.2979286477809967E-2</v>
      </c>
      <c r="CA58" s="44">
        <f>IF(AND(ISNUMBER(Y57),ISNUMBER(Y58)),INDEX('Country weights'!$B$6:$FB$133,MATCH(Goods!$BD58,'Country weights'!$A$6:$A$133,0),MATCH(Goods!CA$1,'Country weights'!$B$3:$FB$3,0)),"")</f>
        <v>2.2847009266433425E-2</v>
      </c>
      <c r="CB58" s="44" t="str">
        <f>IF(AND(ISNUMBER(Z57),ISNUMBER(Z58)),INDEX('Country weights'!$B$6:$FB$133,MATCH(Goods!$BD58,'Country weights'!$A$6:$A$133,0),MATCH(Goods!CB$1,'Country weights'!$B$3:$FB$3,0)),"")</f>
        <v/>
      </c>
      <c r="CC58" s="44" t="str">
        <f>IF(AND(ISNUMBER(AA57),ISNUMBER(AA58)),INDEX('Country weights'!$B$6:$FB$133,MATCH(Goods!$BD58,'Country weights'!$A$6:$A$133,0),MATCH(Goods!CC$1,'Country weights'!$B$3:$FB$3,0)),"")</f>
        <v/>
      </c>
      <c r="CD58" s="46">
        <f t="shared" si="78"/>
        <v>0.71210553293434742</v>
      </c>
      <c r="CF58" s="39">
        <f t="shared" si="79"/>
        <v>39082</v>
      </c>
      <c r="CG58" s="45">
        <f t="shared" si="80"/>
        <v>0.30850113697008791</v>
      </c>
      <c r="CH58" s="45">
        <f t="shared" si="26"/>
        <v>0.10894348156836708</v>
      </c>
      <c r="CI58" s="45">
        <f t="shared" si="27"/>
        <v>9.0921979859314661E-2</v>
      </c>
      <c r="CJ58" s="45">
        <f t="shared" si="28"/>
        <v>5.8888523772645224E-2</v>
      </c>
      <c r="CK58" s="45">
        <f t="shared" si="29"/>
        <v>4.5292191901453874E-3</v>
      </c>
      <c r="CL58" s="45">
        <f t="shared" si="30"/>
        <v>2.3633290757624385E-2</v>
      </c>
      <c r="CM58" s="45">
        <f t="shared" si="31"/>
        <v>2.0080560303212956E-2</v>
      </c>
      <c r="CN58" s="45">
        <f t="shared" si="32"/>
        <v>6.171007871897438E-3</v>
      </c>
      <c r="CO58" s="45">
        <f t="shared" si="33"/>
        <v>3.8925355245541984E-2</v>
      </c>
      <c r="CP58" s="45">
        <f t="shared" si="34"/>
        <v>3.5780646354504112E-3</v>
      </c>
      <c r="CQ58" s="45">
        <f t="shared" si="35"/>
        <v>1.3287777513374809E-2</v>
      </c>
      <c r="CR58" s="45">
        <f t="shared" si="36"/>
        <v>1.1779986200838966E-2</v>
      </c>
      <c r="CS58" s="45">
        <f t="shared" si="37"/>
        <v>6.1466607386484063E-3</v>
      </c>
      <c r="CT58" s="45">
        <f t="shared" si="38"/>
        <v>2.309782990197768E-2</v>
      </c>
      <c r="CU58" s="45">
        <f t="shared" si="39"/>
        <v>1.8032938271536077E-2</v>
      </c>
      <c r="CV58" s="45">
        <f t="shared" si="40"/>
        <v>1.2863266103007923E-2</v>
      </c>
      <c r="CW58" s="45">
        <f t="shared" si="41"/>
        <v>2.9979598562272749E-2</v>
      </c>
      <c r="CX58" s="45">
        <f t="shared" si="42"/>
        <v>1.8979322149474242E-2</v>
      </c>
      <c r="CY58" s="45">
        <f t="shared" si="43"/>
        <v>4.5994871207533289E-2</v>
      </c>
      <c r="CZ58" s="45">
        <f t="shared" si="44"/>
        <v>5.1217866975794238E-2</v>
      </c>
      <c r="DA58" s="45">
        <f t="shared" si="45"/>
        <v>4.0094025742875856E-2</v>
      </c>
      <c r="DB58" s="45">
        <f t="shared" si="46"/>
        <v>3.226949576296656E-2</v>
      </c>
      <c r="DC58" s="45">
        <f t="shared" si="47"/>
        <v>3.2083740695411513E-2</v>
      </c>
      <c r="DD58" s="45" t="str">
        <f t="shared" si="48"/>
        <v/>
      </c>
      <c r="DE58" s="45" t="str">
        <f t="shared" si="49"/>
        <v/>
      </c>
      <c r="DF58" s="46">
        <f t="shared" si="81"/>
        <v>0.99999999999999989</v>
      </c>
      <c r="DG58" s="47">
        <f>SUMPRODUCT(AD58:BB58,CG58:DE58,'Sector weights'!B45:Z45)</f>
        <v>0.41629170806631322</v>
      </c>
      <c r="DI58" s="45">
        <f>IF(AND(ISNUMBER(C57),ISNUMBER(C58)),CG58*'Sector weights'!B45,"")</f>
        <v>0.25326123646771664</v>
      </c>
      <c r="DJ58" s="45">
        <f>IF(AND(ISNUMBER(D57),ISNUMBER(D58)),CH58*'Sector weights'!C45,"")</f>
        <v>8.1080964259753807E-2</v>
      </c>
      <c r="DK58" s="45">
        <f>IF(AND(ISNUMBER(E57),ISNUMBER(E58)),CI58*'Sector weights'!D45,"")</f>
        <v>7.2980339259578614E-2</v>
      </c>
      <c r="DL58" s="45">
        <f>IF(AND(ISNUMBER(F57),ISNUMBER(F58)),CJ58*'Sector weights'!E45,"")</f>
        <v>4.8433551269713361E-2</v>
      </c>
      <c r="DM58" s="45">
        <f>IF(AND(ISNUMBER(G57),ISNUMBER(G58)),CK58*'Sector weights'!F45,"")</f>
        <v>3.4396281629958656E-3</v>
      </c>
      <c r="DN58" s="45">
        <f>IF(AND(ISNUMBER(H57),ISNUMBER(H58)),CL58*'Sector weights'!G45,"")</f>
        <v>1.7561571944289811E-2</v>
      </c>
      <c r="DO58" s="45">
        <f>IF(AND(ISNUMBER(I57),ISNUMBER(I58)),CM58*'Sector weights'!H45,"")</f>
        <v>1.5821257159891008E-2</v>
      </c>
      <c r="DP58" s="45">
        <f>IF(AND(ISNUMBER(J57),ISNUMBER(J58)),CN58*'Sector weights'!I45,"")</f>
        <v>5.0650630445011717E-3</v>
      </c>
      <c r="DQ58" s="45">
        <f>IF(AND(ISNUMBER(K57),ISNUMBER(K58)),CO58*'Sector weights'!J45,"")</f>
        <v>3.558281940583409E-2</v>
      </c>
      <c r="DR58" s="45">
        <f>IF(AND(ISNUMBER(L57),ISNUMBER(L58)),CP58*'Sector weights'!K45,"")</f>
        <v>2.7138949150757644E-3</v>
      </c>
      <c r="DS58" s="45">
        <f>IF(AND(ISNUMBER(M57),ISNUMBER(M58)),CQ58*'Sector weights'!L45,"")</f>
        <v>1.1359979721560864E-2</v>
      </c>
      <c r="DT58" s="45">
        <f>IF(AND(ISNUMBER(N57),ISNUMBER(N58)),CR58*'Sector weights'!M45,"")</f>
        <v>1.0228340062124322E-2</v>
      </c>
      <c r="DU58" s="45">
        <f>IF(AND(ISNUMBER(O57),ISNUMBER(O58)),CS58*'Sector weights'!N45,"")</f>
        <v>5.3459930768836872E-3</v>
      </c>
      <c r="DV58" s="45">
        <f>IF(AND(ISNUMBER(P57),ISNUMBER(P58)),CT58*'Sector weights'!O45,"")</f>
        <v>1.5866129654554625E-2</v>
      </c>
      <c r="DW58" s="45">
        <f>IF(AND(ISNUMBER(Q57),ISNUMBER(Q58)),CU58*'Sector weights'!P45,"")</f>
        <v>1.1595853493088493E-2</v>
      </c>
      <c r="DX58" s="45">
        <f>IF(AND(ISNUMBER(R57),ISNUMBER(R58)),CV58*'Sector weights'!Q45,"")</f>
        <v>9.0666332304444822E-3</v>
      </c>
      <c r="DY58" s="45">
        <f>IF(AND(ISNUMBER(S57),ISNUMBER(S58)),CW58*'Sector weights'!R45,"")</f>
        <v>2.1709613630635505E-2</v>
      </c>
      <c r="DZ58" s="45">
        <f>IF(AND(ISNUMBER(T57),ISNUMBER(T58)),CX58*'Sector weights'!S45,"")</f>
        <v>1.6428708877444423E-2</v>
      </c>
      <c r="EA58" s="45">
        <f>IF(AND(ISNUMBER(U57),ISNUMBER(U58)),CY58*'Sector weights'!T45,"")</f>
        <v>3.8397427678943691E-2</v>
      </c>
      <c r="EB58" s="45">
        <f>IF(AND(ISNUMBER(V57),ISNUMBER(V58)),CZ58*'Sector weights'!U45,"")</f>
        <v>4.1515092710651041E-2</v>
      </c>
      <c r="EC58" s="45">
        <f>IF(AND(ISNUMBER(W57),ISNUMBER(W58)),DA58*'Sector weights'!V45,"")</f>
        <v>2.8961302223187397E-2</v>
      </c>
      <c r="ED58" s="45">
        <f>IF(AND(ISNUMBER(X57),ISNUMBER(X58)),DB58*'Sector weights'!W45,"")</f>
        <v>2.753280713084261E-2</v>
      </c>
      <c r="EE58" s="45">
        <f>IF(AND(ISNUMBER(Y57),ISNUMBER(Y58)),DC58*'Sector weights'!X45,"")</f>
        <v>2.6041847156116696E-2</v>
      </c>
      <c r="EF58" s="45" t="str">
        <f>IF(AND(ISNUMBER(Z57),ISNUMBER(Z58)),DD58*'Sector weights'!Y45,"")</f>
        <v/>
      </c>
      <c r="EG58" s="45" t="str">
        <f>IF(AND(ISNUMBER(AA57),ISNUMBER(AA58)),DE58*'Sector weights'!Z45,"")</f>
        <v/>
      </c>
      <c r="EH58" s="46">
        <f t="shared" si="82"/>
        <v>0.79999005453582783</v>
      </c>
      <c r="EI58" s="47">
        <f t="shared" si="83"/>
        <v>0.41629170806631299</v>
      </c>
      <c r="EK58" s="39">
        <f t="shared" si="84"/>
        <v>39082</v>
      </c>
      <c r="EL58" s="45">
        <f t="shared" si="85"/>
        <v>0.31658048125943827</v>
      </c>
      <c r="EM58" s="45">
        <f t="shared" si="51"/>
        <v>0.10135246532133303</v>
      </c>
      <c r="EN58" s="45">
        <f t="shared" si="52"/>
        <v>9.1226558187555776E-2</v>
      </c>
      <c r="EO58" s="45">
        <f t="shared" si="53"/>
        <v>6.0542691743606228E-2</v>
      </c>
      <c r="EP58" s="45">
        <f t="shared" si="54"/>
        <v>4.299588655500992E-3</v>
      </c>
      <c r="EQ58" s="45">
        <f t="shared" si="55"/>
        <v>2.1952237836855897E-2</v>
      </c>
      <c r="ER58" s="45">
        <f t="shared" si="56"/>
        <v>1.977681731189878E-2</v>
      </c>
      <c r="ES58" s="45">
        <f t="shared" si="57"/>
        <v>6.331407516609734E-3</v>
      </c>
      <c r="ET58" s="45">
        <f t="shared" si="58"/>
        <v>4.4479077213628662E-2</v>
      </c>
      <c r="EU58" s="45">
        <f t="shared" si="59"/>
        <v>3.3924108177200117E-3</v>
      </c>
      <c r="EV58" s="45">
        <f t="shared" si="60"/>
        <v>1.4200151185819652E-2</v>
      </c>
      <c r="EW58" s="45">
        <f t="shared" si="61"/>
        <v>1.2785584025865214E-2</v>
      </c>
      <c r="EX58" s="45">
        <f t="shared" si="62"/>
        <v>6.6825744227352333E-3</v>
      </c>
      <c r="EY58" s="45">
        <f t="shared" si="63"/>
        <v>1.9832908627546011E-2</v>
      </c>
      <c r="EZ58" s="45">
        <f t="shared" si="64"/>
        <v>1.4494997065703107E-2</v>
      </c>
      <c r="FA58" s="45">
        <f t="shared" si="65"/>
        <v>1.133343243336337E-2</v>
      </c>
      <c r="FB58" s="45">
        <f t="shared" si="66"/>
        <v>2.7137354405276839E-2</v>
      </c>
      <c r="FC58" s="45">
        <f t="shared" si="67"/>
        <v>2.0536141398628673E-2</v>
      </c>
      <c r="FD58" s="45">
        <f t="shared" si="68"/>
        <v>4.7997381293974635E-2</v>
      </c>
      <c r="FE58" s="45">
        <f t="shared" si="69"/>
        <v>5.1894511032064057E-2</v>
      </c>
      <c r="FF58" s="45">
        <f t="shared" si="70"/>
        <v>3.6202077837069357E-2</v>
      </c>
      <c r="FG58" s="45">
        <f t="shared" si="71"/>
        <v>3.4416436772851833E-2</v>
      </c>
      <c r="FH58" s="45">
        <f t="shared" si="72"/>
        <v>3.2552713634954822E-2</v>
      </c>
      <c r="FI58" s="45" t="str">
        <f t="shared" si="73"/>
        <v/>
      </c>
      <c r="FJ58" s="45" t="str">
        <f t="shared" si="74"/>
        <v/>
      </c>
      <c r="FK58" s="46">
        <f t="shared" si="86"/>
        <v>1.0000000000000002</v>
      </c>
      <c r="FL58" s="47">
        <f t="shared" si="87"/>
        <v>0.52037110424810828</v>
      </c>
    </row>
    <row r="59" spans="1:168" x14ac:dyDescent="0.2">
      <c r="A59" t="s">
        <v>743</v>
      </c>
      <c r="B59" s="11">
        <v>39172</v>
      </c>
      <c r="C59" s="2">
        <v>1922.6</v>
      </c>
      <c r="D59" s="3">
        <v>119659</v>
      </c>
      <c r="E59" s="9">
        <v>64472.7</v>
      </c>
      <c r="F59" s="3">
        <v>475615</v>
      </c>
      <c r="G59" s="3">
        <v>10434</v>
      </c>
      <c r="H59" s="2">
        <v>62687</v>
      </c>
      <c r="I59" s="2">
        <v>975745.3</v>
      </c>
      <c r="J59" s="2">
        <v>7460289.7000000002</v>
      </c>
      <c r="K59" s="2">
        <v>1464770.6344017899</v>
      </c>
      <c r="L59" s="9">
        <v>9562.9408999999996</v>
      </c>
      <c r="M59" s="3">
        <v>517821</v>
      </c>
      <c r="N59" s="9">
        <v>5622.5879999999997</v>
      </c>
      <c r="O59" s="2">
        <v>47247.4</v>
      </c>
      <c r="P59" s="2">
        <v>24430.400000000001</v>
      </c>
      <c r="Q59" s="3">
        <v>144993</v>
      </c>
      <c r="R59" s="3">
        <v>199147</v>
      </c>
      <c r="S59" s="2">
        <v>48715.7</v>
      </c>
      <c r="T59" s="2">
        <v>135974.70000000001</v>
      </c>
      <c r="U59" s="3">
        <v>845227</v>
      </c>
      <c r="V59" s="2">
        <v>78738.8</v>
      </c>
      <c r="W59" s="2">
        <v>77639.399999999994</v>
      </c>
      <c r="X59" s="3">
        <v>1568503.9410364684</v>
      </c>
      <c r="Y59" s="2">
        <v>239899.4</v>
      </c>
      <c r="Z59" s="3" t="e">
        <v>#N/A</v>
      </c>
      <c r="AA59" s="3" t="e">
        <v>#N/A</v>
      </c>
      <c r="AB59" s="28"/>
      <c r="AC59" s="43">
        <f t="shared" si="75"/>
        <v>39172</v>
      </c>
      <c r="AD59" s="45">
        <f t="shared" si="76"/>
        <v>1.3014384319510963</v>
      </c>
      <c r="AE59" s="45">
        <f t="shared" si="0"/>
        <v>3.5210962980906535</v>
      </c>
      <c r="AF59" s="45">
        <f t="shared" si="1"/>
        <v>0.67331339834326709</v>
      </c>
      <c r="AG59" s="45">
        <f t="shared" si="2"/>
        <v>2.4650292024740672</v>
      </c>
      <c r="AH59" s="45">
        <f t="shared" si="3"/>
        <v>5.0437934158864328</v>
      </c>
      <c r="AI59" s="45">
        <f t="shared" si="4"/>
        <v>4.9330431871442926</v>
      </c>
      <c r="AJ59" s="45">
        <f t="shared" si="5"/>
        <v>-2.247364698480625</v>
      </c>
      <c r="AK59" s="45">
        <f t="shared" si="6"/>
        <v>3.5231989324591595</v>
      </c>
      <c r="AL59" s="45">
        <f t="shared" si="7"/>
        <v>2.9042493868831176</v>
      </c>
      <c r="AM59" s="45">
        <f t="shared" si="8"/>
        <v>15.28491662406597</v>
      </c>
      <c r="AN59" s="45">
        <f t="shared" si="9"/>
        <v>4.2566728208762505</v>
      </c>
      <c r="AO59" s="45">
        <f t="shared" si="10"/>
        <v>3.7075921438370685</v>
      </c>
      <c r="AP59" s="45">
        <f t="shared" si="11"/>
        <v>20.513402593030005</v>
      </c>
      <c r="AQ59" s="45">
        <f t="shared" si="12"/>
        <v>2.5771940579260022</v>
      </c>
      <c r="AR59" s="45">
        <f t="shared" si="13"/>
        <v>3.2000683288611054</v>
      </c>
      <c r="AS59" s="45">
        <f t="shared" si="14"/>
        <v>2.9965917260140751</v>
      </c>
      <c r="AT59" s="45">
        <f t="shared" si="15"/>
        <v>-4.3092153723764737</v>
      </c>
      <c r="AU59" s="45">
        <f t="shared" si="16"/>
        <v>5.3338270484075911</v>
      </c>
      <c r="AV59" s="45">
        <f t="shared" si="17"/>
        <v>0.3230841359991965</v>
      </c>
      <c r="AW59" s="45">
        <f t="shared" si="18"/>
        <v>7.4565677243261685</v>
      </c>
      <c r="AX59" s="45">
        <f t="shared" si="19"/>
        <v>3.4072444233709698</v>
      </c>
      <c r="AY59" s="45">
        <f t="shared" si="20"/>
        <v>-1.6864343816775706</v>
      </c>
      <c r="AZ59" s="45">
        <f t="shared" si="21"/>
        <v>3.8969464442166535</v>
      </c>
      <c r="BA59" s="45" t="str">
        <f t="shared" si="22"/>
        <v/>
      </c>
      <c r="BB59" s="45" t="str">
        <f t="shared" si="23"/>
        <v/>
      </c>
      <c r="BC59" s="32"/>
      <c r="BD59" s="39">
        <f t="shared" si="77"/>
        <v>39172</v>
      </c>
      <c r="BE59" s="44">
        <f>IF(AND(ISNUMBER(C58),ISNUMBER(C59)),INDEX('Country weights'!$B$6:$FB$133,MATCH(Goods!$BD59,'Country weights'!$A$6:$A$133,0),MATCH(Goods!BE$1,'Country weights'!$B$3:$FB$3,0)),"")</f>
        <v>0.20219117262776554</v>
      </c>
      <c r="BF59" s="44">
        <f>IF(AND(ISNUMBER(D58),ISNUMBER(D59)),INDEX('Country weights'!$B$6:$FB$133,MATCH(Goods!$BD59,'Country weights'!$A$6:$A$133,0),MATCH(Goods!BF$1,'Country weights'!$B$3:$FB$3,0)),"")</f>
        <v>7.1601135623709622E-2</v>
      </c>
      <c r="BG59" s="44">
        <f>IF(AND(ISNUMBER(E58),ISNUMBER(E59)),INDEX('Country weights'!$B$6:$FB$133,MATCH(Goods!$BD59,'Country weights'!$A$6:$A$133,0),MATCH(Goods!BG$1,'Country weights'!$B$3:$FB$3,0)),"")</f>
        <v>6.0667434385324244E-2</v>
      </c>
      <c r="BH59" s="44">
        <f>IF(AND(ISNUMBER(F58),ISNUMBER(F59)),INDEX('Country weights'!$B$6:$FB$133,MATCH(Goods!$BD59,'Country weights'!$A$6:$A$133,0),MATCH(Goods!BH$1,'Country weights'!$B$3:$FB$3,0)),"")</f>
        <v>3.9744993062544288E-2</v>
      </c>
      <c r="BI59" s="44">
        <f>IF(AND(ISNUMBER(G58),ISNUMBER(G59)),INDEX('Country weights'!$B$6:$FB$133,MATCH(Goods!$BD59,'Country weights'!$A$6:$A$133,0),MATCH(Goods!BI$1,'Country weights'!$B$3:$FB$3,0)),"")</f>
        <v>3.2953379013265205E-3</v>
      </c>
      <c r="BJ59" s="44">
        <f>IF(AND(ISNUMBER(H58),ISNUMBER(H59)),INDEX('Country weights'!$B$6:$FB$133,MATCH(Goods!$BD59,'Country weights'!$A$6:$A$133,0),MATCH(Goods!BJ$1,'Country weights'!$B$3:$FB$3,0)),"")</f>
        <v>1.7614324223517816E-2</v>
      </c>
      <c r="BK59" s="44">
        <f>IF(AND(ISNUMBER(I58),ISNUMBER(I59)),INDEX('Country weights'!$B$6:$FB$133,MATCH(Goods!$BD59,'Country weights'!$A$6:$A$133,0),MATCH(Goods!BK$1,'Country weights'!$B$3:$FB$3,0)),"")</f>
        <v>1.3733150280563607E-2</v>
      </c>
      <c r="BL59" s="44">
        <f>IF(AND(ISNUMBER(J58),ISNUMBER(J59)),INDEX('Country weights'!$B$6:$FB$133,MATCH(Goods!$BD59,'Country weights'!$A$6:$A$133,0),MATCH(Goods!BL$1,'Country weights'!$B$3:$FB$3,0)),"")</f>
        <v>4.5762944581561691E-3</v>
      </c>
      <c r="BM59" s="44">
        <f>IF(AND(ISNUMBER(K58),ISNUMBER(K59)),INDEX('Country weights'!$B$6:$FB$133,MATCH(Goods!$BD59,'Country weights'!$A$6:$A$133,0),MATCH(Goods!BM$1,'Country weights'!$B$3:$FB$3,0)),"")</f>
        <v>2.6503829216857903E-2</v>
      </c>
      <c r="BN59" s="44">
        <f>IF(AND(ISNUMBER(L58),ISNUMBER(L59)),INDEX('Country weights'!$B$6:$FB$133,MATCH(Goods!$BD59,'Country weights'!$A$6:$A$133,0),MATCH(Goods!BN$1,'Country weights'!$B$3:$FB$3,0)),"")</f>
        <v>2.81913118898393E-3</v>
      </c>
      <c r="BO59" s="44">
        <f>IF(AND(ISNUMBER(M58),ISNUMBER(M59)),INDEX('Country weights'!$B$6:$FB$133,MATCH(Goods!$BD59,'Country weights'!$A$6:$A$133,0),MATCH(Goods!BO$1,'Country weights'!$B$3:$FB$3,0)),"")</f>
        <v>1.0216854119523212E-2</v>
      </c>
      <c r="BP59" s="44">
        <f>IF(AND(ISNUMBER(N58),ISNUMBER(N59)),INDEX('Country weights'!$B$6:$FB$133,MATCH(Goods!$BD59,'Country weights'!$A$6:$A$133,0),MATCH(Goods!BP$1,'Country weights'!$B$3:$FB$3,0)),"")</f>
        <v>9.1201983471338108E-3</v>
      </c>
      <c r="BQ59" s="44">
        <f>IF(AND(ISNUMBER(O58),ISNUMBER(O59)),INDEX('Country weights'!$B$6:$FB$133,MATCH(Goods!$BD59,'Country weights'!$A$6:$A$133,0),MATCH(Goods!BQ$1,'Country weights'!$B$3:$FB$3,0)),"")</f>
        <v>5.7238115628897466E-3</v>
      </c>
      <c r="BR59" s="44">
        <f>IF(AND(ISNUMBER(P58),ISNUMBER(P59)),INDEX('Country weights'!$B$6:$FB$133,MATCH(Goods!$BD59,'Country weights'!$A$6:$A$133,0),MATCH(Goods!BR$1,'Country weights'!$B$3:$FB$3,0)),"")</f>
        <v>1.7136788575980531E-2</v>
      </c>
      <c r="BS59" s="44">
        <f>IF(AND(ISNUMBER(Q58),ISNUMBER(Q59)),INDEX('Country weights'!$B$6:$FB$133,MATCH(Goods!$BD59,'Country weights'!$A$6:$A$133,0),MATCH(Goods!BS$1,'Country weights'!$B$3:$FB$3,0)),"")</f>
        <v>1.3098145716678186E-2</v>
      </c>
      <c r="BT59" s="44">
        <f>IF(AND(ISNUMBER(R58),ISNUMBER(R59)),INDEX('Country weights'!$B$6:$FB$133,MATCH(Goods!$BD59,'Country weights'!$A$6:$A$133,0),MATCH(Goods!BT$1,'Country weights'!$B$3:$FB$3,0)),"")</f>
        <v>9.8514386496385015E-3</v>
      </c>
      <c r="BU59" s="44">
        <f>IF(AND(ISNUMBER(S58),ISNUMBER(S59)),INDEX('Country weights'!$B$6:$FB$133,MATCH(Goods!$BD59,'Country weights'!$A$6:$A$133,0),MATCH(Goods!BU$1,'Country weights'!$B$3:$FB$3,0)),"")</f>
        <v>2.1453625360147145E-2</v>
      </c>
      <c r="BV59" s="44">
        <f>IF(AND(ISNUMBER(T58),ISNUMBER(T59)),INDEX('Country weights'!$B$6:$FB$133,MATCH(Goods!$BD59,'Country weights'!$A$6:$A$133,0),MATCH(Goods!BV$1,'Country weights'!$B$3:$FB$3,0)),"")</f>
        <v>1.5431949497034685E-2</v>
      </c>
      <c r="BW59" s="44">
        <f>IF(AND(ISNUMBER(U58),ISNUMBER(U59)),INDEX('Country weights'!$B$6:$FB$133,MATCH(Goods!$BD59,'Country weights'!$A$6:$A$133,0),MATCH(Goods!BW$1,'Country weights'!$B$3:$FB$3,0)),"")</f>
        <v>3.1391155048479231E-2</v>
      </c>
      <c r="BX59" s="44">
        <f>IF(AND(ISNUMBER(V58),ISNUMBER(V59)),INDEX('Country weights'!$B$6:$FB$133,MATCH(Goods!$BD59,'Country weights'!$A$6:$A$133,0),MATCH(Goods!BX$1,'Country weights'!$B$3:$FB$3,0)),"")</f>
        <v>3.6704562750889014E-2</v>
      </c>
      <c r="BY59" s="44">
        <f>IF(AND(ISNUMBER(W58),ISNUMBER(W59)),INDEX('Country weights'!$B$6:$FB$133,MATCH(Goods!$BD59,'Country weights'!$A$6:$A$133,0),MATCH(Goods!BY$1,'Country weights'!$B$3:$FB$3,0)),"")</f>
        <v>2.7723525617439203E-2</v>
      </c>
      <c r="BZ59" s="44">
        <f>IF(AND(ISNUMBER(X58),ISNUMBER(X59)),INDEX('Country weights'!$B$6:$FB$133,MATCH(Goods!$BD59,'Country weights'!$A$6:$A$133,0),MATCH(Goods!BZ$1,'Country weights'!$B$3:$FB$3,0)),"")</f>
        <v>2.1493928280008373E-2</v>
      </c>
      <c r="CA59" s="44">
        <f>IF(AND(ISNUMBER(Y58),ISNUMBER(Y59)),INDEX('Country weights'!$B$6:$FB$133,MATCH(Goods!$BD59,'Country weights'!$A$6:$A$133,0),MATCH(Goods!CA$1,'Country weights'!$B$3:$FB$3,0)),"")</f>
        <v>2.603350749543154E-2</v>
      </c>
      <c r="CB59" s="44" t="str">
        <f>IF(AND(ISNUMBER(Z58),ISNUMBER(Z59)),INDEX('Country weights'!$B$6:$FB$133,MATCH(Goods!$BD59,'Country weights'!$A$6:$A$133,0),MATCH(Goods!CB$1,'Country weights'!$B$3:$FB$3,0)),"")</f>
        <v/>
      </c>
      <c r="CC59" s="44" t="str">
        <f>IF(AND(ISNUMBER(AA58),ISNUMBER(AA59)),INDEX('Country weights'!$B$6:$FB$133,MATCH(Goods!$BD59,'Country weights'!$A$6:$A$133,0),MATCH(Goods!CC$1,'Country weights'!$B$3:$FB$3,0)),"")</f>
        <v/>
      </c>
      <c r="CD59" s="46">
        <f t="shared" si="78"/>
        <v>0.68812629399002279</v>
      </c>
      <c r="CF59" s="39">
        <f t="shared" si="79"/>
        <v>39172</v>
      </c>
      <c r="CG59" s="45">
        <f t="shared" si="80"/>
        <v>0.29382858116841137</v>
      </c>
      <c r="CH59" s="45">
        <f t="shared" si="26"/>
        <v>0.10405231750197846</v>
      </c>
      <c r="CI59" s="45">
        <f t="shared" si="27"/>
        <v>8.8163226598348632E-2</v>
      </c>
      <c r="CJ59" s="45">
        <f t="shared" si="28"/>
        <v>5.7758282759531571E-2</v>
      </c>
      <c r="CK59" s="45">
        <f t="shared" si="29"/>
        <v>4.7888562464585898E-3</v>
      </c>
      <c r="CL59" s="45">
        <f t="shared" si="30"/>
        <v>2.5597516585775471E-2</v>
      </c>
      <c r="CM59" s="45">
        <f t="shared" si="31"/>
        <v>1.9957310744417978E-2</v>
      </c>
      <c r="CN59" s="45">
        <f t="shared" si="32"/>
        <v>6.6503699947593068E-3</v>
      </c>
      <c r="CO59" s="45">
        <f t="shared" si="33"/>
        <v>3.8515937333506667E-2</v>
      </c>
      <c r="CP59" s="45">
        <f t="shared" si="34"/>
        <v>4.0968223618334876E-3</v>
      </c>
      <c r="CQ59" s="45">
        <f t="shared" si="35"/>
        <v>1.4847353180303479E-2</v>
      </c>
      <c r="CR59" s="45">
        <f t="shared" si="36"/>
        <v>1.3253669314467507E-2</v>
      </c>
      <c r="CS59" s="45">
        <f t="shared" si="37"/>
        <v>8.317966647809474E-3</v>
      </c>
      <c r="CT59" s="45">
        <f t="shared" si="38"/>
        <v>2.4903551463808762E-2</v>
      </c>
      <c r="CU59" s="45">
        <f t="shared" si="39"/>
        <v>1.9034508390502074E-2</v>
      </c>
      <c r="CV59" s="45">
        <f t="shared" si="40"/>
        <v>1.4316323523282397E-2</v>
      </c>
      <c r="CW59" s="45">
        <f t="shared" si="41"/>
        <v>3.1176871960161143E-2</v>
      </c>
      <c r="CX59" s="45">
        <f t="shared" si="42"/>
        <v>2.2426042474782158E-2</v>
      </c>
      <c r="CY59" s="45">
        <f t="shared" si="43"/>
        <v>4.5618304841195875E-2</v>
      </c>
      <c r="CZ59" s="45">
        <f t="shared" si="44"/>
        <v>5.3339863730626748E-2</v>
      </c>
      <c r="DA59" s="45">
        <f t="shared" si="45"/>
        <v>4.0288426498989685E-2</v>
      </c>
      <c r="DB59" s="45">
        <f t="shared" si="46"/>
        <v>3.1235441034200642E-2</v>
      </c>
      <c r="DC59" s="45">
        <f t="shared" si="47"/>
        <v>3.7832455644848537E-2</v>
      </c>
      <c r="DD59" s="45" t="str">
        <f t="shared" si="48"/>
        <v/>
      </c>
      <c r="DE59" s="45" t="str">
        <f t="shared" si="49"/>
        <v/>
      </c>
      <c r="DF59" s="46">
        <f t="shared" si="81"/>
        <v>1</v>
      </c>
      <c r="DG59" s="47">
        <f>SUMPRODUCT(AD59:BB59,CG59:DE59,'Sector weights'!B46:Z46)</f>
        <v>1.8618716445247485</v>
      </c>
      <c r="DI59" s="45">
        <f>IF(AND(ISNUMBER(C58),ISNUMBER(C59)),CG59*'Sector weights'!B46,"")</f>
        <v>0.23947149233457632</v>
      </c>
      <c r="DJ59" s="45">
        <f>IF(AND(ISNUMBER(D58),ISNUMBER(D59)),CH59*'Sector weights'!C46,"")</f>
        <v>7.7054631539491755E-2</v>
      </c>
      <c r="DK59" s="45">
        <f>IF(AND(ISNUMBER(E58),ISNUMBER(E59)),CI59*'Sector weights'!D46,"")</f>
        <v>7.0634589488805063E-2</v>
      </c>
      <c r="DL59" s="45">
        <f>IF(AND(ISNUMBER(F58),ISNUMBER(F59)),CJ59*'Sector weights'!E46,"")</f>
        <v>4.7665488593530619E-2</v>
      </c>
      <c r="DM59" s="45">
        <f>IF(AND(ISNUMBER(G58),ISNUMBER(G59)),CK59*'Sector weights'!F46,"")</f>
        <v>3.6208958739493927E-3</v>
      </c>
      <c r="DN59" s="45">
        <f>IF(AND(ISNUMBER(H58),ISNUMBER(H59)),CL59*'Sector weights'!G46,"")</f>
        <v>1.9220417551743023E-2</v>
      </c>
      <c r="DO59" s="45">
        <f>IF(AND(ISNUMBER(I58),ISNUMBER(I59)),CM59*'Sector weights'!H46,"")</f>
        <v>1.5661386539240242E-2</v>
      </c>
      <c r="DP59" s="45">
        <f>IF(AND(ISNUMBER(J58),ISNUMBER(J59)),CN59*'Sector weights'!I46,"")</f>
        <v>5.5019509368928292E-3</v>
      </c>
      <c r="DQ59" s="45">
        <f>IF(AND(ISNUMBER(K58),ISNUMBER(K59)),CO59*'Sector weights'!J46,"")</f>
        <v>3.5219084837018827E-2</v>
      </c>
      <c r="DR59" s="45">
        <f>IF(AND(ISNUMBER(L58),ISNUMBER(L59)),CP59*'Sector weights'!K46,"")</f>
        <v>3.1557298685562342E-3</v>
      </c>
      <c r="DS59" s="45">
        <f>IF(AND(ISNUMBER(M58),ISNUMBER(M59)),CQ59*'Sector weights'!L46,"")</f>
        <v>1.273764175443861E-2</v>
      </c>
      <c r="DT59" s="45">
        <f>IF(AND(ISNUMBER(N58),ISNUMBER(N59)),CR59*'Sector weights'!M46,"")</f>
        <v>1.1534799369223775E-2</v>
      </c>
      <c r="DU59" s="45">
        <f>IF(AND(ISNUMBER(O58),ISNUMBER(O59)),CS59*'Sector weights'!N46,"")</f>
        <v>7.2834923017692467E-3</v>
      </c>
      <c r="DV59" s="45">
        <f>IF(AND(ISNUMBER(P58),ISNUMBER(P59)),CT59*'Sector weights'!O46,"")</f>
        <v>1.7254239212948514E-2</v>
      </c>
      <c r="DW59" s="45">
        <f>IF(AND(ISNUMBER(Q58),ISNUMBER(Q59)),CU59*'Sector weights'!P46,"")</f>
        <v>1.2233720609974245E-2</v>
      </c>
      <c r="DX59" s="45">
        <f>IF(AND(ISNUMBER(R58),ISNUMBER(R59)),CV59*'Sector weights'!Q46,"")</f>
        <v>1.0144963816669005E-2</v>
      </c>
      <c r="DY59" s="45">
        <f>IF(AND(ISNUMBER(S58),ISNUMBER(S59)),CW59*'Sector weights'!R46,"")</f>
        <v>2.3111541261464388E-2</v>
      </c>
      <c r="DZ59" s="45">
        <f>IF(AND(ISNUMBER(T58),ISNUMBER(T59)),CX59*'Sector weights'!S46,"")</f>
        <v>1.949020578991166E-2</v>
      </c>
      <c r="EA59" s="45">
        <f>IF(AND(ISNUMBER(U58),ISNUMBER(U59)),CY59*'Sector weights'!T46,"")</f>
        <v>3.8034440433442319E-2</v>
      </c>
      <c r="EB59" s="45">
        <f>IF(AND(ISNUMBER(V58),ISNUMBER(V59)),CZ59*'Sector weights'!U46,"")</f>
        <v>4.2298452365541105E-2</v>
      </c>
      <c r="EC59" s="45">
        <f>IF(AND(ISNUMBER(W58),ISNUMBER(W59)),DA59*'Sector weights'!V46,"")</f>
        <v>2.8948050778473296E-2</v>
      </c>
      <c r="ED59" s="45">
        <f>IF(AND(ISNUMBER(X58),ISNUMBER(X59)),DB59*'Sector weights'!W46,"")</f>
        <v>2.6675929941336666E-2</v>
      </c>
      <c r="EE59" s="45">
        <f>IF(AND(ISNUMBER(Y58),ISNUMBER(Y59)),DC59*'Sector weights'!X46,"")</f>
        <v>3.0778760573550386E-2</v>
      </c>
      <c r="EF59" s="45" t="str">
        <f>IF(AND(ISNUMBER(Z58),ISNUMBER(Z59)),DD59*'Sector weights'!Y46,"")</f>
        <v/>
      </c>
      <c r="EG59" s="45" t="str">
        <f>IF(AND(ISNUMBER(AA58),ISNUMBER(AA59)),DE59*'Sector weights'!Z46,"")</f>
        <v/>
      </c>
      <c r="EH59" s="46">
        <f t="shared" si="82"/>
        <v>0.7977319057725476</v>
      </c>
      <c r="EI59" s="47">
        <f t="shared" si="83"/>
        <v>1.8618716445247485</v>
      </c>
      <c r="EK59" s="39">
        <f t="shared" si="84"/>
        <v>39172</v>
      </c>
      <c r="EL59" s="45">
        <f t="shared" si="85"/>
        <v>0.30019044067526035</v>
      </c>
      <c r="EM59" s="45">
        <f t="shared" si="51"/>
        <v>9.6592139516934239E-2</v>
      </c>
      <c r="EN59" s="45">
        <f t="shared" si="52"/>
        <v>8.854427029642295E-2</v>
      </c>
      <c r="EO59" s="45">
        <f t="shared" si="53"/>
        <v>5.9751262609171844E-2</v>
      </c>
      <c r="EP59" s="45">
        <f t="shared" si="54"/>
        <v>4.5389884091984615E-3</v>
      </c>
      <c r="EQ59" s="45">
        <f t="shared" si="55"/>
        <v>2.4093830787837667E-2</v>
      </c>
      <c r="ER59" s="45">
        <f t="shared" si="56"/>
        <v>1.9632393321504779E-2</v>
      </c>
      <c r="ES59" s="45">
        <f t="shared" si="57"/>
        <v>6.8969924570894204E-3</v>
      </c>
      <c r="ET59" s="45">
        <f t="shared" si="58"/>
        <v>4.4149023728606671E-2</v>
      </c>
      <c r="EU59" s="45">
        <f t="shared" si="59"/>
        <v>3.9558777149575463E-3</v>
      </c>
      <c r="EV59" s="45">
        <f t="shared" si="60"/>
        <v>1.5967321430002342E-2</v>
      </c>
      <c r="EW59" s="45">
        <f t="shared" si="61"/>
        <v>1.4459493578927531E-2</v>
      </c>
      <c r="EX59" s="45">
        <f t="shared" si="62"/>
        <v>9.1302507133843337E-3</v>
      </c>
      <c r="EY59" s="45">
        <f t="shared" si="63"/>
        <v>2.1629120119294951E-2</v>
      </c>
      <c r="EZ59" s="45">
        <f t="shared" si="64"/>
        <v>1.5335629077198237E-2</v>
      </c>
      <c r="FA59" s="45">
        <f t="shared" si="65"/>
        <v>1.2717259699979427E-2</v>
      </c>
      <c r="FB59" s="45">
        <f t="shared" si="66"/>
        <v>2.8971564374227297E-2</v>
      </c>
      <c r="FC59" s="45">
        <f t="shared" si="67"/>
        <v>2.4432024905706583E-2</v>
      </c>
      <c r="FD59" s="45">
        <f t="shared" si="68"/>
        <v>4.7678223922369783E-2</v>
      </c>
      <c r="FE59" s="45">
        <f t="shared" si="69"/>
        <v>5.3023393021466289E-2</v>
      </c>
      <c r="FF59" s="45">
        <f t="shared" si="70"/>
        <v>3.6287944068676969E-2</v>
      </c>
      <c r="FG59" s="45">
        <f t="shared" si="71"/>
        <v>3.3439717965778104E-2</v>
      </c>
      <c r="FH59" s="45">
        <f t="shared" si="72"/>
        <v>3.8582837606004124E-2</v>
      </c>
      <c r="FI59" s="45" t="str">
        <f t="shared" si="73"/>
        <v/>
      </c>
      <c r="FJ59" s="45" t="str">
        <f t="shared" si="74"/>
        <v/>
      </c>
      <c r="FK59" s="46">
        <f t="shared" si="86"/>
        <v>0.99999999999999989</v>
      </c>
      <c r="FL59" s="47">
        <f t="shared" si="87"/>
        <v>2.3339565975133665</v>
      </c>
    </row>
    <row r="60" spans="1:168" x14ac:dyDescent="0.2">
      <c r="A60" t="s">
        <v>744</v>
      </c>
      <c r="B60" s="11">
        <v>39263</v>
      </c>
      <c r="C60" s="2">
        <v>1930.9</v>
      </c>
      <c r="D60" s="3">
        <v>118380</v>
      </c>
      <c r="E60" s="9">
        <v>64895.5</v>
      </c>
      <c r="F60" s="3">
        <v>480059</v>
      </c>
      <c r="G60" s="3">
        <v>10599</v>
      </c>
      <c r="H60" s="2">
        <v>63230</v>
      </c>
      <c r="I60" s="2">
        <v>1030680.5</v>
      </c>
      <c r="J60" s="2">
        <v>7845259</v>
      </c>
      <c r="K60" s="2">
        <v>1511320.8840535788</v>
      </c>
      <c r="L60" s="9">
        <v>9636.4704000000002</v>
      </c>
      <c r="M60" s="3">
        <v>517451</v>
      </c>
      <c r="N60" s="9">
        <v>5641.9059999999999</v>
      </c>
      <c r="O60" s="2">
        <v>45871.1</v>
      </c>
      <c r="P60" s="2">
        <v>24343.1</v>
      </c>
      <c r="Q60" s="3">
        <v>140261</v>
      </c>
      <c r="R60" s="3">
        <v>201734</v>
      </c>
      <c r="S60" s="2">
        <v>50627.7</v>
      </c>
      <c r="T60" s="2">
        <v>138263.9</v>
      </c>
      <c r="U60" s="3">
        <v>871996</v>
      </c>
      <c r="V60" s="2">
        <v>83378.5</v>
      </c>
      <c r="W60" s="2">
        <v>79536.399999999994</v>
      </c>
      <c r="X60" s="3">
        <v>1633235.6166795848</v>
      </c>
      <c r="Y60" s="2">
        <v>246727.5</v>
      </c>
      <c r="Z60" s="3" t="e">
        <v>#N/A</v>
      </c>
      <c r="AA60" s="3" t="e">
        <v>#N/A</v>
      </c>
      <c r="AB60" s="28"/>
      <c r="AC60" s="43">
        <f t="shared" si="75"/>
        <v>39263</v>
      </c>
      <c r="AD60" s="45">
        <f t="shared" si="76"/>
        <v>0.43170706335171616</v>
      </c>
      <c r="AE60" s="45">
        <f t="shared" si="0"/>
        <v>-1.0688707075940829</v>
      </c>
      <c r="AF60" s="45">
        <f t="shared" si="1"/>
        <v>0.65578143927584875</v>
      </c>
      <c r="AG60" s="45">
        <f t="shared" si="2"/>
        <v>0.93436918516025536</v>
      </c>
      <c r="AH60" s="45">
        <f t="shared" si="3"/>
        <v>1.5813686026451945</v>
      </c>
      <c r="AI60" s="45">
        <f t="shared" si="4"/>
        <v>0.86620830475219179</v>
      </c>
      <c r="AJ60" s="45">
        <f t="shared" si="5"/>
        <v>5.6300757994939721</v>
      </c>
      <c r="AK60" s="45">
        <f t="shared" si="6"/>
        <v>5.160245988838752</v>
      </c>
      <c r="AL60" s="45">
        <f t="shared" si="7"/>
        <v>3.1779890010424694</v>
      </c>
      <c r="AM60" s="45">
        <f t="shared" si="8"/>
        <v>0.76890049587152731</v>
      </c>
      <c r="AN60" s="45">
        <f t="shared" si="9"/>
        <v>-7.1453262807030793E-2</v>
      </c>
      <c r="AO60" s="45">
        <f t="shared" si="10"/>
        <v>0.3435784375451334</v>
      </c>
      <c r="AP60" s="45">
        <f t="shared" si="11"/>
        <v>-2.912964522915551</v>
      </c>
      <c r="AQ60" s="45">
        <f t="shared" si="12"/>
        <v>-0.35734167267013062</v>
      </c>
      <c r="AR60" s="45">
        <f t="shared" si="13"/>
        <v>-3.2636058292469294</v>
      </c>
      <c r="AS60" s="45">
        <f t="shared" si="14"/>
        <v>1.2990404073373041</v>
      </c>
      <c r="AT60" s="45">
        <f t="shared" si="15"/>
        <v>3.924812740040684</v>
      </c>
      <c r="AU60" s="45">
        <f t="shared" si="16"/>
        <v>1.6835484836517312</v>
      </c>
      <c r="AV60" s="45">
        <f t="shared" si="17"/>
        <v>3.1670781931954384</v>
      </c>
      <c r="AW60" s="45">
        <f t="shared" si="18"/>
        <v>5.8925205870549169</v>
      </c>
      <c r="AX60" s="45">
        <f t="shared" si="19"/>
        <v>2.4433470634755095</v>
      </c>
      <c r="AY60" s="45">
        <f t="shared" si="20"/>
        <v>4.1269692698598925</v>
      </c>
      <c r="AZ60" s="45">
        <f t="shared" si="21"/>
        <v>2.8462347133840327</v>
      </c>
      <c r="BA60" s="45" t="str">
        <f t="shared" si="22"/>
        <v/>
      </c>
      <c r="BB60" s="45" t="str">
        <f t="shared" si="23"/>
        <v/>
      </c>
      <c r="BC60" s="32"/>
      <c r="BD60" s="39">
        <f t="shared" si="77"/>
        <v>39263</v>
      </c>
      <c r="BE60" s="44">
        <f>IF(AND(ISNUMBER(C59),ISNUMBER(C60)),INDEX('Country weights'!$B$6:$FB$133,MATCH(Goods!$BD60,'Country weights'!$A$6:$A$133,0),MATCH(Goods!BE$1,'Country weights'!$B$3:$FB$3,0)),"")</f>
        <v>0.20219117262776554</v>
      </c>
      <c r="BF60" s="44">
        <f>IF(AND(ISNUMBER(D59),ISNUMBER(D60)),INDEX('Country weights'!$B$6:$FB$133,MATCH(Goods!$BD60,'Country weights'!$A$6:$A$133,0),MATCH(Goods!BF$1,'Country weights'!$B$3:$FB$3,0)),"")</f>
        <v>7.1601135623709622E-2</v>
      </c>
      <c r="BG60" s="44">
        <f>IF(AND(ISNUMBER(E59),ISNUMBER(E60)),INDEX('Country weights'!$B$6:$FB$133,MATCH(Goods!$BD60,'Country weights'!$A$6:$A$133,0),MATCH(Goods!BG$1,'Country weights'!$B$3:$FB$3,0)),"")</f>
        <v>6.0667434385324244E-2</v>
      </c>
      <c r="BH60" s="44">
        <f>IF(AND(ISNUMBER(F59),ISNUMBER(F60)),INDEX('Country weights'!$B$6:$FB$133,MATCH(Goods!$BD60,'Country weights'!$A$6:$A$133,0),MATCH(Goods!BH$1,'Country weights'!$B$3:$FB$3,0)),"")</f>
        <v>3.9744993062544288E-2</v>
      </c>
      <c r="BI60" s="44">
        <f>IF(AND(ISNUMBER(G59),ISNUMBER(G60)),INDEX('Country weights'!$B$6:$FB$133,MATCH(Goods!$BD60,'Country weights'!$A$6:$A$133,0),MATCH(Goods!BI$1,'Country weights'!$B$3:$FB$3,0)),"")</f>
        <v>3.2953379013265205E-3</v>
      </c>
      <c r="BJ60" s="44">
        <f>IF(AND(ISNUMBER(H59),ISNUMBER(H60)),INDEX('Country weights'!$B$6:$FB$133,MATCH(Goods!$BD60,'Country weights'!$A$6:$A$133,0),MATCH(Goods!BJ$1,'Country weights'!$B$3:$FB$3,0)),"")</f>
        <v>1.7614324223517816E-2</v>
      </c>
      <c r="BK60" s="44">
        <f>IF(AND(ISNUMBER(I59),ISNUMBER(I60)),INDEX('Country weights'!$B$6:$FB$133,MATCH(Goods!$BD60,'Country weights'!$A$6:$A$133,0),MATCH(Goods!BK$1,'Country weights'!$B$3:$FB$3,0)),"")</f>
        <v>1.3733150280563607E-2</v>
      </c>
      <c r="BL60" s="44">
        <f>IF(AND(ISNUMBER(J59),ISNUMBER(J60)),INDEX('Country weights'!$B$6:$FB$133,MATCH(Goods!$BD60,'Country weights'!$A$6:$A$133,0),MATCH(Goods!BL$1,'Country weights'!$B$3:$FB$3,0)),"")</f>
        <v>4.5762944581561691E-3</v>
      </c>
      <c r="BM60" s="44">
        <f>IF(AND(ISNUMBER(K59),ISNUMBER(K60)),INDEX('Country weights'!$B$6:$FB$133,MATCH(Goods!$BD60,'Country weights'!$A$6:$A$133,0),MATCH(Goods!BM$1,'Country weights'!$B$3:$FB$3,0)),"")</f>
        <v>2.6503829216857903E-2</v>
      </c>
      <c r="BN60" s="44">
        <f>IF(AND(ISNUMBER(L59),ISNUMBER(L60)),INDEX('Country weights'!$B$6:$FB$133,MATCH(Goods!$BD60,'Country weights'!$A$6:$A$133,0),MATCH(Goods!BN$1,'Country weights'!$B$3:$FB$3,0)),"")</f>
        <v>2.81913118898393E-3</v>
      </c>
      <c r="BO60" s="44">
        <f>IF(AND(ISNUMBER(M59),ISNUMBER(M60)),INDEX('Country weights'!$B$6:$FB$133,MATCH(Goods!$BD60,'Country weights'!$A$6:$A$133,0),MATCH(Goods!BO$1,'Country weights'!$B$3:$FB$3,0)),"")</f>
        <v>1.0216854119523212E-2</v>
      </c>
      <c r="BP60" s="44">
        <f>IF(AND(ISNUMBER(N59),ISNUMBER(N60)),INDEX('Country weights'!$B$6:$FB$133,MATCH(Goods!$BD60,'Country weights'!$A$6:$A$133,0),MATCH(Goods!BP$1,'Country weights'!$B$3:$FB$3,0)),"")</f>
        <v>9.1201983471338108E-3</v>
      </c>
      <c r="BQ60" s="44">
        <f>IF(AND(ISNUMBER(O59),ISNUMBER(O60)),INDEX('Country weights'!$B$6:$FB$133,MATCH(Goods!$BD60,'Country weights'!$A$6:$A$133,0),MATCH(Goods!BQ$1,'Country weights'!$B$3:$FB$3,0)),"")</f>
        <v>5.7238115628897466E-3</v>
      </c>
      <c r="BR60" s="44">
        <f>IF(AND(ISNUMBER(P59),ISNUMBER(P60)),INDEX('Country weights'!$B$6:$FB$133,MATCH(Goods!$BD60,'Country weights'!$A$6:$A$133,0),MATCH(Goods!BR$1,'Country weights'!$B$3:$FB$3,0)),"")</f>
        <v>1.7136788575980531E-2</v>
      </c>
      <c r="BS60" s="44">
        <f>IF(AND(ISNUMBER(Q59),ISNUMBER(Q60)),INDEX('Country weights'!$B$6:$FB$133,MATCH(Goods!$BD60,'Country weights'!$A$6:$A$133,0),MATCH(Goods!BS$1,'Country weights'!$B$3:$FB$3,0)),"")</f>
        <v>1.3098145716678186E-2</v>
      </c>
      <c r="BT60" s="44">
        <f>IF(AND(ISNUMBER(R59),ISNUMBER(R60)),INDEX('Country weights'!$B$6:$FB$133,MATCH(Goods!$BD60,'Country weights'!$A$6:$A$133,0),MATCH(Goods!BT$1,'Country weights'!$B$3:$FB$3,0)),"")</f>
        <v>9.8514386496385015E-3</v>
      </c>
      <c r="BU60" s="44">
        <f>IF(AND(ISNUMBER(S59),ISNUMBER(S60)),INDEX('Country weights'!$B$6:$FB$133,MATCH(Goods!$BD60,'Country weights'!$A$6:$A$133,0),MATCH(Goods!BU$1,'Country weights'!$B$3:$FB$3,0)),"")</f>
        <v>2.1453625360147145E-2</v>
      </c>
      <c r="BV60" s="44">
        <f>IF(AND(ISNUMBER(T59),ISNUMBER(T60)),INDEX('Country weights'!$B$6:$FB$133,MATCH(Goods!$BD60,'Country weights'!$A$6:$A$133,0),MATCH(Goods!BV$1,'Country weights'!$B$3:$FB$3,0)),"")</f>
        <v>1.5431949497034685E-2</v>
      </c>
      <c r="BW60" s="44">
        <f>IF(AND(ISNUMBER(U59),ISNUMBER(U60)),INDEX('Country weights'!$B$6:$FB$133,MATCH(Goods!$BD60,'Country weights'!$A$6:$A$133,0),MATCH(Goods!BW$1,'Country weights'!$B$3:$FB$3,0)),"")</f>
        <v>3.1391155048479231E-2</v>
      </c>
      <c r="BX60" s="44">
        <f>IF(AND(ISNUMBER(V59),ISNUMBER(V60)),INDEX('Country weights'!$B$6:$FB$133,MATCH(Goods!$BD60,'Country weights'!$A$6:$A$133,0),MATCH(Goods!BX$1,'Country weights'!$B$3:$FB$3,0)),"")</f>
        <v>3.6704562750889014E-2</v>
      </c>
      <c r="BY60" s="44">
        <f>IF(AND(ISNUMBER(W59),ISNUMBER(W60)),INDEX('Country weights'!$B$6:$FB$133,MATCH(Goods!$BD60,'Country weights'!$A$6:$A$133,0),MATCH(Goods!BY$1,'Country weights'!$B$3:$FB$3,0)),"")</f>
        <v>2.7723525617439203E-2</v>
      </c>
      <c r="BZ60" s="44">
        <f>IF(AND(ISNUMBER(X59),ISNUMBER(X60)),INDEX('Country weights'!$B$6:$FB$133,MATCH(Goods!$BD60,'Country weights'!$A$6:$A$133,0),MATCH(Goods!BZ$1,'Country weights'!$B$3:$FB$3,0)),"")</f>
        <v>2.1493928280008373E-2</v>
      </c>
      <c r="CA60" s="44">
        <f>IF(AND(ISNUMBER(Y59),ISNUMBER(Y60)),INDEX('Country weights'!$B$6:$FB$133,MATCH(Goods!$BD60,'Country weights'!$A$6:$A$133,0),MATCH(Goods!CA$1,'Country weights'!$B$3:$FB$3,0)),"")</f>
        <v>2.603350749543154E-2</v>
      </c>
      <c r="CB60" s="44" t="str">
        <f>IF(AND(ISNUMBER(Z59),ISNUMBER(Z60)),INDEX('Country weights'!$B$6:$FB$133,MATCH(Goods!$BD60,'Country weights'!$A$6:$A$133,0),MATCH(Goods!CB$1,'Country weights'!$B$3:$FB$3,0)),"")</f>
        <v/>
      </c>
      <c r="CC60" s="44" t="str">
        <f>IF(AND(ISNUMBER(AA59),ISNUMBER(AA60)),INDEX('Country weights'!$B$6:$FB$133,MATCH(Goods!$BD60,'Country weights'!$A$6:$A$133,0),MATCH(Goods!CC$1,'Country weights'!$B$3:$FB$3,0)),"")</f>
        <v/>
      </c>
      <c r="CD60" s="46">
        <f t="shared" si="78"/>
        <v>0.68812629399002279</v>
      </c>
      <c r="CF60" s="39">
        <f t="shared" si="79"/>
        <v>39263</v>
      </c>
      <c r="CG60" s="45">
        <f t="shared" si="80"/>
        <v>0.29382858116841137</v>
      </c>
      <c r="CH60" s="45">
        <f t="shared" si="26"/>
        <v>0.10405231750197846</v>
      </c>
      <c r="CI60" s="45">
        <f t="shared" si="27"/>
        <v>8.8163226598348632E-2</v>
      </c>
      <c r="CJ60" s="45">
        <f t="shared" si="28"/>
        <v>5.7758282759531571E-2</v>
      </c>
      <c r="CK60" s="45">
        <f t="shared" si="29"/>
        <v>4.7888562464585898E-3</v>
      </c>
      <c r="CL60" s="45">
        <f t="shared" si="30"/>
        <v>2.5597516585775471E-2</v>
      </c>
      <c r="CM60" s="45">
        <f t="shared" si="31"/>
        <v>1.9957310744417978E-2</v>
      </c>
      <c r="CN60" s="45">
        <f t="shared" si="32"/>
        <v>6.6503699947593068E-3</v>
      </c>
      <c r="CO60" s="45">
        <f t="shared" si="33"/>
        <v>3.8515937333506667E-2</v>
      </c>
      <c r="CP60" s="45">
        <f t="shared" si="34"/>
        <v>4.0968223618334876E-3</v>
      </c>
      <c r="CQ60" s="45">
        <f t="shared" si="35"/>
        <v>1.4847353180303479E-2</v>
      </c>
      <c r="CR60" s="45">
        <f t="shared" si="36"/>
        <v>1.3253669314467507E-2</v>
      </c>
      <c r="CS60" s="45">
        <f t="shared" si="37"/>
        <v>8.317966647809474E-3</v>
      </c>
      <c r="CT60" s="45">
        <f t="shared" si="38"/>
        <v>2.4903551463808762E-2</v>
      </c>
      <c r="CU60" s="45">
        <f t="shared" si="39"/>
        <v>1.9034508390502074E-2</v>
      </c>
      <c r="CV60" s="45">
        <f t="shared" si="40"/>
        <v>1.4316323523282397E-2</v>
      </c>
      <c r="CW60" s="45">
        <f t="shared" si="41"/>
        <v>3.1176871960161143E-2</v>
      </c>
      <c r="CX60" s="45">
        <f t="shared" si="42"/>
        <v>2.2426042474782158E-2</v>
      </c>
      <c r="CY60" s="45">
        <f t="shared" si="43"/>
        <v>4.5618304841195875E-2</v>
      </c>
      <c r="CZ60" s="45">
        <f t="shared" si="44"/>
        <v>5.3339863730626748E-2</v>
      </c>
      <c r="DA60" s="45">
        <f t="shared" si="45"/>
        <v>4.0288426498989685E-2</v>
      </c>
      <c r="DB60" s="45">
        <f t="shared" si="46"/>
        <v>3.1235441034200642E-2</v>
      </c>
      <c r="DC60" s="45">
        <f t="shared" si="47"/>
        <v>3.7832455644848537E-2</v>
      </c>
      <c r="DD60" s="45" t="str">
        <f t="shared" si="48"/>
        <v/>
      </c>
      <c r="DE60" s="45" t="str">
        <f t="shared" si="49"/>
        <v/>
      </c>
      <c r="DF60" s="46">
        <f t="shared" si="81"/>
        <v>1</v>
      </c>
      <c r="DG60" s="47">
        <f>SUMPRODUCT(AD60:BB60,CG60:DE60,'Sector weights'!B47:Z47)</f>
        <v>1.0721952037592746</v>
      </c>
      <c r="DI60" s="45">
        <f>IF(AND(ISNUMBER(C59),ISNUMBER(C60)),CG60*'Sector weights'!B47,"")</f>
        <v>0.23904655981482217</v>
      </c>
      <c r="DJ60" s="45">
        <f>IF(AND(ISNUMBER(D59),ISNUMBER(D60)),CH60*'Sector weights'!C47,"")</f>
        <v>7.7767413852140449E-2</v>
      </c>
      <c r="DK60" s="45">
        <f>IF(AND(ISNUMBER(E59),ISNUMBER(E60)),CI60*'Sector weights'!D47,"")</f>
        <v>7.0553145959073499E-2</v>
      </c>
      <c r="DL60" s="45">
        <f>IF(AND(ISNUMBER(F59),ISNUMBER(F60)),CJ60*'Sector weights'!E47,"")</f>
        <v>4.7804321689717738E-2</v>
      </c>
      <c r="DM60" s="45">
        <f>IF(AND(ISNUMBER(G59),ISNUMBER(G60)),CK60*'Sector weights'!F47,"")</f>
        <v>3.6257837657317268E-3</v>
      </c>
      <c r="DN60" s="45">
        <f>IF(AND(ISNUMBER(H59),ISNUMBER(H60)),CL60*'Sector weights'!G47,"")</f>
        <v>1.91987499666488E-2</v>
      </c>
      <c r="DO60" s="45">
        <f>IF(AND(ISNUMBER(I59),ISNUMBER(I60)),CM60*'Sector weights'!H47,"")</f>
        <v>1.5593447937516627E-2</v>
      </c>
      <c r="DP60" s="45">
        <f>IF(AND(ISNUMBER(J59),ISNUMBER(J60)),CN60*'Sector weights'!I47,"")</f>
        <v>5.5264268074641867E-3</v>
      </c>
      <c r="DQ60" s="45">
        <f>IF(AND(ISNUMBER(K59),ISNUMBER(K60)),CO60*'Sector weights'!J47,"")</f>
        <v>3.5164041743382501E-2</v>
      </c>
      <c r="DR60" s="45">
        <f>IF(AND(ISNUMBER(L59),ISNUMBER(L60)),CP60*'Sector weights'!K47,"")</f>
        <v>3.2618001491935256E-3</v>
      </c>
      <c r="DS60" s="45">
        <f>IF(AND(ISNUMBER(M59),ISNUMBER(M60)),CQ60*'Sector weights'!L47,"")</f>
        <v>1.2769326912097593E-2</v>
      </c>
      <c r="DT60" s="45">
        <f>IF(AND(ISNUMBER(N59),ISNUMBER(N60)),CR60*'Sector weights'!M47,"")</f>
        <v>1.1491339318154105E-2</v>
      </c>
      <c r="DU60" s="45">
        <f>IF(AND(ISNUMBER(O59),ISNUMBER(O60)),CS60*'Sector weights'!N47,"")</f>
        <v>7.3910262068781901E-3</v>
      </c>
      <c r="DV60" s="45">
        <f>IF(AND(ISNUMBER(P59),ISNUMBER(P60)),CT60*'Sector weights'!O47,"")</f>
        <v>1.7428127280737039E-2</v>
      </c>
      <c r="DW60" s="45">
        <f>IF(AND(ISNUMBER(Q59),ISNUMBER(Q60)),CU60*'Sector weights'!P47,"")</f>
        <v>1.2407146469929541E-2</v>
      </c>
      <c r="DX60" s="45">
        <f>IF(AND(ISNUMBER(R59),ISNUMBER(R60)),CV60*'Sector weights'!Q47,"")</f>
        <v>1.0111335695406962E-2</v>
      </c>
      <c r="DY60" s="45">
        <f>IF(AND(ISNUMBER(S59),ISNUMBER(S60)),CW60*'Sector weights'!R47,"")</f>
        <v>2.264339031962213E-2</v>
      </c>
      <c r="DZ60" s="45">
        <f>IF(AND(ISNUMBER(T59),ISNUMBER(T60)),CX60*'Sector weights'!S47,"")</f>
        <v>1.961876709480229E-2</v>
      </c>
      <c r="EA60" s="45">
        <f>IF(AND(ISNUMBER(U59),ISNUMBER(U60)),CY60*'Sector weights'!T47,"")</f>
        <v>3.8295270570974864E-2</v>
      </c>
      <c r="EB60" s="45">
        <f>IF(AND(ISNUMBER(V59),ISNUMBER(V60)),CZ60*'Sector weights'!U47,"")</f>
        <v>4.2130278048417409E-2</v>
      </c>
      <c r="EC60" s="45">
        <f>IF(AND(ISNUMBER(W59),ISNUMBER(W60)),DA60*'Sector weights'!V47,"")</f>
        <v>2.9337106743152045E-2</v>
      </c>
      <c r="ED60" s="45">
        <f>IF(AND(ISNUMBER(X59),ISNUMBER(X60)),DB60*'Sector weights'!W47,"")</f>
        <v>2.6468162939881242E-2</v>
      </c>
      <c r="EE60" s="45">
        <f>IF(AND(ISNUMBER(Y59),ISNUMBER(Y60)),DC60*'Sector weights'!X47,"")</f>
        <v>3.0911107617326114E-2</v>
      </c>
      <c r="EF60" s="45" t="str">
        <f>IF(AND(ISNUMBER(Z59),ISNUMBER(Z60)),DD60*'Sector weights'!Y47,"")</f>
        <v/>
      </c>
      <c r="EG60" s="45" t="str">
        <f>IF(AND(ISNUMBER(AA59),ISNUMBER(AA60)),DE60*'Sector weights'!Z47,"")</f>
        <v/>
      </c>
      <c r="EH60" s="46">
        <f t="shared" si="82"/>
        <v>0.79854407690307072</v>
      </c>
      <c r="EI60" s="47">
        <f t="shared" si="83"/>
        <v>1.0721952037592746</v>
      </c>
      <c r="EK60" s="39">
        <f t="shared" si="84"/>
        <v>39263</v>
      </c>
      <c r="EL60" s="45">
        <f t="shared" si="85"/>
        <v>0.29935299344013322</v>
      </c>
      <c r="EM60" s="45">
        <f t="shared" si="51"/>
        <v>9.7386501386046917E-2</v>
      </c>
      <c r="EN60" s="45">
        <f t="shared" si="52"/>
        <v>8.8352225005154494E-2</v>
      </c>
      <c r="EO60" s="45">
        <f t="shared" si="53"/>
        <v>5.9864349473498564E-2</v>
      </c>
      <c r="EP60" s="45">
        <f t="shared" si="54"/>
        <v>4.540492967893911E-3</v>
      </c>
      <c r="EQ60" s="45">
        <f t="shared" si="55"/>
        <v>2.4042191936487423E-2</v>
      </c>
      <c r="ER60" s="45">
        <f t="shared" si="56"/>
        <v>1.9527347817782887E-2</v>
      </c>
      <c r="ES60" s="45">
        <f t="shared" si="57"/>
        <v>6.9206283877239231E-3</v>
      </c>
      <c r="ET60" s="45">
        <f t="shared" si="58"/>
        <v>4.4035191995608278E-2</v>
      </c>
      <c r="EU60" s="45">
        <f t="shared" si="59"/>
        <v>4.0846839185677804E-3</v>
      </c>
      <c r="EV60" s="45">
        <f t="shared" si="60"/>
        <v>1.599076028667052E-2</v>
      </c>
      <c r="EW60" s="45">
        <f t="shared" si="61"/>
        <v>1.439036322543402E-2</v>
      </c>
      <c r="EX60" s="45">
        <f t="shared" si="62"/>
        <v>9.2556271102056283E-3</v>
      </c>
      <c r="EY60" s="45">
        <f t="shared" si="63"/>
        <v>2.1824878281393238E-2</v>
      </c>
      <c r="EZ60" s="45">
        <f t="shared" si="64"/>
        <v>1.5537209314790962E-2</v>
      </c>
      <c r="FA60" s="45">
        <f t="shared" si="65"/>
        <v>1.2662213630862985E-2</v>
      </c>
      <c r="FB60" s="45">
        <f t="shared" si="66"/>
        <v>2.8355842807623308E-2</v>
      </c>
      <c r="FC60" s="45">
        <f t="shared" si="67"/>
        <v>2.4568170577243746E-2</v>
      </c>
      <c r="FD60" s="45">
        <f t="shared" si="68"/>
        <v>4.7956364186548514E-2</v>
      </c>
      <c r="FE60" s="45">
        <f t="shared" si="69"/>
        <v>5.2758863620663093E-2</v>
      </c>
      <c r="FF60" s="45">
        <f t="shared" si="70"/>
        <v>3.6738243500506307E-2</v>
      </c>
      <c r="FG60" s="45">
        <f t="shared" si="71"/>
        <v>3.3145525344738129E-2</v>
      </c>
      <c r="FH60" s="45">
        <f t="shared" si="72"/>
        <v>3.8709331784422193E-2</v>
      </c>
      <c r="FI60" s="45" t="str">
        <f t="shared" si="73"/>
        <v/>
      </c>
      <c r="FJ60" s="45" t="str">
        <f t="shared" si="74"/>
        <v/>
      </c>
      <c r="FK60" s="46">
        <f t="shared" si="86"/>
        <v>0.99999999999999967</v>
      </c>
      <c r="FL60" s="47">
        <f t="shared" si="87"/>
        <v>1.3426875670000373</v>
      </c>
    </row>
    <row r="61" spans="1:168" x14ac:dyDescent="0.2">
      <c r="A61" t="s">
        <v>745</v>
      </c>
      <c r="B61" s="11">
        <v>39355</v>
      </c>
      <c r="C61" s="2">
        <v>1937.9</v>
      </c>
      <c r="D61" s="3">
        <v>123570</v>
      </c>
      <c r="E61" s="9">
        <v>64390.9</v>
      </c>
      <c r="F61" s="3">
        <v>492637</v>
      </c>
      <c r="G61" s="3">
        <v>10786</v>
      </c>
      <c r="H61" s="2">
        <v>64018</v>
      </c>
      <c r="I61" s="2">
        <v>1029706.7</v>
      </c>
      <c r="J61" s="2">
        <v>7817475</v>
      </c>
      <c r="K61" s="2">
        <v>1513138.1030771094</v>
      </c>
      <c r="L61" s="9">
        <v>10203.8156</v>
      </c>
      <c r="M61" s="3">
        <v>537438</v>
      </c>
      <c r="N61" s="9">
        <v>5826.1989999999996</v>
      </c>
      <c r="O61" s="2">
        <v>47790.5</v>
      </c>
      <c r="P61" s="2">
        <v>25653.8</v>
      </c>
      <c r="Q61" s="3">
        <v>138948</v>
      </c>
      <c r="R61" s="3">
        <v>198779</v>
      </c>
      <c r="S61" s="2">
        <v>52091.7</v>
      </c>
      <c r="T61" s="2">
        <v>141684.5</v>
      </c>
      <c r="U61" s="3">
        <v>895030</v>
      </c>
      <c r="V61" s="2">
        <v>81255.100000000006</v>
      </c>
      <c r="W61" s="2">
        <v>78943.7</v>
      </c>
      <c r="X61" s="3">
        <v>1678046.3613697544</v>
      </c>
      <c r="Y61" s="2">
        <v>256674.1</v>
      </c>
      <c r="Z61" s="3" t="e">
        <v>#N/A</v>
      </c>
      <c r="AA61" s="3" t="e">
        <v>#N/A</v>
      </c>
      <c r="AB61" s="28"/>
      <c r="AC61" s="43">
        <f t="shared" si="75"/>
        <v>39355</v>
      </c>
      <c r="AD61" s="45">
        <f t="shared" si="76"/>
        <v>0.36252524729400992</v>
      </c>
      <c r="AE61" s="45">
        <f t="shared" si="0"/>
        <v>4.3841865179929052</v>
      </c>
      <c r="AF61" s="45">
        <f t="shared" si="1"/>
        <v>-0.77755776594679027</v>
      </c>
      <c r="AG61" s="45">
        <f t="shared" si="2"/>
        <v>2.6200946133704495</v>
      </c>
      <c r="AH61" s="45">
        <f t="shared" si="3"/>
        <v>1.7643173884328789</v>
      </c>
      <c r="AI61" s="45">
        <f t="shared" si="4"/>
        <v>1.246243871579944</v>
      </c>
      <c r="AJ61" s="45">
        <f t="shared" si="5"/>
        <v>-9.4481267473289776E-2</v>
      </c>
      <c r="AK61" s="45">
        <f t="shared" si="6"/>
        <v>-0.35415019440403483</v>
      </c>
      <c r="AL61" s="45">
        <f t="shared" si="7"/>
        <v>0.12024044944423107</v>
      </c>
      <c r="AM61" s="45">
        <f t="shared" si="8"/>
        <v>5.8874792994746183</v>
      </c>
      <c r="AN61" s="45">
        <f t="shared" si="9"/>
        <v>3.8625879551880349</v>
      </c>
      <c r="AO61" s="45">
        <f t="shared" si="10"/>
        <v>3.2665024904704021</v>
      </c>
      <c r="AP61" s="45">
        <f t="shared" si="11"/>
        <v>4.1843339270259516</v>
      </c>
      <c r="AQ61" s="45">
        <f t="shared" si="12"/>
        <v>5.3842772695342767</v>
      </c>
      <c r="AR61" s="45">
        <f t="shared" si="13"/>
        <v>-0.93611196269811625</v>
      </c>
      <c r="AS61" s="45">
        <f t="shared" si="14"/>
        <v>-1.4648001824184353</v>
      </c>
      <c r="AT61" s="45">
        <f t="shared" si="15"/>
        <v>2.8916976279783624</v>
      </c>
      <c r="AU61" s="45">
        <f t="shared" si="16"/>
        <v>2.473964642976223</v>
      </c>
      <c r="AV61" s="45">
        <f t="shared" si="17"/>
        <v>2.6415258785590812</v>
      </c>
      <c r="AW61" s="45">
        <f t="shared" si="18"/>
        <v>-2.5466996887686832</v>
      </c>
      <c r="AX61" s="45">
        <f t="shared" si="19"/>
        <v>-0.74519339572823862</v>
      </c>
      <c r="AY61" s="45">
        <f t="shared" si="20"/>
        <v>2.7436791258123039</v>
      </c>
      <c r="AZ61" s="45">
        <f t="shared" si="21"/>
        <v>4.031411172244681</v>
      </c>
      <c r="BA61" s="45" t="str">
        <f t="shared" si="22"/>
        <v/>
      </c>
      <c r="BB61" s="45" t="str">
        <f t="shared" si="23"/>
        <v/>
      </c>
      <c r="BC61" s="32"/>
      <c r="BD61" s="39">
        <f t="shared" si="77"/>
        <v>39355</v>
      </c>
      <c r="BE61" s="44">
        <f>IF(AND(ISNUMBER(C60),ISNUMBER(C61)),INDEX('Country weights'!$B$6:$FB$133,MATCH(Goods!$BD61,'Country weights'!$A$6:$A$133,0),MATCH(Goods!BE$1,'Country weights'!$B$3:$FB$3,0)),"")</f>
        <v>0.20219117262776554</v>
      </c>
      <c r="BF61" s="44">
        <f>IF(AND(ISNUMBER(D60),ISNUMBER(D61)),INDEX('Country weights'!$B$6:$FB$133,MATCH(Goods!$BD61,'Country weights'!$A$6:$A$133,0),MATCH(Goods!BF$1,'Country weights'!$B$3:$FB$3,0)),"")</f>
        <v>7.1601135623709622E-2</v>
      </c>
      <c r="BG61" s="44">
        <f>IF(AND(ISNUMBER(E60),ISNUMBER(E61)),INDEX('Country weights'!$B$6:$FB$133,MATCH(Goods!$BD61,'Country weights'!$A$6:$A$133,0),MATCH(Goods!BG$1,'Country weights'!$B$3:$FB$3,0)),"")</f>
        <v>6.0667434385324244E-2</v>
      </c>
      <c r="BH61" s="44">
        <f>IF(AND(ISNUMBER(F60),ISNUMBER(F61)),INDEX('Country weights'!$B$6:$FB$133,MATCH(Goods!$BD61,'Country weights'!$A$6:$A$133,0),MATCH(Goods!BH$1,'Country weights'!$B$3:$FB$3,0)),"")</f>
        <v>3.9744993062544288E-2</v>
      </c>
      <c r="BI61" s="44">
        <f>IF(AND(ISNUMBER(G60),ISNUMBER(G61)),INDEX('Country weights'!$B$6:$FB$133,MATCH(Goods!$BD61,'Country weights'!$A$6:$A$133,0),MATCH(Goods!BI$1,'Country weights'!$B$3:$FB$3,0)),"")</f>
        <v>3.2953379013265205E-3</v>
      </c>
      <c r="BJ61" s="44">
        <f>IF(AND(ISNUMBER(H60),ISNUMBER(H61)),INDEX('Country weights'!$B$6:$FB$133,MATCH(Goods!$BD61,'Country weights'!$A$6:$A$133,0),MATCH(Goods!BJ$1,'Country weights'!$B$3:$FB$3,0)),"")</f>
        <v>1.7614324223517816E-2</v>
      </c>
      <c r="BK61" s="44">
        <f>IF(AND(ISNUMBER(I60),ISNUMBER(I61)),INDEX('Country weights'!$B$6:$FB$133,MATCH(Goods!$BD61,'Country weights'!$A$6:$A$133,0),MATCH(Goods!BK$1,'Country weights'!$B$3:$FB$3,0)),"")</f>
        <v>1.3733150280563607E-2</v>
      </c>
      <c r="BL61" s="44">
        <f>IF(AND(ISNUMBER(J60),ISNUMBER(J61)),INDEX('Country weights'!$B$6:$FB$133,MATCH(Goods!$BD61,'Country weights'!$A$6:$A$133,0),MATCH(Goods!BL$1,'Country weights'!$B$3:$FB$3,0)),"")</f>
        <v>4.5762944581561691E-3</v>
      </c>
      <c r="BM61" s="44">
        <f>IF(AND(ISNUMBER(K60),ISNUMBER(K61)),INDEX('Country weights'!$B$6:$FB$133,MATCH(Goods!$BD61,'Country weights'!$A$6:$A$133,0),MATCH(Goods!BM$1,'Country weights'!$B$3:$FB$3,0)),"")</f>
        <v>2.6503829216857903E-2</v>
      </c>
      <c r="BN61" s="44">
        <f>IF(AND(ISNUMBER(L60),ISNUMBER(L61)),INDEX('Country weights'!$B$6:$FB$133,MATCH(Goods!$BD61,'Country weights'!$A$6:$A$133,0),MATCH(Goods!BN$1,'Country weights'!$B$3:$FB$3,0)),"")</f>
        <v>2.81913118898393E-3</v>
      </c>
      <c r="BO61" s="44">
        <f>IF(AND(ISNUMBER(M60),ISNUMBER(M61)),INDEX('Country weights'!$B$6:$FB$133,MATCH(Goods!$BD61,'Country weights'!$A$6:$A$133,0),MATCH(Goods!BO$1,'Country weights'!$B$3:$FB$3,0)),"")</f>
        <v>1.0216854119523212E-2</v>
      </c>
      <c r="BP61" s="44">
        <f>IF(AND(ISNUMBER(N60),ISNUMBER(N61)),INDEX('Country weights'!$B$6:$FB$133,MATCH(Goods!$BD61,'Country weights'!$A$6:$A$133,0),MATCH(Goods!BP$1,'Country weights'!$B$3:$FB$3,0)),"")</f>
        <v>9.1201983471338108E-3</v>
      </c>
      <c r="BQ61" s="44">
        <f>IF(AND(ISNUMBER(O60),ISNUMBER(O61)),INDEX('Country weights'!$B$6:$FB$133,MATCH(Goods!$BD61,'Country weights'!$A$6:$A$133,0),MATCH(Goods!BQ$1,'Country weights'!$B$3:$FB$3,0)),"")</f>
        <v>5.7238115628897466E-3</v>
      </c>
      <c r="BR61" s="44">
        <f>IF(AND(ISNUMBER(P60),ISNUMBER(P61)),INDEX('Country weights'!$B$6:$FB$133,MATCH(Goods!$BD61,'Country weights'!$A$6:$A$133,0),MATCH(Goods!BR$1,'Country weights'!$B$3:$FB$3,0)),"")</f>
        <v>1.7136788575980531E-2</v>
      </c>
      <c r="BS61" s="44">
        <f>IF(AND(ISNUMBER(Q60),ISNUMBER(Q61)),INDEX('Country weights'!$B$6:$FB$133,MATCH(Goods!$BD61,'Country weights'!$A$6:$A$133,0),MATCH(Goods!BS$1,'Country weights'!$B$3:$FB$3,0)),"")</f>
        <v>1.3098145716678186E-2</v>
      </c>
      <c r="BT61" s="44">
        <f>IF(AND(ISNUMBER(R60),ISNUMBER(R61)),INDEX('Country weights'!$B$6:$FB$133,MATCH(Goods!$BD61,'Country weights'!$A$6:$A$133,0),MATCH(Goods!BT$1,'Country weights'!$B$3:$FB$3,0)),"")</f>
        <v>9.8514386496385015E-3</v>
      </c>
      <c r="BU61" s="44">
        <f>IF(AND(ISNUMBER(S60),ISNUMBER(S61)),INDEX('Country weights'!$B$6:$FB$133,MATCH(Goods!$BD61,'Country weights'!$A$6:$A$133,0),MATCH(Goods!BU$1,'Country weights'!$B$3:$FB$3,0)),"")</f>
        <v>2.1453625360147145E-2</v>
      </c>
      <c r="BV61" s="44">
        <f>IF(AND(ISNUMBER(T60),ISNUMBER(T61)),INDEX('Country weights'!$B$6:$FB$133,MATCH(Goods!$BD61,'Country weights'!$A$6:$A$133,0),MATCH(Goods!BV$1,'Country weights'!$B$3:$FB$3,0)),"")</f>
        <v>1.5431949497034685E-2</v>
      </c>
      <c r="BW61" s="44">
        <f>IF(AND(ISNUMBER(U60),ISNUMBER(U61)),INDEX('Country weights'!$B$6:$FB$133,MATCH(Goods!$BD61,'Country weights'!$A$6:$A$133,0),MATCH(Goods!BW$1,'Country weights'!$B$3:$FB$3,0)),"")</f>
        <v>3.1391155048479231E-2</v>
      </c>
      <c r="BX61" s="44">
        <f>IF(AND(ISNUMBER(V60),ISNUMBER(V61)),INDEX('Country weights'!$B$6:$FB$133,MATCH(Goods!$BD61,'Country weights'!$A$6:$A$133,0),MATCH(Goods!BX$1,'Country weights'!$B$3:$FB$3,0)),"")</f>
        <v>3.6704562750889014E-2</v>
      </c>
      <c r="BY61" s="44">
        <f>IF(AND(ISNUMBER(W60),ISNUMBER(W61)),INDEX('Country weights'!$B$6:$FB$133,MATCH(Goods!$BD61,'Country weights'!$A$6:$A$133,0),MATCH(Goods!BY$1,'Country weights'!$B$3:$FB$3,0)),"")</f>
        <v>2.7723525617439203E-2</v>
      </c>
      <c r="BZ61" s="44">
        <f>IF(AND(ISNUMBER(X60),ISNUMBER(X61)),INDEX('Country weights'!$B$6:$FB$133,MATCH(Goods!$BD61,'Country weights'!$A$6:$A$133,0),MATCH(Goods!BZ$1,'Country weights'!$B$3:$FB$3,0)),"")</f>
        <v>2.1493928280008373E-2</v>
      </c>
      <c r="CA61" s="44">
        <f>IF(AND(ISNUMBER(Y60),ISNUMBER(Y61)),INDEX('Country weights'!$B$6:$FB$133,MATCH(Goods!$BD61,'Country weights'!$A$6:$A$133,0),MATCH(Goods!CA$1,'Country weights'!$B$3:$FB$3,0)),"")</f>
        <v>2.603350749543154E-2</v>
      </c>
      <c r="CB61" s="44" t="str">
        <f>IF(AND(ISNUMBER(Z60),ISNUMBER(Z61)),INDEX('Country weights'!$B$6:$FB$133,MATCH(Goods!$BD61,'Country weights'!$A$6:$A$133,0),MATCH(Goods!CB$1,'Country weights'!$B$3:$FB$3,0)),"")</f>
        <v/>
      </c>
      <c r="CC61" s="44" t="str">
        <f>IF(AND(ISNUMBER(AA60),ISNUMBER(AA61)),INDEX('Country weights'!$B$6:$FB$133,MATCH(Goods!$BD61,'Country weights'!$A$6:$A$133,0),MATCH(Goods!CC$1,'Country weights'!$B$3:$FB$3,0)),"")</f>
        <v/>
      </c>
      <c r="CD61" s="46">
        <f t="shared" si="78"/>
        <v>0.68812629399002279</v>
      </c>
      <c r="CF61" s="39">
        <f t="shared" si="79"/>
        <v>39355</v>
      </c>
      <c r="CG61" s="45">
        <f t="shared" si="80"/>
        <v>0.29382858116841137</v>
      </c>
      <c r="CH61" s="45">
        <f t="shared" si="26"/>
        <v>0.10405231750197846</v>
      </c>
      <c r="CI61" s="45">
        <f t="shared" si="27"/>
        <v>8.8163226598348632E-2</v>
      </c>
      <c r="CJ61" s="45">
        <f t="shared" si="28"/>
        <v>5.7758282759531571E-2</v>
      </c>
      <c r="CK61" s="45">
        <f t="shared" si="29"/>
        <v>4.7888562464585898E-3</v>
      </c>
      <c r="CL61" s="45">
        <f t="shared" si="30"/>
        <v>2.5597516585775471E-2</v>
      </c>
      <c r="CM61" s="45">
        <f t="shared" si="31"/>
        <v>1.9957310744417978E-2</v>
      </c>
      <c r="CN61" s="45">
        <f t="shared" si="32"/>
        <v>6.6503699947593068E-3</v>
      </c>
      <c r="CO61" s="45">
        <f t="shared" si="33"/>
        <v>3.8515937333506667E-2</v>
      </c>
      <c r="CP61" s="45">
        <f t="shared" si="34"/>
        <v>4.0968223618334876E-3</v>
      </c>
      <c r="CQ61" s="45">
        <f t="shared" si="35"/>
        <v>1.4847353180303479E-2</v>
      </c>
      <c r="CR61" s="45">
        <f t="shared" si="36"/>
        <v>1.3253669314467507E-2</v>
      </c>
      <c r="CS61" s="45">
        <f t="shared" si="37"/>
        <v>8.317966647809474E-3</v>
      </c>
      <c r="CT61" s="45">
        <f t="shared" si="38"/>
        <v>2.4903551463808762E-2</v>
      </c>
      <c r="CU61" s="45">
        <f t="shared" si="39"/>
        <v>1.9034508390502074E-2</v>
      </c>
      <c r="CV61" s="45">
        <f t="shared" si="40"/>
        <v>1.4316323523282397E-2</v>
      </c>
      <c r="CW61" s="45">
        <f t="shared" si="41"/>
        <v>3.1176871960161143E-2</v>
      </c>
      <c r="CX61" s="45">
        <f t="shared" si="42"/>
        <v>2.2426042474782158E-2</v>
      </c>
      <c r="CY61" s="45">
        <f t="shared" si="43"/>
        <v>4.5618304841195875E-2</v>
      </c>
      <c r="CZ61" s="45">
        <f t="shared" si="44"/>
        <v>5.3339863730626748E-2</v>
      </c>
      <c r="DA61" s="45">
        <f t="shared" si="45"/>
        <v>4.0288426498989685E-2</v>
      </c>
      <c r="DB61" s="45">
        <f t="shared" si="46"/>
        <v>3.1235441034200642E-2</v>
      </c>
      <c r="DC61" s="45">
        <f t="shared" si="47"/>
        <v>3.7832455644848537E-2</v>
      </c>
      <c r="DD61" s="45" t="str">
        <f t="shared" si="48"/>
        <v/>
      </c>
      <c r="DE61" s="45" t="str">
        <f t="shared" si="49"/>
        <v/>
      </c>
      <c r="DF61" s="46">
        <f t="shared" si="81"/>
        <v>1</v>
      </c>
      <c r="DG61" s="47">
        <f>SUMPRODUCT(AD61:BB61,CG61:DE61,'Sector weights'!B48:Z48)</f>
        <v>1.0116595131497634</v>
      </c>
      <c r="DI61" s="45">
        <f>IF(AND(ISNUMBER(C60),ISNUMBER(C61)),CG61*'Sector weights'!B48,"")</f>
        <v>0.23876509021887277</v>
      </c>
      <c r="DJ61" s="45">
        <f>IF(AND(ISNUMBER(D60),ISNUMBER(D61)),CH61*'Sector weights'!C48,"")</f>
        <v>7.7235759182128466E-2</v>
      </c>
      <c r="DK61" s="45">
        <f>IF(AND(ISNUMBER(E60),ISNUMBER(E61)),CI61*'Sector weights'!D48,"")</f>
        <v>6.9940219031969467E-2</v>
      </c>
      <c r="DL61" s="45">
        <f>IF(AND(ISNUMBER(F60),ISNUMBER(F61)),CJ61*'Sector weights'!E48,"")</f>
        <v>4.7491570372702643E-2</v>
      </c>
      <c r="DM61" s="45">
        <f>IF(AND(ISNUMBER(G60),ISNUMBER(G61)),CK61*'Sector weights'!F48,"")</f>
        <v>3.5982622540914923E-3</v>
      </c>
      <c r="DN61" s="45">
        <f>IF(AND(ISNUMBER(H60),ISNUMBER(H61)),CL61*'Sector weights'!G48,"")</f>
        <v>1.8961234462495112E-2</v>
      </c>
      <c r="DO61" s="45">
        <f>IF(AND(ISNUMBER(I60),ISNUMBER(I61)),CM61*'Sector weights'!H48,"")</f>
        <v>1.5810872118457952E-2</v>
      </c>
      <c r="DP61" s="45">
        <f>IF(AND(ISNUMBER(J60),ISNUMBER(J61)),CN61*'Sector weights'!I48,"")</f>
        <v>5.5742050819550717E-3</v>
      </c>
      <c r="DQ61" s="45">
        <f>IF(AND(ISNUMBER(K60),ISNUMBER(K61)),CO61*'Sector weights'!J48,"")</f>
        <v>3.5457425326864724E-2</v>
      </c>
      <c r="DR61" s="45">
        <f>IF(AND(ISNUMBER(L60),ISNUMBER(L61)),CP61*'Sector weights'!K48,"")</f>
        <v>3.2846169414037316E-3</v>
      </c>
      <c r="DS61" s="45">
        <f>IF(AND(ISNUMBER(M60),ISNUMBER(M61)),CQ61*'Sector weights'!L48,"")</f>
        <v>1.2778412541105191E-2</v>
      </c>
      <c r="DT61" s="45">
        <f>IF(AND(ISNUMBER(N60),ISNUMBER(N61)),CR61*'Sector weights'!M48,"")</f>
        <v>1.1420753573349643E-2</v>
      </c>
      <c r="DU61" s="45">
        <f>IF(AND(ISNUMBER(O60),ISNUMBER(O61)),CS61*'Sector weights'!N48,"")</f>
        <v>7.354058224644312E-3</v>
      </c>
      <c r="DV61" s="45">
        <f>IF(AND(ISNUMBER(P60),ISNUMBER(P61)),CT61*'Sector weights'!O48,"")</f>
        <v>1.7140334749994147E-2</v>
      </c>
      <c r="DW61" s="45">
        <f>IF(AND(ISNUMBER(Q60),ISNUMBER(Q61)),CU61*'Sector weights'!P48,"")</f>
        <v>1.221680363035766E-2</v>
      </c>
      <c r="DX61" s="45">
        <f>IF(AND(ISNUMBER(R60),ISNUMBER(R61)),CV61*'Sector weights'!Q48,"")</f>
        <v>1.0181230204485001E-2</v>
      </c>
      <c r="DY61" s="45">
        <f>IF(AND(ISNUMBER(S60),ISNUMBER(S61)),CW61*'Sector weights'!R48,"")</f>
        <v>2.280927624131979E-2</v>
      </c>
      <c r="DZ61" s="45">
        <f>IF(AND(ISNUMBER(T60),ISNUMBER(T61)),CX61*'Sector weights'!S48,"")</f>
        <v>1.9668441457192161E-2</v>
      </c>
      <c r="EA61" s="45">
        <f>IF(AND(ISNUMBER(U60),ISNUMBER(U61)),CY61*'Sector weights'!T48,"")</f>
        <v>3.808025715679593E-2</v>
      </c>
      <c r="EB61" s="45">
        <f>IF(AND(ISNUMBER(V60),ISNUMBER(V61)),CZ61*'Sector weights'!U48,"")</f>
        <v>4.2569259340700334E-2</v>
      </c>
      <c r="EC61" s="45">
        <f>IF(AND(ISNUMBER(W60),ISNUMBER(W61)),DA61*'Sector weights'!V48,"")</f>
        <v>2.9463438275979081E-2</v>
      </c>
      <c r="ED61" s="45">
        <f>IF(AND(ISNUMBER(X60),ISNUMBER(X61)),DB61*'Sector weights'!W48,"")</f>
        <v>2.6575180680920841E-2</v>
      </c>
      <c r="EE61" s="45">
        <f>IF(AND(ISNUMBER(Y60),ISNUMBER(Y61)),DC61*'Sector weights'!X48,"")</f>
        <v>3.1055042203106623E-2</v>
      </c>
      <c r="EF61" s="45" t="str">
        <f>IF(AND(ISNUMBER(Z60),ISNUMBER(Z61)),DD61*'Sector weights'!Y48,"")</f>
        <v/>
      </c>
      <c r="EG61" s="45" t="str">
        <f>IF(AND(ISNUMBER(AA60),ISNUMBER(AA61)),DE61*'Sector weights'!Z48,"")</f>
        <v/>
      </c>
      <c r="EH61" s="46">
        <f t="shared" si="82"/>
        <v>0.79743174327089206</v>
      </c>
      <c r="EI61" s="47">
        <f t="shared" si="83"/>
        <v>1.0116595131497634</v>
      </c>
      <c r="EK61" s="39">
        <f t="shared" si="84"/>
        <v>39355</v>
      </c>
      <c r="EL61" s="45">
        <f t="shared" si="85"/>
        <v>0.29941758932182727</v>
      </c>
      <c r="EM61" s="45">
        <f t="shared" si="51"/>
        <v>9.6855636653394472E-2</v>
      </c>
      <c r="EN61" s="45">
        <f t="shared" si="52"/>
        <v>8.7706840895359711E-2</v>
      </c>
      <c r="EO61" s="45">
        <f t="shared" si="53"/>
        <v>5.9555655732868772E-2</v>
      </c>
      <c r="EP61" s="45">
        <f t="shared" si="54"/>
        <v>4.5123137929425792E-3</v>
      </c>
      <c r="EQ61" s="45">
        <f t="shared" si="55"/>
        <v>2.3777877696115082E-2</v>
      </c>
      <c r="ER61" s="45">
        <f t="shared" si="56"/>
        <v>1.9827241957543831E-2</v>
      </c>
      <c r="ES61" s="45">
        <f t="shared" si="57"/>
        <v>6.9901971284600378E-3</v>
      </c>
      <c r="ET61" s="45">
        <f t="shared" si="58"/>
        <v>4.4464527059615226E-2</v>
      </c>
      <c r="EU61" s="45">
        <f t="shared" si="59"/>
        <v>4.1189944708382754E-3</v>
      </c>
      <c r="EV61" s="45">
        <f t="shared" si="60"/>
        <v>1.6024459333272734E-2</v>
      </c>
      <c r="EW61" s="45">
        <f t="shared" si="61"/>
        <v>1.4321919925715758E-2</v>
      </c>
      <c r="EX61" s="45">
        <f t="shared" si="62"/>
        <v>9.2221789346879531E-3</v>
      </c>
      <c r="EY61" s="45">
        <f t="shared" si="63"/>
        <v>2.1494422431302035E-2</v>
      </c>
      <c r="EZ61" s="45">
        <f t="shared" si="64"/>
        <v>1.5320187255459611E-2</v>
      </c>
      <c r="FA61" s="45">
        <f t="shared" si="65"/>
        <v>1.2767525610058866E-2</v>
      </c>
      <c r="FB61" s="45">
        <f t="shared" si="66"/>
        <v>2.8603421463711847E-2</v>
      </c>
      <c r="FC61" s="45">
        <f t="shared" si="67"/>
        <v>2.4664733531319535E-2</v>
      </c>
      <c r="FD61" s="45">
        <f t="shared" si="68"/>
        <v>4.7753625909847747E-2</v>
      </c>
      <c r="FE61" s="45">
        <f t="shared" si="69"/>
        <v>5.3382950578428776E-2</v>
      </c>
      <c r="FF61" s="45">
        <f t="shared" si="70"/>
        <v>3.6947912501108182E-2</v>
      </c>
      <c r="FG61" s="45">
        <f t="shared" si="71"/>
        <v>3.3325962886698257E-2</v>
      </c>
      <c r="FH61" s="45">
        <f t="shared" si="72"/>
        <v>3.8943824929423519E-2</v>
      </c>
      <c r="FI61" s="45" t="str">
        <f t="shared" si="73"/>
        <v/>
      </c>
      <c r="FJ61" s="45" t="str">
        <f t="shared" si="74"/>
        <v/>
      </c>
      <c r="FK61" s="46">
        <f t="shared" si="86"/>
        <v>1.0000000000000002</v>
      </c>
      <c r="FL61" s="47">
        <f t="shared" si="87"/>
        <v>1.268647155931059</v>
      </c>
    </row>
    <row r="62" spans="1:168" x14ac:dyDescent="0.2">
      <c r="A62" t="s">
        <v>746</v>
      </c>
      <c r="B62" s="11">
        <v>39447</v>
      </c>
      <c r="C62" s="2">
        <v>1918.6</v>
      </c>
      <c r="D62" s="3">
        <v>121896</v>
      </c>
      <c r="E62" s="9">
        <v>65956.600000000006</v>
      </c>
      <c r="F62" s="3">
        <v>496171</v>
      </c>
      <c r="G62" s="3">
        <v>11202</v>
      </c>
      <c r="H62" s="2">
        <v>66839</v>
      </c>
      <c r="I62" s="2">
        <v>1070859.8999999999</v>
      </c>
      <c r="J62" s="2">
        <v>8476198.4000000004</v>
      </c>
      <c r="K62" s="2">
        <v>1535275.607465409</v>
      </c>
      <c r="L62" s="9">
        <v>10632.5373</v>
      </c>
      <c r="M62" s="3">
        <v>552274</v>
      </c>
      <c r="N62" s="9">
        <v>5992.0360000000001</v>
      </c>
      <c r="O62" s="2">
        <v>54419.9</v>
      </c>
      <c r="P62" s="2">
        <v>25654.799999999999</v>
      </c>
      <c r="Q62" s="3">
        <v>141853</v>
      </c>
      <c r="R62" s="3">
        <v>205024</v>
      </c>
      <c r="S62" s="2">
        <v>51306.9</v>
      </c>
      <c r="T62" s="2">
        <v>149538.6</v>
      </c>
      <c r="U62" s="3">
        <v>923919</v>
      </c>
      <c r="V62" s="2">
        <v>84036.2</v>
      </c>
      <c r="W62" s="2">
        <v>85315.8</v>
      </c>
      <c r="X62" s="3">
        <v>1681840.4896253813</v>
      </c>
      <c r="Y62" s="2">
        <v>275752.59999999998</v>
      </c>
      <c r="Z62" s="3" t="e">
        <v>#N/A</v>
      </c>
      <c r="AA62" s="3" t="e">
        <v>#N/A</v>
      </c>
      <c r="AB62" s="28"/>
      <c r="AC62" s="43">
        <f t="shared" si="75"/>
        <v>39447</v>
      </c>
      <c r="AD62" s="45">
        <f t="shared" si="76"/>
        <v>-0.99592342226122454</v>
      </c>
      <c r="AE62" s="45">
        <f t="shared" si="0"/>
        <v>-1.3546977421704298</v>
      </c>
      <c r="AF62" s="45">
        <f t="shared" si="1"/>
        <v>2.4315547693851247</v>
      </c>
      <c r="AG62" s="45">
        <f t="shared" si="2"/>
        <v>0.7173639008032362</v>
      </c>
      <c r="AH62" s="45">
        <f t="shared" si="3"/>
        <v>3.8568514741331272</v>
      </c>
      <c r="AI62" s="45">
        <f t="shared" si="4"/>
        <v>4.4065731513011963</v>
      </c>
      <c r="AJ62" s="45">
        <f t="shared" si="5"/>
        <v>3.9965943700278839</v>
      </c>
      <c r="AK62" s="45">
        <f t="shared" si="6"/>
        <v>8.4262936561997357</v>
      </c>
      <c r="AL62" s="45">
        <f t="shared" si="7"/>
        <v>1.4630194258726803</v>
      </c>
      <c r="AM62" s="45">
        <f t="shared" si="8"/>
        <v>4.2015822002898551</v>
      </c>
      <c r="AN62" s="45">
        <f t="shared" si="9"/>
        <v>2.7605044674920531</v>
      </c>
      <c r="AO62" s="45">
        <f t="shared" si="10"/>
        <v>2.8464012300300823</v>
      </c>
      <c r="AP62" s="45">
        <f t="shared" si="11"/>
        <v>13.871794603529985</v>
      </c>
      <c r="AQ62" s="45">
        <f t="shared" si="12"/>
        <v>3.8980579875058652E-3</v>
      </c>
      <c r="AR62" s="45">
        <f t="shared" si="13"/>
        <v>2.0907101937415407</v>
      </c>
      <c r="AS62" s="45">
        <f t="shared" si="14"/>
        <v>3.1416799561321929</v>
      </c>
      <c r="AT62" s="45">
        <f t="shared" si="15"/>
        <v>-1.5065739839552061</v>
      </c>
      <c r="AU62" s="45">
        <f t="shared" si="16"/>
        <v>5.5433727754270912</v>
      </c>
      <c r="AV62" s="45">
        <f t="shared" si="17"/>
        <v>3.2277130375518048</v>
      </c>
      <c r="AW62" s="45">
        <f t="shared" si="18"/>
        <v>3.4226774688604023</v>
      </c>
      <c r="AX62" s="45">
        <f t="shared" si="19"/>
        <v>8.0717017317404771</v>
      </c>
      <c r="AY62" s="45">
        <f t="shared" si="20"/>
        <v>0.22610389933028774</v>
      </c>
      <c r="AZ62" s="45">
        <f t="shared" si="21"/>
        <v>7.4329665517478993</v>
      </c>
      <c r="BA62" s="45" t="str">
        <f t="shared" si="22"/>
        <v/>
      </c>
      <c r="BB62" s="45" t="str">
        <f t="shared" si="23"/>
        <v/>
      </c>
      <c r="BC62" s="32"/>
      <c r="BD62" s="39">
        <f t="shared" si="77"/>
        <v>39447</v>
      </c>
      <c r="BE62" s="44">
        <f>IF(AND(ISNUMBER(C61),ISNUMBER(C62)),INDEX('Country weights'!$B$6:$FB$133,MATCH(Goods!$BD62,'Country weights'!$A$6:$A$133,0),MATCH(Goods!BE$1,'Country weights'!$B$3:$FB$3,0)),"")</f>
        <v>0.20219117262776554</v>
      </c>
      <c r="BF62" s="44">
        <f>IF(AND(ISNUMBER(D61),ISNUMBER(D62)),INDEX('Country weights'!$B$6:$FB$133,MATCH(Goods!$BD62,'Country weights'!$A$6:$A$133,0),MATCH(Goods!BF$1,'Country weights'!$B$3:$FB$3,0)),"")</f>
        <v>7.1601135623709622E-2</v>
      </c>
      <c r="BG62" s="44">
        <f>IF(AND(ISNUMBER(E61),ISNUMBER(E62)),INDEX('Country weights'!$B$6:$FB$133,MATCH(Goods!$BD62,'Country weights'!$A$6:$A$133,0),MATCH(Goods!BG$1,'Country weights'!$B$3:$FB$3,0)),"")</f>
        <v>6.0667434385324244E-2</v>
      </c>
      <c r="BH62" s="44">
        <f>IF(AND(ISNUMBER(F61),ISNUMBER(F62)),INDEX('Country weights'!$B$6:$FB$133,MATCH(Goods!$BD62,'Country weights'!$A$6:$A$133,0),MATCH(Goods!BH$1,'Country weights'!$B$3:$FB$3,0)),"")</f>
        <v>3.9744993062544288E-2</v>
      </c>
      <c r="BI62" s="44">
        <f>IF(AND(ISNUMBER(G61),ISNUMBER(G62)),INDEX('Country weights'!$B$6:$FB$133,MATCH(Goods!$BD62,'Country weights'!$A$6:$A$133,0),MATCH(Goods!BI$1,'Country weights'!$B$3:$FB$3,0)),"")</f>
        <v>3.2953379013265205E-3</v>
      </c>
      <c r="BJ62" s="44">
        <f>IF(AND(ISNUMBER(H61),ISNUMBER(H62)),INDEX('Country weights'!$B$6:$FB$133,MATCH(Goods!$BD62,'Country weights'!$A$6:$A$133,0),MATCH(Goods!BJ$1,'Country weights'!$B$3:$FB$3,0)),"")</f>
        <v>1.7614324223517816E-2</v>
      </c>
      <c r="BK62" s="44">
        <f>IF(AND(ISNUMBER(I61),ISNUMBER(I62)),INDEX('Country weights'!$B$6:$FB$133,MATCH(Goods!$BD62,'Country weights'!$A$6:$A$133,0),MATCH(Goods!BK$1,'Country weights'!$B$3:$FB$3,0)),"")</f>
        <v>1.3733150280563607E-2</v>
      </c>
      <c r="BL62" s="44">
        <f>IF(AND(ISNUMBER(J61),ISNUMBER(J62)),INDEX('Country weights'!$B$6:$FB$133,MATCH(Goods!$BD62,'Country weights'!$A$6:$A$133,0),MATCH(Goods!BL$1,'Country weights'!$B$3:$FB$3,0)),"")</f>
        <v>4.5762944581561691E-3</v>
      </c>
      <c r="BM62" s="44">
        <f>IF(AND(ISNUMBER(K61),ISNUMBER(K62)),INDEX('Country weights'!$B$6:$FB$133,MATCH(Goods!$BD62,'Country weights'!$A$6:$A$133,0),MATCH(Goods!BM$1,'Country weights'!$B$3:$FB$3,0)),"")</f>
        <v>2.6503829216857903E-2</v>
      </c>
      <c r="BN62" s="44">
        <f>IF(AND(ISNUMBER(L61),ISNUMBER(L62)),INDEX('Country weights'!$B$6:$FB$133,MATCH(Goods!$BD62,'Country weights'!$A$6:$A$133,0),MATCH(Goods!BN$1,'Country weights'!$B$3:$FB$3,0)),"")</f>
        <v>2.81913118898393E-3</v>
      </c>
      <c r="BO62" s="44">
        <f>IF(AND(ISNUMBER(M61),ISNUMBER(M62)),INDEX('Country weights'!$B$6:$FB$133,MATCH(Goods!$BD62,'Country weights'!$A$6:$A$133,0),MATCH(Goods!BO$1,'Country weights'!$B$3:$FB$3,0)),"")</f>
        <v>1.0216854119523212E-2</v>
      </c>
      <c r="BP62" s="44">
        <f>IF(AND(ISNUMBER(N61),ISNUMBER(N62)),INDEX('Country weights'!$B$6:$FB$133,MATCH(Goods!$BD62,'Country weights'!$A$6:$A$133,0),MATCH(Goods!BP$1,'Country weights'!$B$3:$FB$3,0)),"")</f>
        <v>9.1201983471338108E-3</v>
      </c>
      <c r="BQ62" s="44">
        <f>IF(AND(ISNUMBER(O61),ISNUMBER(O62)),INDEX('Country weights'!$B$6:$FB$133,MATCH(Goods!$BD62,'Country weights'!$A$6:$A$133,0),MATCH(Goods!BQ$1,'Country weights'!$B$3:$FB$3,0)),"")</f>
        <v>5.7238115628897466E-3</v>
      </c>
      <c r="BR62" s="44">
        <f>IF(AND(ISNUMBER(P61),ISNUMBER(P62)),INDEX('Country weights'!$B$6:$FB$133,MATCH(Goods!$BD62,'Country weights'!$A$6:$A$133,0),MATCH(Goods!BR$1,'Country weights'!$B$3:$FB$3,0)),"")</f>
        <v>1.7136788575980531E-2</v>
      </c>
      <c r="BS62" s="44">
        <f>IF(AND(ISNUMBER(Q61),ISNUMBER(Q62)),INDEX('Country weights'!$B$6:$FB$133,MATCH(Goods!$BD62,'Country weights'!$A$6:$A$133,0),MATCH(Goods!BS$1,'Country weights'!$B$3:$FB$3,0)),"")</f>
        <v>1.3098145716678186E-2</v>
      </c>
      <c r="BT62" s="44">
        <f>IF(AND(ISNUMBER(R61),ISNUMBER(R62)),INDEX('Country weights'!$B$6:$FB$133,MATCH(Goods!$BD62,'Country weights'!$A$6:$A$133,0),MATCH(Goods!BT$1,'Country weights'!$B$3:$FB$3,0)),"")</f>
        <v>9.8514386496385015E-3</v>
      </c>
      <c r="BU62" s="44">
        <f>IF(AND(ISNUMBER(S61),ISNUMBER(S62)),INDEX('Country weights'!$B$6:$FB$133,MATCH(Goods!$BD62,'Country weights'!$A$6:$A$133,0),MATCH(Goods!BU$1,'Country weights'!$B$3:$FB$3,0)),"")</f>
        <v>2.1453625360147145E-2</v>
      </c>
      <c r="BV62" s="44">
        <f>IF(AND(ISNUMBER(T61),ISNUMBER(T62)),INDEX('Country weights'!$B$6:$FB$133,MATCH(Goods!$BD62,'Country weights'!$A$6:$A$133,0),MATCH(Goods!BV$1,'Country weights'!$B$3:$FB$3,0)),"")</f>
        <v>1.5431949497034685E-2</v>
      </c>
      <c r="BW62" s="44">
        <f>IF(AND(ISNUMBER(U61),ISNUMBER(U62)),INDEX('Country weights'!$B$6:$FB$133,MATCH(Goods!$BD62,'Country weights'!$A$6:$A$133,0),MATCH(Goods!BW$1,'Country weights'!$B$3:$FB$3,0)),"")</f>
        <v>3.1391155048479231E-2</v>
      </c>
      <c r="BX62" s="44">
        <f>IF(AND(ISNUMBER(V61),ISNUMBER(V62)),INDEX('Country weights'!$B$6:$FB$133,MATCH(Goods!$BD62,'Country weights'!$A$6:$A$133,0),MATCH(Goods!BX$1,'Country weights'!$B$3:$FB$3,0)),"")</f>
        <v>3.6704562750889014E-2</v>
      </c>
      <c r="BY62" s="44">
        <f>IF(AND(ISNUMBER(W61),ISNUMBER(W62)),INDEX('Country weights'!$B$6:$FB$133,MATCH(Goods!$BD62,'Country weights'!$A$6:$A$133,0),MATCH(Goods!BY$1,'Country weights'!$B$3:$FB$3,0)),"")</f>
        <v>2.7723525617439203E-2</v>
      </c>
      <c r="BZ62" s="44">
        <f>IF(AND(ISNUMBER(X61),ISNUMBER(X62)),INDEX('Country weights'!$B$6:$FB$133,MATCH(Goods!$BD62,'Country weights'!$A$6:$A$133,0),MATCH(Goods!BZ$1,'Country weights'!$B$3:$FB$3,0)),"")</f>
        <v>2.1493928280008373E-2</v>
      </c>
      <c r="CA62" s="44">
        <f>IF(AND(ISNUMBER(Y61),ISNUMBER(Y62)),INDEX('Country weights'!$B$6:$FB$133,MATCH(Goods!$BD62,'Country weights'!$A$6:$A$133,0),MATCH(Goods!CA$1,'Country weights'!$B$3:$FB$3,0)),"")</f>
        <v>2.603350749543154E-2</v>
      </c>
      <c r="CB62" s="44" t="str">
        <f>IF(AND(ISNUMBER(Z61),ISNUMBER(Z62)),INDEX('Country weights'!$B$6:$FB$133,MATCH(Goods!$BD62,'Country weights'!$A$6:$A$133,0),MATCH(Goods!CB$1,'Country weights'!$B$3:$FB$3,0)),"")</f>
        <v/>
      </c>
      <c r="CC62" s="44" t="str">
        <f>IF(AND(ISNUMBER(AA61),ISNUMBER(AA62)),INDEX('Country weights'!$B$6:$FB$133,MATCH(Goods!$BD62,'Country weights'!$A$6:$A$133,0),MATCH(Goods!CC$1,'Country weights'!$B$3:$FB$3,0)),"")</f>
        <v/>
      </c>
      <c r="CD62" s="46">
        <f t="shared" si="78"/>
        <v>0.68812629399002279</v>
      </c>
      <c r="CF62" s="39">
        <f t="shared" si="79"/>
        <v>39447</v>
      </c>
      <c r="CG62" s="45">
        <f t="shared" si="80"/>
        <v>0.29382858116841137</v>
      </c>
      <c r="CH62" s="45">
        <f t="shared" si="26"/>
        <v>0.10405231750197846</v>
      </c>
      <c r="CI62" s="45">
        <f t="shared" si="27"/>
        <v>8.8163226598348632E-2</v>
      </c>
      <c r="CJ62" s="45">
        <f t="shared" si="28"/>
        <v>5.7758282759531571E-2</v>
      </c>
      <c r="CK62" s="45">
        <f t="shared" si="29"/>
        <v>4.7888562464585898E-3</v>
      </c>
      <c r="CL62" s="45">
        <f t="shared" si="30"/>
        <v>2.5597516585775471E-2</v>
      </c>
      <c r="CM62" s="45">
        <f t="shared" si="31"/>
        <v>1.9957310744417978E-2</v>
      </c>
      <c r="CN62" s="45">
        <f t="shared" si="32"/>
        <v>6.6503699947593068E-3</v>
      </c>
      <c r="CO62" s="45">
        <f t="shared" si="33"/>
        <v>3.8515937333506667E-2</v>
      </c>
      <c r="CP62" s="45">
        <f t="shared" si="34"/>
        <v>4.0968223618334876E-3</v>
      </c>
      <c r="CQ62" s="45">
        <f t="shared" si="35"/>
        <v>1.4847353180303479E-2</v>
      </c>
      <c r="CR62" s="45">
        <f t="shared" si="36"/>
        <v>1.3253669314467507E-2</v>
      </c>
      <c r="CS62" s="45">
        <f t="shared" si="37"/>
        <v>8.317966647809474E-3</v>
      </c>
      <c r="CT62" s="45">
        <f t="shared" si="38"/>
        <v>2.4903551463808762E-2</v>
      </c>
      <c r="CU62" s="45">
        <f t="shared" si="39"/>
        <v>1.9034508390502074E-2</v>
      </c>
      <c r="CV62" s="45">
        <f t="shared" si="40"/>
        <v>1.4316323523282397E-2</v>
      </c>
      <c r="CW62" s="45">
        <f t="shared" si="41"/>
        <v>3.1176871960161143E-2</v>
      </c>
      <c r="CX62" s="45">
        <f t="shared" si="42"/>
        <v>2.2426042474782158E-2</v>
      </c>
      <c r="CY62" s="45">
        <f t="shared" si="43"/>
        <v>4.5618304841195875E-2</v>
      </c>
      <c r="CZ62" s="45">
        <f t="shared" si="44"/>
        <v>5.3339863730626748E-2</v>
      </c>
      <c r="DA62" s="45">
        <f t="shared" si="45"/>
        <v>4.0288426498989685E-2</v>
      </c>
      <c r="DB62" s="45">
        <f t="shared" si="46"/>
        <v>3.1235441034200642E-2</v>
      </c>
      <c r="DC62" s="45">
        <f t="shared" si="47"/>
        <v>3.7832455644848537E-2</v>
      </c>
      <c r="DD62" s="45" t="str">
        <f t="shared" si="48"/>
        <v/>
      </c>
      <c r="DE62" s="45" t="str">
        <f t="shared" si="49"/>
        <v/>
      </c>
      <c r="DF62" s="46">
        <f t="shared" si="81"/>
        <v>1</v>
      </c>
      <c r="DG62" s="47">
        <f>SUMPRODUCT(AD62:BB62,CG62:DE62,'Sector weights'!B49:Z49)</f>
        <v>1.1767552271772133</v>
      </c>
      <c r="DI62" s="45">
        <f>IF(AND(ISNUMBER(C61),ISNUMBER(C62)),CG62*'Sector weights'!B49,"")</f>
        <v>0.23823706432628947</v>
      </c>
      <c r="DJ62" s="45">
        <f>IF(AND(ISNUMBER(D61),ISNUMBER(D62)),CH62*'Sector weights'!C49,"")</f>
        <v>7.8044448668698918E-2</v>
      </c>
      <c r="DK62" s="45">
        <f>IF(AND(ISNUMBER(E61),ISNUMBER(E62)),CI62*'Sector weights'!D49,"")</f>
        <v>7.0020468795209456E-2</v>
      </c>
      <c r="DL62" s="45">
        <f>IF(AND(ISNUMBER(F61),ISNUMBER(F62)),CJ62*'Sector weights'!E49,"")</f>
        <v>4.7581478928713325E-2</v>
      </c>
      <c r="DM62" s="45">
        <f>IF(AND(ISNUMBER(G61),ISNUMBER(G62)),CK62*'Sector weights'!F49,"")</f>
        <v>3.5957259641004073E-3</v>
      </c>
      <c r="DN62" s="45">
        <f>IF(AND(ISNUMBER(H61),ISNUMBER(H62)),CL62*'Sector weights'!G49,"")</f>
        <v>1.8833055403716433E-2</v>
      </c>
      <c r="DO62" s="45">
        <f>IF(AND(ISNUMBER(I61),ISNUMBER(I62)),CM62*'Sector weights'!H49,"")</f>
        <v>1.5820618505814454E-2</v>
      </c>
      <c r="DP62" s="45">
        <f>IF(AND(ISNUMBER(J61),ISNUMBER(J62)),CN62*'Sector weights'!I49,"")</f>
        <v>5.5625020636159888E-3</v>
      </c>
      <c r="DQ62" s="45">
        <f>IF(AND(ISNUMBER(K61),ISNUMBER(K62)),CO62*'Sector weights'!J49,"")</f>
        <v>3.4584654168567354E-2</v>
      </c>
      <c r="DR62" s="45">
        <f>IF(AND(ISNUMBER(L61),ISNUMBER(L62)),CP62*'Sector weights'!K49,"")</f>
        <v>3.2978113509343262E-3</v>
      </c>
      <c r="DS62" s="45">
        <f>IF(AND(ISNUMBER(M61),ISNUMBER(M62)),CQ62*'Sector weights'!L49,"")</f>
        <v>1.2771705648555723E-2</v>
      </c>
      <c r="DT62" s="45">
        <f>IF(AND(ISNUMBER(N61),ISNUMBER(N62)),CR62*'Sector weights'!M49,"")</f>
        <v>1.13491215220463E-2</v>
      </c>
      <c r="DU62" s="45">
        <f>IF(AND(ISNUMBER(O61),ISNUMBER(O62)),CS62*'Sector weights'!N49,"")</f>
        <v>7.3532663540923499E-3</v>
      </c>
      <c r="DV62" s="45">
        <f>IF(AND(ISNUMBER(P61),ISNUMBER(P62)),CT62*'Sector weights'!O49,"")</f>
        <v>1.735764606989176E-2</v>
      </c>
      <c r="DW62" s="45">
        <f>IF(AND(ISNUMBER(Q61),ISNUMBER(Q62)),CU62*'Sector weights'!P49,"")</f>
        <v>1.202748046514269E-2</v>
      </c>
      <c r="DX62" s="45">
        <f>IF(AND(ISNUMBER(R61),ISNUMBER(R62)),CV62*'Sector weights'!Q49,"")</f>
        <v>1.0104979275889495E-2</v>
      </c>
      <c r="DY62" s="45">
        <f>IF(AND(ISNUMBER(S61),ISNUMBER(S62)),CW62*'Sector weights'!R49,"")</f>
        <v>2.2945421191949686E-2</v>
      </c>
      <c r="DZ62" s="45">
        <f>IF(AND(ISNUMBER(T61),ISNUMBER(T62)),CX62*'Sector weights'!S49,"")</f>
        <v>1.9568097189566501E-2</v>
      </c>
      <c r="EA62" s="45">
        <f>IF(AND(ISNUMBER(U61),ISNUMBER(U62)),CY62*'Sector weights'!T49,"")</f>
        <v>3.8379309245320334E-2</v>
      </c>
      <c r="EB62" s="45">
        <f>IF(AND(ISNUMBER(V61),ISNUMBER(V62)),CZ62*'Sector weights'!U49,"")</f>
        <v>4.2236536297709022E-2</v>
      </c>
      <c r="EC62" s="45">
        <f>IF(AND(ISNUMBER(W61),ISNUMBER(W62)),DA62*'Sector weights'!V49,"")</f>
        <v>2.9212828177602474E-2</v>
      </c>
      <c r="ED62" s="45">
        <f>IF(AND(ISNUMBER(X61),ISNUMBER(X62)),DB62*'Sector weights'!W49,"")</f>
        <v>2.6533511248101809E-2</v>
      </c>
      <c r="EE62" s="45">
        <f>IF(AND(ISNUMBER(Y61),ISNUMBER(Y62)),DC62*'Sector weights'!X49,"")</f>
        <v>3.1384578774796758E-2</v>
      </c>
      <c r="EF62" s="45" t="str">
        <f>IF(AND(ISNUMBER(Z61),ISNUMBER(Z62)),DD62*'Sector weights'!Y49,"")</f>
        <v/>
      </c>
      <c r="EG62" s="45" t="str">
        <f>IF(AND(ISNUMBER(AA61),ISNUMBER(AA62)),DE62*'Sector weights'!Z49,"")</f>
        <v/>
      </c>
      <c r="EH62" s="46">
        <f t="shared" si="82"/>
        <v>0.79680230963632492</v>
      </c>
      <c r="EI62" s="47">
        <f t="shared" si="83"/>
        <v>1.1767552271772133</v>
      </c>
      <c r="EK62" s="39">
        <f t="shared" si="84"/>
        <v>39447</v>
      </c>
      <c r="EL62" s="45">
        <f t="shared" si="85"/>
        <v>0.29899143293776997</v>
      </c>
      <c r="EM62" s="45">
        <f t="shared" si="51"/>
        <v>9.794706632353993E-2</v>
      </c>
      <c r="EN62" s="45">
        <f t="shared" si="52"/>
        <v>8.7876839648178315E-2</v>
      </c>
      <c r="EO62" s="45">
        <f t="shared" si="53"/>
        <v>5.9715538413073095E-2</v>
      </c>
      <c r="EP62" s="45">
        <f t="shared" si="54"/>
        <v>4.5126952075999404E-3</v>
      </c>
      <c r="EQ62" s="45">
        <f t="shared" si="55"/>
        <v>2.3635794193809734E-2</v>
      </c>
      <c r="ER62" s="45">
        <f t="shared" si="56"/>
        <v>1.9855136355007897E-2</v>
      </c>
      <c r="ES62" s="45">
        <f t="shared" si="57"/>
        <v>6.9810315511695947E-3</v>
      </c>
      <c r="ET62" s="45">
        <f t="shared" si="58"/>
        <v>4.3404309639052653E-2</v>
      </c>
      <c r="EU62" s="45">
        <f t="shared" si="59"/>
        <v>4.1388074696213006E-3</v>
      </c>
      <c r="EV62" s="45">
        <f t="shared" si="60"/>
        <v>1.6028700587458089E-2</v>
      </c>
      <c r="EW62" s="45">
        <f t="shared" si="61"/>
        <v>1.424333411787705E-2</v>
      </c>
      <c r="EX62" s="45">
        <f t="shared" si="62"/>
        <v>9.2284701803242945E-3</v>
      </c>
      <c r="EY62" s="45">
        <f t="shared" si="63"/>
        <v>2.1784131220470616E-2</v>
      </c>
      <c r="EZ62" s="45">
        <f t="shared" si="64"/>
        <v>1.509468574536669E-2</v>
      </c>
      <c r="FA62" s="45">
        <f t="shared" si="65"/>
        <v>1.2681915142165679E-2</v>
      </c>
      <c r="FB62" s="45">
        <f t="shared" si="66"/>
        <v>2.8796880875536609E-2</v>
      </c>
      <c r="FC62" s="45">
        <f t="shared" si="67"/>
        <v>2.4558283720961773E-2</v>
      </c>
      <c r="FD62" s="45">
        <f t="shared" si="68"/>
        <v>4.8166664153919618E-2</v>
      </c>
      <c r="FE62" s="45">
        <f t="shared" si="69"/>
        <v>5.3007547527047887E-2</v>
      </c>
      <c r="FF62" s="45">
        <f t="shared" si="70"/>
        <v>3.6662579694247799E-2</v>
      </c>
      <c r="FG62" s="45">
        <f t="shared" si="71"/>
        <v>3.3299992893108185E-2</v>
      </c>
      <c r="FH62" s="45">
        <f t="shared" si="72"/>
        <v>3.9388162402693397E-2</v>
      </c>
      <c r="FI62" s="45" t="str">
        <f t="shared" si="73"/>
        <v/>
      </c>
      <c r="FJ62" s="45" t="str">
        <f t="shared" si="74"/>
        <v/>
      </c>
      <c r="FK62" s="46">
        <f t="shared" si="86"/>
        <v>0.99999999999999967</v>
      </c>
      <c r="FL62" s="47">
        <f t="shared" si="87"/>
        <v>1.4768471588822396</v>
      </c>
    </row>
    <row r="63" spans="1:168" x14ac:dyDescent="0.2">
      <c r="A63" t="s">
        <v>747</v>
      </c>
      <c r="B63" s="11">
        <v>39538</v>
      </c>
      <c r="C63" s="2">
        <v>1917.1</v>
      </c>
      <c r="D63" s="3">
        <v>121736</v>
      </c>
      <c r="E63" s="9">
        <v>66407.100000000006</v>
      </c>
      <c r="F63" s="3">
        <v>496853</v>
      </c>
      <c r="G63" s="3">
        <v>11488</v>
      </c>
      <c r="H63" s="2">
        <v>69738</v>
      </c>
      <c r="I63" s="2">
        <v>1142438.8999999999</v>
      </c>
      <c r="J63" s="2">
        <v>8893376.6999999993</v>
      </c>
      <c r="K63" s="2">
        <v>1582987.7375301095</v>
      </c>
      <c r="L63" s="9">
        <v>10161.0908</v>
      </c>
      <c r="M63" s="3">
        <v>573235</v>
      </c>
      <c r="N63" s="9">
        <v>6449.0119999999997</v>
      </c>
      <c r="O63" s="2">
        <v>56712.4</v>
      </c>
      <c r="P63" s="2">
        <v>25965.1</v>
      </c>
      <c r="Q63" s="3">
        <v>146056</v>
      </c>
      <c r="R63" s="3">
        <v>213725</v>
      </c>
      <c r="S63" s="2">
        <v>55225.2</v>
      </c>
      <c r="T63" s="2">
        <v>155833.5</v>
      </c>
      <c r="U63" s="3">
        <v>938766</v>
      </c>
      <c r="V63" s="2">
        <v>87307.3</v>
      </c>
      <c r="W63" s="2">
        <v>90063.7</v>
      </c>
      <c r="X63" s="3">
        <v>1767869.818116622</v>
      </c>
      <c r="Y63" s="2">
        <v>298123.90000000002</v>
      </c>
      <c r="Z63" s="3" t="e">
        <v>#N/A</v>
      </c>
      <c r="AA63" s="3" t="e">
        <v>#N/A</v>
      </c>
      <c r="AB63" s="28"/>
      <c r="AC63" s="43">
        <f t="shared" si="75"/>
        <v>39538</v>
      </c>
      <c r="AD63" s="45">
        <f t="shared" si="76"/>
        <v>-7.8182007713956114E-2</v>
      </c>
      <c r="AE63" s="45">
        <f t="shared" si="0"/>
        <v>-0.1312594342718354</v>
      </c>
      <c r="AF63" s="45">
        <f t="shared" si="1"/>
        <v>0.68302489819063172</v>
      </c>
      <c r="AG63" s="45">
        <f t="shared" si="2"/>
        <v>0.13745261210349469</v>
      </c>
      <c r="AH63" s="45">
        <f t="shared" si="3"/>
        <v>2.5531155150865903</v>
      </c>
      <c r="AI63" s="45">
        <f t="shared" si="4"/>
        <v>4.337288110235038</v>
      </c>
      <c r="AJ63" s="45">
        <f t="shared" si="5"/>
        <v>6.6842544015328187</v>
      </c>
      <c r="AK63" s="45">
        <f t="shared" si="6"/>
        <v>4.9217618596563151</v>
      </c>
      <c r="AL63" s="45">
        <f t="shared" si="7"/>
        <v>3.1077241006563394</v>
      </c>
      <c r="AM63" s="45">
        <f t="shared" si="8"/>
        <v>-4.4339980824708691</v>
      </c>
      <c r="AN63" s="45">
        <f t="shared" si="9"/>
        <v>3.7953986608096679</v>
      </c>
      <c r="AO63" s="45">
        <f t="shared" si="10"/>
        <v>7.6263894275668598</v>
      </c>
      <c r="AP63" s="45">
        <f t="shared" si="11"/>
        <v>4.2126134006126525</v>
      </c>
      <c r="AQ63" s="45">
        <f t="shared" si="12"/>
        <v>1.2095202457240051</v>
      </c>
      <c r="AR63" s="45">
        <f t="shared" si="13"/>
        <v>2.9629264097340124</v>
      </c>
      <c r="AS63" s="45">
        <f t="shared" si="14"/>
        <v>4.2438933978460991</v>
      </c>
      <c r="AT63" s="45">
        <f t="shared" si="15"/>
        <v>7.6369844991609259</v>
      </c>
      <c r="AU63" s="45">
        <f t="shared" si="16"/>
        <v>4.2095485714056302</v>
      </c>
      <c r="AV63" s="45">
        <f t="shared" si="17"/>
        <v>1.6069590516051724</v>
      </c>
      <c r="AW63" s="45">
        <f t="shared" si="18"/>
        <v>3.8924891891827684</v>
      </c>
      <c r="AX63" s="45">
        <f t="shared" si="19"/>
        <v>5.5650887643320379</v>
      </c>
      <c r="AY63" s="45">
        <f t="shared" si="20"/>
        <v>5.1151895213560561</v>
      </c>
      <c r="AZ63" s="45">
        <f t="shared" si="21"/>
        <v>8.1128156180576561</v>
      </c>
      <c r="BA63" s="45" t="str">
        <f t="shared" si="22"/>
        <v/>
      </c>
      <c r="BB63" s="45" t="str">
        <f t="shared" si="23"/>
        <v/>
      </c>
      <c r="BC63" s="32"/>
      <c r="BD63" s="39">
        <f t="shared" si="77"/>
        <v>39538</v>
      </c>
      <c r="BE63" s="44">
        <f>IF(AND(ISNUMBER(C62),ISNUMBER(C63)),INDEX('Country weights'!$B$6:$FB$133,MATCH(Goods!$BD63,'Country weights'!$A$6:$A$133,0),MATCH(Goods!BE$1,'Country weights'!$B$3:$FB$3,0)),"")</f>
        <v>0.18743918937092516</v>
      </c>
      <c r="BF63" s="44">
        <f>IF(AND(ISNUMBER(D62),ISNUMBER(D63)),INDEX('Country weights'!$B$6:$FB$133,MATCH(Goods!$BD63,'Country weights'!$A$6:$A$133,0),MATCH(Goods!BF$1,'Country weights'!$B$3:$FB$3,0)),"")</f>
        <v>6.2717476583460191E-2</v>
      </c>
      <c r="BG63" s="44">
        <f>IF(AND(ISNUMBER(E62),ISNUMBER(E63)),INDEX('Country weights'!$B$6:$FB$133,MATCH(Goods!$BD63,'Country weights'!$A$6:$A$133,0),MATCH(Goods!BG$1,'Country weights'!$B$3:$FB$3,0)),"")</f>
        <v>6.3492848345793607E-2</v>
      </c>
      <c r="BH63" s="44">
        <f>IF(AND(ISNUMBER(F62),ISNUMBER(F63)),INDEX('Country weights'!$B$6:$FB$133,MATCH(Goods!$BD63,'Country weights'!$A$6:$A$133,0),MATCH(Goods!BH$1,'Country weights'!$B$3:$FB$3,0)),"")</f>
        <v>3.6865141593391368E-2</v>
      </c>
      <c r="BI63" s="44">
        <f>IF(AND(ISNUMBER(G62),ISNUMBER(G63)),INDEX('Country weights'!$B$6:$FB$133,MATCH(Goods!$BD63,'Country weights'!$A$6:$A$133,0),MATCH(Goods!BI$1,'Country weights'!$B$3:$FB$3,0)),"")</f>
        <v>3.2037199669471945E-3</v>
      </c>
      <c r="BJ63" s="44">
        <f>IF(AND(ISNUMBER(H62),ISNUMBER(H63)),INDEX('Country weights'!$B$6:$FB$133,MATCH(Goods!$BD63,'Country weights'!$A$6:$A$133,0),MATCH(Goods!BJ$1,'Country weights'!$B$3:$FB$3,0)),"")</f>
        <v>1.8302365902868219E-2</v>
      </c>
      <c r="BK63" s="44">
        <f>IF(AND(ISNUMBER(I62),ISNUMBER(I63)),INDEX('Country weights'!$B$6:$FB$133,MATCH(Goods!$BD63,'Country weights'!$A$6:$A$133,0),MATCH(Goods!BK$1,'Country weights'!$B$3:$FB$3,0)),"")</f>
        <v>1.4835957992782747E-2</v>
      </c>
      <c r="BL63" s="44">
        <f>IF(AND(ISNUMBER(J62),ISNUMBER(J63)),INDEX('Country weights'!$B$6:$FB$133,MATCH(Goods!$BD63,'Country weights'!$A$6:$A$133,0),MATCH(Goods!BL$1,'Country weights'!$B$3:$FB$3,0)),"")</f>
        <v>5.1208852148274297E-3</v>
      </c>
      <c r="BM63" s="44">
        <f>IF(AND(ISNUMBER(K62),ISNUMBER(K63)),INDEX('Country weights'!$B$6:$FB$133,MATCH(Goods!$BD63,'Country weights'!$A$6:$A$133,0),MATCH(Goods!BM$1,'Country weights'!$B$3:$FB$3,0)),"")</f>
        <v>2.496404715488925E-2</v>
      </c>
      <c r="BN63" s="44">
        <f>IF(AND(ISNUMBER(L62),ISNUMBER(L63)),INDEX('Country weights'!$B$6:$FB$133,MATCH(Goods!$BD63,'Country weights'!$A$6:$A$133,0),MATCH(Goods!BN$1,'Country weights'!$B$3:$FB$3,0)),"")</f>
        <v>2.9821354126171613E-3</v>
      </c>
      <c r="BO63" s="44">
        <f>IF(AND(ISNUMBER(M62),ISNUMBER(M63)),INDEX('Country weights'!$B$6:$FB$133,MATCH(Goods!$BD63,'Country weights'!$A$6:$A$133,0),MATCH(Goods!BO$1,'Country weights'!$B$3:$FB$3,0)),"")</f>
        <v>1.0486462611376913E-2</v>
      </c>
      <c r="BP63" s="44">
        <f>IF(AND(ISNUMBER(N62),ISNUMBER(N63)),INDEX('Country weights'!$B$6:$FB$133,MATCH(Goods!$BD63,'Country weights'!$A$6:$A$133,0),MATCH(Goods!BP$1,'Country weights'!$B$3:$FB$3,0)),"")</f>
        <v>9.1389909295533645E-3</v>
      </c>
      <c r="BQ63" s="44">
        <f>IF(AND(ISNUMBER(O62),ISNUMBER(O63)),INDEX('Country weights'!$B$6:$FB$133,MATCH(Goods!$BD63,'Country weights'!$A$6:$A$133,0),MATCH(Goods!BQ$1,'Country weights'!$B$3:$FB$3,0)),"")</f>
        <v>6.138614609572695E-3</v>
      </c>
      <c r="BR63" s="44">
        <f>IF(AND(ISNUMBER(P62),ISNUMBER(P63)),INDEX('Country weights'!$B$6:$FB$133,MATCH(Goods!$BD63,'Country weights'!$A$6:$A$133,0),MATCH(Goods!BR$1,'Country weights'!$B$3:$FB$3,0)),"")</f>
        <v>1.6255936203237561E-2</v>
      </c>
      <c r="BS63" s="44">
        <f>IF(AND(ISNUMBER(Q62),ISNUMBER(Q63)),INDEX('Country weights'!$B$6:$FB$133,MATCH(Goods!$BD63,'Country weights'!$A$6:$A$133,0),MATCH(Goods!BS$1,'Country weights'!$B$3:$FB$3,0)),"")</f>
        <v>1.3021092858102124E-2</v>
      </c>
      <c r="BT63" s="44">
        <f>IF(AND(ISNUMBER(R62),ISNUMBER(R63)),INDEX('Country weights'!$B$6:$FB$133,MATCH(Goods!$BD63,'Country weights'!$A$6:$A$133,0),MATCH(Goods!BT$1,'Country weights'!$B$3:$FB$3,0)),"")</f>
        <v>9.6633510386490585E-3</v>
      </c>
      <c r="BU63" s="44">
        <f>IF(AND(ISNUMBER(S62),ISNUMBER(S63)),INDEX('Country weights'!$B$6:$FB$133,MATCH(Goods!$BD63,'Country weights'!$A$6:$A$133,0),MATCH(Goods!BU$1,'Country weights'!$B$3:$FB$3,0)),"")</f>
        <v>2.216857071372081E-2</v>
      </c>
      <c r="BV63" s="44">
        <f>IF(AND(ISNUMBER(T62),ISNUMBER(T63)),INDEX('Country weights'!$B$6:$FB$133,MATCH(Goods!$BD63,'Country weights'!$A$6:$A$133,0),MATCH(Goods!BV$1,'Country weights'!$B$3:$FB$3,0)),"")</f>
        <v>1.6963331220077961E-2</v>
      </c>
      <c r="BW63" s="44">
        <f>IF(AND(ISNUMBER(U62),ISNUMBER(U63)),INDEX('Country weights'!$B$6:$FB$133,MATCH(Goods!$BD63,'Country weights'!$A$6:$A$133,0),MATCH(Goods!BW$1,'Country weights'!$B$3:$FB$3,0)),"")</f>
        <v>2.9374111927747242E-2</v>
      </c>
      <c r="BX63" s="44">
        <f>IF(AND(ISNUMBER(V62),ISNUMBER(V63)),INDEX('Country weights'!$B$6:$FB$133,MATCH(Goods!$BD63,'Country weights'!$A$6:$A$133,0),MATCH(Goods!BX$1,'Country weights'!$B$3:$FB$3,0)),"")</f>
        <v>3.7726821158087606E-2</v>
      </c>
      <c r="BY63" s="44">
        <f>IF(AND(ISNUMBER(W62),ISNUMBER(W63)),INDEX('Country weights'!$B$6:$FB$133,MATCH(Goods!$BD63,'Country weights'!$A$6:$A$133,0),MATCH(Goods!BY$1,'Country weights'!$B$3:$FB$3,0)),"")</f>
        <v>2.9348590628849952E-2</v>
      </c>
      <c r="BZ63" s="44">
        <f>IF(AND(ISNUMBER(X62),ISNUMBER(X63)),INDEX('Country weights'!$B$6:$FB$133,MATCH(Goods!$BD63,'Country weights'!$A$6:$A$133,0),MATCH(Goods!BZ$1,'Country weights'!$B$3:$FB$3,0)),"")</f>
        <v>2.001374045639771E-2</v>
      </c>
      <c r="CA63" s="44">
        <f>IF(AND(ISNUMBER(Y62),ISNUMBER(Y63)),INDEX('Country weights'!$B$6:$FB$133,MATCH(Goods!$BD63,'Country weights'!$A$6:$A$133,0),MATCH(Goods!CA$1,'Country weights'!$B$3:$FB$3,0)),"")</f>
        <v>2.6180779992122254E-2</v>
      </c>
      <c r="CB63" s="44" t="str">
        <f>IF(AND(ISNUMBER(Z62),ISNUMBER(Z63)),INDEX('Country weights'!$B$6:$FB$133,MATCH(Goods!$BD63,'Country weights'!$A$6:$A$133,0),MATCH(Goods!CB$1,'Country weights'!$B$3:$FB$3,0)),"")</f>
        <v/>
      </c>
      <c r="CC63" s="44" t="str">
        <f>IF(AND(ISNUMBER(AA62),ISNUMBER(AA63)),INDEX('Country weights'!$B$6:$FB$133,MATCH(Goods!$BD63,'Country weights'!$A$6:$A$133,0),MATCH(Goods!CC$1,'Country weights'!$B$3:$FB$3,0)),"")</f>
        <v/>
      </c>
      <c r="CD63" s="46">
        <f t="shared" si="78"/>
        <v>0.66640416188599749</v>
      </c>
      <c r="CF63" s="39">
        <f t="shared" si="79"/>
        <v>39538</v>
      </c>
      <c r="CG63" s="45">
        <f t="shared" si="80"/>
        <v>0.28126953595315418</v>
      </c>
      <c r="CH63" s="45">
        <f t="shared" si="26"/>
        <v>9.4113272651183327E-2</v>
      </c>
      <c r="CI63" s="45">
        <f t="shared" si="27"/>
        <v>9.5276788437367838E-2</v>
      </c>
      <c r="CJ63" s="45">
        <f t="shared" si="28"/>
        <v>5.5319494837875773E-2</v>
      </c>
      <c r="CK63" s="45">
        <f t="shared" si="29"/>
        <v>4.8074729273603466E-3</v>
      </c>
      <c r="CL63" s="45">
        <f t="shared" si="30"/>
        <v>2.7464363144237423E-2</v>
      </c>
      <c r="CM63" s="45">
        <f t="shared" si="31"/>
        <v>2.2262703088161011E-2</v>
      </c>
      <c r="CN63" s="45">
        <f t="shared" si="32"/>
        <v>7.684353591572355E-3</v>
      </c>
      <c r="CO63" s="45">
        <f t="shared" si="33"/>
        <v>3.7460821199312794E-2</v>
      </c>
      <c r="CP63" s="45">
        <f t="shared" si="34"/>
        <v>4.4749651685508512E-3</v>
      </c>
      <c r="CQ63" s="45">
        <f t="shared" si="35"/>
        <v>1.5735890036609412E-2</v>
      </c>
      <c r="CR63" s="45">
        <f t="shared" si="36"/>
        <v>1.3713886335416947E-2</v>
      </c>
      <c r="CS63" s="45">
        <f t="shared" si="37"/>
        <v>9.2115490278448092E-3</v>
      </c>
      <c r="CT63" s="45">
        <f t="shared" si="38"/>
        <v>2.4393509424118037E-2</v>
      </c>
      <c r="CU63" s="45">
        <f t="shared" si="39"/>
        <v>1.9539333039654182E-2</v>
      </c>
      <c r="CV63" s="45">
        <f t="shared" si="40"/>
        <v>1.4500736326887134E-2</v>
      </c>
      <c r="CW63" s="45">
        <f t="shared" si="41"/>
        <v>3.3265954778825664E-2</v>
      </c>
      <c r="CX63" s="45">
        <f t="shared" si="42"/>
        <v>2.5455019926751143E-2</v>
      </c>
      <c r="CY63" s="45">
        <f t="shared" si="43"/>
        <v>4.4078524126582967E-2</v>
      </c>
      <c r="CZ63" s="45">
        <f t="shared" si="44"/>
        <v>5.6612523324158913E-2</v>
      </c>
      <c r="DA63" s="45">
        <f t="shared" si="45"/>
        <v>4.4040227098507599E-2</v>
      </c>
      <c r="DB63" s="45">
        <f t="shared" si="46"/>
        <v>3.0032436171701885E-2</v>
      </c>
      <c r="DC63" s="45">
        <f t="shared" si="47"/>
        <v>3.9286639384165538E-2</v>
      </c>
      <c r="DD63" s="45" t="str">
        <f t="shared" si="48"/>
        <v/>
      </c>
      <c r="DE63" s="45" t="str">
        <f t="shared" si="49"/>
        <v/>
      </c>
      <c r="DF63" s="46">
        <f t="shared" si="81"/>
        <v>1</v>
      </c>
      <c r="DG63" s="47">
        <f>SUMPRODUCT(AD63:BB63,CG63:DE63,'Sector weights'!B50:Z50)</f>
        <v>1.7389591050397832</v>
      </c>
      <c r="DI63" s="45">
        <f>IF(AND(ISNUMBER(C62),ISNUMBER(C63)),CG63*'Sector weights'!B50,"")</f>
        <v>0.22793821823853078</v>
      </c>
      <c r="DJ63" s="45">
        <f>IF(AND(ISNUMBER(D62),ISNUMBER(D63)),CH63*'Sector weights'!C50,"")</f>
        <v>6.9900690859002579E-2</v>
      </c>
      <c r="DK63" s="45">
        <f>IF(AND(ISNUMBER(E62),ISNUMBER(E63)),CI63*'Sector weights'!D50,"")</f>
        <v>7.6364488399722638E-2</v>
      </c>
      <c r="DL63" s="45">
        <f>IF(AND(ISNUMBER(F62),ISNUMBER(F63)),CJ63*'Sector weights'!E50,"")</f>
        <v>4.4956439039225055E-2</v>
      </c>
      <c r="DM63" s="45">
        <f>IF(AND(ISNUMBER(G62),ISNUMBER(G63)),CK63*'Sector weights'!F50,"")</f>
        <v>3.6135886554580017E-3</v>
      </c>
      <c r="DN63" s="45">
        <f>IF(AND(ISNUMBER(H62),ISNUMBER(H63)),CL63*'Sector weights'!G50,"")</f>
        <v>2.022643507605678E-2</v>
      </c>
      <c r="DO63" s="45">
        <f>IF(AND(ISNUMBER(I62),ISNUMBER(I63)),CM63*'Sector weights'!H50,"")</f>
        <v>1.7410544538396033E-2</v>
      </c>
      <c r="DP63" s="45">
        <f>IF(AND(ISNUMBER(J62),ISNUMBER(J63)),CN63*'Sector weights'!I50,"")</f>
        <v>6.4778776538337397E-3</v>
      </c>
      <c r="DQ63" s="45">
        <f>IF(AND(ISNUMBER(K62),ISNUMBER(K63)),CO63*'Sector weights'!J50,"")</f>
        <v>3.4215091671461195E-2</v>
      </c>
      <c r="DR63" s="45">
        <f>IF(AND(ISNUMBER(L62),ISNUMBER(L63)),CP63*'Sector weights'!K50,"")</f>
        <v>3.5685987409326846E-3</v>
      </c>
      <c r="DS63" s="45">
        <f>IF(AND(ISNUMBER(M62),ISNUMBER(M63)),CQ63*'Sector weights'!L50,"")</f>
        <v>1.355972541114144E-2</v>
      </c>
      <c r="DT63" s="45">
        <f>IF(AND(ISNUMBER(N62),ISNUMBER(N63)),CR63*'Sector weights'!M50,"")</f>
        <v>1.1805814547153367E-2</v>
      </c>
      <c r="DU63" s="45">
        <f>IF(AND(ISNUMBER(O62),ISNUMBER(O63)),CS63*'Sector weights'!N50,"")</f>
        <v>8.1722107063858067E-3</v>
      </c>
      <c r="DV63" s="45">
        <f>IF(AND(ISNUMBER(P62),ISNUMBER(P63)),CT63*'Sector weights'!O50,"")</f>
        <v>1.6804886319847671E-2</v>
      </c>
      <c r="DW63" s="45">
        <f>IF(AND(ISNUMBER(Q62),ISNUMBER(Q63)),CU63*'Sector weights'!P50,"")</f>
        <v>1.2366431431808329E-2</v>
      </c>
      <c r="DX63" s="45">
        <f>IF(AND(ISNUMBER(R62),ISNUMBER(R63)),CV63*'Sector weights'!Q50,"")</f>
        <v>1.0133266180455052E-2</v>
      </c>
      <c r="DY63" s="45">
        <f>IF(AND(ISNUMBER(S62),ISNUMBER(S63)),CW63*'Sector weights'!R50,"")</f>
        <v>2.444064037039197E-2</v>
      </c>
      <c r="DZ63" s="45">
        <f>IF(AND(ISNUMBER(T62),ISNUMBER(T63)),CX63*'Sector weights'!S50,"")</f>
        <v>2.2479316254749308E-2</v>
      </c>
      <c r="EA63" s="45">
        <f>IF(AND(ISNUMBER(U62),ISNUMBER(U63)),CY63*'Sector weights'!T50,"")</f>
        <v>3.7188643449599129E-2</v>
      </c>
      <c r="EB63" s="45">
        <f>IF(AND(ISNUMBER(V62),ISNUMBER(V63)),CZ63*'Sector weights'!U50,"")</f>
        <v>4.4787864516853064E-2</v>
      </c>
      <c r="EC63" s="45">
        <f>IF(AND(ISNUMBER(W62),ISNUMBER(W63)),DA63*'Sector weights'!V50,"")</f>
        <v>3.224968720519774E-2</v>
      </c>
      <c r="ED63" s="45">
        <f>IF(AND(ISNUMBER(X62),ISNUMBER(X63)),DB63*'Sector weights'!W50,"")</f>
        <v>2.5605516921580054E-2</v>
      </c>
      <c r="EE63" s="45">
        <f>IF(AND(ISNUMBER(Y62),ISNUMBER(Y63)),DC63*'Sector weights'!X50,"")</f>
        <v>3.3301772511759697E-2</v>
      </c>
      <c r="EF63" s="45" t="str">
        <f>IF(AND(ISNUMBER(Z62),ISNUMBER(Z63)),DD63*'Sector weights'!Y50,"")</f>
        <v/>
      </c>
      <c r="EG63" s="45" t="str">
        <f>IF(AND(ISNUMBER(AA62),ISNUMBER(AA63)),DE63*'Sector weights'!Z50,"")</f>
        <v/>
      </c>
      <c r="EH63" s="46">
        <f t="shared" si="82"/>
        <v>0.79756774869954228</v>
      </c>
      <c r="EI63" s="47">
        <f t="shared" si="83"/>
        <v>1.7389591050397832</v>
      </c>
      <c r="EK63" s="39">
        <f t="shared" si="84"/>
        <v>39538</v>
      </c>
      <c r="EL63" s="45">
        <f t="shared" si="85"/>
        <v>0.28579166924714644</v>
      </c>
      <c r="EM63" s="45">
        <f t="shared" si="51"/>
        <v>8.7642323768705191E-2</v>
      </c>
      <c r="EN63" s="45">
        <f t="shared" si="52"/>
        <v>9.5746710576295482E-2</v>
      </c>
      <c r="EO63" s="45">
        <f t="shared" si="53"/>
        <v>5.6366921948044983E-2</v>
      </c>
      <c r="EP63" s="45">
        <f t="shared" si="54"/>
        <v>4.5307607552462657E-3</v>
      </c>
      <c r="EQ63" s="45">
        <f t="shared" si="55"/>
        <v>2.536014665717938E-2</v>
      </c>
      <c r="ER63" s="45">
        <f t="shared" si="56"/>
        <v>2.1829549360269943E-2</v>
      </c>
      <c r="ES63" s="45">
        <f t="shared" si="57"/>
        <v>8.1220406221240889E-3</v>
      </c>
      <c r="ET63" s="45">
        <f t="shared" si="58"/>
        <v>4.2899291912505126E-2</v>
      </c>
      <c r="EU63" s="45">
        <f t="shared" si="59"/>
        <v>4.4743518613326455E-3</v>
      </c>
      <c r="EV63" s="45">
        <f t="shared" si="60"/>
        <v>1.7001346196923048E-2</v>
      </c>
      <c r="EW63" s="45">
        <f t="shared" si="61"/>
        <v>1.4802271739802789E-2</v>
      </c>
      <c r="EX63" s="45">
        <f t="shared" si="62"/>
        <v>1.0246415705387833E-2</v>
      </c>
      <c r="EY63" s="45">
        <f t="shared" si="63"/>
        <v>2.1070167828687321E-2</v>
      </c>
      <c r="EZ63" s="45">
        <f t="shared" si="64"/>
        <v>1.5505179907251967E-2</v>
      </c>
      <c r="FA63" s="45">
        <f t="shared" si="65"/>
        <v>1.2705210556692697E-2</v>
      </c>
      <c r="FB63" s="45">
        <f t="shared" si="66"/>
        <v>3.0643967751006928E-2</v>
      </c>
      <c r="FC63" s="45">
        <f t="shared" si="67"/>
        <v>2.8184836073678374E-2</v>
      </c>
      <c r="FD63" s="45">
        <f t="shared" si="68"/>
        <v>4.6627566761866072E-2</v>
      </c>
      <c r="FE63" s="45">
        <f t="shared" si="69"/>
        <v>5.6155561191987759E-2</v>
      </c>
      <c r="FF63" s="45">
        <f t="shared" si="70"/>
        <v>4.043504424267632E-2</v>
      </c>
      <c r="FG63" s="45">
        <f t="shared" si="71"/>
        <v>3.2104503928764176E-2</v>
      </c>
      <c r="FH63" s="45">
        <f t="shared" si="72"/>
        <v>4.1754161406424996E-2</v>
      </c>
      <c r="FI63" s="45" t="str">
        <f t="shared" si="73"/>
        <v/>
      </c>
      <c r="FJ63" s="45" t="str">
        <f t="shared" si="74"/>
        <v/>
      </c>
      <c r="FK63" s="46">
        <f t="shared" si="86"/>
        <v>0.99999999999999967</v>
      </c>
      <c r="FL63" s="47">
        <f t="shared" si="87"/>
        <v>2.1803277625947231</v>
      </c>
    </row>
    <row r="64" spans="1:168" x14ac:dyDescent="0.2">
      <c r="A64" t="s">
        <v>748</v>
      </c>
      <c r="B64" s="11">
        <v>39629</v>
      </c>
      <c r="C64" s="2">
        <v>1901</v>
      </c>
      <c r="D64" s="3">
        <v>123677</v>
      </c>
      <c r="E64" s="9">
        <v>65322.400000000001</v>
      </c>
      <c r="F64" s="3">
        <v>504049</v>
      </c>
      <c r="G64" s="3">
        <v>11875</v>
      </c>
      <c r="H64" s="2">
        <v>72591</v>
      </c>
      <c r="I64" s="2">
        <v>1127399</v>
      </c>
      <c r="J64" s="2">
        <v>9247099.9000000004</v>
      </c>
      <c r="K64" s="2">
        <v>1615946.0518560738</v>
      </c>
      <c r="L64" s="9">
        <v>11089.3645</v>
      </c>
      <c r="M64" s="3">
        <v>567090</v>
      </c>
      <c r="N64" s="9">
        <v>6415.0050000000001</v>
      </c>
      <c r="O64" s="2">
        <v>56093.1</v>
      </c>
      <c r="P64" s="2">
        <v>26267.3</v>
      </c>
      <c r="Q64" s="3">
        <v>142579</v>
      </c>
      <c r="R64" s="3">
        <v>210334</v>
      </c>
      <c r="S64" s="2">
        <v>51539.9</v>
      </c>
      <c r="T64" s="2">
        <v>158465.9</v>
      </c>
      <c r="U64" s="3">
        <v>926730</v>
      </c>
      <c r="V64" s="2">
        <v>86344.2</v>
      </c>
      <c r="W64" s="2">
        <v>90539.6</v>
      </c>
      <c r="X64" s="3">
        <v>1671598.0252384434</v>
      </c>
      <c r="Y64" s="2">
        <v>313566.09999999998</v>
      </c>
      <c r="Z64" s="3" t="e">
        <v>#N/A</v>
      </c>
      <c r="AA64" s="3" t="e">
        <v>#N/A</v>
      </c>
      <c r="AB64" s="28"/>
      <c r="AC64" s="43">
        <f t="shared" si="75"/>
        <v>39629</v>
      </c>
      <c r="AD64" s="45">
        <f t="shared" si="76"/>
        <v>-0.83981012988367798</v>
      </c>
      <c r="AE64" s="45">
        <f t="shared" si="0"/>
        <v>1.594433856870614</v>
      </c>
      <c r="AF64" s="45">
        <f t="shared" si="1"/>
        <v>-1.6334096805913911</v>
      </c>
      <c r="AG64" s="45">
        <f t="shared" si="2"/>
        <v>1.4483156990095614</v>
      </c>
      <c r="AH64" s="45">
        <f t="shared" si="3"/>
        <v>3.3687325905292553</v>
      </c>
      <c r="AI64" s="45">
        <f t="shared" si="4"/>
        <v>4.091026413146337</v>
      </c>
      <c r="AJ64" s="45">
        <f t="shared" si="5"/>
        <v>-1.3164730297611449</v>
      </c>
      <c r="AK64" s="45">
        <f t="shared" si="6"/>
        <v>3.9773779064143477</v>
      </c>
      <c r="AL64" s="45">
        <f t="shared" si="7"/>
        <v>2.0820321942220721</v>
      </c>
      <c r="AM64" s="45">
        <f t="shared" si="8"/>
        <v>9.1355713502727411</v>
      </c>
      <c r="AN64" s="45">
        <f t="shared" si="9"/>
        <v>-1.0719861836768541</v>
      </c>
      <c r="AO64" s="45">
        <f t="shared" si="10"/>
        <v>-0.52732108422188784</v>
      </c>
      <c r="AP64" s="45">
        <f t="shared" si="11"/>
        <v>-1.0920010438634331</v>
      </c>
      <c r="AQ64" s="45">
        <f t="shared" si="12"/>
        <v>1.1638699639131111</v>
      </c>
      <c r="AR64" s="45">
        <f t="shared" si="13"/>
        <v>-2.3805937448649783</v>
      </c>
      <c r="AS64" s="45">
        <f t="shared" si="14"/>
        <v>-1.5866183179319204</v>
      </c>
      <c r="AT64" s="45">
        <f t="shared" si="15"/>
        <v>-6.6732216451909521</v>
      </c>
      <c r="AU64" s="45">
        <f t="shared" si="16"/>
        <v>1.6892388350386645</v>
      </c>
      <c r="AV64" s="45">
        <f t="shared" si="17"/>
        <v>-1.2821086404918747</v>
      </c>
      <c r="AW64" s="45">
        <f t="shared" si="18"/>
        <v>-1.1031150888871855</v>
      </c>
      <c r="AX64" s="45">
        <f t="shared" si="19"/>
        <v>0.5284037853208412</v>
      </c>
      <c r="AY64" s="45">
        <f t="shared" si="20"/>
        <v>-5.4456381285325932</v>
      </c>
      <c r="AZ64" s="45">
        <f t="shared" si="21"/>
        <v>5.1797926969290087</v>
      </c>
      <c r="BA64" s="45" t="str">
        <f t="shared" si="22"/>
        <v/>
      </c>
      <c r="BB64" s="45" t="str">
        <f t="shared" si="23"/>
        <v/>
      </c>
      <c r="BC64" s="32"/>
      <c r="BD64" s="39">
        <f t="shared" si="77"/>
        <v>39629</v>
      </c>
      <c r="BE64" s="44">
        <f>IF(AND(ISNUMBER(C63),ISNUMBER(C64)),INDEX('Country weights'!$B$6:$FB$133,MATCH(Goods!$BD64,'Country weights'!$A$6:$A$133,0),MATCH(Goods!BE$1,'Country weights'!$B$3:$FB$3,0)),"")</f>
        <v>0.18743918937092516</v>
      </c>
      <c r="BF64" s="44">
        <f>IF(AND(ISNUMBER(D63),ISNUMBER(D64)),INDEX('Country weights'!$B$6:$FB$133,MATCH(Goods!$BD64,'Country weights'!$A$6:$A$133,0),MATCH(Goods!BF$1,'Country weights'!$B$3:$FB$3,0)),"")</f>
        <v>6.2717476583460191E-2</v>
      </c>
      <c r="BG64" s="44">
        <f>IF(AND(ISNUMBER(E63),ISNUMBER(E64)),INDEX('Country weights'!$B$6:$FB$133,MATCH(Goods!$BD64,'Country weights'!$A$6:$A$133,0),MATCH(Goods!BG$1,'Country weights'!$B$3:$FB$3,0)),"")</f>
        <v>6.3492848345793607E-2</v>
      </c>
      <c r="BH64" s="44">
        <f>IF(AND(ISNUMBER(F63),ISNUMBER(F64)),INDEX('Country weights'!$B$6:$FB$133,MATCH(Goods!$BD64,'Country weights'!$A$6:$A$133,0),MATCH(Goods!BH$1,'Country weights'!$B$3:$FB$3,0)),"")</f>
        <v>3.6865141593391368E-2</v>
      </c>
      <c r="BI64" s="44">
        <f>IF(AND(ISNUMBER(G63),ISNUMBER(G64)),INDEX('Country weights'!$B$6:$FB$133,MATCH(Goods!$BD64,'Country weights'!$A$6:$A$133,0),MATCH(Goods!BI$1,'Country weights'!$B$3:$FB$3,0)),"")</f>
        <v>3.2037199669471945E-3</v>
      </c>
      <c r="BJ64" s="44">
        <f>IF(AND(ISNUMBER(H63),ISNUMBER(H64)),INDEX('Country weights'!$B$6:$FB$133,MATCH(Goods!$BD64,'Country weights'!$A$6:$A$133,0),MATCH(Goods!BJ$1,'Country weights'!$B$3:$FB$3,0)),"")</f>
        <v>1.8302365902868219E-2</v>
      </c>
      <c r="BK64" s="44">
        <f>IF(AND(ISNUMBER(I63),ISNUMBER(I64)),INDEX('Country weights'!$B$6:$FB$133,MATCH(Goods!$BD64,'Country weights'!$A$6:$A$133,0),MATCH(Goods!BK$1,'Country weights'!$B$3:$FB$3,0)),"")</f>
        <v>1.4835957992782747E-2</v>
      </c>
      <c r="BL64" s="44">
        <f>IF(AND(ISNUMBER(J63),ISNUMBER(J64)),INDEX('Country weights'!$B$6:$FB$133,MATCH(Goods!$BD64,'Country weights'!$A$6:$A$133,0),MATCH(Goods!BL$1,'Country weights'!$B$3:$FB$3,0)),"")</f>
        <v>5.1208852148274297E-3</v>
      </c>
      <c r="BM64" s="44">
        <f>IF(AND(ISNUMBER(K63),ISNUMBER(K64)),INDEX('Country weights'!$B$6:$FB$133,MATCH(Goods!$BD64,'Country weights'!$A$6:$A$133,0),MATCH(Goods!BM$1,'Country weights'!$B$3:$FB$3,0)),"")</f>
        <v>2.496404715488925E-2</v>
      </c>
      <c r="BN64" s="44">
        <f>IF(AND(ISNUMBER(L63),ISNUMBER(L64)),INDEX('Country weights'!$B$6:$FB$133,MATCH(Goods!$BD64,'Country weights'!$A$6:$A$133,0),MATCH(Goods!BN$1,'Country weights'!$B$3:$FB$3,0)),"")</f>
        <v>2.9821354126171613E-3</v>
      </c>
      <c r="BO64" s="44">
        <f>IF(AND(ISNUMBER(M63),ISNUMBER(M64)),INDEX('Country weights'!$B$6:$FB$133,MATCH(Goods!$BD64,'Country weights'!$A$6:$A$133,0),MATCH(Goods!BO$1,'Country weights'!$B$3:$FB$3,0)),"")</f>
        <v>1.0486462611376913E-2</v>
      </c>
      <c r="BP64" s="44">
        <f>IF(AND(ISNUMBER(N63),ISNUMBER(N64)),INDEX('Country weights'!$B$6:$FB$133,MATCH(Goods!$BD64,'Country weights'!$A$6:$A$133,0),MATCH(Goods!BP$1,'Country weights'!$B$3:$FB$3,0)),"")</f>
        <v>9.1389909295533645E-3</v>
      </c>
      <c r="BQ64" s="44">
        <f>IF(AND(ISNUMBER(O63),ISNUMBER(O64)),INDEX('Country weights'!$B$6:$FB$133,MATCH(Goods!$BD64,'Country weights'!$A$6:$A$133,0),MATCH(Goods!BQ$1,'Country weights'!$B$3:$FB$3,0)),"")</f>
        <v>6.138614609572695E-3</v>
      </c>
      <c r="BR64" s="44">
        <f>IF(AND(ISNUMBER(P63),ISNUMBER(P64)),INDEX('Country weights'!$B$6:$FB$133,MATCH(Goods!$BD64,'Country weights'!$A$6:$A$133,0),MATCH(Goods!BR$1,'Country weights'!$B$3:$FB$3,0)),"")</f>
        <v>1.6255936203237561E-2</v>
      </c>
      <c r="BS64" s="44">
        <f>IF(AND(ISNUMBER(Q63),ISNUMBER(Q64)),INDEX('Country weights'!$B$6:$FB$133,MATCH(Goods!$BD64,'Country weights'!$A$6:$A$133,0),MATCH(Goods!BS$1,'Country weights'!$B$3:$FB$3,0)),"")</f>
        <v>1.3021092858102124E-2</v>
      </c>
      <c r="BT64" s="44">
        <f>IF(AND(ISNUMBER(R63),ISNUMBER(R64)),INDEX('Country weights'!$B$6:$FB$133,MATCH(Goods!$BD64,'Country weights'!$A$6:$A$133,0),MATCH(Goods!BT$1,'Country weights'!$B$3:$FB$3,0)),"")</f>
        <v>9.6633510386490585E-3</v>
      </c>
      <c r="BU64" s="44">
        <f>IF(AND(ISNUMBER(S63),ISNUMBER(S64)),INDEX('Country weights'!$B$6:$FB$133,MATCH(Goods!$BD64,'Country weights'!$A$6:$A$133,0),MATCH(Goods!BU$1,'Country weights'!$B$3:$FB$3,0)),"")</f>
        <v>2.216857071372081E-2</v>
      </c>
      <c r="BV64" s="44">
        <f>IF(AND(ISNUMBER(T63),ISNUMBER(T64)),INDEX('Country weights'!$B$6:$FB$133,MATCH(Goods!$BD64,'Country weights'!$A$6:$A$133,0),MATCH(Goods!BV$1,'Country weights'!$B$3:$FB$3,0)),"")</f>
        <v>1.6963331220077961E-2</v>
      </c>
      <c r="BW64" s="44">
        <f>IF(AND(ISNUMBER(U63),ISNUMBER(U64)),INDEX('Country weights'!$B$6:$FB$133,MATCH(Goods!$BD64,'Country weights'!$A$6:$A$133,0),MATCH(Goods!BW$1,'Country weights'!$B$3:$FB$3,0)),"")</f>
        <v>2.9374111927747242E-2</v>
      </c>
      <c r="BX64" s="44">
        <f>IF(AND(ISNUMBER(V63),ISNUMBER(V64)),INDEX('Country weights'!$B$6:$FB$133,MATCH(Goods!$BD64,'Country weights'!$A$6:$A$133,0),MATCH(Goods!BX$1,'Country weights'!$B$3:$FB$3,0)),"")</f>
        <v>3.7726821158087606E-2</v>
      </c>
      <c r="BY64" s="44">
        <f>IF(AND(ISNUMBER(W63),ISNUMBER(W64)),INDEX('Country weights'!$B$6:$FB$133,MATCH(Goods!$BD64,'Country weights'!$A$6:$A$133,0),MATCH(Goods!BY$1,'Country weights'!$B$3:$FB$3,0)),"")</f>
        <v>2.9348590628849952E-2</v>
      </c>
      <c r="BZ64" s="44">
        <f>IF(AND(ISNUMBER(X63),ISNUMBER(X64)),INDEX('Country weights'!$B$6:$FB$133,MATCH(Goods!$BD64,'Country weights'!$A$6:$A$133,0),MATCH(Goods!BZ$1,'Country weights'!$B$3:$FB$3,0)),"")</f>
        <v>2.001374045639771E-2</v>
      </c>
      <c r="CA64" s="44">
        <f>IF(AND(ISNUMBER(Y63),ISNUMBER(Y64)),INDEX('Country weights'!$B$6:$FB$133,MATCH(Goods!$BD64,'Country weights'!$A$6:$A$133,0),MATCH(Goods!CA$1,'Country weights'!$B$3:$FB$3,0)),"")</f>
        <v>2.6180779992122254E-2</v>
      </c>
      <c r="CB64" s="44" t="str">
        <f>IF(AND(ISNUMBER(Z63),ISNUMBER(Z64)),INDEX('Country weights'!$B$6:$FB$133,MATCH(Goods!$BD64,'Country weights'!$A$6:$A$133,0),MATCH(Goods!CB$1,'Country weights'!$B$3:$FB$3,0)),"")</f>
        <v/>
      </c>
      <c r="CC64" s="44" t="str">
        <f>IF(AND(ISNUMBER(AA63),ISNUMBER(AA64)),INDEX('Country weights'!$B$6:$FB$133,MATCH(Goods!$BD64,'Country weights'!$A$6:$A$133,0),MATCH(Goods!CC$1,'Country weights'!$B$3:$FB$3,0)),"")</f>
        <v/>
      </c>
      <c r="CD64" s="46">
        <f t="shared" si="78"/>
        <v>0.66640416188599749</v>
      </c>
      <c r="CF64" s="39">
        <f t="shared" si="79"/>
        <v>39629</v>
      </c>
      <c r="CG64" s="45">
        <f t="shared" si="80"/>
        <v>0.28126953595315418</v>
      </c>
      <c r="CH64" s="45">
        <f t="shared" si="26"/>
        <v>9.4113272651183327E-2</v>
      </c>
      <c r="CI64" s="45">
        <f t="shared" si="27"/>
        <v>9.5276788437367838E-2</v>
      </c>
      <c r="CJ64" s="45">
        <f t="shared" si="28"/>
        <v>5.5319494837875773E-2</v>
      </c>
      <c r="CK64" s="45">
        <f t="shared" si="29"/>
        <v>4.8074729273603466E-3</v>
      </c>
      <c r="CL64" s="45">
        <f t="shared" si="30"/>
        <v>2.7464363144237423E-2</v>
      </c>
      <c r="CM64" s="45">
        <f t="shared" si="31"/>
        <v>2.2262703088161011E-2</v>
      </c>
      <c r="CN64" s="45">
        <f t="shared" si="32"/>
        <v>7.684353591572355E-3</v>
      </c>
      <c r="CO64" s="45">
        <f t="shared" si="33"/>
        <v>3.7460821199312794E-2</v>
      </c>
      <c r="CP64" s="45">
        <f t="shared" si="34"/>
        <v>4.4749651685508512E-3</v>
      </c>
      <c r="CQ64" s="45">
        <f t="shared" si="35"/>
        <v>1.5735890036609412E-2</v>
      </c>
      <c r="CR64" s="45">
        <f t="shared" si="36"/>
        <v>1.3713886335416947E-2</v>
      </c>
      <c r="CS64" s="45">
        <f t="shared" si="37"/>
        <v>9.2115490278448092E-3</v>
      </c>
      <c r="CT64" s="45">
        <f t="shared" si="38"/>
        <v>2.4393509424118037E-2</v>
      </c>
      <c r="CU64" s="45">
        <f t="shared" si="39"/>
        <v>1.9539333039654182E-2</v>
      </c>
      <c r="CV64" s="45">
        <f t="shared" si="40"/>
        <v>1.4500736326887134E-2</v>
      </c>
      <c r="CW64" s="45">
        <f t="shared" si="41"/>
        <v>3.3265954778825664E-2</v>
      </c>
      <c r="CX64" s="45">
        <f t="shared" si="42"/>
        <v>2.5455019926751143E-2</v>
      </c>
      <c r="CY64" s="45">
        <f t="shared" si="43"/>
        <v>4.4078524126582967E-2</v>
      </c>
      <c r="CZ64" s="45">
        <f t="shared" si="44"/>
        <v>5.6612523324158913E-2</v>
      </c>
      <c r="DA64" s="45">
        <f t="shared" si="45"/>
        <v>4.4040227098507599E-2</v>
      </c>
      <c r="DB64" s="45">
        <f t="shared" si="46"/>
        <v>3.0032436171701885E-2</v>
      </c>
      <c r="DC64" s="45">
        <f t="shared" si="47"/>
        <v>3.9286639384165538E-2</v>
      </c>
      <c r="DD64" s="45" t="str">
        <f t="shared" si="48"/>
        <v/>
      </c>
      <c r="DE64" s="45" t="str">
        <f t="shared" si="49"/>
        <v/>
      </c>
      <c r="DF64" s="46">
        <f t="shared" si="81"/>
        <v>1</v>
      </c>
      <c r="DG64" s="47">
        <f>SUMPRODUCT(AD64:BB64,CG64:DE64,'Sector weights'!B51:Z51)</f>
        <v>-0.17050402688898952</v>
      </c>
      <c r="DI64" s="45">
        <f>IF(AND(ISNUMBER(C63),ISNUMBER(C64)),CG64*'Sector weights'!B51,"")</f>
        <v>0.22675434288300753</v>
      </c>
      <c r="DJ64" s="45">
        <f>IF(AND(ISNUMBER(D63),ISNUMBER(D64)),CH64*'Sector weights'!C51,"")</f>
        <v>6.9494324704689095E-2</v>
      </c>
      <c r="DK64" s="45">
        <f>IF(AND(ISNUMBER(E63),ISNUMBER(E64)),CI64*'Sector weights'!D51,"")</f>
        <v>7.5981040541351241E-2</v>
      </c>
      <c r="DL64" s="45">
        <f>IF(AND(ISNUMBER(F63),ISNUMBER(F64)),CJ64*'Sector weights'!E51,"")</f>
        <v>4.4959837223733992E-2</v>
      </c>
      <c r="DM64" s="45">
        <f>IF(AND(ISNUMBER(G63),ISNUMBER(G64)),CK64*'Sector weights'!F51,"")</f>
        <v>3.615360630368923E-3</v>
      </c>
      <c r="DN64" s="45">
        <f>IF(AND(ISNUMBER(H63),ISNUMBER(H64)),CL64*'Sector weights'!G51,"")</f>
        <v>2.0168798249366387E-2</v>
      </c>
      <c r="DO64" s="45">
        <f>IF(AND(ISNUMBER(I63),ISNUMBER(I64)),CM64*'Sector weights'!H51,"")</f>
        <v>1.7565371582998326E-2</v>
      </c>
      <c r="DP64" s="45">
        <f>IF(AND(ISNUMBER(J63),ISNUMBER(J64)),CN64*'Sector weights'!I51,"")</f>
        <v>6.48877366466804E-3</v>
      </c>
      <c r="DQ64" s="45">
        <f>IF(AND(ISNUMBER(K63),ISNUMBER(K64)),CO64*'Sector weights'!J51,"")</f>
        <v>3.4465498015140289E-2</v>
      </c>
      <c r="DR64" s="45">
        <f>IF(AND(ISNUMBER(L63),ISNUMBER(L64)),CP64*'Sector weights'!K51,"")</f>
        <v>3.5127530852060952E-3</v>
      </c>
      <c r="DS64" s="45">
        <f>IF(AND(ISNUMBER(M63),ISNUMBER(M64)),CQ64*'Sector weights'!L51,"")</f>
        <v>1.3550802837946425E-2</v>
      </c>
      <c r="DT64" s="45">
        <f>IF(AND(ISNUMBER(N63),ISNUMBER(N64)),CR64*'Sector weights'!M51,"")</f>
        <v>1.1965176048512239E-2</v>
      </c>
      <c r="DU64" s="45">
        <f>IF(AND(ISNUMBER(O63),ISNUMBER(O64)),CS64*'Sector weights'!N51,"")</f>
        <v>8.036394716235051E-3</v>
      </c>
      <c r="DV64" s="45">
        <f>IF(AND(ISNUMBER(P63),ISNUMBER(P64)),CT64*'Sector weights'!O51,"")</f>
        <v>1.6805342420326438E-2</v>
      </c>
      <c r="DW64" s="45">
        <f>IF(AND(ISNUMBER(Q63),ISNUMBER(Q64)),CU64*'Sector weights'!P51,"")</f>
        <v>1.227182232980035E-2</v>
      </c>
      <c r="DX64" s="45">
        <f>IF(AND(ISNUMBER(R63),ISNUMBER(R64)),CV64*'Sector weights'!Q51,"")</f>
        <v>1.0334837971241288E-2</v>
      </c>
      <c r="DY64" s="45">
        <f>IF(AND(ISNUMBER(S63),ISNUMBER(S64)),CW64*'Sector weights'!R51,"")</f>
        <v>2.4982070451832102E-2</v>
      </c>
      <c r="DZ64" s="45">
        <f>IF(AND(ISNUMBER(T63),ISNUMBER(T64)),CX64*'Sector weights'!S51,"")</f>
        <v>2.2426648483095394E-2</v>
      </c>
      <c r="EA64" s="45">
        <f>IF(AND(ISNUMBER(U63),ISNUMBER(U64)),CY64*'Sector weights'!T51,"")</f>
        <v>3.7030253533016526E-2</v>
      </c>
      <c r="EB64" s="45">
        <f>IF(AND(ISNUMBER(V63),ISNUMBER(V64)),CZ64*'Sector weights'!U51,"")</f>
        <v>4.5030288343488545E-2</v>
      </c>
      <c r="EC64" s="45">
        <f>IF(AND(ISNUMBER(W63),ISNUMBER(W64)),DA64*'Sector weights'!V51,"")</f>
        <v>3.1967067633247172E-2</v>
      </c>
      <c r="ED64" s="45">
        <f>IF(AND(ISNUMBER(X63),ISNUMBER(X64)),DB64*'Sector weights'!W51,"")</f>
        <v>2.5751256081304526E-2</v>
      </c>
      <c r="EE64" s="45">
        <f>IF(AND(ISNUMBER(Y63),ISNUMBER(Y64)),DC64*'Sector weights'!X51,"")</f>
        <v>3.3181414643664128E-2</v>
      </c>
      <c r="EF64" s="45" t="str">
        <f>IF(AND(ISNUMBER(Z63),ISNUMBER(Z64)),DD64*'Sector weights'!Y51,"")</f>
        <v/>
      </c>
      <c r="EG64" s="45" t="str">
        <f>IF(AND(ISNUMBER(AA63),ISNUMBER(AA64)),DE64*'Sector weights'!Z51,"")</f>
        <v/>
      </c>
      <c r="EH64" s="46">
        <f t="shared" si="82"/>
        <v>0.79633947607423994</v>
      </c>
      <c r="EI64" s="47">
        <f t="shared" si="83"/>
        <v>-0.17050402688898952</v>
      </c>
      <c r="EK64" s="39">
        <f t="shared" si="84"/>
        <v>39629</v>
      </c>
      <c r="EL64" s="45">
        <f t="shared" si="85"/>
        <v>0.28474582724550002</v>
      </c>
      <c r="EM64" s="45">
        <f t="shared" si="51"/>
        <v>8.726721052091907E-2</v>
      </c>
      <c r="EN64" s="45">
        <f t="shared" si="52"/>
        <v>9.5412877075891425E-2</v>
      </c>
      <c r="EO64" s="45">
        <f t="shared" si="53"/>
        <v>5.6458129446721718E-2</v>
      </c>
      <c r="EP64" s="45">
        <f t="shared" si="54"/>
        <v>4.5399741429267984E-3</v>
      </c>
      <c r="EQ64" s="45">
        <f t="shared" si="55"/>
        <v>2.532688489687044E-2</v>
      </c>
      <c r="ER64" s="45">
        <f t="shared" si="56"/>
        <v>2.2057642639532752E-2</v>
      </c>
      <c r="ES64" s="45">
        <f t="shared" si="57"/>
        <v>8.1482506639707439E-3</v>
      </c>
      <c r="ET64" s="45">
        <f t="shared" si="58"/>
        <v>4.3279906435188691E-2</v>
      </c>
      <c r="EU64" s="45">
        <f t="shared" si="59"/>
        <v>4.411125142914067E-3</v>
      </c>
      <c r="EV64" s="45">
        <f t="shared" si="60"/>
        <v>1.70163645594321E-2</v>
      </c>
      <c r="EW64" s="45">
        <f t="shared" si="61"/>
        <v>1.5025220283562544E-2</v>
      </c>
      <c r="EX64" s="45">
        <f t="shared" si="62"/>
        <v>1.0091669391868558E-2</v>
      </c>
      <c r="EY64" s="45">
        <f t="shared" si="63"/>
        <v>2.1103239165252349E-2</v>
      </c>
      <c r="EZ64" s="45">
        <f t="shared" si="64"/>
        <v>1.5410290081684073E-2</v>
      </c>
      <c r="FA64" s="45">
        <f t="shared" si="65"/>
        <v>1.2977929993109883E-2</v>
      </c>
      <c r="FB64" s="45">
        <f t="shared" si="66"/>
        <v>3.1371131536750682E-2</v>
      </c>
      <c r="FC64" s="45">
        <f t="shared" si="67"/>
        <v>2.8162170979709959E-2</v>
      </c>
      <c r="FD64" s="45">
        <f t="shared" si="68"/>
        <v>4.6500587557917729E-2</v>
      </c>
      <c r="FE64" s="45">
        <f t="shared" si="69"/>
        <v>5.6546598148665091E-2</v>
      </c>
      <c r="FF64" s="45">
        <f t="shared" si="70"/>
        <v>4.0142512827364842E-2</v>
      </c>
      <c r="FG64" s="45">
        <f t="shared" si="71"/>
        <v>3.2337033206305384E-2</v>
      </c>
      <c r="FH64" s="45">
        <f t="shared" si="72"/>
        <v>4.1667424057941264E-2</v>
      </c>
      <c r="FI64" s="45" t="str">
        <f t="shared" si="73"/>
        <v/>
      </c>
      <c r="FJ64" s="45" t="str">
        <f t="shared" si="74"/>
        <v/>
      </c>
      <c r="FK64" s="46">
        <f t="shared" si="86"/>
        <v>1.0000000000000002</v>
      </c>
      <c r="FL64" s="47">
        <f t="shared" si="87"/>
        <v>-0.21410972582890514</v>
      </c>
    </row>
    <row r="65" spans="1:168" x14ac:dyDescent="0.2">
      <c r="A65" t="s">
        <v>749</v>
      </c>
      <c r="B65" s="11">
        <v>39721</v>
      </c>
      <c r="C65" s="2">
        <v>1865.5</v>
      </c>
      <c r="D65" s="3">
        <v>120752</v>
      </c>
      <c r="E65" s="9">
        <v>65657.100000000006</v>
      </c>
      <c r="F65" s="3">
        <v>489434</v>
      </c>
      <c r="G65" s="3">
        <v>10966</v>
      </c>
      <c r="H65" s="2">
        <v>72963</v>
      </c>
      <c r="I65" s="2">
        <v>1201872.8</v>
      </c>
      <c r="J65" s="2">
        <v>9119851</v>
      </c>
      <c r="K65" s="2">
        <v>1645460.219366214</v>
      </c>
      <c r="L65" s="9">
        <v>10394.341400000001</v>
      </c>
      <c r="M65" s="3">
        <v>536922</v>
      </c>
      <c r="N65" s="9">
        <v>6087.3090000000002</v>
      </c>
      <c r="O65" s="2">
        <v>52345.7</v>
      </c>
      <c r="P65" s="2">
        <v>25585.599999999999</v>
      </c>
      <c r="Q65" s="3">
        <v>142907</v>
      </c>
      <c r="R65" s="3">
        <v>212222</v>
      </c>
      <c r="S65" s="2">
        <v>53538.3</v>
      </c>
      <c r="T65" s="2">
        <v>158824.70000000001</v>
      </c>
      <c r="U65" s="3">
        <v>914608</v>
      </c>
      <c r="V65" s="2">
        <v>89650.3</v>
      </c>
      <c r="W65" s="2">
        <v>89246.3</v>
      </c>
      <c r="X65" s="3">
        <v>1695055.5596163594</v>
      </c>
      <c r="Y65" s="2">
        <v>315738.8</v>
      </c>
      <c r="Z65" s="3" t="e">
        <v>#N/A</v>
      </c>
      <c r="AA65" s="3" t="e">
        <v>#N/A</v>
      </c>
      <c r="AB65" s="28"/>
      <c r="AC65" s="43">
        <f t="shared" si="75"/>
        <v>39721</v>
      </c>
      <c r="AD65" s="45">
        <f t="shared" si="76"/>
        <v>-1.8674381904260962</v>
      </c>
      <c r="AE65" s="45">
        <f t="shared" si="0"/>
        <v>-2.3650314933253536</v>
      </c>
      <c r="AF65" s="45">
        <f t="shared" si="1"/>
        <v>0.51238166387028716</v>
      </c>
      <c r="AG65" s="45">
        <f t="shared" si="2"/>
        <v>-2.8995196895539865</v>
      </c>
      <c r="AH65" s="45">
        <f t="shared" si="3"/>
        <v>-7.6547368421052582</v>
      </c>
      <c r="AI65" s="45">
        <f t="shared" si="4"/>
        <v>0.51246022234161526</v>
      </c>
      <c r="AJ65" s="45">
        <f t="shared" si="5"/>
        <v>6.6058068172847539</v>
      </c>
      <c r="AK65" s="45">
        <f t="shared" si="6"/>
        <v>-1.3760952231088197</v>
      </c>
      <c r="AL65" s="45">
        <f t="shared" si="7"/>
        <v>1.8264327250430368</v>
      </c>
      <c r="AM65" s="45">
        <f t="shared" si="8"/>
        <v>-6.2674745698908074</v>
      </c>
      <c r="AN65" s="45">
        <f t="shared" si="9"/>
        <v>-5.3197905094429458</v>
      </c>
      <c r="AO65" s="45">
        <f t="shared" si="10"/>
        <v>-5.1082734931617306</v>
      </c>
      <c r="AP65" s="45">
        <f t="shared" si="11"/>
        <v>-6.6806790853063962</v>
      </c>
      <c r="AQ65" s="45">
        <f t="shared" si="12"/>
        <v>-2.5952419928961135</v>
      </c>
      <c r="AR65" s="45">
        <f t="shared" si="13"/>
        <v>0.23004790326766056</v>
      </c>
      <c r="AS65" s="45">
        <f t="shared" si="14"/>
        <v>0.89761997584794084</v>
      </c>
      <c r="AT65" s="45">
        <f t="shared" si="15"/>
        <v>3.8773843177809741</v>
      </c>
      <c r="AU65" s="45">
        <f t="shared" si="16"/>
        <v>0.22642095239417959</v>
      </c>
      <c r="AV65" s="45">
        <f t="shared" si="17"/>
        <v>-1.3080400979789131</v>
      </c>
      <c r="AW65" s="45">
        <f t="shared" si="18"/>
        <v>3.8289775109387802</v>
      </c>
      <c r="AX65" s="45">
        <f t="shared" si="19"/>
        <v>-1.4284357341980747</v>
      </c>
      <c r="AY65" s="45">
        <f t="shared" si="20"/>
        <v>1.4032999575104066</v>
      </c>
      <c r="AZ65" s="45">
        <f t="shared" si="21"/>
        <v>0.69290015725551601</v>
      </c>
      <c r="BA65" s="45" t="str">
        <f t="shared" si="22"/>
        <v/>
      </c>
      <c r="BB65" s="45" t="str">
        <f t="shared" si="23"/>
        <v/>
      </c>
      <c r="BC65" s="32"/>
      <c r="BD65" s="39">
        <f t="shared" si="77"/>
        <v>39721</v>
      </c>
      <c r="BE65" s="44">
        <f>IF(AND(ISNUMBER(C64),ISNUMBER(C65)),INDEX('Country weights'!$B$6:$FB$133,MATCH(Goods!$BD65,'Country weights'!$A$6:$A$133,0),MATCH(Goods!BE$1,'Country weights'!$B$3:$FB$3,0)),"")</f>
        <v>0.18743918937092516</v>
      </c>
      <c r="BF65" s="44">
        <f>IF(AND(ISNUMBER(D64),ISNUMBER(D65)),INDEX('Country weights'!$B$6:$FB$133,MATCH(Goods!$BD65,'Country weights'!$A$6:$A$133,0),MATCH(Goods!BF$1,'Country weights'!$B$3:$FB$3,0)),"")</f>
        <v>6.2717476583460191E-2</v>
      </c>
      <c r="BG65" s="44">
        <f>IF(AND(ISNUMBER(E64),ISNUMBER(E65)),INDEX('Country weights'!$B$6:$FB$133,MATCH(Goods!$BD65,'Country weights'!$A$6:$A$133,0),MATCH(Goods!BG$1,'Country weights'!$B$3:$FB$3,0)),"")</f>
        <v>6.3492848345793607E-2</v>
      </c>
      <c r="BH65" s="44">
        <f>IF(AND(ISNUMBER(F64),ISNUMBER(F65)),INDEX('Country weights'!$B$6:$FB$133,MATCH(Goods!$BD65,'Country weights'!$A$6:$A$133,0),MATCH(Goods!BH$1,'Country weights'!$B$3:$FB$3,0)),"")</f>
        <v>3.6865141593391368E-2</v>
      </c>
      <c r="BI65" s="44">
        <f>IF(AND(ISNUMBER(G64),ISNUMBER(G65)),INDEX('Country weights'!$B$6:$FB$133,MATCH(Goods!$BD65,'Country weights'!$A$6:$A$133,0),MATCH(Goods!BI$1,'Country weights'!$B$3:$FB$3,0)),"")</f>
        <v>3.2037199669471945E-3</v>
      </c>
      <c r="BJ65" s="44">
        <f>IF(AND(ISNUMBER(H64),ISNUMBER(H65)),INDEX('Country weights'!$B$6:$FB$133,MATCH(Goods!$BD65,'Country weights'!$A$6:$A$133,0),MATCH(Goods!BJ$1,'Country weights'!$B$3:$FB$3,0)),"")</f>
        <v>1.8302365902868219E-2</v>
      </c>
      <c r="BK65" s="44">
        <f>IF(AND(ISNUMBER(I64),ISNUMBER(I65)),INDEX('Country weights'!$B$6:$FB$133,MATCH(Goods!$BD65,'Country weights'!$A$6:$A$133,0),MATCH(Goods!BK$1,'Country weights'!$B$3:$FB$3,0)),"")</f>
        <v>1.4835957992782747E-2</v>
      </c>
      <c r="BL65" s="44">
        <f>IF(AND(ISNUMBER(J64),ISNUMBER(J65)),INDEX('Country weights'!$B$6:$FB$133,MATCH(Goods!$BD65,'Country weights'!$A$6:$A$133,0),MATCH(Goods!BL$1,'Country weights'!$B$3:$FB$3,0)),"")</f>
        <v>5.1208852148274297E-3</v>
      </c>
      <c r="BM65" s="44">
        <f>IF(AND(ISNUMBER(K64),ISNUMBER(K65)),INDEX('Country weights'!$B$6:$FB$133,MATCH(Goods!$BD65,'Country weights'!$A$6:$A$133,0),MATCH(Goods!BM$1,'Country weights'!$B$3:$FB$3,0)),"")</f>
        <v>2.496404715488925E-2</v>
      </c>
      <c r="BN65" s="44">
        <f>IF(AND(ISNUMBER(L64),ISNUMBER(L65)),INDEX('Country weights'!$B$6:$FB$133,MATCH(Goods!$BD65,'Country weights'!$A$6:$A$133,0),MATCH(Goods!BN$1,'Country weights'!$B$3:$FB$3,0)),"")</f>
        <v>2.9821354126171613E-3</v>
      </c>
      <c r="BO65" s="44">
        <f>IF(AND(ISNUMBER(M64),ISNUMBER(M65)),INDEX('Country weights'!$B$6:$FB$133,MATCH(Goods!$BD65,'Country weights'!$A$6:$A$133,0),MATCH(Goods!BO$1,'Country weights'!$B$3:$FB$3,0)),"")</f>
        <v>1.0486462611376913E-2</v>
      </c>
      <c r="BP65" s="44">
        <f>IF(AND(ISNUMBER(N64),ISNUMBER(N65)),INDEX('Country weights'!$B$6:$FB$133,MATCH(Goods!$BD65,'Country weights'!$A$6:$A$133,0),MATCH(Goods!BP$1,'Country weights'!$B$3:$FB$3,0)),"")</f>
        <v>9.1389909295533645E-3</v>
      </c>
      <c r="BQ65" s="44">
        <f>IF(AND(ISNUMBER(O64),ISNUMBER(O65)),INDEX('Country weights'!$B$6:$FB$133,MATCH(Goods!$BD65,'Country weights'!$A$6:$A$133,0),MATCH(Goods!BQ$1,'Country weights'!$B$3:$FB$3,0)),"")</f>
        <v>6.138614609572695E-3</v>
      </c>
      <c r="BR65" s="44">
        <f>IF(AND(ISNUMBER(P64),ISNUMBER(P65)),INDEX('Country weights'!$B$6:$FB$133,MATCH(Goods!$BD65,'Country weights'!$A$6:$A$133,0),MATCH(Goods!BR$1,'Country weights'!$B$3:$FB$3,0)),"")</f>
        <v>1.6255936203237561E-2</v>
      </c>
      <c r="BS65" s="44">
        <f>IF(AND(ISNUMBER(Q64),ISNUMBER(Q65)),INDEX('Country weights'!$B$6:$FB$133,MATCH(Goods!$BD65,'Country weights'!$A$6:$A$133,0),MATCH(Goods!BS$1,'Country weights'!$B$3:$FB$3,0)),"")</f>
        <v>1.3021092858102124E-2</v>
      </c>
      <c r="BT65" s="44">
        <f>IF(AND(ISNUMBER(R64),ISNUMBER(R65)),INDEX('Country weights'!$B$6:$FB$133,MATCH(Goods!$BD65,'Country weights'!$A$6:$A$133,0),MATCH(Goods!BT$1,'Country weights'!$B$3:$FB$3,0)),"")</f>
        <v>9.6633510386490585E-3</v>
      </c>
      <c r="BU65" s="44">
        <f>IF(AND(ISNUMBER(S64),ISNUMBER(S65)),INDEX('Country weights'!$B$6:$FB$133,MATCH(Goods!$BD65,'Country weights'!$A$6:$A$133,0),MATCH(Goods!BU$1,'Country weights'!$B$3:$FB$3,0)),"")</f>
        <v>2.216857071372081E-2</v>
      </c>
      <c r="BV65" s="44">
        <f>IF(AND(ISNUMBER(T64),ISNUMBER(T65)),INDEX('Country weights'!$B$6:$FB$133,MATCH(Goods!$BD65,'Country weights'!$A$6:$A$133,0),MATCH(Goods!BV$1,'Country weights'!$B$3:$FB$3,0)),"")</f>
        <v>1.6963331220077961E-2</v>
      </c>
      <c r="BW65" s="44">
        <f>IF(AND(ISNUMBER(U64),ISNUMBER(U65)),INDEX('Country weights'!$B$6:$FB$133,MATCH(Goods!$BD65,'Country weights'!$A$6:$A$133,0),MATCH(Goods!BW$1,'Country weights'!$B$3:$FB$3,0)),"")</f>
        <v>2.9374111927747242E-2</v>
      </c>
      <c r="BX65" s="44">
        <f>IF(AND(ISNUMBER(V64),ISNUMBER(V65)),INDEX('Country weights'!$B$6:$FB$133,MATCH(Goods!$BD65,'Country weights'!$A$6:$A$133,0),MATCH(Goods!BX$1,'Country weights'!$B$3:$FB$3,0)),"")</f>
        <v>3.7726821158087606E-2</v>
      </c>
      <c r="BY65" s="44">
        <f>IF(AND(ISNUMBER(W64),ISNUMBER(W65)),INDEX('Country weights'!$B$6:$FB$133,MATCH(Goods!$BD65,'Country weights'!$A$6:$A$133,0),MATCH(Goods!BY$1,'Country weights'!$B$3:$FB$3,0)),"")</f>
        <v>2.9348590628849952E-2</v>
      </c>
      <c r="BZ65" s="44">
        <f>IF(AND(ISNUMBER(X64),ISNUMBER(X65)),INDEX('Country weights'!$B$6:$FB$133,MATCH(Goods!$BD65,'Country weights'!$A$6:$A$133,0),MATCH(Goods!BZ$1,'Country weights'!$B$3:$FB$3,0)),"")</f>
        <v>2.001374045639771E-2</v>
      </c>
      <c r="CA65" s="44">
        <f>IF(AND(ISNUMBER(Y64),ISNUMBER(Y65)),INDEX('Country weights'!$B$6:$FB$133,MATCH(Goods!$BD65,'Country weights'!$A$6:$A$133,0),MATCH(Goods!CA$1,'Country weights'!$B$3:$FB$3,0)),"")</f>
        <v>2.6180779992122254E-2</v>
      </c>
      <c r="CB65" s="44" t="str">
        <f>IF(AND(ISNUMBER(Z64),ISNUMBER(Z65)),INDEX('Country weights'!$B$6:$FB$133,MATCH(Goods!$BD65,'Country weights'!$A$6:$A$133,0),MATCH(Goods!CB$1,'Country weights'!$B$3:$FB$3,0)),"")</f>
        <v/>
      </c>
      <c r="CC65" s="44" t="str">
        <f>IF(AND(ISNUMBER(AA64),ISNUMBER(AA65)),INDEX('Country weights'!$B$6:$FB$133,MATCH(Goods!$BD65,'Country weights'!$A$6:$A$133,0),MATCH(Goods!CC$1,'Country weights'!$B$3:$FB$3,0)),"")</f>
        <v/>
      </c>
      <c r="CD65" s="46">
        <f t="shared" si="78"/>
        <v>0.66640416188599749</v>
      </c>
      <c r="CF65" s="39">
        <f t="shared" si="79"/>
        <v>39721</v>
      </c>
      <c r="CG65" s="45">
        <f t="shared" si="80"/>
        <v>0.28126953595315418</v>
      </c>
      <c r="CH65" s="45">
        <f t="shared" si="26"/>
        <v>9.4113272651183327E-2</v>
      </c>
      <c r="CI65" s="45">
        <f t="shared" si="27"/>
        <v>9.5276788437367838E-2</v>
      </c>
      <c r="CJ65" s="45">
        <f t="shared" si="28"/>
        <v>5.5319494837875773E-2</v>
      </c>
      <c r="CK65" s="45">
        <f t="shared" si="29"/>
        <v>4.8074729273603466E-3</v>
      </c>
      <c r="CL65" s="45">
        <f t="shared" si="30"/>
        <v>2.7464363144237423E-2</v>
      </c>
      <c r="CM65" s="45">
        <f t="shared" si="31"/>
        <v>2.2262703088161011E-2</v>
      </c>
      <c r="CN65" s="45">
        <f t="shared" si="32"/>
        <v>7.684353591572355E-3</v>
      </c>
      <c r="CO65" s="45">
        <f t="shared" si="33"/>
        <v>3.7460821199312794E-2</v>
      </c>
      <c r="CP65" s="45">
        <f t="shared" si="34"/>
        <v>4.4749651685508512E-3</v>
      </c>
      <c r="CQ65" s="45">
        <f t="shared" si="35"/>
        <v>1.5735890036609412E-2</v>
      </c>
      <c r="CR65" s="45">
        <f t="shared" si="36"/>
        <v>1.3713886335416947E-2</v>
      </c>
      <c r="CS65" s="45">
        <f t="shared" si="37"/>
        <v>9.2115490278448092E-3</v>
      </c>
      <c r="CT65" s="45">
        <f t="shared" si="38"/>
        <v>2.4393509424118037E-2</v>
      </c>
      <c r="CU65" s="45">
        <f t="shared" si="39"/>
        <v>1.9539333039654182E-2</v>
      </c>
      <c r="CV65" s="45">
        <f t="shared" si="40"/>
        <v>1.4500736326887134E-2</v>
      </c>
      <c r="CW65" s="45">
        <f t="shared" si="41"/>
        <v>3.3265954778825664E-2</v>
      </c>
      <c r="CX65" s="45">
        <f t="shared" si="42"/>
        <v>2.5455019926751143E-2</v>
      </c>
      <c r="CY65" s="45">
        <f t="shared" si="43"/>
        <v>4.4078524126582967E-2</v>
      </c>
      <c r="CZ65" s="45">
        <f t="shared" si="44"/>
        <v>5.6612523324158913E-2</v>
      </c>
      <c r="DA65" s="45">
        <f t="shared" si="45"/>
        <v>4.4040227098507599E-2</v>
      </c>
      <c r="DB65" s="45">
        <f t="shared" si="46"/>
        <v>3.0032436171701885E-2</v>
      </c>
      <c r="DC65" s="45">
        <f t="shared" si="47"/>
        <v>3.9286639384165538E-2</v>
      </c>
      <c r="DD65" s="45" t="str">
        <f t="shared" si="48"/>
        <v/>
      </c>
      <c r="DE65" s="45" t="str">
        <f t="shared" si="49"/>
        <v/>
      </c>
      <c r="DF65" s="46">
        <f t="shared" si="81"/>
        <v>1</v>
      </c>
      <c r="DG65" s="47">
        <f>SUMPRODUCT(AD65:BB65,CG65:DE65,'Sector weights'!B52:Z52)</f>
        <v>-0.5379528239119854</v>
      </c>
      <c r="DI65" s="45">
        <f>IF(AND(ISNUMBER(C64),ISNUMBER(C65)),CG65*'Sector weights'!B52,"")</f>
        <v>0.22705566599301291</v>
      </c>
      <c r="DJ65" s="45">
        <f>IF(AND(ISNUMBER(D64),ISNUMBER(D65)),CH65*'Sector weights'!C52,"")</f>
        <v>7.1048839754864312E-2</v>
      </c>
      <c r="DK65" s="45">
        <f>IF(AND(ISNUMBER(E64),ISNUMBER(E65)),CI65*'Sector weights'!D52,"")</f>
        <v>7.6868362753423264E-2</v>
      </c>
      <c r="DL65" s="45">
        <f>IF(AND(ISNUMBER(F64),ISNUMBER(F65)),CJ65*'Sector weights'!E52,"")</f>
        <v>4.529072988793581E-2</v>
      </c>
      <c r="DM65" s="45">
        <f>IF(AND(ISNUMBER(G64),ISNUMBER(G65)),CK65*'Sector weights'!F52,"")</f>
        <v>3.6070475145260701E-3</v>
      </c>
      <c r="DN65" s="45">
        <f>IF(AND(ISNUMBER(H64),ISNUMBER(H65)),CL65*'Sector weights'!G52,"")</f>
        <v>2.005598898449111E-2</v>
      </c>
      <c r="DO65" s="45">
        <f>IF(AND(ISNUMBER(I64),ISNUMBER(I65)),CM65*'Sector weights'!H52,"")</f>
        <v>1.7493813098514461E-2</v>
      </c>
      <c r="DP65" s="45">
        <f>IF(AND(ISNUMBER(J64),ISNUMBER(J65)),CN65*'Sector weights'!I52,"")</f>
        <v>6.5489958340895424E-3</v>
      </c>
      <c r="DQ65" s="45">
        <f>IF(AND(ISNUMBER(K64),ISNUMBER(K65)),CO65*'Sector weights'!J52,"")</f>
        <v>3.4316109804687106E-2</v>
      </c>
      <c r="DR65" s="45">
        <f>IF(AND(ISNUMBER(L64),ISNUMBER(L65)),CP65*'Sector weights'!K52,"")</f>
        <v>3.5661872561900364E-3</v>
      </c>
      <c r="DS65" s="45">
        <f>IF(AND(ISNUMBER(M64),ISNUMBER(M65)),CQ65*'Sector weights'!L52,"")</f>
        <v>1.3531941492118959E-2</v>
      </c>
      <c r="DT65" s="45">
        <f>IF(AND(ISNUMBER(N64),ISNUMBER(N65)),CR65*'Sector weights'!M52,"")</f>
        <v>1.1978676904914238E-2</v>
      </c>
      <c r="DU65" s="45">
        <f>IF(AND(ISNUMBER(O64),ISNUMBER(O65)),CS65*'Sector weights'!N52,"")</f>
        <v>8.0680719823650274E-3</v>
      </c>
      <c r="DV65" s="45">
        <f>IF(AND(ISNUMBER(P64),ISNUMBER(P65)),CT65*'Sector weights'!O52,"")</f>
        <v>1.6958099906208269E-2</v>
      </c>
      <c r="DW65" s="45">
        <f>IF(AND(ISNUMBER(Q64),ISNUMBER(Q65)),CU65*'Sector weights'!P52,"")</f>
        <v>1.1980555896793402E-2</v>
      </c>
      <c r="DX65" s="45">
        <f>IF(AND(ISNUMBER(R64),ISNUMBER(R65)),CV65*'Sector weights'!Q52,"")</f>
        <v>1.0257713888885266E-2</v>
      </c>
      <c r="DY65" s="45">
        <f>IF(AND(ISNUMBER(S64),ISNUMBER(S65)),CW65*'Sector weights'!R52,"")</f>
        <v>2.4523398566594818E-2</v>
      </c>
      <c r="DZ65" s="45">
        <f>IF(AND(ISNUMBER(T64),ISNUMBER(T65)),CX65*'Sector weights'!S52,"")</f>
        <v>2.2520877431293176E-2</v>
      </c>
      <c r="EA65" s="45">
        <f>IF(AND(ISNUMBER(U64),ISNUMBER(U65)),CY65*'Sector weights'!T52,"")</f>
        <v>3.7300835217901444E-2</v>
      </c>
      <c r="EB65" s="45">
        <f>IF(AND(ISNUMBER(V64),ISNUMBER(V65)),CZ65*'Sector weights'!U52,"")</f>
        <v>4.4667069062651894E-2</v>
      </c>
      <c r="EC65" s="45">
        <f>IF(AND(ISNUMBER(W64),ISNUMBER(W65)),DA65*'Sector weights'!V52,"")</f>
        <v>3.2120864508522758E-2</v>
      </c>
      <c r="ED65" s="45">
        <f>IF(AND(ISNUMBER(X64),ISNUMBER(X65)),DB65*'Sector weights'!W52,"")</f>
        <v>2.5744866294732292E-2</v>
      </c>
      <c r="EE65" s="45">
        <f>IF(AND(ISNUMBER(Y64),ISNUMBER(Y65)),DC65*'Sector weights'!X52,"")</f>
        <v>3.3110459311543064E-2</v>
      </c>
      <c r="EF65" s="45" t="str">
        <f>IF(AND(ISNUMBER(Z64),ISNUMBER(Z65)),DD65*'Sector weights'!Y52,"")</f>
        <v/>
      </c>
      <c r="EG65" s="45" t="str">
        <f>IF(AND(ISNUMBER(AA64),ISNUMBER(AA65)),DE65*'Sector weights'!Z52,"")</f>
        <v/>
      </c>
      <c r="EH65" s="46">
        <f t="shared" si="82"/>
        <v>0.79861517134625937</v>
      </c>
      <c r="EI65" s="47">
        <f t="shared" si="83"/>
        <v>-0.53795282391198518</v>
      </c>
      <c r="EK65" s="39">
        <f t="shared" si="84"/>
        <v>39721</v>
      </c>
      <c r="EL65" s="45">
        <f t="shared" si="85"/>
        <v>0.28431173629002759</v>
      </c>
      <c r="EM65" s="45">
        <f t="shared" si="51"/>
        <v>8.8965051384002986E-2</v>
      </c>
      <c r="EN65" s="45">
        <f t="shared" si="52"/>
        <v>9.6252069221078054E-2</v>
      </c>
      <c r="EO65" s="45">
        <f t="shared" si="53"/>
        <v>5.6711582139852557E-2</v>
      </c>
      <c r="EP65" s="45">
        <f t="shared" si="54"/>
        <v>4.5166278377175304E-3</v>
      </c>
      <c r="EQ65" s="45">
        <f t="shared" si="55"/>
        <v>2.5113458526816967E-2</v>
      </c>
      <c r="ER65" s="45">
        <f t="shared" si="56"/>
        <v>2.1905185033017093E-2</v>
      </c>
      <c r="ES65" s="45">
        <f t="shared" si="57"/>
        <v>8.2004400480517083E-3</v>
      </c>
      <c r="ET65" s="45">
        <f t="shared" si="58"/>
        <v>4.2969519032350696E-2</v>
      </c>
      <c r="EU65" s="45">
        <f t="shared" si="59"/>
        <v>4.4654639482723125E-3</v>
      </c>
      <c r="EV65" s="45">
        <f t="shared" si="60"/>
        <v>1.6944257982612065E-2</v>
      </c>
      <c r="EW65" s="45">
        <f t="shared" si="61"/>
        <v>1.4999310474807629E-2</v>
      </c>
      <c r="EX65" s="45">
        <f t="shared" si="62"/>
        <v>1.0102577902150717E-2</v>
      </c>
      <c r="EY65" s="45">
        <f t="shared" si="63"/>
        <v>2.1234382359179682E-2</v>
      </c>
      <c r="EZ65" s="45">
        <f t="shared" si="64"/>
        <v>1.5001663287459556E-2</v>
      </c>
      <c r="FA65" s="45">
        <f t="shared" si="65"/>
        <v>1.2844376436767916E-2</v>
      </c>
      <c r="FB65" s="45">
        <f t="shared" si="66"/>
        <v>3.0707403824115548E-2</v>
      </c>
      <c r="FC65" s="45">
        <f t="shared" si="67"/>
        <v>2.8199911846564073E-2</v>
      </c>
      <c r="FD65" s="45">
        <f t="shared" si="68"/>
        <v>4.6706895331104024E-2</v>
      </c>
      <c r="FE65" s="45">
        <f t="shared" si="69"/>
        <v>5.5930654294176166E-2</v>
      </c>
      <c r="FF65" s="45">
        <f t="shared" si="70"/>
        <v>4.0220704115068659E-2</v>
      </c>
      <c r="FG65" s="45">
        <f t="shared" si="71"/>
        <v>3.223688607284167E-2</v>
      </c>
      <c r="FH65" s="45">
        <f t="shared" si="72"/>
        <v>4.1459842611964615E-2</v>
      </c>
      <c r="FI65" s="45" t="str">
        <f t="shared" si="73"/>
        <v/>
      </c>
      <c r="FJ65" s="45" t="str">
        <f t="shared" si="74"/>
        <v/>
      </c>
      <c r="FK65" s="46">
        <f t="shared" si="86"/>
        <v>1</v>
      </c>
      <c r="FL65" s="47">
        <f t="shared" si="87"/>
        <v>-0.67360706785113433</v>
      </c>
    </row>
    <row r="66" spans="1:168" x14ac:dyDescent="0.2">
      <c r="A66" t="s">
        <v>750</v>
      </c>
      <c r="B66" s="11">
        <v>39813</v>
      </c>
      <c r="C66" s="2">
        <v>1774.2</v>
      </c>
      <c r="D66" s="3">
        <v>112819</v>
      </c>
      <c r="E66" s="9">
        <v>66087.3</v>
      </c>
      <c r="F66" s="3">
        <v>460220</v>
      </c>
      <c r="G66" s="3">
        <v>10117</v>
      </c>
      <c r="H66" s="2">
        <v>68258</v>
      </c>
      <c r="I66" s="2">
        <v>1089754.8</v>
      </c>
      <c r="J66" s="2">
        <v>8105735.9000000004</v>
      </c>
      <c r="K66" s="2">
        <v>1460494.4959190099</v>
      </c>
      <c r="L66" s="9">
        <v>10130.902199999999</v>
      </c>
      <c r="M66" s="3">
        <v>496453</v>
      </c>
      <c r="N66" s="9">
        <v>5528.2380000000003</v>
      </c>
      <c r="O66" s="2">
        <v>47783.3</v>
      </c>
      <c r="P66" s="2">
        <v>23664.5</v>
      </c>
      <c r="Q66" s="3">
        <v>137907</v>
      </c>
      <c r="R66" s="3">
        <v>205174</v>
      </c>
      <c r="S66" s="2">
        <v>54639.7</v>
      </c>
      <c r="T66" s="2">
        <v>149251</v>
      </c>
      <c r="U66" s="3">
        <v>888069</v>
      </c>
      <c r="V66" s="2">
        <v>74593.3</v>
      </c>
      <c r="W66" s="2">
        <v>85417</v>
      </c>
      <c r="X66" s="3">
        <v>1394753.3558163112</v>
      </c>
      <c r="Y66" s="2">
        <v>297719.3</v>
      </c>
      <c r="Z66" s="3" t="e">
        <v>#N/A</v>
      </c>
      <c r="AA66" s="3" t="e">
        <v>#N/A</v>
      </c>
      <c r="AB66" s="28"/>
      <c r="AC66" s="43">
        <f t="shared" si="75"/>
        <v>39813</v>
      </c>
      <c r="AD66" s="45">
        <f t="shared" si="76"/>
        <v>-4.8941302599839194</v>
      </c>
      <c r="AE66" s="45">
        <f t="shared" si="0"/>
        <v>-6.5696634424274531</v>
      </c>
      <c r="AF66" s="45">
        <f t="shared" si="1"/>
        <v>0.6552223598057072</v>
      </c>
      <c r="AG66" s="45">
        <f t="shared" si="2"/>
        <v>-5.9689355459571658</v>
      </c>
      <c r="AH66" s="45">
        <f t="shared" si="3"/>
        <v>-7.7421119824913394</v>
      </c>
      <c r="AI66" s="45">
        <f t="shared" si="4"/>
        <v>-6.448473884023409</v>
      </c>
      <c r="AJ66" s="45">
        <f t="shared" si="5"/>
        <v>-9.3286078193965274</v>
      </c>
      <c r="AK66" s="45">
        <f t="shared" si="6"/>
        <v>-11.119864787264611</v>
      </c>
      <c r="AL66" s="45">
        <f t="shared" si="7"/>
        <v>-11.240972055735742</v>
      </c>
      <c r="AM66" s="45">
        <f t="shared" si="8"/>
        <v>-2.5344482142947711</v>
      </c>
      <c r="AN66" s="45">
        <f t="shared" si="9"/>
        <v>-7.5372214213610178</v>
      </c>
      <c r="AO66" s="45">
        <f t="shared" si="10"/>
        <v>-9.1842060260124754</v>
      </c>
      <c r="AP66" s="45">
        <f t="shared" si="11"/>
        <v>-8.7159021657939313</v>
      </c>
      <c r="AQ66" s="45">
        <f t="shared" si="12"/>
        <v>-7.5085204177349656</v>
      </c>
      <c r="AR66" s="45">
        <f t="shared" si="13"/>
        <v>-3.4987789261547775</v>
      </c>
      <c r="AS66" s="45">
        <f t="shared" si="14"/>
        <v>-3.3210505979587412</v>
      </c>
      <c r="AT66" s="45">
        <f t="shared" si="15"/>
        <v>2.0572188508039879</v>
      </c>
      <c r="AU66" s="45">
        <f t="shared" si="16"/>
        <v>-6.0278407577662785</v>
      </c>
      <c r="AV66" s="45">
        <f t="shared" si="17"/>
        <v>-2.9016802827003474</v>
      </c>
      <c r="AW66" s="45">
        <f t="shared" si="18"/>
        <v>-16.795258911570844</v>
      </c>
      <c r="AX66" s="45">
        <f t="shared" si="19"/>
        <v>-4.2907100910625999</v>
      </c>
      <c r="AY66" s="45">
        <f t="shared" si="20"/>
        <v>-17.716363460559094</v>
      </c>
      <c r="AZ66" s="45">
        <f t="shared" si="21"/>
        <v>-5.7070907978366892</v>
      </c>
      <c r="BA66" s="45" t="str">
        <f t="shared" si="22"/>
        <v/>
      </c>
      <c r="BB66" s="45" t="str">
        <f t="shared" si="23"/>
        <v/>
      </c>
      <c r="BC66" s="32"/>
      <c r="BD66" s="39">
        <f t="shared" si="77"/>
        <v>39813</v>
      </c>
      <c r="BE66" s="44">
        <f>IF(AND(ISNUMBER(C65),ISNUMBER(C66)),INDEX('Country weights'!$B$6:$FB$133,MATCH(Goods!$BD66,'Country weights'!$A$6:$A$133,0),MATCH(Goods!BE$1,'Country weights'!$B$3:$FB$3,0)),"")</f>
        <v>0.18743918937092516</v>
      </c>
      <c r="BF66" s="44">
        <f>IF(AND(ISNUMBER(D65),ISNUMBER(D66)),INDEX('Country weights'!$B$6:$FB$133,MATCH(Goods!$BD66,'Country weights'!$A$6:$A$133,0),MATCH(Goods!BF$1,'Country weights'!$B$3:$FB$3,0)),"")</f>
        <v>6.2717476583460191E-2</v>
      </c>
      <c r="BG66" s="44">
        <f>IF(AND(ISNUMBER(E65),ISNUMBER(E66)),INDEX('Country weights'!$B$6:$FB$133,MATCH(Goods!$BD66,'Country weights'!$A$6:$A$133,0),MATCH(Goods!BG$1,'Country weights'!$B$3:$FB$3,0)),"")</f>
        <v>6.3492848345793607E-2</v>
      </c>
      <c r="BH66" s="44">
        <f>IF(AND(ISNUMBER(F65),ISNUMBER(F66)),INDEX('Country weights'!$B$6:$FB$133,MATCH(Goods!$BD66,'Country weights'!$A$6:$A$133,0),MATCH(Goods!BH$1,'Country weights'!$B$3:$FB$3,0)),"")</f>
        <v>3.6865141593391368E-2</v>
      </c>
      <c r="BI66" s="44">
        <f>IF(AND(ISNUMBER(G65),ISNUMBER(G66)),INDEX('Country weights'!$B$6:$FB$133,MATCH(Goods!$BD66,'Country weights'!$A$6:$A$133,0),MATCH(Goods!BI$1,'Country weights'!$B$3:$FB$3,0)),"")</f>
        <v>3.2037199669471945E-3</v>
      </c>
      <c r="BJ66" s="44">
        <f>IF(AND(ISNUMBER(H65),ISNUMBER(H66)),INDEX('Country weights'!$B$6:$FB$133,MATCH(Goods!$BD66,'Country weights'!$A$6:$A$133,0),MATCH(Goods!BJ$1,'Country weights'!$B$3:$FB$3,0)),"")</f>
        <v>1.8302365902868219E-2</v>
      </c>
      <c r="BK66" s="44">
        <f>IF(AND(ISNUMBER(I65),ISNUMBER(I66)),INDEX('Country weights'!$B$6:$FB$133,MATCH(Goods!$BD66,'Country weights'!$A$6:$A$133,0),MATCH(Goods!BK$1,'Country weights'!$B$3:$FB$3,0)),"")</f>
        <v>1.4835957992782747E-2</v>
      </c>
      <c r="BL66" s="44">
        <f>IF(AND(ISNUMBER(J65),ISNUMBER(J66)),INDEX('Country weights'!$B$6:$FB$133,MATCH(Goods!$BD66,'Country weights'!$A$6:$A$133,0),MATCH(Goods!BL$1,'Country weights'!$B$3:$FB$3,0)),"")</f>
        <v>5.1208852148274297E-3</v>
      </c>
      <c r="BM66" s="44">
        <f>IF(AND(ISNUMBER(K65),ISNUMBER(K66)),INDEX('Country weights'!$B$6:$FB$133,MATCH(Goods!$BD66,'Country weights'!$A$6:$A$133,0),MATCH(Goods!BM$1,'Country weights'!$B$3:$FB$3,0)),"")</f>
        <v>2.496404715488925E-2</v>
      </c>
      <c r="BN66" s="44">
        <f>IF(AND(ISNUMBER(L65),ISNUMBER(L66)),INDEX('Country weights'!$B$6:$FB$133,MATCH(Goods!$BD66,'Country weights'!$A$6:$A$133,0),MATCH(Goods!BN$1,'Country weights'!$B$3:$FB$3,0)),"")</f>
        <v>2.9821354126171613E-3</v>
      </c>
      <c r="BO66" s="44">
        <f>IF(AND(ISNUMBER(M65),ISNUMBER(M66)),INDEX('Country weights'!$B$6:$FB$133,MATCH(Goods!$BD66,'Country weights'!$A$6:$A$133,0),MATCH(Goods!BO$1,'Country weights'!$B$3:$FB$3,0)),"")</f>
        <v>1.0486462611376913E-2</v>
      </c>
      <c r="BP66" s="44">
        <f>IF(AND(ISNUMBER(N65),ISNUMBER(N66)),INDEX('Country weights'!$B$6:$FB$133,MATCH(Goods!$BD66,'Country weights'!$A$6:$A$133,0),MATCH(Goods!BP$1,'Country weights'!$B$3:$FB$3,0)),"")</f>
        <v>9.1389909295533645E-3</v>
      </c>
      <c r="BQ66" s="44">
        <f>IF(AND(ISNUMBER(O65),ISNUMBER(O66)),INDEX('Country weights'!$B$6:$FB$133,MATCH(Goods!$BD66,'Country weights'!$A$6:$A$133,0),MATCH(Goods!BQ$1,'Country weights'!$B$3:$FB$3,0)),"")</f>
        <v>6.138614609572695E-3</v>
      </c>
      <c r="BR66" s="44">
        <f>IF(AND(ISNUMBER(P65),ISNUMBER(P66)),INDEX('Country weights'!$B$6:$FB$133,MATCH(Goods!$BD66,'Country weights'!$A$6:$A$133,0),MATCH(Goods!BR$1,'Country weights'!$B$3:$FB$3,0)),"")</f>
        <v>1.6255936203237561E-2</v>
      </c>
      <c r="BS66" s="44">
        <f>IF(AND(ISNUMBER(Q65),ISNUMBER(Q66)),INDEX('Country weights'!$B$6:$FB$133,MATCH(Goods!$BD66,'Country weights'!$A$6:$A$133,0),MATCH(Goods!BS$1,'Country weights'!$B$3:$FB$3,0)),"")</f>
        <v>1.3021092858102124E-2</v>
      </c>
      <c r="BT66" s="44">
        <f>IF(AND(ISNUMBER(R65),ISNUMBER(R66)),INDEX('Country weights'!$B$6:$FB$133,MATCH(Goods!$BD66,'Country weights'!$A$6:$A$133,0),MATCH(Goods!BT$1,'Country weights'!$B$3:$FB$3,0)),"")</f>
        <v>9.6633510386490585E-3</v>
      </c>
      <c r="BU66" s="44">
        <f>IF(AND(ISNUMBER(S65),ISNUMBER(S66)),INDEX('Country weights'!$B$6:$FB$133,MATCH(Goods!$BD66,'Country weights'!$A$6:$A$133,0),MATCH(Goods!BU$1,'Country weights'!$B$3:$FB$3,0)),"")</f>
        <v>2.216857071372081E-2</v>
      </c>
      <c r="BV66" s="44">
        <f>IF(AND(ISNUMBER(T65),ISNUMBER(T66)),INDEX('Country weights'!$B$6:$FB$133,MATCH(Goods!$BD66,'Country weights'!$A$6:$A$133,0),MATCH(Goods!BV$1,'Country weights'!$B$3:$FB$3,0)),"")</f>
        <v>1.6963331220077961E-2</v>
      </c>
      <c r="BW66" s="44">
        <f>IF(AND(ISNUMBER(U65),ISNUMBER(U66)),INDEX('Country weights'!$B$6:$FB$133,MATCH(Goods!$BD66,'Country weights'!$A$6:$A$133,0),MATCH(Goods!BW$1,'Country weights'!$B$3:$FB$3,0)),"")</f>
        <v>2.9374111927747242E-2</v>
      </c>
      <c r="BX66" s="44">
        <f>IF(AND(ISNUMBER(V65),ISNUMBER(V66)),INDEX('Country weights'!$B$6:$FB$133,MATCH(Goods!$BD66,'Country weights'!$A$6:$A$133,0),MATCH(Goods!BX$1,'Country weights'!$B$3:$FB$3,0)),"")</f>
        <v>3.7726821158087606E-2</v>
      </c>
      <c r="BY66" s="44">
        <f>IF(AND(ISNUMBER(W65),ISNUMBER(W66)),INDEX('Country weights'!$B$6:$FB$133,MATCH(Goods!$BD66,'Country weights'!$A$6:$A$133,0),MATCH(Goods!BY$1,'Country weights'!$B$3:$FB$3,0)),"")</f>
        <v>2.9348590628849952E-2</v>
      </c>
      <c r="BZ66" s="44">
        <f>IF(AND(ISNUMBER(X65),ISNUMBER(X66)),INDEX('Country weights'!$B$6:$FB$133,MATCH(Goods!$BD66,'Country weights'!$A$6:$A$133,0),MATCH(Goods!BZ$1,'Country weights'!$B$3:$FB$3,0)),"")</f>
        <v>2.001374045639771E-2</v>
      </c>
      <c r="CA66" s="44">
        <f>IF(AND(ISNUMBER(Y65),ISNUMBER(Y66)),INDEX('Country weights'!$B$6:$FB$133,MATCH(Goods!$BD66,'Country weights'!$A$6:$A$133,0),MATCH(Goods!CA$1,'Country weights'!$B$3:$FB$3,0)),"")</f>
        <v>2.6180779992122254E-2</v>
      </c>
      <c r="CB66" s="44" t="str">
        <f>IF(AND(ISNUMBER(Z65),ISNUMBER(Z66)),INDEX('Country weights'!$B$6:$FB$133,MATCH(Goods!$BD66,'Country weights'!$A$6:$A$133,0),MATCH(Goods!CB$1,'Country weights'!$B$3:$FB$3,0)),"")</f>
        <v/>
      </c>
      <c r="CC66" s="44" t="str">
        <f>IF(AND(ISNUMBER(AA65),ISNUMBER(AA66)),INDEX('Country weights'!$B$6:$FB$133,MATCH(Goods!$BD66,'Country weights'!$A$6:$A$133,0),MATCH(Goods!CC$1,'Country weights'!$B$3:$FB$3,0)),"")</f>
        <v/>
      </c>
      <c r="CD66" s="46">
        <f t="shared" si="78"/>
        <v>0.66640416188599749</v>
      </c>
      <c r="CF66" s="39">
        <f t="shared" si="79"/>
        <v>39813</v>
      </c>
      <c r="CG66" s="45">
        <f t="shared" si="80"/>
        <v>0.28126953595315418</v>
      </c>
      <c r="CH66" s="45">
        <f t="shared" si="26"/>
        <v>9.4113272651183327E-2</v>
      </c>
      <c r="CI66" s="45">
        <f t="shared" si="27"/>
        <v>9.5276788437367838E-2</v>
      </c>
      <c r="CJ66" s="45">
        <f t="shared" si="28"/>
        <v>5.5319494837875773E-2</v>
      </c>
      <c r="CK66" s="45">
        <f t="shared" si="29"/>
        <v>4.8074729273603466E-3</v>
      </c>
      <c r="CL66" s="45">
        <f t="shared" si="30"/>
        <v>2.7464363144237423E-2</v>
      </c>
      <c r="CM66" s="45">
        <f t="shared" si="31"/>
        <v>2.2262703088161011E-2</v>
      </c>
      <c r="CN66" s="45">
        <f t="shared" si="32"/>
        <v>7.684353591572355E-3</v>
      </c>
      <c r="CO66" s="45">
        <f t="shared" si="33"/>
        <v>3.7460821199312794E-2</v>
      </c>
      <c r="CP66" s="45">
        <f t="shared" si="34"/>
        <v>4.4749651685508512E-3</v>
      </c>
      <c r="CQ66" s="45">
        <f t="shared" si="35"/>
        <v>1.5735890036609412E-2</v>
      </c>
      <c r="CR66" s="45">
        <f t="shared" si="36"/>
        <v>1.3713886335416947E-2</v>
      </c>
      <c r="CS66" s="45">
        <f t="shared" si="37"/>
        <v>9.2115490278448092E-3</v>
      </c>
      <c r="CT66" s="45">
        <f t="shared" si="38"/>
        <v>2.4393509424118037E-2</v>
      </c>
      <c r="CU66" s="45">
        <f t="shared" si="39"/>
        <v>1.9539333039654182E-2</v>
      </c>
      <c r="CV66" s="45">
        <f t="shared" si="40"/>
        <v>1.4500736326887134E-2</v>
      </c>
      <c r="CW66" s="45">
        <f t="shared" si="41"/>
        <v>3.3265954778825664E-2</v>
      </c>
      <c r="CX66" s="45">
        <f t="shared" si="42"/>
        <v>2.5455019926751143E-2</v>
      </c>
      <c r="CY66" s="45">
        <f t="shared" si="43"/>
        <v>4.4078524126582967E-2</v>
      </c>
      <c r="CZ66" s="45">
        <f t="shared" si="44"/>
        <v>5.6612523324158913E-2</v>
      </c>
      <c r="DA66" s="45">
        <f t="shared" si="45"/>
        <v>4.4040227098507599E-2</v>
      </c>
      <c r="DB66" s="45">
        <f t="shared" si="46"/>
        <v>3.0032436171701885E-2</v>
      </c>
      <c r="DC66" s="45">
        <f t="shared" si="47"/>
        <v>3.9286639384165538E-2</v>
      </c>
      <c r="DD66" s="45" t="str">
        <f t="shared" si="48"/>
        <v/>
      </c>
      <c r="DE66" s="45" t="str">
        <f t="shared" si="49"/>
        <v/>
      </c>
      <c r="DF66" s="46">
        <f t="shared" si="81"/>
        <v>1</v>
      </c>
      <c r="DG66" s="47">
        <f>SUMPRODUCT(AD66:BB66,CG66:DE66,'Sector weights'!B53:Z53)</f>
        <v>-4.7946284403508184</v>
      </c>
      <c r="DI66" s="45">
        <f>IF(AND(ISNUMBER(C65),ISNUMBER(C66)),CG66*'Sector weights'!B53,"")</f>
        <v>0.22533209624693343</v>
      </c>
      <c r="DJ66" s="45">
        <f>IF(AND(ISNUMBER(D65),ISNUMBER(D66)),CH66*'Sector weights'!C53,"")</f>
        <v>7.0626042664957769E-2</v>
      </c>
      <c r="DK66" s="45">
        <f>IF(AND(ISNUMBER(E65),ISNUMBER(E66)),CI66*'Sector weights'!D53,"")</f>
        <v>7.6993202674148678E-2</v>
      </c>
      <c r="DL66" s="45">
        <f>IF(AND(ISNUMBER(F65),ISNUMBER(F66)),CJ66*'Sector weights'!E53,"")</f>
        <v>4.5186102725462689E-2</v>
      </c>
      <c r="DM66" s="45">
        <f>IF(AND(ISNUMBER(G65),ISNUMBER(G66)),CK66*'Sector weights'!F53,"")</f>
        <v>3.6086486495607887E-3</v>
      </c>
      <c r="DN66" s="45">
        <f>IF(AND(ISNUMBER(H65),ISNUMBER(H66)),CL66*'Sector weights'!G53,"")</f>
        <v>2.0187809313664797E-2</v>
      </c>
      <c r="DO66" s="45">
        <f>IF(AND(ISNUMBER(I65),ISNUMBER(I66)),CM66*'Sector weights'!H53,"")</f>
        <v>1.7501854909326431E-2</v>
      </c>
      <c r="DP66" s="45">
        <f>IF(AND(ISNUMBER(J65),ISNUMBER(J66)),CN66*'Sector weights'!I53,"")</f>
        <v>6.5587822864591741E-3</v>
      </c>
      <c r="DQ66" s="45">
        <f>IF(AND(ISNUMBER(K65),ISNUMBER(K66)),CO66*'Sector weights'!J53,"")</f>
        <v>3.4431269165824563E-2</v>
      </c>
      <c r="DR66" s="45">
        <f>IF(AND(ISNUMBER(L65),ISNUMBER(L66)),CP66*'Sector weights'!K53,"")</f>
        <v>3.5914916889332586E-3</v>
      </c>
      <c r="DS66" s="45">
        <f>IF(AND(ISNUMBER(M65),ISNUMBER(M66)),CQ66*'Sector weights'!L53,"")</f>
        <v>1.345450623003293E-2</v>
      </c>
      <c r="DT66" s="45">
        <f>IF(AND(ISNUMBER(N65),ISNUMBER(N66)),CR66*'Sector weights'!M53,"")</f>
        <v>1.1752218757698515E-2</v>
      </c>
      <c r="DU66" s="45">
        <f>IF(AND(ISNUMBER(O65),ISNUMBER(O66)),CS66*'Sector weights'!N53,"")</f>
        <v>7.9446163241553187E-3</v>
      </c>
      <c r="DV66" s="45">
        <f>IF(AND(ISNUMBER(P65),ISNUMBER(P66)),CT66*'Sector weights'!O53,"")</f>
        <v>1.675159564441292E-2</v>
      </c>
      <c r="DW66" s="45">
        <f>IF(AND(ISNUMBER(Q65),ISNUMBER(Q66)),CU66*'Sector weights'!P53,"")</f>
        <v>1.2042815719051431E-2</v>
      </c>
      <c r="DX66" s="45">
        <f>IF(AND(ISNUMBER(R65),ISNUMBER(R66)),CV66*'Sector weights'!Q53,"")</f>
        <v>1.0265685251055437E-2</v>
      </c>
      <c r="DY66" s="45">
        <f>IF(AND(ISNUMBER(S65),ISNUMBER(S66)),CW66*'Sector weights'!R53,"")</f>
        <v>2.4743949366469738E-2</v>
      </c>
      <c r="DZ66" s="45">
        <f>IF(AND(ISNUMBER(T65),ISNUMBER(T66)),CX66*'Sector weights'!S53,"")</f>
        <v>2.250537546494296E-2</v>
      </c>
      <c r="EA66" s="45">
        <f>IF(AND(ISNUMBER(U65),ISNUMBER(U66)),CY66*'Sector weights'!T53,"")</f>
        <v>3.7251595597922238E-2</v>
      </c>
      <c r="EB66" s="45">
        <f>IF(AND(ISNUMBER(V65),ISNUMBER(V66)),CZ66*'Sector weights'!U53,"")</f>
        <v>4.5084346219670814E-2</v>
      </c>
      <c r="EC66" s="45">
        <f>IF(AND(ISNUMBER(W65),ISNUMBER(W66)),DA66*'Sector weights'!V53,"")</f>
        <v>3.1961085873284729E-2</v>
      </c>
      <c r="ED66" s="45">
        <f>IF(AND(ISNUMBER(X65),ISNUMBER(X66)),DB66*'Sector weights'!W53,"")</f>
        <v>2.6022788233017933E-2</v>
      </c>
      <c r="EE66" s="45">
        <f>IF(AND(ISNUMBER(Y65),ISNUMBER(Y66)),DC66*'Sector weights'!X53,"")</f>
        <v>3.316819104858483E-2</v>
      </c>
      <c r="EF66" s="45" t="str">
        <f>IF(AND(ISNUMBER(Z65),ISNUMBER(Z66)),DD66*'Sector weights'!Y53,"")</f>
        <v/>
      </c>
      <c r="EG66" s="45" t="str">
        <f>IF(AND(ISNUMBER(AA65),ISNUMBER(AA66)),DE66*'Sector weights'!Z53,"")</f>
        <v/>
      </c>
      <c r="EH66" s="46">
        <f t="shared" si="82"/>
        <v>0.7969660700555713</v>
      </c>
      <c r="EI66" s="47">
        <f t="shared" si="83"/>
        <v>-4.7946284403508184</v>
      </c>
      <c r="EK66" s="39">
        <f t="shared" si="84"/>
        <v>39813</v>
      </c>
      <c r="EL66" s="45">
        <f t="shared" si="85"/>
        <v>0.28273737705197582</v>
      </c>
      <c r="EM66" s="45">
        <f t="shared" si="51"/>
        <v>8.86186317317538E-2</v>
      </c>
      <c r="EN66" s="45">
        <f t="shared" si="52"/>
        <v>9.6607880268704607E-2</v>
      </c>
      <c r="EO66" s="45">
        <f t="shared" si="53"/>
        <v>5.6697649276727588E-2</v>
      </c>
      <c r="EP66" s="45">
        <f t="shared" si="54"/>
        <v>4.5279827901696778E-3</v>
      </c>
      <c r="EQ66" s="45">
        <f t="shared" si="55"/>
        <v>2.5330826583692741E-2</v>
      </c>
      <c r="ER66" s="45">
        <f t="shared" si="56"/>
        <v>2.1960602297794247E-2</v>
      </c>
      <c r="ES66" s="45">
        <f t="shared" si="57"/>
        <v>8.2296882300169193E-3</v>
      </c>
      <c r="ET66" s="45">
        <f t="shared" si="58"/>
        <v>4.3202929785233796E-2</v>
      </c>
      <c r="EU66" s="45">
        <f t="shared" si="59"/>
        <v>4.5064549469249413E-3</v>
      </c>
      <c r="EV66" s="45">
        <f t="shared" si="60"/>
        <v>1.6882156889181953E-2</v>
      </c>
      <c r="EW66" s="45">
        <f t="shared" si="61"/>
        <v>1.4746197108339944E-2</v>
      </c>
      <c r="EX66" s="45">
        <f t="shared" si="62"/>
        <v>9.9685753542824631E-3</v>
      </c>
      <c r="EY66" s="45">
        <f t="shared" si="63"/>
        <v>2.1019208061448406E-2</v>
      </c>
      <c r="EZ66" s="45">
        <f t="shared" si="64"/>
        <v>1.5110826133679322E-2</v>
      </c>
      <c r="FA66" s="45">
        <f t="shared" si="65"/>
        <v>1.2880956463227632E-2</v>
      </c>
      <c r="FB66" s="45">
        <f t="shared" si="66"/>
        <v>3.1047682324473837E-2</v>
      </c>
      <c r="FC66" s="45">
        <f t="shared" si="67"/>
        <v>2.823881255493561E-2</v>
      </c>
      <c r="FD66" s="45">
        <f t="shared" si="68"/>
        <v>4.6741758523452241E-2</v>
      </c>
      <c r="FE66" s="45">
        <f t="shared" si="69"/>
        <v>5.6569969429849314E-2</v>
      </c>
      <c r="FF66" s="45">
        <f t="shared" si="70"/>
        <v>4.0103446149289804E-2</v>
      </c>
      <c r="FG66" s="45">
        <f t="shared" si="71"/>
        <v>3.265231634165229E-2</v>
      </c>
      <c r="FH66" s="45">
        <f t="shared" si="72"/>
        <v>4.1618071703193163E-2</v>
      </c>
      <c r="FI66" s="45" t="str">
        <f t="shared" si="73"/>
        <v/>
      </c>
      <c r="FJ66" s="45" t="str">
        <f t="shared" si="74"/>
        <v/>
      </c>
      <c r="FK66" s="46">
        <f t="shared" si="86"/>
        <v>1</v>
      </c>
      <c r="FL66" s="47">
        <f t="shared" si="87"/>
        <v>-6.0161010869841611</v>
      </c>
    </row>
    <row r="67" spans="1:168" x14ac:dyDescent="0.2">
      <c r="A67" t="s">
        <v>751</v>
      </c>
      <c r="B67" s="11">
        <v>39903</v>
      </c>
      <c r="C67" s="2">
        <v>1576.7</v>
      </c>
      <c r="D67" s="3">
        <v>107625</v>
      </c>
      <c r="E67" s="9">
        <v>54202.7</v>
      </c>
      <c r="F67" s="3">
        <v>405769</v>
      </c>
      <c r="G67" s="3">
        <v>9384</v>
      </c>
      <c r="H67" s="2">
        <v>61211</v>
      </c>
      <c r="I67" s="2">
        <v>757898.1</v>
      </c>
      <c r="J67" s="2">
        <v>6961294.0999999996</v>
      </c>
      <c r="K67" s="2">
        <v>1236760.0337727105</v>
      </c>
      <c r="L67" s="9">
        <v>7953.2947000000004</v>
      </c>
      <c r="M67" s="3">
        <v>469066</v>
      </c>
      <c r="N67" s="9">
        <v>4838.9679999999998</v>
      </c>
      <c r="O67" s="2">
        <v>36647</v>
      </c>
      <c r="P67" s="2">
        <v>21252</v>
      </c>
      <c r="Q67" s="3">
        <v>122434</v>
      </c>
      <c r="R67" s="3">
        <v>185168</v>
      </c>
      <c r="S67" s="2">
        <v>55924</v>
      </c>
      <c r="T67" s="2">
        <v>128661.5</v>
      </c>
      <c r="U67" s="3">
        <v>759847</v>
      </c>
      <c r="V67" s="2">
        <v>70196.5</v>
      </c>
      <c r="W67" s="2">
        <v>74731.3</v>
      </c>
      <c r="X67" s="3">
        <v>1173134.7989635316</v>
      </c>
      <c r="Y67" s="2">
        <v>263264.90000000002</v>
      </c>
      <c r="Z67" s="3" t="e">
        <v>#N/A</v>
      </c>
      <c r="AA67" s="3" t="e">
        <v>#N/A</v>
      </c>
      <c r="AB67" s="28"/>
      <c r="AC67" s="43">
        <f t="shared" si="75"/>
        <v>39903</v>
      </c>
      <c r="AD67" s="45">
        <f t="shared" si="76"/>
        <v>-11.131777702626533</v>
      </c>
      <c r="AE67" s="45">
        <f t="shared" si="0"/>
        <v>-4.6038344605075388</v>
      </c>
      <c r="AF67" s="45">
        <f t="shared" si="1"/>
        <v>-17.98318285056283</v>
      </c>
      <c r="AG67" s="45">
        <f t="shared" si="2"/>
        <v>-11.83151536221807</v>
      </c>
      <c r="AH67" s="45">
        <f t="shared" si="3"/>
        <v>-7.2452307996441645</v>
      </c>
      <c r="AI67" s="45">
        <f t="shared" si="4"/>
        <v>-10.324064578510939</v>
      </c>
      <c r="AJ67" s="45">
        <f t="shared" si="5"/>
        <v>-30.45241920476056</v>
      </c>
      <c r="AK67" s="45">
        <f t="shared" si="6"/>
        <v>-14.11891300332152</v>
      </c>
      <c r="AL67" s="45">
        <f t="shared" si="7"/>
        <v>-15.319089717316292</v>
      </c>
      <c r="AM67" s="45">
        <f t="shared" si="8"/>
        <v>-21.494704588106661</v>
      </c>
      <c r="AN67" s="45">
        <f t="shared" si="9"/>
        <v>-5.5165342942836482</v>
      </c>
      <c r="AO67" s="45">
        <f t="shared" si="10"/>
        <v>-12.468167976849054</v>
      </c>
      <c r="AP67" s="45">
        <f t="shared" si="11"/>
        <v>-23.305841162079645</v>
      </c>
      <c r="AQ67" s="45">
        <f t="shared" si="12"/>
        <v>-10.194595279849562</v>
      </c>
      <c r="AR67" s="45">
        <f t="shared" si="13"/>
        <v>-11.219880064101172</v>
      </c>
      <c r="AS67" s="45">
        <f t="shared" si="14"/>
        <v>-9.7507481454765177</v>
      </c>
      <c r="AT67" s="45">
        <f t="shared" si="15"/>
        <v>2.3504887471929914</v>
      </c>
      <c r="AU67" s="45">
        <f t="shared" si="16"/>
        <v>-13.795217452479381</v>
      </c>
      <c r="AV67" s="45">
        <f t="shared" si="17"/>
        <v>-14.43829252006319</v>
      </c>
      <c r="AW67" s="45">
        <f t="shared" si="18"/>
        <v>-5.8943631666651068</v>
      </c>
      <c r="AX67" s="45">
        <f t="shared" si="19"/>
        <v>-12.510038985213711</v>
      </c>
      <c r="AY67" s="45">
        <f t="shared" si="20"/>
        <v>-15.88944424679819</v>
      </c>
      <c r="AZ67" s="45">
        <f t="shared" si="21"/>
        <v>-11.572780132158034</v>
      </c>
      <c r="BA67" s="45" t="str">
        <f t="shared" si="22"/>
        <v/>
      </c>
      <c r="BB67" s="45" t="str">
        <f t="shared" si="23"/>
        <v/>
      </c>
      <c r="BC67" s="32"/>
      <c r="BD67" s="39">
        <f t="shared" si="77"/>
        <v>39903</v>
      </c>
      <c r="BE67" s="44">
        <f>IF(AND(ISNUMBER(C66),ISNUMBER(C67)),INDEX('Country weights'!$B$6:$FB$133,MATCH(Goods!$BD67,'Country weights'!$A$6:$A$133,0),MATCH(Goods!BE$1,'Country weights'!$B$3:$FB$3,0)),"")</f>
        <v>0.18079845340201425</v>
      </c>
      <c r="BF67" s="44">
        <f>IF(AND(ISNUMBER(D66),ISNUMBER(D67)),INDEX('Country weights'!$B$6:$FB$133,MATCH(Goods!$BD67,'Country weights'!$A$6:$A$133,0),MATCH(Goods!BF$1,'Country weights'!$B$3:$FB$3,0)),"")</f>
        <v>6.1269077415910651E-2</v>
      </c>
      <c r="BG67" s="44">
        <f>IF(AND(ISNUMBER(E66),ISNUMBER(E67)),INDEX('Country weights'!$B$6:$FB$133,MATCH(Goods!$BD67,'Country weights'!$A$6:$A$133,0),MATCH(Goods!BG$1,'Country weights'!$B$3:$FB$3,0)),"")</f>
        <v>5.8326061938363198E-2</v>
      </c>
      <c r="BH67" s="44">
        <f>IF(AND(ISNUMBER(F66),ISNUMBER(F67)),INDEX('Country weights'!$B$6:$FB$133,MATCH(Goods!$BD67,'Country weights'!$A$6:$A$133,0),MATCH(Goods!BH$1,'Country weights'!$B$3:$FB$3,0)),"")</f>
        <v>3.7242729662079664E-2</v>
      </c>
      <c r="BI67" s="44">
        <f>IF(AND(ISNUMBER(G66),ISNUMBER(G67)),INDEX('Country weights'!$B$6:$FB$133,MATCH(Goods!$BD67,'Country weights'!$A$6:$A$133,0),MATCH(Goods!BI$1,'Country weights'!$B$3:$FB$3,0)),"")</f>
        <v>2.9789943453904402E-3</v>
      </c>
      <c r="BJ67" s="44">
        <f>IF(AND(ISNUMBER(H66),ISNUMBER(H67)),INDEX('Country weights'!$B$6:$FB$133,MATCH(Goods!$BD67,'Country weights'!$A$6:$A$133,0),MATCH(Goods!BJ$1,'Country weights'!$B$3:$FB$3,0)),"")</f>
        <v>1.8812425212113522E-2</v>
      </c>
      <c r="BK67" s="44">
        <f>IF(AND(ISNUMBER(I66),ISNUMBER(I67)),INDEX('Country weights'!$B$6:$FB$133,MATCH(Goods!$BD67,'Country weights'!$A$6:$A$133,0),MATCH(Goods!BK$1,'Country weights'!$B$3:$FB$3,0)),"")</f>
        <v>1.3997432608706315E-2</v>
      </c>
      <c r="BL67" s="44">
        <f>IF(AND(ISNUMBER(J66),ISNUMBER(J67)),INDEX('Country weights'!$B$6:$FB$133,MATCH(Goods!$BD67,'Country weights'!$A$6:$A$133,0),MATCH(Goods!BL$1,'Country weights'!$B$3:$FB$3,0)),"")</f>
        <v>4.5490215153836579E-3</v>
      </c>
      <c r="BM67" s="44">
        <f>IF(AND(ISNUMBER(K66),ISNUMBER(K67)),INDEX('Country weights'!$B$6:$FB$133,MATCH(Goods!$BD67,'Country weights'!$A$6:$A$133,0),MATCH(Goods!BM$1,'Country weights'!$B$3:$FB$3,0)),"")</f>
        <v>2.3990142672754886E-2</v>
      </c>
      <c r="BN67" s="44">
        <f>IF(AND(ISNUMBER(L66),ISNUMBER(L67)),INDEX('Country weights'!$B$6:$FB$133,MATCH(Goods!$BD67,'Country weights'!$A$6:$A$133,0),MATCH(Goods!BN$1,'Country weights'!$B$3:$FB$3,0)),"")</f>
        <v>2.4535513280378833E-3</v>
      </c>
      <c r="BO67" s="44">
        <f>IF(AND(ISNUMBER(M66),ISNUMBER(M67)),INDEX('Country weights'!$B$6:$FB$133,MATCH(Goods!$BD67,'Country weights'!$A$6:$A$133,0),MATCH(Goods!BO$1,'Country weights'!$B$3:$FB$3,0)),"")</f>
        <v>1.0211609275209997E-2</v>
      </c>
      <c r="BP67" s="44">
        <f>IF(AND(ISNUMBER(N66),ISNUMBER(N67)),INDEX('Country weights'!$B$6:$FB$133,MATCH(Goods!$BD67,'Country weights'!$A$6:$A$133,0),MATCH(Goods!BP$1,'Country weights'!$B$3:$FB$3,0)),"")</f>
        <v>8.3468846305689206E-3</v>
      </c>
      <c r="BQ67" s="44">
        <f>IF(AND(ISNUMBER(O66),ISNUMBER(O67)),INDEX('Country weights'!$B$6:$FB$133,MATCH(Goods!$BD67,'Country weights'!$A$6:$A$133,0),MATCH(Goods!BQ$1,'Country weights'!$B$3:$FB$3,0)),"")</f>
        <v>5.1122523153183047E-3</v>
      </c>
      <c r="BR67" s="44">
        <f>IF(AND(ISNUMBER(P66),ISNUMBER(P67)),INDEX('Country weights'!$B$6:$FB$133,MATCH(Goods!$BD67,'Country weights'!$A$6:$A$133,0),MATCH(Goods!BR$1,'Country weights'!$B$3:$FB$3,0)),"")</f>
        <v>1.4952315483777302E-2</v>
      </c>
      <c r="BS67" s="44">
        <f>IF(AND(ISNUMBER(Q66),ISNUMBER(Q67)),INDEX('Country weights'!$B$6:$FB$133,MATCH(Goods!$BD67,'Country weights'!$A$6:$A$133,0),MATCH(Goods!BS$1,'Country weights'!$B$3:$FB$3,0)),"")</f>
        <v>1.2365980914626078E-2</v>
      </c>
      <c r="BT67" s="44">
        <f>IF(AND(ISNUMBER(R66),ISNUMBER(R67)),INDEX('Country weights'!$B$6:$FB$133,MATCH(Goods!$BD67,'Country weights'!$A$6:$A$133,0),MATCH(Goods!BT$1,'Country weights'!$B$3:$FB$3,0)),"")</f>
        <v>9.6895822454757564E-3</v>
      </c>
      <c r="BU67" s="44">
        <f>IF(AND(ISNUMBER(S66),ISNUMBER(S67)),INDEX('Country weights'!$B$6:$FB$133,MATCH(Goods!$BD67,'Country weights'!$A$6:$A$133,0),MATCH(Goods!BU$1,'Country weights'!$B$3:$FB$3,0)),"")</f>
        <v>2.5928992612455591E-2</v>
      </c>
      <c r="BV67" s="44">
        <f>IF(AND(ISNUMBER(T66),ISNUMBER(T67)),INDEX('Country weights'!$B$6:$FB$133,MATCH(Goods!$BD67,'Country weights'!$A$6:$A$133,0),MATCH(Goods!BV$1,'Country weights'!$B$3:$FB$3,0)),"")</f>
        <v>1.525473121681083E-2</v>
      </c>
      <c r="BW67" s="44">
        <f>IF(AND(ISNUMBER(U66),ISNUMBER(U67)),INDEX('Country weights'!$B$6:$FB$133,MATCH(Goods!$BD67,'Country weights'!$A$6:$A$133,0),MATCH(Goods!BW$1,'Country weights'!$B$3:$FB$3,0)),"")</f>
        <v>3.289949284340344E-2</v>
      </c>
      <c r="BX67" s="44">
        <f>IF(AND(ISNUMBER(V66),ISNUMBER(V67)),INDEX('Country weights'!$B$6:$FB$133,MATCH(Goods!$BD67,'Country weights'!$A$6:$A$133,0),MATCH(Goods!BX$1,'Country weights'!$B$3:$FB$3,0)),"")</f>
        <v>3.5921675583152173E-2</v>
      </c>
      <c r="BY67" s="44">
        <f>IF(AND(ISNUMBER(W66),ISNUMBER(W67)),INDEX('Country weights'!$B$6:$FB$133,MATCH(Goods!$BD67,'Country weights'!$A$6:$A$133,0),MATCH(Goods!BY$1,'Country weights'!$B$3:$FB$3,0)),"")</f>
        <v>2.9342681964940043E-2</v>
      </c>
      <c r="BZ67" s="44">
        <f>IF(AND(ISNUMBER(X66),ISNUMBER(X67)),INDEX('Country weights'!$B$6:$FB$133,MATCH(Goods!$BD67,'Country weights'!$A$6:$A$133,0),MATCH(Goods!BZ$1,'Country weights'!$B$3:$FB$3,0)),"")</f>
        <v>1.8535284587188793E-2</v>
      </c>
      <c r="CA67" s="44">
        <f>IF(AND(ISNUMBER(Y66),ISNUMBER(Y67)),INDEX('Country weights'!$B$6:$FB$133,MATCH(Goods!$BD67,'Country weights'!$A$6:$A$133,0),MATCH(Goods!CA$1,'Country weights'!$B$3:$FB$3,0)),"")</f>
        <v>3.2572982432514046E-2</v>
      </c>
      <c r="CB67" s="44" t="str">
        <f>IF(AND(ISNUMBER(Z66),ISNUMBER(Z67)),INDEX('Country weights'!$B$6:$FB$133,MATCH(Goods!$BD67,'Country weights'!$A$6:$A$133,0),MATCH(Goods!CB$1,'Country weights'!$B$3:$FB$3,0)),"")</f>
        <v/>
      </c>
      <c r="CC67" s="44" t="str">
        <f>IF(AND(ISNUMBER(AA66),ISNUMBER(AA67)),INDEX('Country weights'!$B$6:$FB$133,MATCH(Goods!$BD67,'Country weights'!$A$6:$A$133,0),MATCH(Goods!CC$1,'Country weights'!$B$3:$FB$3,0)),"")</f>
        <v/>
      </c>
      <c r="CD67" s="46">
        <f t="shared" si="78"/>
        <v>0.65555235620619579</v>
      </c>
      <c r="CF67" s="39">
        <f t="shared" si="79"/>
        <v>39903</v>
      </c>
      <c r="CG67" s="45">
        <f t="shared" si="80"/>
        <v>0.27579559693497063</v>
      </c>
      <c r="CH67" s="45">
        <f t="shared" si="26"/>
        <v>9.3461760660103907E-2</v>
      </c>
      <c r="CI67" s="45">
        <f t="shared" si="27"/>
        <v>8.897239310664222E-2</v>
      </c>
      <c r="CJ67" s="45">
        <f t="shared" si="28"/>
        <v>5.6811220811729381E-2</v>
      </c>
      <c r="CK67" s="45">
        <f t="shared" si="29"/>
        <v>4.5442508400556107E-3</v>
      </c>
      <c r="CL67" s="45">
        <f t="shared" si="30"/>
        <v>2.8697059867169951E-2</v>
      </c>
      <c r="CM67" s="45">
        <f t="shared" si="31"/>
        <v>2.1352120049895142E-2</v>
      </c>
      <c r="CN67" s="45">
        <f t="shared" si="32"/>
        <v>6.9392192283614035E-3</v>
      </c>
      <c r="CO67" s="45">
        <f t="shared" si="33"/>
        <v>3.6595311489062955E-2</v>
      </c>
      <c r="CP67" s="45">
        <f t="shared" si="34"/>
        <v>3.7427236815027929E-3</v>
      </c>
      <c r="CQ67" s="45">
        <f t="shared" si="35"/>
        <v>1.5577107119721897E-2</v>
      </c>
      <c r="CR67" s="45">
        <f t="shared" si="36"/>
        <v>1.2732598016844763E-2</v>
      </c>
      <c r="CS67" s="45">
        <f t="shared" si="37"/>
        <v>7.7983890484413267E-3</v>
      </c>
      <c r="CT67" s="45">
        <f t="shared" si="38"/>
        <v>2.2808728154543066E-2</v>
      </c>
      <c r="CU67" s="45">
        <f t="shared" si="39"/>
        <v>1.8863452777731323E-2</v>
      </c>
      <c r="CV67" s="45">
        <f t="shared" si="40"/>
        <v>1.4780790815170253E-2</v>
      </c>
      <c r="CW67" s="45">
        <f t="shared" si="41"/>
        <v>3.9552893627766858E-2</v>
      </c>
      <c r="CX67" s="45">
        <f t="shared" si="42"/>
        <v>2.3270042541060819E-2</v>
      </c>
      <c r="CY67" s="45">
        <f t="shared" si="43"/>
        <v>5.0185911974748997E-2</v>
      </c>
      <c r="CZ67" s="45">
        <f t="shared" si="44"/>
        <v>5.4796043737890952E-2</v>
      </c>
      <c r="DA67" s="45">
        <f t="shared" si="45"/>
        <v>4.4760241782596341E-2</v>
      </c>
      <c r="DB67" s="45">
        <f t="shared" si="46"/>
        <v>2.827430091847424E-2</v>
      </c>
      <c r="DC67" s="45">
        <f t="shared" si="47"/>
        <v>4.9687842815515137E-2</v>
      </c>
      <c r="DD67" s="45" t="str">
        <f t="shared" si="48"/>
        <v/>
      </c>
      <c r="DE67" s="45" t="str">
        <f t="shared" si="49"/>
        <v/>
      </c>
      <c r="DF67" s="46">
        <f t="shared" si="81"/>
        <v>0.99999999999999978</v>
      </c>
      <c r="DG67" s="47">
        <f>SUMPRODUCT(AD67:BB67,CG67:DE67,'Sector weights'!B54:Z54)</f>
        <v>-9.0703195314283978</v>
      </c>
      <c r="DI67" s="45">
        <f>IF(AND(ISNUMBER(C66),ISNUMBER(C67)),CG67*'Sector weights'!B54,"")</f>
        <v>0.21745469206382761</v>
      </c>
      <c r="DJ67" s="45">
        <f>IF(AND(ISNUMBER(D66),ISNUMBER(D67)),CH67*'Sector weights'!C54,"")</f>
        <v>6.9172187331730001E-2</v>
      </c>
      <c r="DK67" s="45">
        <f>IF(AND(ISNUMBER(E66),ISNUMBER(E67)),CI67*'Sector weights'!D54,"")</f>
        <v>7.100319801088481E-2</v>
      </c>
      <c r="DL67" s="45">
        <f>IF(AND(ISNUMBER(F66),ISNUMBER(F67)),CJ67*'Sector weights'!E54,"")</f>
        <v>4.6498202082850069E-2</v>
      </c>
      <c r="DM67" s="45">
        <f>IF(AND(ISNUMBER(G66),ISNUMBER(G67)),CK67*'Sector weights'!F54,"")</f>
        <v>3.4009606264863599E-3</v>
      </c>
      <c r="DN67" s="45">
        <f>IF(AND(ISNUMBER(H66),ISNUMBER(H67)),CL67*'Sector weights'!G54,"")</f>
        <v>2.1496262331280647E-2</v>
      </c>
      <c r="DO67" s="45">
        <f>IF(AND(ISNUMBER(I66),ISNUMBER(I67)),CM67*'Sector weights'!H54,"")</f>
        <v>1.6561963768823729E-2</v>
      </c>
      <c r="DP67" s="45">
        <f>IF(AND(ISNUMBER(J66),ISNUMBER(J67)),CN67*'Sector weights'!I54,"")</f>
        <v>5.7982018621854717E-3</v>
      </c>
      <c r="DQ67" s="45">
        <f>IF(AND(ISNUMBER(K66),ISNUMBER(K67)),CO67*'Sector weights'!J54,"")</f>
        <v>3.3383967440093018E-2</v>
      </c>
      <c r="DR67" s="45">
        <f>IF(AND(ISNUMBER(L66),ISNUMBER(L67)),CP67*'Sector weights'!K54,"")</f>
        <v>2.9770136555130424E-3</v>
      </c>
      <c r="DS67" s="45">
        <f>IF(AND(ISNUMBER(M66),ISNUMBER(M67)),CQ67*'Sector weights'!L54,"")</f>
        <v>1.3179644797297869E-2</v>
      </c>
      <c r="DT67" s="45">
        <f>IF(AND(ISNUMBER(N66),ISNUMBER(N67)),CR67*'Sector weights'!M54,"")</f>
        <v>1.0770730089112225E-2</v>
      </c>
      <c r="DU67" s="45">
        <f>IF(AND(ISNUMBER(O66),ISNUMBER(O67)),CS67*'Sector weights'!N54,"")</f>
        <v>6.8082913425439951E-3</v>
      </c>
      <c r="DV67" s="45">
        <f>IF(AND(ISNUMBER(P66),ISNUMBER(P67)),CT67*'Sector weights'!O54,"")</f>
        <v>1.5196122327887982E-2</v>
      </c>
      <c r="DW67" s="45">
        <f>IF(AND(ISNUMBER(Q66),ISNUMBER(Q67)),CU67*'Sector weights'!P54,"")</f>
        <v>1.1341510146133292E-2</v>
      </c>
      <c r="DX67" s="45">
        <f>IF(AND(ISNUMBER(R66),ISNUMBER(R67)),CV67*'Sector weights'!Q54,"")</f>
        <v>1.0284996183652381E-2</v>
      </c>
      <c r="DY67" s="45">
        <f>IF(AND(ISNUMBER(S66),ISNUMBER(S67)),CW67*'Sector weights'!R54,"")</f>
        <v>2.9241748936537366E-2</v>
      </c>
      <c r="DZ67" s="45">
        <f>IF(AND(ISNUMBER(T66),ISNUMBER(T67)),CX67*'Sector weights'!S54,"")</f>
        <v>2.0510314098451266E-2</v>
      </c>
      <c r="EA67" s="45">
        <f>IF(AND(ISNUMBER(U66),ISNUMBER(U67)),CY67*'Sector weights'!T54,"")</f>
        <v>4.224199054808641E-2</v>
      </c>
      <c r="EB67" s="45">
        <f>IF(AND(ISNUMBER(V66),ISNUMBER(V67)),CZ67*'Sector weights'!U54,"")</f>
        <v>4.2951347405409214E-2</v>
      </c>
      <c r="EC67" s="45">
        <f>IF(AND(ISNUMBER(W66),ISNUMBER(W67)),DA67*'Sector weights'!V54,"")</f>
        <v>3.2337010317332639E-2</v>
      </c>
      <c r="ED67" s="45">
        <f>IF(AND(ISNUMBER(X66),ISNUMBER(X67)),DB67*'Sector weights'!W54,"")</f>
        <v>2.3870614158468275E-2</v>
      </c>
      <c r="EE67" s="45">
        <f>IF(AND(ISNUMBER(Y66),ISNUMBER(Y67)),DC67*'Sector weights'!X54,"")</f>
        <v>4.2061739849374162E-2</v>
      </c>
      <c r="EF67" s="45" t="str">
        <f>IF(AND(ISNUMBER(Z66),ISNUMBER(Z67)),DD67*'Sector weights'!Y54,"")</f>
        <v/>
      </c>
      <c r="EG67" s="45" t="str">
        <f>IF(AND(ISNUMBER(AA66),ISNUMBER(AA67)),DE67*'Sector weights'!Z54,"")</f>
        <v/>
      </c>
      <c r="EH67" s="46">
        <f t="shared" si="82"/>
        <v>0.78854270937396198</v>
      </c>
      <c r="EI67" s="47">
        <f t="shared" si="83"/>
        <v>-9.0703195314283978</v>
      </c>
      <c r="EK67" s="39">
        <f t="shared" si="84"/>
        <v>39903</v>
      </c>
      <c r="EL67" s="45">
        <f t="shared" si="85"/>
        <v>0.27576780493788189</v>
      </c>
      <c r="EM67" s="45">
        <f t="shared" si="51"/>
        <v>8.7721548255321552E-2</v>
      </c>
      <c r="EN67" s="45">
        <f t="shared" si="52"/>
        <v>9.0043566653803073E-2</v>
      </c>
      <c r="EO67" s="45">
        <f t="shared" si="53"/>
        <v>5.8967258881596679E-2</v>
      </c>
      <c r="EP67" s="45">
        <f t="shared" si="54"/>
        <v>4.3129694638689171E-3</v>
      </c>
      <c r="EQ67" s="45">
        <f t="shared" si="55"/>
        <v>2.7260745772853458E-2</v>
      </c>
      <c r="ER67" s="45">
        <f t="shared" si="56"/>
        <v>2.1003255209819344E-2</v>
      </c>
      <c r="ES67" s="45">
        <f t="shared" si="57"/>
        <v>7.3530600096331708E-3</v>
      </c>
      <c r="ET67" s="45">
        <f t="shared" si="58"/>
        <v>4.2336283175577312E-2</v>
      </c>
      <c r="EU67" s="45">
        <f t="shared" si="59"/>
        <v>3.7753359711822664E-3</v>
      </c>
      <c r="EV67" s="45">
        <f t="shared" si="60"/>
        <v>1.6713926386766574E-2</v>
      </c>
      <c r="EW67" s="45">
        <f t="shared" si="61"/>
        <v>1.3659031985297661E-2</v>
      </c>
      <c r="EX67" s="45">
        <f t="shared" si="62"/>
        <v>8.6340172340813575E-3</v>
      </c>
      <c r="EY67" s="45">
        <f t="shared" si="63"/>
        <v>1.9271146822158119E-2</v>
      </c>
      <c r="EZ67" s="45">
        <f t="shared" si="64"/>
        <v>1.4382873636784388E-2</v>
      </c>
      <c r="FA67" s="45">
        <f t="shared" si="65"/>
        <v>1.304304264231651E-2</v>
      </c>
      <c r="FB67" s="45">
        <f t="shared" si="66"/>
        <v>3.7083278545245707E-2</v>
      </c>
      <c r="FC67" s="45">
        <f t="shared" si="67"/>
        <v>2.6010403564234039E-2</v>
      </c>
      <c r="FD67" s="45">
        <f t="shared" si="68"/>
        <v>5.3569692606280098E-2</v>
      </c>
      <c r="FE67" s="45">
        <f t="shared" si="69"/>
        <v>5.4469272107669414E-2</v>
      </c>
      <c r="FF67" s="45">
        <f t="shared" si="70"/>
        <v>4.1008571803302279E-2</v>
      </c>
      <c r="FG67" s="45">
        <f t="shared" si="71"/>
        <v>3.0271808837620956E-2</v>
      </c>
      <c r="FH67" s="45">
        <f t="shared" si="72"/>
        <v>5.334110549670508E-2</v>
      </c>
      <c r="FI67" s="45" t="str">
        <f t="shared" si="73"/>
        <v/>
      </c>
      <c r="FJ67" s="45" t="str">
        <f t="shared" si="74"/>
        <v/>
      </c>
      <c r="FK67" s="46">
        <f t="shared" si="86"/>
        <v>0.99999999999999989</v>
      </c>
      <c r="FL67" s="47">
        <f t="shared" si="87"/>
        <v>-11.502635714721759</v>
      </c>
    </row>
    <row r="68" spans="1:168" x14ac:dyDescent="0.2">
      <c r="A68" t="s">
        <v>752</v>
      </c>
      <c r="B68" s="11">
        <v>39994</v>
      </c>
      <c r="C68" s="2">
        <v>1496.3</v>
      </c>
      <c r="D68" s="3">
        <v>107943</v>
      </c>
      <c r="E68" s="9">
        <v>51552.6</v>
      </c>
      <c r="F68" s="3">
        <v>396752</v>
      </c>
      <c r="G68" s="3">
        <v>9235</v>
      </c>
      <c r="H68" s="2">
        <v>60995</v>
      </c>
      <c r="I68" s="2">
        <v>839475.4</v>
      </c>
      <c r="J68" s="2">
        <v>6667960.9000000004</v>
      </c>
      <c r="K68" s="2">
        <v>1209877.8254233897</v>
      </c>
      <c r="L68" s="9">
        <v>7901.4438</v>
      </c>
      <c r="M68" s="3">
        <v>463030</v>
      </c>
      <c r="N68" s="9">
        <v>4829.8519999999999</v>
      </c>
      <c r="O68" s="2">
        <v>38005.699999999997</v>
      </c>
      <c r="P68" s="2">
        <v>19640.2</v>
      </c>
      <c r="Q68" s="3">
        <v>115962</v>
      </c>
      <c r="R68" s="3">
        <v>182943</v>
      </c>
      <c r="S68" s="2">
        <v>47432.9</v>
      </c>
      <c r="T68" s="2">
        <v>125907.5</v>
      </c>
      <c r="U68" s="3">
        <v>844474</v>
      </c>
      <c r="V68" s="2">
        <v>75390.2</v>
      </c>
      <c r="W68" s="2">
        <v>74426.100000000006</v>
      </c>
      <c r="X68" s="3">
        <v>1351420.1361929327</v>
      </c>
      <c r="Y68" s="2">
        <v>262323</v>
      </c>
      <c r="Z68" s="3" t="e">
        <v>#N/A</v>
      </c>
      <c r="AA68" s="3" t="e">
        <v>#N/A</v>
      </c>
      <c r="AB68" s="28"/>
      <c r="AC68" s="43">
        <f t="shared" si="75"/>
        <v>39994</v>
      </c>
      <c r="AD68" s="45">
        <f t="shared" si="76"/>
        <v>-5.0992579438066894</v>
      </c>
      <c r="AE68" s="45">
        <f t="shared" si="0"/>
        <v>0.29547038327526476</v>
      </c>
      <c r="AF68" s="45">
        <f t="shared" si="1"/>
        <v>-4.8892398349159709</v>
      </c>
      <c r="AG68" s="45">
        <f t="shared" si="2"/>
        <v>-2.2222003159433124</v>
      </c>
      <c r="AH68" s="45">
        <f t="shared" si="3"/>
        <v>-1.5878090366581388</v>
      </c>
      <c r="AI68" s="45">
        <f t="shared" si="4"/>
        <v>-0.35287775073107319</v>
      </c>
      <c r="AJ68" s="45">
        <f t="shared" si="5"/>
        <v>10.763623764197327</v>
      </c>
      <c r="AK68" s="45">
        <f t="shared" si="6"/>
        <v>-4.2137739877991853</v>
      </c>
      <c r="AL68" s="45">
        <f t="shared" si="7"/>
        <v>-2.1735993737861281</v>
      </c>
      <c r="AM68" s="45">
        <f t="shared" si="8"/>
        <v>-0.65194239564643208</v>
      </c>
      <c r="AN68" s="45">
        <f t="shared" si="9"/>
        <v>-1.2868125167886824</v>
      </c>
      <c r="AO68" s="45">
        <f t="shared" si="10"/>
        <v>-0.1883872759646299</v>
      </c>
      <c r="AP68" s="45">
        <f t="shared" si="11"/>
        <v>3.707534040985605</v>
      </c>
      <c r="AQ68" s="45">
        <f t="shared" si="12"/>
        <v>-7.5842273668360605</v>
      </c>
      <c r="AR68" s="45">
        <f t="shared" si="13"/>
        <v>-5.2861133345312616</v>
      </c>
      <c r="AS68" s="45">
        <f t="shared" si="14"/>
        <v>-1.2016115095480839</v>
      </c>
      <c r="AT68" s="45">
        <f t="shared" si="15"/>
        <v>-15.183284457478008</v>
      </c>
      <c r="AU68" s="45">
        <f t="shared" si="16"/>
        <v>-2.1405004605107192</v>
      </c>
      <c r="AV68" s="45">
        <f t="shared" si="17"/>
        <v>11.137373708128084</v>
      </c>
      <c r="AW68" s="45">
        <f t="shared" si="18"/>
        <v>7.3988019345693878</v>
      </c>
      <c r="AX68" s="45">
        <f t="shared" si="19"/>
        <v>-0.40839648179543664</v>
      </c>
      <c r="AY68" s="45">
        <f t="shared" si="20"/>
        <v>15.197344532522328</v>
      </c>
      <c r="AZ68" s="45">
        <f t="shared" si="21"/>
        <v>-0.35777652091107948</v>
      </c>
      <c r="BA68" s="45" t="str">
        <f t="shared" si="22"/>
        <v/>
      </c>
      <c r="BB68" s="45" t="str">
        <f t="shared" si="23"/>
        <v/>
      </c>
      <c r="BC68" s="32"/>
      <c r="BD68" s="39">
        <f t="shared" si="77"/>
        <v>39994</v>
      </c>
      <c r="BE68" s="44">
        <f>IF(AND(ISNUMBER(C67),ISNUMBER(C68)),INDEX('Country weights'!$B$6:$FB$133,MATCH(Goods!$BD68,'Country weights'!$A$6:$A$133,0),MATCH(Goods!BE$1,'Country weights'!$B$3:$FB$3,0)),"")</f>
        <v>0.18079845340201425</v>
      </c>
      <c r="BF68" s="44">
        <f>IF(AND(ISNUMBER(D67),ISNUMBER(D68)),INDEX('Country weights'!$B$6:$FB$133,MATCH(Goods!$BD68,'Country weights'!$A$6:$A$133,0),MATCH(Goods!BF$1,'Country weights'!$B$3:$FB$3,0)),"")</f>
        <v>6.1269077415910651E-2</v>
      </c>
      <c r="BG68" s="44">
        <f>IF(AND(ISNUMBER(E67),ISNUMBER(E68)),INDEX('Country weights'!$B$6:$FB$133,MATCH(Goods!$BD68,'Country weights'!$A$6:$A$133,0),MATCH(Goods!BG$1,'Country weights'!$B$3:$FB$3,0)),"")</f>
        <v>5.8326061938363198E-2</v>
      </c>
      <c r="BH68" s="44">
        <f>IF(AND(ISNUMBER(F67),ISNUMBER(F68)),INDEX('Country weights'!$B$6:$FB$133,MATCH(Goods!$BD68,'Country weights'!$A$6:$A$133,0),MATCH(Goods!BH$1,'Country weights'!$B$3:$FB$3,0)),"")</f>
        <v>3.7242729662079664E-2</v>
      </c>
      <c r="BI68" s="44">
        <f>IF(AND(ISNUMBER(G67),ISNUMBER(G68)),INDEX('Country weights'!$B$6:$FB$133,MATCH(Goods!$BD68,'Country weights'!$A$6:$A$133,0),MATCH(Goods!BI$1,'Country weights'!$B$3:$FB$3,0)),"")</f>
        <v>2.9789943453904402E-3</v>
      </c>
      <c r="BJ68" s="44">
        <f>IF(AND(ISNUMBER(H67),ISNUMBER(H68)),INDEX('Country weights'!$B$6:$FB$133,MATCH(Goods!$BD68,'Country weights'!$A$6:$A$133,0),MATCH(Goods!BJ$1,'Country weights'!$B$3:$FB$3,0)),"")</f>
        <v>1.8812425212113522E-2</v>
      </c>
      <c r="BK68" s="44">
        <f>IF(AND(ISNUMBER(I67),ISNUMBER(I68)),INDEX('Country weights'!$B$6:$FB$133,MATCH(Goods!$BD68,'Country weights'!$A$6:$A$133,0),MATCH(Goods!BK$1,'Country weights'!$B$3:$FB$3,0)),"")</f>
        <v>1.3997432608706315E-2</v>
      </c>
      <c r="BL68" s="44">
        <f>IF(AND(ISNUMBER(J67),ISNUMBER(J68)),INDEX('Country weights'!$B$6:$FB$133,MATCH(Goods!$BD68,'Country weights'!$A$6:$A$133,0),MATCH(Goods!BL$1,'Country weights'!$B$3:$FB$3,0)),"")</f>
        <v>4.5490215153836579E-3</v>
      </c>
      <c r="BM68" s="44">
        <f>IF(AND(ISNUMBER(K67),ISNUMBER(K68)),INDEX('Country weights'!$B$6:$FB$133,MATCH(Goods!$BD68,'Country weights'!$A$6:$A$133,0),MATCH(Goods!BM$1,'Country weights'!$B$3:$FB$3,0)),"")</f>
        <v>2.3990142672754886E-2</v>
      </c>
      <c r="BN68" s="44">
        <f>IF(AND(ISNUMBER(L67),ISNUMBER(L68)),INDEX('Country weights'!$B$6:$FB$133,MATCH(Goods!$BD68,'Country weights'!$A$6:$A$133,0),MATCH(Goods!BN$1,'Country weights'!$B$3:$FB$3,0)),"")</f>
        <v>2.4535513280378833E-3</v>
      </c>
      <c r="BO68" s="44">
        <f>IF(AND(ISNUMBER(M67),ISNUMBER(M68)),INDEX('Country weights'!$B$6:$FB$133,MATCH(Goods!$BD68,'Country weights'!$A$6:$A$133,0),MATCH(Goods!BO$1,'Country weights'!$B$3:$FB$3,0)),"")</f>
        <v>1.0211609275209997E-2</v>
      </c>
      <c r="BP68" s="44">
        <f>IF(AND(ISNUMBER(N67),ISNUMBER(N68)),INDEX('Country weights'!$B$6:$FB$133,MATCH(Goods!$BD68,'Country weights'!$A$6:$A$133,0),MATCH(Goods!BP$1,'Country weights'!$B$3:$FB$3,0)),"")</f>
        <v>8.3468846305689206E-3</v>
      </c>
      <c r="BQ68" s="44">
        <f>IF(AND(ISNUMBER(O67),ISNUMBER(O68)),INDEX('Country weights'!$B$6:$FB$133,MATCH(Goods!$BD68,'Country weights'!$A$6:$A$133,0),MATCH(Goods!BQ$1,'Country weights'!$B$3:$FB$3,0)),"")</f>
        <v>5.1122523153183047E-3</v>
      </c>
      <c r="BR68" s="44">
        <f>IF(AND(ISNUMBER(P67),ISNUMBER(P68)),INDEX('Country weights'!$B$6:$FB$133,MATCH(Goods!$BD68,'Country weights'!$A$6:$A$133,0),MATCH(Goods!BR$1,'Country weights'!$B$3:$FB$3,0)),"")</f>
        <v>1.4952315483777302E-2</v>
      </c>
      <c r="BS68" s="44">
        <f>IF(AND(ISNUMBER(Q67),ISNUMBER(Q68)),INDEX('Country weights'!$B$6:$FB$133,MATCH(Goods!$BD68,'Country weights'!$A$6:$A$133,0),MATCH(Goods!BS$1,'Country weights'!$B$3:$FB$3,0)),"")</f>
        <v>1.2365980914626078E-2</v>
      </c>
      <c r="BT68" s="44">
        <f>IF(AND(ISNUMBER(R67),ISNUMBER(R68)),INDEX('Country weights'!$B$6:$FB$133,MATCH(Goods!$BD68,'Country weights'!$A$6:$A$133,0),MATCH(Goods!BT$1,'Country weights'!$B$3:$FB$3,0)),"")</f>
        <v>9.6895822454757564E-3</v>
      </c>
      <c r="BU68" s="44">
        <f>IF(AND(ISNUMBER(S67),ISNUMBER(S68)),INDEX('Country weights'!$B$6:$FB$133,MATCH(Goods!$BD68,'Country weights'!$A$6:$A$133,0),MATCH(Goods!BU$1,'Country weights'!$B$3:$FB$3,0)),"")</f>
        <v>2.5928992612455591E-2</v>
      </c>
      <c r="BV68" s="44">
        <f>IF(AND(ISNUMBER(T67),ISNUMBER(T68)),INDEX('Country weights'!$B$6:$FB$133,MATCH(Goods!$BD68,'Country weights'!$A$6:$A$133,0),MATCH(Goods!BV$1,'Country weights'!$B$3:$FB$3,0)),"")</f>
        <v>1.525473121681083E-2</v>
      </c>
      <c r="BW68" s="44">
        <f>IF(AND(ISNUMBER(U67),ISNUMBER(U68)),INDEX('Country weights'!$B$6:$FB$133,MATCH(Goods!$BD68,'Country weights'!$A$6:$A$133,0),MATCH(Goods!BW$1,'Country weights'!$B$3:$FB$3,0)),"")</f>
        <v>3.289949284340344E-2</v>
      </c>
      <c r="BX68" s="44">
        <f>IF(AND(ISNUMBER(V67),ISNUMBER(V68)),INDEX('Country weights'!$B$6:$FB$133,MATCH(Goods!$BD68,'Country weights'!$A$6:$A$133,0),MATCH(Goods!BX$1,'Country weights'!$B$3:$FB$3,0)),"")</f>
        <v>3.5921675583152173E-2</v>
      </c>
      <c r="BY68" s="44">
        <f>IF(AND(ISNUMBER(W67),ISNUMBER(W68)),INDEX('Country weights'!$B$6:$FB$133,MATCH(Goods!$BD68,'Country weights'!$A$6:$A$133,0),MATCH(Goods!BY$1,'Country weights'!$B$3:$FB$3,0)),"")</f>
        <v>2.9342681964940043E-2</v>
      </c>
      <c r="BZ68" s="44">
        <f>IF(AND(ISNUMBER(X67),ISNUMBER(X68)),INDEX('Country weights'!$B$6:$FB$133,MATCH(Goods!$BD68,'Country weights'!$A$6:$A$133,0),MATCH(Goods!BZ$1,'Country weights'!$B$3:$FB$3,0)),"")</f>
        <v>1.8535284587188793E-2</v>
      </c>
      <c r="CA68" s="44">
        <f>IF(AND(ISNUMBER(Y67),ISNUMBER(Y68)),INDEX('Country weights'!$B$6:$FB$133,MATCH(Goods!$BD68,'Country weights'!$A$6:$A$133,0),MATCH(Goods!CA$1,'Country weights'!$B$3:$FB$3,0)),"")</f>
        <v>3.2572982432514046E-2</v>
      </c>
      <c r="CB68" s="44" t="str">
        <f>IF(AND(ISNUMBER(Z67),ISNUMBER(Z68)),INDEX('Country weights'!$B$6:$FB$133,MATCH(Goods!$BD68,'Country weights'!$A$6:$A$133,0),MATCH(Goods!CB$1,'Country weights'!$B$3:$FB$3,0)),"")</f>
        <v/>
      </c>
      <c r="CC68" s="44" t="str">
        <f>IF(AND(ISNUMBER(AA67),ISNUMBER(AA68)),INDEX('Country weights'!$B$6:$FB$133,MATCH(Goods!$BD68,'Country weights'!$A$6:$A$133,0),MATCH(Goods!CC$1,'Country weights'!$B$3:$FB$3,0)),"")</f>
        <v/>
      </c>
      <c r="CD68" s="46">
        <f t="shared" si="78"/>
        <v>0.65555235620619579</v>
      </c>
      <c r="CF68" s="39">
        <f t="shared" si="79"/>
        <v>39994</v>
      </c>
      <c r="CG68" s="45">
        <f t="shared" si="80"/>
        <v>0.27579559693497063</v>
      </c>
      <c r="CH68" s="45">
        <f t="shared" si="26"/>
        <v>9.3461760660103907E-2</v>
      </c>
      <c r="CI68" s="45">
        <f t="shared" si="27"/>
        <v>8.897239310664222E-2</v>
      </c>
      <c r="CJ68" s="45">
        <f t="shared" si="28"/>
        <v>5.6811220811729381E-2</v>
      </c>
      <c r="CK68" s="45">
        <f t="shared" si="29"/>
        <v>4.5442508400556107E-3</v>
      </c>
      <c r="CL68" s="45">
        <f t="shared" si="30"/>
        <v>2.8697059867169951E-2</v>
      </c>
      <c r="CM68" s="45">
        <f t="shared" si="31"/>
        <v>2.1352120049895142E-2</v>
      </c>
      <c r="CN68" s="45">
        <f t="shared" si="32"/>
        <v>6.9392192283614035E-3</v>
      </c>
      <c r="CO68" s="45">
        <f t="shared" si="33"/>
        <v>3.6595311489062955E-2</v>
      </c>
      <c r="CP68" s="45">
        <f t="shared" si="34"/>
        <v>3.7427236815027929E-3</v>
      </c>
      <c r="CQ68" s="45">
        <f t="shared" si="35"/>
        <v>1.5577107119721897E-2</v>
      </c>
      <c r="CR68" s="45">
        <f t="shared" si="36"/>
        <v>1.2732598016844763E-2</v>
      </c>
      <c r="CS68" s="45">
        <f t="shared" si="37"/>
        <v>7.7983890484413267E-3</v>
      </c>
      <c r="CT68" s="45">
        <f t="shared" si="38"/>
        <v>2.2808728154543066E-2</v>
      </c>
      <c r="CU68" s="45">
        <f t="shared" si="39"/>
        <v>1.8863452777731323E-2</v>
      </c>
      <c r="CV68" s="45">
        <f t="shared" si="40"/>
        <v>1.4780790815170253E-2</v>
      </c>
      <c r="CW68" s="45">
        <f t="shared" si="41"/>
        <v>3.9552893627766858E-2</v>
      </c>
      <c r="CX68" s="45">
        <f t="shared" si="42"/>
        <v>2.3270042541060819E-2</v>
      </c>
      <c r="CY68" s="45">
        <f t="shared" si="43"/>
        <v>5.0185911974748997E-2</v>
      </c>
      <c r="CZ68" s="45">
        <f t="shared" si="44"/>
        <v>5.4796043737890952E-2</v>
      </c>
      <c r="DA68" s="45">
        <f t="shared" si="45"/>
        <v>4.4760241782596341E-2</v>
      </c>
      <c r="DB68" s="45">
        <f t="shared" si="46"/>
        <v>2.827430091847424E-2</v>
      </c>
      <c r="DC68" s="45">
        <f t="shared" si="47"/>
        <v>4.9687842815515137E-2</v>
      </c>
      <c r="DD68" s="45" t="str">
        <f t="shared" si="48"/>
        <v/>
      </c>
      <c r="DE68" s="45" t="str">
        <f t="shared" si="49"/>
        <v/>
      </c>
      <c r="DF68" s="46">
        <f t="shared" si="81"/>
        <v>0.99999999999999978</v>
      </c>
      <c r="DG68" s="47">
        <f>SUMPRODUCT(AD68:BB68,CG68:DE68,'Sector weights'!B55:Z55)</f>
        <v>-0.98758538163460463</v>
      </c>
      <c r="DI68" s="45">
        <f>IF(AND(ISNUMBER(C67),ISNUMBER(C68)),CG68*'Sector weights'!B55,"")</f>
        <v>0.21308713563354154</v>
      </c>
      <c r="DJ68" s="45">
        <f>IF(AND(ISNUMBER(D67),ISNUMBER(D68)),CH68*'Sector weights'!C55,"")</f>
        <v>6.8706392567390584E-2</v>
      </c>
      <c r="DK68" s="45">
        <f>IF(AND(ISNUMBER(E67),ISNUMBER(E68)),CI68*'Sector weights'!D55,"")</f>
        <v>6.951544939712595E-2</v>
      </c>
      <c r="DL68" s="45">
        <f>IF(AND(ISNUMBER(F67),ISNUMBER(F68)),CJ68*'Sector weights'!E55,"")</f>
        <v>4.5386897663056321E-2</v>
      </c>
      <c r="DM68" s="45">
        <f>IF(AND(ISNUMBER(G67),ISNUMBER(G68)),CK68*'Sector weights'!F55,"")</f>
        <v>3.390034969638433E-3</v>
      </c>
      <c r="DN68" s="45">
        <f>IF(AND(ISNUMBER(H67),ISNUMBER(H68)),CL68*'Sector weights'!G55,"")</f>
        <v>2.0986066420507751E-2</v>
      </c>
      <c r="DO68" s="45">
        <f>IF(AND(ISNUMBER(I67),ISNUMBER(I68)),CM68*'Sector weights'!H55,"")</f>
        <v>1.6165497180243578E-2</v>
      </c>
      <c r="DP68" s="45">
        <f>IF(AND(ISNUMBER(J67),ISNUMBER(J68)),CN68*'Sector weights'!I55,"")</f>
        <v>5.6675880083623103E-3</v>
      </c>
      <c r="DQ68" s="45">
        <f>IF(AND(ISNUMBER(K67),ISNUMBER(K68)),CO68*'Sector weights'!J55,"")</f>
        <v>3.2945079564562038E-2</v>
      </c>
      <c r="DR68" s="45">
        <f>IF(AND(ISNUMBER(L67),ISNUMBER(L68)),CP68*'Sector weights'!K55,"")</f>
        <v>2.9031273877067995E-3</v>
      </c>
      <c r="DS68" s="45">
        <f>IF(AND(ISNUMBER(M67),ISNUMBER(M68)),CQ68*'Sector weights'!L55,"")</f>
        <v>1.3086572269729591E-2</v>
      </c>
      <c r="DT68" s="45">
        <f>IF(AND(ISNUMBER(N67),ISNUMBER(N68)),CR68*'Sector weights'!M55,"")</f>
        <v>1.055266366897315E-2</v>
      </c>
      <c r="DU68" s="45">
        <f>IF(AND(ISNUMBER(O67),ISNUMBER(O68)),CS68*'Sector weights'!N55,"")</f>
        <v>6.2882457376078832E-3</v>
      </c>
      <c r="DV68" s="45">
        <f>IF(AND(ISNUMBER(P67),ISNUMBER(P68)),CT68*'Sector weights'!O55,"")</f>
        <v>1.4889650735844659E-2</v>
      </c>
      <c r="DW68" s="45">
        <f>IF(AND(ISNUMBER(Q67),ISNUMBER(Q68)),CU68*'Sector weights'!P55,"")</f>
        <v>1.1082826157882204E-2</v>
      </c>
      <c r="DX68" s="45">
        <f>IF(AND(ISNUMBER(R67),ISNUMBER(R68)),CV68*'Sector weights'!Q55,"")</f>
        <v>1.0361897649160826E-2</v>
      </c>
      <c r="DY68" s="45">
        <f>IF(AND(ISNUMBER(S67),ISNUMBER(S68)),CW68*'Sector weights'!R55,"")</f>
        <v>2.9302476230864037E-2</v>
      </c>
      <c r="DZ68" s="45">
        <f>IF(AND(ISNUMBER(T67),ISNUMBER(T68)),CX68*'Sector weights'!S55,"")</f>
        <v>1.994860583299372E-2</v>
      </c>
      <c r="EA68" s="45">
        <f>IF(AND(ISNUMBER(U67),ISNUMBER(U68)),CY68*'Sector weights'!T55,"")</f>
        <v>4.2370165093845627E-2</v>
      </c>
      <c r="EB68" s="45">
        <f>IF(AND(ISNUMBER(V67),ISNUMBER(V68)),CZ68*'Sector weights'!U55,"")</f>
        <v>4.3212245326256483E-2</v>
      </c>
      <c r="EC68" s="45">
        <f>IF(AND(ISNUMBER(W67),ISNUMBER(W68)),DA68*'Sector weights'!V55,"")</f>
        <v>3.1979126577715143E-2</v>
      </c>
      <c r="ED68" s="45">
        <f>IF(AND(ISNUMBER(X67),ISNUMBER(X68)),DB68*'Sector weights'!W55,"")</f>
        <v>2.363692460881299E-2</v>
      </c>
      <c r="EE68" s="45">
        <f>IF(AND(ISNUMBER(Y67),ISNUMBER(Y68)),DC68*'Sector weights'!X55,"")</f>
        <v>4.2136619668540362E-2</v>
      </c>
      <c r="EF68" s="45" t="str">
        <f>IF(AND(ISNUMBER(Z67),ISNUMBER(Z68)),DD68*'Sector weights'!Y55,"")</f>
        <v/>
      </c>
      <c r="EG68" s="45" t="str">
        <f>IF(AND(ISNUMBER(AA67),ISNUMBER(AA68)),DE68*'Sector weights'!Z55,"")</f>
        <v/>
      </c>
      <c r="EH68" s="46">
        <f t="shared" si="82"/>
        <v>0.77760128835036202</v>
      </c>
      <c r="EI68" s="47">
        <f t="shared" si="83"/>
        <v>-0.98758538163460474</v>
      </c>
      <c r="EK68" s="39">
        <f t="shared" si="84"/>
        <v>39994</v>
      </c>
      <c r="EL68" s="45">
        <f t="shared" si="85"/>
        <v>0.2740313562051756</v>
      </c>
      <c r="EM68" s="45">
        <f t="shared" si="51"/>
        <v>8.8356839934187067E-2</v>
      </c>
      <c r="EN68" s="45">
        <f t="shared" si="52"/>
        <v>8.9397291952279453E-2</v>
      </c>
      <c r="EO68" s="45">
        <f t="shared" si="53"/>
        <v>5.8367827243884979E-2</v>
      </c>
      <c r="EP68" s="45">
        <f t="shared" si="54"/>
        <v>4.3596056493556022E-3</v>
      </c>
      <c r="EQ68" s="45">
        <f t="shared" si="55"/>
        <v>2.698820942674687E-2</v>
      </c>
      <c r="ER68" s="45">
        <f t="shared" si="56"/>
        <v>2.0788927979450474E-2</v>
      </c>
      <c r="ES68" s="45">
        <f t="shared" si="57"/>
        <v>7.2885527496820172E-3</v>
      </c>
      <c r="ET68" s="45">
        <f t="shared" si="58"/>
        <v>4.2367573277113768E-2</v>
      </c>
      <c r="EU68" s="45">
        <f t="shared" si="59"/>
        <v>3.7334395289720045E-3</v>
      </c>
      <c r="EV68" s="45">
        <f t="shared" si="60"/>
        <v>1.6829411763825686E-2</v>
      </c>
      <c r="EW68" s="45">
        <f t="shared" si="61"/>
        <v>1.3570789847017924E-2</v>
      </c>
      <c r="EX68" s="45">
        <f t="shared" si="62"/>
        <v>8.0867223753551733E-3</v>
      </c>
      <c r="EY68" s="45">
        <f t="shared" si="63"/>
        <v>1.9148181669596028E-2</v>
      </c>
      <c r="EZ68" s="45">
        <f t="shared" si="64"/>
        <v>1.4252582041619048E-2</v>
      </c>
      <c r="FA68" s="45">
        <f t="shared" si="65"/>
        <v>1.3325463581912288E-2</v>
      </c>
      <c r="FB68" s="45">
        <f t="shared" si="66"/>
        <v>3.7683163170971097E-2</v>
      </c>
      <c r="FC68" s="45">
        <f t="shared" si="67"/>
        <v>2.5654028782942966E-2</v>
      </c>
      <c r="FD68" s="45">
        <f t="shared" si="68"/>
        <v>5.4488290758534598E-2</v>
      </c>
      <c r="FE68" s="45">
        <f t="shared" si="69"/>
        <v>5.5571211073902491E-2</v>
      </c>
      <c r="FF68" s="45">
        <f t="shared" si="70"/>
        <v>4.1125351843947028E-2</v>
      </c>
      <c r="FG68" s="45">
        <f t="shared" si="71"/>
        <v>3.0397229226506832E-2</v>
      </c>
      <c r="FH68" s="45">
        <f t="shared" si="72"/>
        <v>5.4187949917020924E-2</v>
      </c>
      <c r="FI68" s="45" t="str">
        <f t="shared" si="73"/>
        <v/>
      </c>
      <c r="FJ68" s="45" t="str">
        <f t="shared" si="74"/>
        <v/>
      </c>
      <c r="FK68" s="46">
        <f t="shared" si="86"/>
        <v>0.99999999999999967</v>
      </c>
      <c r="FL68" s="47">
        <f t="shared" si="87"/>
        <v>-1.2700408248161628</v>
      </c>
    </row>
    <row r="69" spans="1:168" x14ac:dyDescent="0.2">
      <c r="A69" t="s">
        <v>753</v>
      </c>
      <c r="B69" s="11">
        <v>40086</v>
      </c>
      <c r="C69" s="2">
        <v>1570.8</v>
      </c>
      <c r="D69" s="3">
        <v>112098</v>
      </c>
      <c r="E69" s="9">
        <v>55554.9</v>
      </c>
      <c r="F69" s="3">
        <v>426016</v>
      </c>
      <c r="G69" s="3">
        <v>9004</v>
      </c>
      <c r="H69" s="2">
        <v>64291</v>
      </c>
      <c r="I69" s="2">
        <v>922199.4</v>
      </c>
      <c r="J69" s="2">
        <v>6798263.7000000002</v>
      </c>
      <c r="K69" s="2">
        <v>1332498.9406979696</v>
      </c>
      <c r="L69" s="9">
        <v>7974.8063000000002</v>
      </c>
      <c r="M69" s="3">
        <v>487555</v>
      </c>
      <c r="N69" s="9">
        <v>5166.875</v>
      </c>
      <c r="O69" s="2">
        <v>41838.199999999997</v>
      </c>
      <c r="P69" s="2">
        <v>21366.799999999999</v>
      </c>
      <c r="Q69" s="3">
        <v>119684</v>
      </c>
      <c r="R69" s="3">
        <v>187031</v>
      </c>
      <c r="S69" s="2">
        <v>48668.800000000003</v>
      </c>
      <c r="T69" s="2">
        <v>136351.79999999999</v>
      </c>
      <c r="U69" s="3">
        <v>871390</v>
      </c>
      <c r="V69" s="2">
        <v>83330.7</v>
      </c>
      <c r="W69" s="2">
        <v>78853.5</v>
      </c>
      <c r="X69" s="3">
        <v>1511406.8373183494</v>
      </c>
      <c r="Y69" s="2">
        <v>280708.09999999998</v>
      </c>
      <c r="Z69" s="3" t="e">
        <v>#N/A</v>
      </c>
      <c r="AA69" s="3" t="e">
        <v>#N/A</v>
      </c>
      <c r="AC69" s="43">
        <f t="shared" si="75"/>
        <v>40086</v>
      </c>
      <c r="AD69" s="45">
        <f t="shared" si="76"/>
        <v>4.9789480719107049</v>
      </c>
      <c r="AE69" s="45">
        <f t="shared" si="0"/>
        <v>3.8492537728245457</v>
      </c>
      <c r="AF69" s="45">
        <f t="shared" si="1"/>
        <v>7.7635269608128388</v>
      </c>
      <c r="AG69" s="45">
        <f t="shared" si="2"/>
        <v>7.375892245029636</v>
      </c>
      <c r="AH69" s="45">
        <f t="shared" si="3"/>
        <v>-2.501353546291285</v>
      </c>
      <c r="AI69" s="45">
        <f t="shared" si="4"/>
        <v>5.4037216165259361</v>
      </c>
      <c r="AJ69" s="45">
        <f t="shared" si="5"/>
        <v>9.8542494515026835</v>
      </c>
      <c r="AK69" s="45">
        <f t="shared" si="6"/>
        <v>1.9541626286380787</v>
      </c>
      <c r="AL69" s="45">
        <f t="shared" si="7"/>
        <v>10.134999807246615</v>
      </c>
      <c r="AM69" s="45">
        <f t="shared" si="8"/>
        <v>0.92846955388077301</v>
      </c>
      <c r="AN69" s="45">
        <f t="shared" si="9"/>
        <v>5.2966330475347156</v>
      </c>
      <c r="AO69" s="45">
        <f t="shared" si="10"/>
        <v>6.9779156794038455</v>
      </c>
      <c r="AP69" s="45">
        <f t="shared" si="11"/>
        <v>10.084013713732421</v>
      </c>
      <c r="AQ69" s="45">
        <f t="shared" si="12"/>
        <v>8.7911528395841145</v>
      </c>
      <c r="AR69" s="45">
        <f t="shared" si="13"/>
        <v>3.2096721339749168</v>
      </c>
      <c r="AS69" s="45">
        <f t="shared" si="14"/>
        <v>2.2345757968328828</v>
      </c>
      <c r="AT69" s="45">
        <f t="shared" si="15"/>
        <v>2.6055754550111887</v>
      </c>
      <c r="AU69" s="45">
        <f t="shared" si="16"/>
        <v>8.2952167265651244</v>
      </c>
      <c r="AV69" s="45">
        <f t="shared" si="17"/>
        <v>3.1873094967991955</v>
      </c>
      <c r="AW69" s="45">
        <f t="shared" si="18"/>
        <v>10.532536059063391</v>
      </c>
      <c r="AX69" s="45">
        <f t="shared" si="19"/>
        <v>5.9487196023975342</v>
      </c>
      <c r="AY69" s="45">
        <f t="shared" si="20"/>
        <v>11.838413298777173</v>
      </c>
      <c r="AZ69" s="45">
        <f t="shared" si="21"/>
        <v>7.0085733999687427</v>
      </c>
      <c r="BA69" s="45" t="str">
        <f t="shared" si="22"/>
        <v/>
      </c>
      <c r="BB69" s="45" t="str">
        <f t="shared" si="23"/>
        <v/>
      </c>
      <c r="BC69" s="32"/>
      <c r="BD69" s="39">
        <f t="shared" si="77"/>
        <v>40086</v>
      </c>
      <c r="BE69" s="44">
        <f>IF(AND(ISNUMBER(C68),ISNUMBER(C69)),INDEX('Country weights'!$B$6:$FB$133,MATCH(Goods!$BD69,'Country weights'!$A$6:$A$133,0),MATCH(Goods!BE$1,'Country weights'!$B$3:$FB$3,0)),"")</f>
        <v>0.18079845340201425</v>
      </c>
      <c r="BF69" s="44">
        <f>IF(AND(ISNUMBER(D68),ISNUMBER(D69)),INDEX('Country weights'!$B$6:$FB$133,MATCH(Goods!$BD69,'Country weights'!$A$6:$A$133,0),MATCH(Goods!BF$1,'Country weights'!$B$3:$FB$3,0)),"")</f>
        <v>6.1269077415910651E-2</v>
      </c>
      <c r="BG69" s="44">
        <f>IF(AND(ISNUMBER(E68),ISNUMBER(E69)),INDEX('Country weights'!$B$6:$FB$133,MATCH(Goods!$BD69,'Country weights'!$A$6:$A$133,0),MATCH(Goods!BG$1,'Country weights'!$B$3:$FB$3,0)),"")</f>
        <v>5.8326061938363198E-2</v>
      </c>
      <c r="BH69" s="44">
        <f>IF(AND(ISNUMBER(F68),ISNUMBER(F69)),INDEX('Country weights'!$B$6:$FB$133,MATCH(Goods!$BD69,'Country weights'!$A$6:$A$133,0),MATCH(Goods!BH$1,'Country weights'!$B$3:$FB$3,0)),"")</f>
        <v>3.7242729662079664E-2</v>
      </c>
      <c r="BI69" s="44">
        <f>IF(AND(ISNUMBER(G68),ISNUMBER(G69)),INDEX('Country weights'!$B$6:$FB$133,MATCH(Goods!$BD69,'Country weights'!$A$6:$A$133,0),MATCH(Goods!BI$1,'Country weights'!$B$3:$FB$3,0)),"")</f>
        <v>2.9789943453904402E-3</v>
      </c>
      <c r="BJ69" s="44">
        <f>IF(AND(ISNUMBER(H68),ISNUMBER(H69)),INDEX('Country weights'!$B$6:$FB$133,MATCH(Goods!$BD69,'Country weights'!$A$6:$A$133,0),MATCH(Goods!BJ$1,'Country weights'!$B$3:$FB$3,0)),"")</f>
        <v>1.8812425212113522E-2</v>
      </c>
      <c r="BK69" s="44">
        <f>IF(AND(ISNUMBER(I68),ISNUMBER(I69)),INDEX('Country weights'!$B$6:$FB$133,MATCH(Goods!$BD69,'Country weights'!$A$6:$A$133,0),MATCH(Goods!BK$1,'Country weights'!$B$3:$FB$3,0)),"")</f>
        <v>1.3997432608706315E-2</v>
      </c>
      <c r="BL69" s="44">
        <f>IF(AND(ISNUMBER(J68),ISNUMBER(J69)),INDEX('Country weights'!$B$6:$FB$133,MATCH(Goods!$BD69,'Country weights'!$A$6:$A$133,0),MATCH(Goods!BL$1,'Country weights'!$B$3:$FB$3,0)),"")</f>
        <v>4.5490215153836579E-3</v>
      </c>
      <c r="BM69" s="44">
        <f>IF(AND(ISNUMBER(K68),ISNUMBER(K69)),INDEX('Country weights'!$B$6:$FB$133,MATCH(Goods!$BD69,'Country weights'!$A$6:$A$133,0),MATCH(Goods!BM$1,'Country weights'!$B$3:$FB$3,0)),"")</f>
        <v>2.3990142672754886E-2</v>
      </c>
      <c r="BN69" s="44">
        <f>IF(AND(ISNUMBER(L68),ISNUMBER(L69)),INDEX('Country weights'!$B$6:$FB$133,MATCH(Goods!$BD69,'Country weights'!$A$6:$A$133,0),MATCH(Goods!BN$1,'Country weights'!$B$3:$FB$3,0)),"")</f>
        <v>2.4535513280378833E-3</v>
      </c>
      <c r="BO69" s="44">
        <f>IF(AND(ISNUMBER(M68),ISNUMBER(M69)),INDEX('Country weights'!$B$6:$FB$133,MATCH(Goods!$BD69,'Country weights'!$A$6:$A$133,0),MATCH(Goods!BO$1,'Country weights'!$B$3:$FB$3,0)),"")</f>
        <v>1.0211609275209997E-2</v>
      </c>
      <c r="BP69" s="44">
        <f>IF(AND(ISNUMBER(N68),ISNUMBER(N69)),INDEX('Country weights'!$B$6:$FB$133,MATCH(Goods!$BD69,'Country weights'!$A$6:$A$133,0),MATCH(Goods!BP$1,'Country weights'!$B$3:$FB$3,0)),"")</f>
        <v>8.3468846305689206E-3</v>
      </c>
      <c r="BQ69" s="44">
        <f>IF(AND(ISNUMBER(O68),ISNUMBER(O69)),INDEX('Country weights'!$B$6:$FB$133,MATCH(Goods!$BD69,'Country weights'!$A$6:$A$133,0),MATCH(Goods!BQ$1,'Country weights'!$B$3:$FB$3,0)),"")</f>
        <v>5.1122523153183047E-3</v>
      </c>
      <c r="BR69" s="44">
        <f>IF(AND(ISNUMBER(P68),ISNUMBER(P69)),INDEX('Country weights'!$B$6:$FB$133,MATCH(Goods!$BD69,'Country weights'!$A$6:$A$133,0),MATCH(Goods!BR$1,'Country weights'!$B$3:$FB$3,0)),"")</f>
        <v>1.4952315483777302E-2</v>
      </c>
      <c r="BS69" s="44">
        <f>IF(AND(ISNUMBER(Q68),ISNUMBER(Q69)),INDEX('Country weights'!$B$6:$FB$133,MATCH(Goods!$BD69,'Country weights'!$A$6:$A$133,0),MATCH(Goods!BS$1,'Country weights'!$B$3:$FB$3,0)),"")</f>
        <v>1.2365980914626078E-2</v>
      </c>
      <c r="BT69" s="44">
        <f>IF(AND(ISNUMBER(R68),ISNUMBER(R69)),INDEX('Country weights'!$B$6:$FB$133,MATCH(Goods!$BD69,'Country weights'!$A$6:$A$133,0),MATCH(Goods!BT$1,'Country weights'!$B$3:$FB$3,0)),"")</f>
        <v>9.6895822454757564E-3</v>
      </c>
      <c r="BU69" s="44">
        <f>IF(AND(ISNUMBER(S68),ISNUMBER(S69)),INDEX('Country weights'!$B$6:$FB$133,MATCH(Goods!$BD69,'Country weights'!$A$6:$A$133,0),MATCH(Goods!BU$1,'Country weights'!$B$3:$FB$3,0)),"")</f>
        <v>2.5928992612455591E-2</v>
      </c>
      <c r="BV69" s="44">
        <f>IF(AND(ISNUMBER(T68),ISNUMBER(T69)),INDEX('Country weights'!$B$6:$FB$133,MATCH(Goods!$BD69,'Country weights'!$A$6:$A$133,0),MATCH(Goods!BV$1,'Country weights'!$B$3:$FB$3,0)),"")</f>
        <v>1.525473121681083E-2</v>
      </c>
      <c r="BW69" s="44">
        <f>IF(AND(ISNUMBER(U68),ISNUMBER(U69)),INDEX('Country weights'!$B$6:$FB$133,MATCH(Goods!$BD69,'Country weights'!$A$6:$A$133,0),MATCH(Goods!BW$1,'Country weights'!$B$3:$FB$3,0)),"")</f>
        <v>3.289949284340344E-2</v>
      </c>
      <c r="BX69" s="44">
        <f>IF(AND(ISNUMBER(V68),ISNUMBER(V69)),INDEX('Country weights'!$B$6:$FB$133,MATCH(Goods!$BD69,'Country weights'!$A$6:$A$133,0),MATCH(Goods!BX$1,'Country weights'!$B$3:$FB$3,0)),"")</f>
        <v>3.5921675583152173E-2</v>
      </c>
      <c r="BY69" s="44">
        <f>IF(AND(ISNUMBER(W68),ISNUMBER(W69)),INDEX('Country weights'!$B$6:$FB$133,MATCH(Goods!$BD69,'Country weights'!$A$6:$A$133,0),MATCH(Goods!BY$1,'Country weights'!$B$3:$FB$3,0)),"")</f>
        <v>2.9342681964940043E-2</v>
      </c>
      <c r="BZ69" s="44">
        <f>IF(AND(ISNUMBER(X68),ISNUMBER(X69)),INDEX('Country weights'!$B$6:$FB$133,MATCH(Goods!$BD69,'Country weights'!$A$6:$A$133,0),MATCH(Goods!BZ$1,'Country weights'!$B$3:$FB$3,0)),"")</f>
        <v>1.8535284587188793E-2</v>
      </c>
      <c r="CA69" s="44">
        <f>IF(AND(ISNUMBER(Y68),ISNUMBER(Y69)),INDEX('Country weights'!$B$6:$FB$133,MATCH(Goods!$BD69,'Country weights'!$A$6:$A$133,0),MATCH(Goods!CA$1,'Country weights'!$B$3:$FB$3,0)),"")</f>
        <v>3.2572982432514046E-2</v>
      </c>
      <c r="CB69" s="44" t="str">
        <f>IF(AND(ISNUMBER(Z68),ISNUMBER(Z69)),INDEX('Country weights'!$B$6:$FB$133,MATCH(Goods!$BD69,'Country weights'!$A$6:$A$133,0),MATCH(Goods!CB$1,'Country weights'!$B$3:$FB$3,0)),"")</f>
        <v/>
      </c>
      <c r="CC69" s="44" t="str">
        <f>IF(AND(ISNUMBER(AA68),ISNUMBER(AA69)),INDEX('Country weights'!$B$6:$FB$133,MATCH(Goods!$BD69,'Country weights'!$A$6:$A$133,0),MATCH(Goods!CC$1,'Country weights'!$B$3:$FB$3,0)),"")</f>
        <v/>
      </c>
      <c r="CD69" s="46">
        <f t="shared" si="78"/>
        <v>0.65555235620619579</v>
      </c>
      <c r="CF69" s="39">
        <f t="shared" si="79"/>
        <v>40086</v>
      </c>
      <c r="CG69" s="45">
        <f t="shared" si="80"/>
        <v>0.27579559693497063</v>
      </c>
      <c r="CH69" s="45">
        <f t="shared" si="26"/>
        <v>9.3461760660103907E-2</v>
      </c>
      <c r="CI69" s="45">
        <f t="shared" si="27"/>
        <v>8.897239310664222E-2</v>
      </c>
      <c r="CJ69" s="45">
        <f t="shared" si="28"/>
        <v>5.6811220811729381E-2</v>
      </c>
      <c r="CK69" s="45">
        <f t="shared" si="29"/>
        <v>4.5442508400556107E-3</v>
      </c>
      <c r="CL69" s="45">
        <f t="shared" si="30"/>
        <v>2.8697059867169951E-2</v>
      </c>
      <c r="CM69" s="45">
        <f t="shared" si="31"/>
        <v>2.1352120049895142E-2</v>
      </c>
      <c r="CN69" s="45">
        <f t="shared" si="32"/>
        <v>6.9392192283614035E-3</v>
      </c>
      <c r="CO69" s="45">
        <f t="shared" si="33"/>
        <v>3.6595311489062955E-2</v>
      </c>
      <c r="CP69" s="45">
        <f t="shared" si="34"/>
        <v>3.7427236815027929E-3</v>
      </c>
      <c r="CQ69" s="45">
        <f t="shared" si="35"/>
        <v>1.5577107119721897E-2</v>
      </c>
      <c r="CR69" s="45">
        <f t="shared" si="36"/>
        <v>1.2732598016844763E-2</v>
      </c>
      <c r="CS69" s="45">
        <f t="shared" si="37"/>
        <v>7.7983890484413267E-3</v>
      </c>
      <c r="CT69" s="45">
        <f t="shared" si="38"/>
        <v>2.2808728154543066E-2</v>
      </c>
      <c r="CU69" s="45">
        <f t="shared" si="39"/>
        <v>1.8863452777731323E-2</v>
      </c>
      <c r="CV69" s="45">
        <f t="shared" si="40"/>
        <v>1.4780790815170253E-2</v>
      </c>
      <c r="CW69" s="45">
        <f t="shared" si="41"/>
        <v>3.9552893627766858E-2</v>
      </c>
      <c r="CX69" s="45">
        <f t="shared" si="42"/>
        <v>2.3270042541060819E-2</v>
      </c>
      <c r="CY69" s="45">
        <f t="shared" si="43"/>
        <v>5.0185911974748997E-2</v>
      </c>
      <c r="CZ69" s="45">
        <f t="shared" si="44"/>
        <v>5.4796043737890952E-2</v>
      </c>
      <c r="DA69" s="45">
        <f t="shared" si="45"/>
        <v>4.4760241782596341E-2</v>
      </c>
      <c r="DB69" s="45">
        <f t="shared" si="46"/>
        <v>2.827430091847424E-2</v>
      </c>
      <c r="DC69" s="45">
        <f t="shared" si="47"/>
        <v>4.9687842815515137E-2</v>
      </c>
      <c r="DD69" s="45" t="str">
        <f t="shared" si="48"/>
        <v/>
      </c>
      <c r="DE69" s="45" t="str">
        <f t="shared" si="49"/>
        <v/>
      </c>
      <c r="DF69" s="46">
        <f t="shared" si="81"/>
        <v>0.99999999999999978</v>
      </c>
      <c r="DG69" s="47">
        <f>SUMPRODUCT(AD69:BB69,CG69:DE69,'Sector weights'!B56:Z56)</f>
        <v>4.7796605079056693</v>
      </c>
      <c r="DI69" s="45">
        <f>IF(AND(ISNUMBER(C68),ISNUMBER(C69)),CG69*'Sector weights'!B56,"")</f>
        <v>0.21054742433356968</v>
      </c>
      <c r="DJ69" s="45">
        <f>IF(AND(ISNUMBER(D68),ISNUMBER(D69)),CH69*'Sector weights'!C56,"")</f>
        <v>6.8742711340666923E-2</v>
      </c>
      <c r="DK69" s="45">
        <f>IF(AND(ISNUMBER(E68),ISNUMBER(E69)),CI69*'Sector weights'!D56,"")</f>
        <v>6.9196589212328463E-2</v>
      </c>
      <c r="DL69" s="45">
        <f>IF(AND(ISNUMBER(F68),ISNUMBER(F69)),CJ69*'Sector weights'!E56,"")</f>
        <v>4.5092647085468611E-2</v>
      </c>
      <c r="DM69" s="45">
        <f>IF(AND(ISNUMBER(G68),ISNUMBER(G69)),CK69*'Sector weights'!F56,"")</f>
        <v>3.3868256402157662E-3</v>
      </c>
      <c r="DN69" s="45">
        <f>IF(AND(ISNUMBER(H68),ISNUMBER(H69)),CL69*'Sector weights'!G56,"")</f>
        <v>2.0805871537734087E-2</v>
      </c>
      <c r="DO69" s="45">
        <f>IF(AND(ISNUMBER(I68),ISNUMBER(I69)),CM69*'Sector weights'!H56,"")</f>
        <v>1.6353870401622835E-2</v>
      </c>
      <c r="DP69" s="45">
        <f>IF(AND(ISNUMBER(J68),ISNUMBER(J69)),CN69*'Sector weights'!I56,"")</f>
        <v>5.6255429659339377E-3</v>
      </c>
      <c r="DQ69" s="45">
        <f>IF(AND(ISNUMBER(K68),ISNUMBER(K69)),CO69*'Sector weights'!J56,"")</f>
        <v>3.3251664646227932E-2</v>
      </c>
      <c r="DR69" s="45">
        <f>IF(AND(ISNUMBER(L68),ISNUMBER(L69)),CP69*'Sector weights'!K56,"")</f>
        <v>2.8218066215910565E-3</v>
      </c>
      <c r="DS69" s="45">
        <f>IF(AND(ISNUMBER(M68),ISNUMBER(M69)),CQ69*'Sector weights'!L56,"")</f>
        <v>1.3124823325602372E-2</v>
      </c>
      <c r="DT69" s="45">
        <f>IF(AND(ISNUMBER(N68),ISNUMBER(N69)),CR69*'Sector weights'!M56,"")</f>
        <v>1.0633654959745253E-2</v>
      </c>
      <c r="DU69" s="45">
        <f>IF(AND(ISNUMBER(O68),ISNUMBER(O69)),CS69*'Sector weights'!N56,"")</f>
        <v>6.3653732170652023E-3</v>
      </c>
      <c r="DV69" s="45">
        <f>IF(AND(ISNUMBER(P68),ISNUMBER(P69)),CT69*'Sector weights'!O56,"")</f>
        <v>1.4586659504176274E-2</v>
      </c>
      <c r="DW69" s="45">
        <f>IF(AND(ISNUMBER(Q68),ISNUMBER(Q69)),CU69*'Sector weights'!P56,"")</f>
        <v>1.0936124942562141E-2</v>
      </c>
      <c r="DX69" s="45">
        <f>IF(AND(ISNUMBER(R68),ISNUMBER(R69)),CV69*'Sector weights'!Q56,"")</f>
        <v>1.0220555749538651E-2</v>
      </c>
      <c r="DY69" s="45">
        <f>IF(AND(ISNUMBER(S68),ISNUMBER(S69)),CW69*'Sector weights'!R56,"")</f>
        <v>2.7978066942998769E-2</v>
      </c>
      <c r="DZ69" s="45">
        <f>IF(AND(ISNUMBER(T68),ISNUMBER(T69)),CX69*'Sector weights'!S56,"")</f>
        <v>2.0009485325776854E-2</v>
      </c>
      <c r="EA69" s="45">
        <f>IF(AND(ISNUMBER(U68),ISNUMBER(U69)),CY69*'Sector weights'!T56,"")</f>
        <v>4.2711842745772152E-2</v>
      </c>
      <c r="EB69" s="45">
        <f>IF(AND(ISNUMBER(V68),ISNUMBER(V69)),CZ69*'Sector weights'!U56,"")</f>
        <v>4.2743037938281464E-2</v>
      </c>
      <c r="EC69" s="45">
        <f>IF(AND(ISNUMBER(W68),ISNUMBER(W69)),DA69*'Sector weights'!V56,"")</f>
        <v>3.1387934989185323E-2</v>
      </c>
      <c r="ED69" s="45">
        <f>IF(AND(ISNUMBER(X68),ISNUMBER(X69)),DB69*'Sector weights'!W56,"")</f>
        <v>2.4076080196106804E-2</v>
      </c>
      <c r="EE69" s="45">
        <f>IF(AND(ISNUMBER(Y68),ISNUMBER(Y69)),DC69*'Sector weights'!X56,"")</f>
        <v>4.1403142276962721E-2</v>
      </c>
      <c r="EF69" s="45" t="str">
        <f>IF(AND(ISNUMBER(Z68),ISNUMBER(Z69)),DD69*'Sector weights'!Y56,"")</f>
        <v/>
      </c>
      <c r="EG69" s="45" t="str">
        <f>IF(AND(ISNUMBER(AA68),ISNUMBER(AA69)),DE69*'Sector weights'!Z56,"")</f>
        <v/>
      </c>
      <c r="EH69" s="46">
        <f t="shared" si="82"/>
        <v>0.77200173589913323</v>
      </c>
      <c r="EI69" s="47">
        <f t="shared" si="83"/>
        <v>4.7796605079056693</v>
      </c>
      <c r="EK69" s="39">
        <f t="shared" si="84"/>
        <v>40086</v>
      </c>
      <c r="EL69" s="45">
        <f t="shared" si="85"/>
        <v>0.27272921101446718</v>
      </c>
      <c r="EM69" s="45">
        <f t="shared" si="51"/>
        <v>8.9044762652772821E-2</v>
      </c>
      <c r="EN69" s="45">
        <f t="shared" si="52"/>
        <v>8.9632686035008374E-2</v>
      </c>
      <c r="EO69" s="45">
        <f t="shared" si="53"/>
        <v>5.8410033279200087E-2</v>
      </c>
      <c r="EP69" s="45">
        <f t="shared" si="54"/>
        <v>4.3870699801875522E-3</v>
      </c>
      <c r="EQ69" s="45">
        <f t="shared" si="55"/>
        <v>2.695055019986704E-2</v>
      </c>
      <c r="ER69" s="45">
        <f t="shared" si="56"/>
        <v>2.1183722317121279E-2</v>
      </c>
      <c r="ES69" s="45">
        <f t="shared" si="57"/>
        <v>7.2869563685397584E-3</v>
      </c>
      <c r="ET69" s="45">
        <f t="shared" si="58"/>
        <v>4.3072007613429081E-2</v>
      </c>
      <c r="EU69" s="45">
        <f t="shared" si="59"/>
        <v>3.655181705394174E-3</v>
      </c>
      <c r="EV69" s="45">
        <f t="shared" si="60"/>
        <v>1.7001028255870673E-2</v>
      </c>
      <c r="EW69" s="45">
        <f t="shared" si="61"/>
        <v>1.377413348347005E-2</v>
      </c>
      <c r="EX69" s="45">
        <f t="shared" si="62"/>
        <v>8.2452835545137656E-3</v>
      </c>
      <c r="EY69" s="45">
        <f t="shared" si="63"/>
        <v>1.8894594177547432E-2</v>
      </c>
      <c r="EZ69" s="45">
        <f t="shared" si="64"/>
        <v>1.4165933098356417E-2</v>
      </c>
      <c r="FA69" s="45">
        <f t="shared" si="65"/>
        <v>1.3239032082790588E-2</v>
      </c>
      <c r="FB69" s="45">
        <f t="shared" si="66"/>
        <v>3.6240937865785153E-2</v>
      </c>
      <c r="FC69" s="45">
        <f t="shared" si="67"/>
        <v>2.5918964162007035E-2</v>
      </c>
      <c r="FD69" s="45">
        <f t="shared" si="68"/>
        <v>5.53260967684569E-2</v>
      </c>
      <c r="FE69" s="45">
        <f t="shared" si="69"/>
        <v>5.5366504958048568E-2</v>
      </c>
      <c r="FF69" s="45">
        <f t="shared" si="70"/>
        <v>4.0657855454986111E-2</v>
      </c>
      <c r="FG69" s="45">
        <f t="shared" si="71"/>
        <v>3.1186562253083448E-2</v>
      </c>
      <c r="FH69" s="45">
        <f t="shared" si="72"/>
        <v>5.3630892719096546E-2</v>
      </c>
      <c r="FI69" s="45" t="str">
        <f t="shared" si="73"/>
        <v/>
      </c>
      <c r="FJ69" s="45" t="str">
        <f t="shared" si="74"/>
        <v/>
      </c>
      <c r="FK69" s="46">
        <f t="shared" si="86"/>
        <v>1.0000000000000002</v>
      </c>
      <c r="FL69" s="47">
        <f t="shared" si="87"/>
        <v>6.1912561664630248</v>
      </c>
    </row>
    <row r="70" spans="1:168" x14ac:dyDescent="0.2">
      <c r="A70" t="s">
        <v>754</v>
      </c>
      <c r="B70" s="11">
        <v>40178</v>
      </c>
      <c r="C70" s="2">
        <v>1660.2</v>
      </c>
      <c r="D70" s="3">
        <v>114127</v>
      </c>
      <c r="E70" s="9">
        <v>57068.5</v>
      </c>
      <c r="F70" s="3">
        <v>441934</v>
      </c>
      <c r="G70" s="3">
        <v>9716</v>
      </c>
      <c r="H70" s="2">
        <v>68968</v>
      </c>
      <c r="I70" s="2">
        <v>1066409.3</v>
      </c>
      <c r="J70" s="2">
        <v>7806877.7999999998</v>
      </c>
      <c r="K70" s="2">
        <v>1418850.0392042701</v>
      </c>
      <c r="L70" s="9">
        <v>8230.619200000001</v>
      </c>
      <c r="M70" s="3">
        <v>507415</v>
      </c>
      <c r="N70" s="9">
        <v>5389.8909999999996</v>
      </c>
      <c r="O70" s="2">
        <v>41788.199999999997</v>
      </c>
      <c r="P70" s="2">
        <v>22401.200000000001</v>
      </c>
      <c r="Q70" s="3">
        <v>119445</v>
      </c>
      <c r="R70" s="3">
        <v>188140</v>
      </c>
      <c r="S70" s="2">
        <v>50072.7</v>
      </c>
      <c r="T70" s="2">
        <v>141337.5</v>
      </c>
      <c r="U70" s="3">
        <v>937382</v>
      </c>
      <c r="V70" s="2">
        <v>85760.2</v>
      </c>
      <c r="W70" s="2">
        <v>84511</v>
      </c>
      <c r="X70" s="3">
        <v>1608597.5991407025</v>
      </c>
      <c r="Y70" s="2">
        <v>294885.09999999998</v>
      </c>
      <c r="Z70" s="3" t="e">
        <v>#N/A</v>
      </c>
      <c r="AA70" s="3" t="e">
        <v>#N/A</v>
      </c>
      <c r="AC70" s="43">
        <f t="shared" si="75"/>
        <v>40178</v>
      </c>
      <c r="AD70" s="45">
        <f t="shared" si="76"/>
        <v>5.6913674560733485</v>
      </c>
      <c r="AE70" s="45">
        <f t="shared" si="0"/>
        <v>1.8100233724062775</v>
      </c>
      <c r="AF70" s="45">
        <f t="shared" si="1"/>
        <v>2.7245121492433633</v>
      </c>
      <c r="AG70" s="45">
        <f t="shared" si="2"/>
        <v>3.7364793810561014</v>
      </c>
      <c r="AH70" s="45">
        <f t="shared" si="3"/>
        <v>7.9075966237227791</v>
      </c>
      <c r="AI70" s="45">
        <f t="shared" si="4"/>
        <v>7.2747351884400624</v>
      </c>
      <c r="AJ70" s="45">
        <f t="shared" si="5"/>
        <v>15.637605055913074</v>
      </c>
      <c r="AK70" s="45">
        <f t="shared" si="6"/>
        <v>14.836348581182568</v>
      </c>
      <c r="AL70" s="45">
        <f t="shared" si="7"/>
        <v>6.4803877788502717</v>
      </c>
      <c r="AM70" s="45">
        <f t="shared" si="8"/>
        <v>3.2077631778968829</v>
      </c>
      <c r="AN70" s="45">
        <f t="shared" si="9"/>
        <v>4.0733865922818913</v>
      </c>
      <c r="AO70" s="45">
        <f t="shared" si="10"/>
        <v>4.3162646667473048</v>
      </c>
      <c r="AP70" s="45">
        <f t="shared" si="11"/>
        <v>-0.11950800942679418</v>
      </c>
      <c r="AQ70" s="45">
        <f t="shared" si="12"/>
        <v>4.8411554374075738</v>
      </c>
      <c r="AR70" s="45">
        <f t="shared" si="13"/>
        <v>-0.19969252364560042</v>
      </c>
      <c r="AS70" s="45">
        <f t="shared" si="14"/>
        <v>0.59294983184605687</v>
      </c>
      <c r="AT70" s="45">
        <f t="shared" si="15"/>
        <v>2.8845995791965118</v>
      </c>
      <c r="AU70" s="45">
        <f t="shared" si="16"/>
        <v>3.6564973839729342</v>
      </c>
      <c r="AV70" s="45">
        <f t="shared" si="17"/>
        <v>7.5731876656835562</v>
      </c>
      <c r="AW70" s="45">
        <f t="shared" si="18"/>
        <v>2.9154921295512892</v>
      </c>
      <c r="AX70" s="45">
        <f t="shared" si="19"/>
        <v>7.1746973818537008</v>
      </c>
      <c r="AY70" s="45">
        <f t="shared" si="20"/>
        <v>6.4304831381334804</v>
      </c>
      <c r="AZ70" s="45">
        <f t="shared" si="21"/>
        <v>5.050442078443762</v>
      </c>
      <c r="BA70" s="45" t="str">
        <f t="shared" si="22"/>
        <v/>
      </c>
      <c r="BB70" s="45" t="str">
        <f t="shared" si="23"/>
        <v/>
      </c>
      <c r="BD70" s="39">
        <f t="shared" si="77"/>
        <v>40178</v>
      </c>
      <c r="BE70" s="44">
        <f>IF(AND(ISNUMBER(C69),ISNUMBER(C70)),INDEX('Country weights'!$B$6:$FB$133,MATCH(Goods!$BD70,'Country weights'!$A$6:$A$133,0),MATCH(Goods!BE$1,'Country weights'!$B$3:$FB$3,0)),"")</f>
        <v>0.18079845340201425</v>
      </c>
      <c r="BF70" s="44">
        <f>IF(AND(ISNUMBER(D69),ISNUMBER(D70)),INDEX('Country weights'!$B$6:$FB$133,MATCH(Goods!$BD70,'Country weights'!$A$6:$A$133,0),MATCH(Goods!BF$1,'Country weights'!$B$3:$FB$3,0)),"")</f>
        <v>6.1269077415910651E-2</v>
      </c>
      <c r="BG70" s="44">
        <f>IF(AND(ISNUMBER(E69),ISNUMBER(E70)),INDEX('Country weights'!$B$6:$FB$133,MATCH(Goods!$BD70,'Country weights'!$A$6:$A$133,0),MATCH(Goods!BG$1,'Country weights'!$B$3:$FB$3,0)),"")</f>
        <v>5.8326061938363198E-2</v>
      </c>
      <c r="BH70" s="44">
        <f>IF(AND(ISNUMBER(F69),ISNUMBER(F70)),INDEX('Country weights'!$B$6:$FB$133,MATCH(Goods!$BD70,'Country weights'!$A$6:$A$133,0),MATCH(Goods!BH$1,'Country weights'!$B$3:$FB$3,0)),"")</f>
        <v>3.7242729662079664E-2</v>
      </c>
      <c r="BI70" s="44">
        <f>IF(AND(ISNUMBER(G69),ISNUMBER(G70)),INDEX('Country weights'!$B$6:$FB$133,MATCH(Goods!$BD70,'Country weights'!$A$6:$A$133,0),MATCH(Goods!BI$1,'Country weights'!$B$3:$FB$3,0)),"")</f>
        <v>2.9789943453904402E-3</v>
      </c>
      <c r="BJ70" s="44">
        <f>IF(AND(ISNUMBER(H69),ISNUMBER(H70)),INDEX('Country weights'!$B$6:$FB$133,MATCH(Goods!$BD70,'Country weights'!$A$6:$A$133,0),MATCH(Goods!BJ$1,'Country weights'!$B$3:$FB$3,0)),"")</f>
        <v>1.8812425212113522E-2</v>
      </c>
      <c r="BK70" s="44">
        <f>IF(AND(ISNUMBER(I69),ISNUMBER(I70)),INDEX('Country weights'!$B$6:$FB$133,MATCH(Goods!$BD70,'Country weights'!$A$6:$A$133,0),MATCH(Goods!BK$1,'Country weights'!$B$3:$FB$3,0)),"")</f>
        <v>1.3997432608706315E-2</v>
      </c>
      <c r="BL70" s="44">
        <f>IF(AND(ISNUMBER(J69),ISNUMBER(J70)),INDEX('Country weights'!$B$6:$FB$133,MATCH(Goods!$BD70,'Country weights'!$A$6:$A$133,0),MATCH(Goods!BL$1,'Country weights'!$B$3:$FB$3,0)),"")</f>
        <v>4.5490215153836579E-3</v>
      </c>
      <c r="BM70" s="44">
        <f>IF(AND(ISNUMBER(K69),ISNUMBER(K70)),INDEX('Country weights'!$B$6:$FB$133,MATCH(Goods!$BD70,'Country weights'!$A$6:$A$133,0),MATCH(Goods!BM$1,'Country weights'!$B$3:$FB$3,0)),"")</f>
        <v>2.3990142672754886E-2</v>
      </c>
      <c r="BN70" s="44">
        <f>IF(AND(ISNUMBER(L69),ISNUMBER(L70)),INDEX('Country weights'!$B$6:$FB$133,MATCH(Goods!$BD70,'Country weights'!$A$6:$A$133,0),MATCH(Goods!BN$1,'Country weights'!$B$3:$FB$3,0)),"")</f>
        <v>2.4535513280378833E-3</v>
      </c>
      <c r="BO70" s="44">
        <f>IF(AND(ISNUMBER(M69),ISNUMBER(M70)),INDEX('Country weights'!$B$6:$FB$133,MATCH(Goods!$BD70,'Country weights'!$A$6:$A$133,0),MATCH(Goods!BO$1,'Country weights'!$B$3:$FB$3,0)),"")</f>
        <v>1.0211609275209997E-2</v>
      </c>
      <c r="BP70" s="44">
        <f>IF(AND(ISNUMBER(N69),ISNUMBER(N70)),INDEX('Country weights'!$B$6:$FB$133,MATCH(Goods!$BD70,'Country weights'!$A$6:$A$133,0),MATCH(Goods!BP$1,'Country weights'!$B$3:$FB$3,0)),"")</f>
        <v>8.3468846305689206E-3</v>
      </c>
      <c r="BQ70" s="44">
        <f>IF(AND(ISNUMBER(O69),ISNUMBER(O70)),INDEX('Country weights'!$B$6:$FB$133,MATCH(Goods!$BD70,'Country weights'!$A$6:$A$133,0),MATCH(Goods!BQ$1,'Country weights'!$B$3:$FB$3,0)),"")</f>
        <v>5.1122523153183047E-3</v>
      </c>
      <c r="BR70" s="44">
        <f>IF(AND(ISNUMBER(P69),ISNUMBER(P70)),INDEX('Country weights'!$B$6:$FB$133,MATCH(Goods!$BD70,'Country weights'!$A$6:$A$133,0),MATCH(Goods!BR$1,'Country weights'!$B$3:$FB$3,0)),"")</f>
        <v>1.4952315483777302E-2</v>
      </c>
      <c r="BS70" s="44">
        <f>IF(AND(ISNUMBER(Q69),ISNUMBER(Q70)),INDEX('Country weights'!$B$6:$FB$133,MATCH(Goods!$BD70,'Country weights'!$A$6:$A$133,0),MATCH(Goods!BS$1,'Country weights'!$B$3:$FB$3,0)),"")</f>
        <v>1.2365980914626078E-2</v>
      </c>
      <c r="BT70" s="44">
        <f>IF(AND(ISNUMBER(R69),ISNUMBER(R70)),INDEX('Country weights'!$B$6:$FB$133,MATCH(Goods!$BD70,'Country weights'!$A$6:$A$133,0),MATCH(Goods!BT$1,'Country weights'!$B$3:$FB$3,0)),"")</f>
        <v>9.6895822454757564E-3</v>
      </c>
      <c r="BU70" s="44">
        <f>IF(AND(ISNUMBER(S69),ISNUMBER(S70)),INDEX('Country weights'!$B$6:$FB$133,MATCH(Goods!$BD70,'Country weights'!$A$6:$A$133,0),MATCH(Goods!BU$1,'Country weights'!$B$3:$FB$3,0)),"")</f>
        <v>2.5928992612455591E-2</v>
      </c>
      <c r="BV70" s="44">
        <f>IF(AND(ISNUMBER(T69),ISNUMBER(T70)),INDEX('Country weights'!$B$6:$FB$133,MATCH(Goods!$BD70,'Country weights'!$A$6:$A$133,0),MATCH(Goods!BV$1,'Country weights'!$B$3:$FB$3,0)),"")</f>
        <v>1.525473121681083E-2</v>
      </c>
      <c r="BW70" s="44">
        <f>IF(AND(ISNUMBER(U69),ISNUMBER(U70)),INDEX('Country weights'!$B$6:$FB$133,MATCH(Goods!$BD70,'Country weights'!$A$6:$A$133,0),MATCH(Goods!BW$1,'Country weights'!$B$3:$FB$3,0)),"")</f>
        <v>3.289949284340344E-2</v>
      </c>
      <c r="BX70" s="44">
        <f>IF(AND(ISNUMBER(V69),ISNUMBER(V70)),INDEX('Country weights'!$B$6:$FB$133,MATCH(Goods!$BD70,'Country weights'!$A$6:$A$133,0),MATCH(Goods!BX$1,'Country weights'!$B$3:$FB$3,0)),"")</f>
        <v>3.5921675583152173E-2</v>
      </c>
      <c r="BY70" s="44">
        <f>IF(AND(ISNUMBER(W69),ISNUMBER(W70)),INDEX('Country weights'!$B$6:$FB$133,MATCH(Goods!$BD70,'Country weights'!$A$6:$A$133,0),MATCH(Goods!BY$1,'Country weights'!$B$3:$FB$3,0)),"")</f>
        <v>2.9342681964940043E-2</v>
      </c>
      <c r="BZ70" s="44">
        <f>IF(AND(ISNUMBER(X69),ISNUMBER(X70)),INDEX('Country weights'!$B$6:$FB$133,MATCH(Goods!$BD70,'Country weights'!$A$6:$A$133,0),MATCH(Goods!BZ$1,'Country weights'!$B$3:$FB$3,0)),"")</f>
        <v>1.8535284587188793E-2</v>
      </c>
      <c r="CA70" s="44">
        <f>IF(AND(ISNUMBER(Y69),ISNUMBER(Y70)),INDEX('Country weights'!$B$6:$FB$133,MATCH(Goods!$BD70,'Country weights'!$A$6:$A$133,0),MATCH(Goods!CA$1,'Country weights'!$B$3:$FB$3,0)),"")</f>
        <v>3.2572982432514046E-2</v>
      </c>
      <c r="CB70" s="44" t="str">
        <f>IF(AND(ISNUMBER(Z69),ISNUMBER(Z70)),INDEX('Country weights'!$B$6:$FB$133,MATCH(Goods!$BD70,'Country weights'!$A$6:$A$133,0),MATCH(Goods!CB$1,'Country weights'!$B$3:$FB$3,0)),"")</f>
        <v/>
      </c>
      <c r="CC70" s="44" t="str">
        <f>IF(AND(ISNUMBER(AA69),ISNUMBER(AA70)),INDEX('Country weights'!$B$6:$FB$133,MATCH(Goods!$BD70,'Country weights'!$A$6:$A$133,0),MATCH(Goods!CC$1,'Country weights'!$B$3:$FB$3,0)),"")</f>
        <v/>
      </c>
      <c r="CD70" s="46">
        <f t="shared" si="78"/>
        <v>0.65555235620619579</v>
      </c>
      <c r="CF70" s="39">
        <f t="shared" si="79"/>
        <v>40178</v>
      </c>
      <c r="CG70" s="45">
        <f t="shared" si="80"/>
        <v>0.27579559693497063</v>
      </c>
      <c r="CH70" s="45">
        <f t="shared" si="26"/>
        <v>9.3461760660103907E-2</v>
      </c>
      <c r="CI70" s="45">
        <f t="shared" si="27"/>
        <v>8.897239310664222E-2</v>
      </c>
      <c r="CJ70" s="45">
        <f t="shared" si="28"/>
        <v>5.6811220811729381E-2</v>
      </c>
      <c r="CK70" s="45">
        <f t="shared" si="29"/>
        <v>4.5442508400556107E-3</v>
      </c>
      <c r="CL70" s="45">
        <f t="shared" si="30"/>
        <v>2.8697059867169951E-2</v>
      </c>
      <c r="CM70" s="45">
        <f t="shared" si="31"/>
        <v>2.1352120049895142E-2</v>
      </c>
      <c r="CN70" s="45">
        <f t="shared" si="32"/>
        <v>6.9392192283614035E-3</v>
      </c>
      <c r="CO70" s="45">
        <f t="shared" si="33"/>
        <v>3.6595311489062955E-2</v>
      </c>
      <c r="CP70" s="45">
        <f t="shared" si="34"/>
        <v>3.7427236815027929E-3</v>
      </c>
      <c r="CQ70" s="45">
        <f t="shared" si="35"/>
        <v>1.5577107119721897E-2</v>
      </c>
      <c r="CR70" s="45">
        <f t="shared" si="36"/>
        <v>1.2732598016844763E-2</v>
      </c>
      <c r="CS70" s="45">
        <f t="shared" si="37"/>
        <v>7.7983890484413267E-3</v>
      </c>
      <c r="CT70" s="45">
        <f t="shared" si="38"/>
        <v>2.2808728154543066E-2</v>
      </c>
      <c r="CU70" s="45">
        <f t="shared" si="39"/>
        <v>1.8863452777731323E-2</v>
      </c>
      <c r="CV70" s="45">
        <f t="shared" si="40"/>
        <v>1.4780790815170253E-2</v>
      </c>
      <c r="CW70" s="45">
        <f t="shared" si="41"/>
        <v>3.9552893627766858E-2</v>
      </c>
      <c r="CX70" s="45">
        <f t="shared" si="42"/>
        <v>2.3270042541060819E-2</v>
      </c>
      <c r="CY70" s="45">
        <f t="shared" si="43"/>
        <v>5.0185911974748997E-2</v>
      </c>
      <c r="CZ70" s="45">
        <f t="shared" si="44"/>
        <v>5.4796043737890952E-2</v>
      </c>
      <c r="DA70" s="45">
        <f t="shared" si="45"/>
        <v>4.4760241782596341E-2</v>
      </c>
      <c r="DB70" s="45">
        <f t="shared" si="46"/>
        <v>2.827430091847424E-2</v>
      </c>
      <c r="DC70" s="45">
        <f t="shared" si="47"/>
        <v>4.9687842815515137E-2</v>
      </c>
      <c r="DD70" s="45" t="str">
        <f t="shared" si="48"/>
        <v/>
      </c>
      <c r="DE70" s="45" t="str">
        <f t="shared" si="49"/>
        <v/>
      </c>
      <c r="DF70" s="46">
        <f t="shared" si="81"/>
        <v>0.99999999999999978</v>
      </c>
      <c r="DG70" s="47">
        <f>SUMPRODUCT(AD70:BB70,CG70:DE70,'Sector weights'!B57:Z57)</f>
        <v>3.8165059589735399</v>
      </c>
      <c r="DI70" s="45">
        <f>IF(AND(ISNUMBER(C69),ISNUMBER(C70)),CG70*'Sector weights'!B57,"")</f>
        <v>0.21241467205954984</v>
      </c>
      <c r="DJ70" s="45">
        <f>IF(AND(ISNUMBER(D69),ISNUMBER(D70)),CH70*'Sector weights'!C57,"")</f>
        <v>6.9519564487182342E-2</v>
      </c>
      <c r="DK70" s="45">
        <f>IF(AND(ISNUMBER(E69),ISNUMBER(E70)),CI70*'Sector weights'!D57,"")</f>
        <v>7.0722909037581674E-2</v>
      </c>
      <c r="DL70" s="45">
        <f>IF(AND(ISNUMBER(F69),ISNUMBER(F70)),CJ70*'Sector weights'!E57,"")</f>
        <v>4.5519754002937236E-2</v>
      </c>
      <c r="DM70" s="45">
        <f>IF(AND(ISNUMBER(G69),ISNUMBER(G70)),CK70*'Sector weights'!F57,"")</f>
        <v>3.2999785921332945E-3</v>
      </c>
      <c r="DN70" s="45">
        <f>IF(AND(ISNUMBER(H69),ISNUMBER(H70)),CL70*'Sector weights'!G57,"")</f>
        <v>2.1004869083169845E-2</v>
      </c>
      <c r="DO70" s="45">
        <f>IF(AND(ISNUMBER(I69),ISNUMBER(I70)),CM70*'Sector weights'!H57,"")</f>
        <v>1.6689510741767569E-2</v>
      </c>
      <c r="DP70" s="45">
        <f>IF(AND(ISNUMBER(J69),ISNUMBER(J70)),CN70*'Sector weights'!I57,"")</f>
        <v>5.6079065135114289E-3</v>
      </c>
      <c r="DQ70" s="45">
        <f>IF(AND(ISNUMBER(K69),ISNUMBER(K70)),CO70*'Sector weights'!J57,"")</f>
        <v>3.3026308536958399E-2</v>
      </c>
      <c r="DR70" s="45">
        <f>IF(AND(ISNUMBER(L69),ISNUMBER(L70)),CP70*'Sector weights'!K57,"")</f>
        <v>2.874481316712597E-3</v>
      </c>
      <c r="DS70" s="45">
        <f>IF(AND(ISNUMBER(M69),ISNUMBER(M70)),CQ70*'Sector weights'!L57,"")</f>
        <v>1.3345100090943612E-2</v>
      </c>
      <c r="DT70" s="45">
        <f>IF(AND(ISNUMBER(N69),ISNUMBER(N70)),CR70*'Sector weights'!M57,"")</f>
        <v>1.0671720572403559E-2</v>
      </c>
      <c r="DU70" s="45">
        <f>IF(AND(ISNUMBER(O69),ISNUMBER(O70)),CS70*'Sector weights'!N57,"")</f>
        <v>6.4859635832168333E-3</v>
      </c>
      <c r="DV70" s="45">
        <f>IF(AND(ISNUMBER(P69),ISNUMBER(P70)),CT70*'Sector weights'!O57,"")</f>
        <v>1.5148863180859937E-2</v>
      </c>
      <c r="DW70" s="45">
        <f>IF(AND(ISNUMBER(Q69),ISNUMBER(Q70)),CU70*'Sector weights'!P57,"")</f>
        <v>1.0809255264216236E-2</v>
      </c>
      <c r="DX70" s="45">
        <f>IF(AND(ISNUMBER(R69),ISNUMBER(R70)),CV70*'Sector weights'!Q57,"")</f>
        <v>1.0304060498015601E-2</v>
      </c>
      <c r="DY70" s="45">
        <f>IF(AND(ISNUMBER(S69),ISNUMBER(S70)),CW70*'Sector weights'!R57,"")</f>
        <v>2.8046019989117512E-2</v>
      </c>
      <c r="DZ70" s="45">
        <f>IF(AND(ISNUMBER(T69),ISNUMBER(T70)),CX70*'Sector weights'!S57,"")</f>
        <v>2.0282817852635249E-2</v>
      </c>
      <c r="EA70" s="45">
        <f>IF(AND(ISNUMBER(U69),ISNUMBER(U70)),CY70*'Sector weights'!T57,"")</f>
        <v>4.2781579641320643E-2</v>
      </c>
      <c r="EB70" s="45">
        <f>IF(AND(ISNUMBER(V69),ISNUMBER(V70)),CZ70*'Sector weights'!U57,"")</f>
        <v>4.3615779743962198E-2</v>
      </c>
      <c r="EC70" s="45">
        <f>IF(AND(ISNUMBER(W69),ISNUMBER(W70)),DA70*'Sector weights'!V57,"")</f>
        <v>3.126249879674612E-2</v>
      </c>
      <c r="ED70" s="45">
        <f>IF(AND(ISNUMBER(X69),ISNUMBER(X70)),DB70*'Sector weights'!W57,"")</f>
        <v>2.417930260357443E-2</v>
      </c>
      <c r="EE70" s="45">
        <f>IF(AND(ISNUMBER(Y69),ISNUMBER(Y70)),DC70*'Sector weights'!X57,"")</f>
        <v>4.1522495526591742E-2</v>
      </c>
      <c r="EF70" s="45" t="str">
        <f>IF(AND(ISNUMBER(Z69),ISNUMBER(Z70)),DD70*'Sector weights'!Y57,"")</f>
        <v/>
      </c>
      <c r="EG70" s="45" t="str">
        <f>IF(AND(ISNUMBER(AA69),ISNUMBER(AA70)),DE70*'Sector weights'!Z57,"")</f>
        <v/>
      </c>
      <c r="EH70" s="46">
        <f t="shared" si="82"/>
        <v>0.77913541171510803</v>
      </c>
      <c r="EI70" s="47">
        <f t="shared" si="83"/>
        <v>3.8165059589735399</v>
      </c>
      <c r="EK70" s="39">
        <f t="shared" si="84"/>
        <v>40178</v>
      </c>
      <c r="EL70" s="45">
        <f t="shared" si="85"/>
        <v>0.27262869697061026</v>
      </c>
      <c r="EM70" s="45">
        <f t="shared" si="51"/>
        <v>8.9226549636794425E-2</v>
      </c>
      <c r="EN70" s="45">
        <f t="shared" si="52"/>
        <v>9.0771011013219882E-2</v>
      </c>
      <c r="EO70" s="45">
        <f t="shared" si="53"/>
        <v>5.8423418212675972E-2</v>
      </c>
      <c r="EP70" s="45">
        <f t="shared" si="54"/>
        <v>4.2354365396755148E-3</v>
      </c>
      <c r="EQ70" s="45">
        <f t="shared" si="55"/>
        <v>2.6959202171201409E-2</v>
      </c>
      <c r="ER70" s="45">
        <f t="shared" si="56"/>
        <v>2.1420552179792478E-2</v>
      </c>
      <c r="ES70" s="45">
        <f t="shared" si="57"/>
        <v>7.1976018920340999E-3</v>
      </c>
      <c r="ET70" s="45">
        <f t="shared" si="58"/>
        <v>4.238840648284449E-2</v>
      </c>
      <c r="EU70" s="45">
        <f t="shared" si="59"/>
        <v>3.6893218733121264E-3</v>
      </c>
      <c r="EV70" s="45">
        <f t="shared" si="60"/>
        <v>1.7128088250496908E-2</v>
      </c>
      <c r="EW70" s="45">
        <f t="shared" si="61"/>
        <v>1.3696875295286527E-2</v>
      </c>
      <c r="EX70" s="45">
        <f t="shared" si="62"/>
        <v>8.3245652625893417E-3</v>
      </c>
      <c r="EY70" s="45">
        <f t="shared" si="63"/>
        <v>1.9443171178053373E-2</v>
      </c>
      <c r="EZ70" s="45">
        <f t="shared" si="64"/>
        <v>1.3873397488662287E-2</v>
      </c>
      <c r="FA70" s="45">
        <f t="shared" si="65"/>
        <v>1.3224993169458578E-2</v>
      </c>
      <c r="FB70" s="45">
        <f t="shared" si="66"/>
        <v>3.5996335896708774E-2</v>
      </c>
      <c r="FC70" s="45">
        <f t="shared" si="67"/>
        <v>2.6032468230376995E-2</v>
      </c>
      <c r="FD70" s="45">
        <f t="shared" si="68"/>
        <v>5.4909042764653325E-2</v>
      </c>
      <c r="FE70" s="45">
        <f t="shared" si="69"/>
        <v>5.5979716860707095E-2</v>
      </c>
      <c r="FF70" s="45">
        <f t="shared" si="70"/>
        <v>4.0124602638619764E-2</v>
      </c>
      <c r="FG70" s="45">
        <f t="shared" si="71"/>
        <v>3.1033504882480717E-2</v>
      </c>
      <c r="FH70" s="45">
        <f t="shared" si="72"/>
        <v>5.3293041109745504E-2</v>
      </c>
      <c r="FI70" s="45" t="str">
        <f t="shared" si="73"/>
        <v/>
      </c>
      <c r="FJ70" s="45" t="str">
        <f t="shared" si="74"/>
        <v/>
      </c>
      <c r="FK70" s="46">
        <f t="shared" si="86"/>
        <v>0.99999999999999978</v>
      </c>
      <c r="FL70" s="47">
        <f t="shared" si="87"/>
        <v>4.8983859565210599</v>
      </c>
    </row>
    <row r="71" spans="1:168" x14ac:dyDescent="0.2">
      <c r="A71" t="s">
        <v>7</v>
      </c>
      <c r="B71" s="11">
        <v>40268</v>
      </c>
      <c r="C71" s="2">
        <v>1711.2</v>
      </c>
      <c r="D71" s="3">
        <v>116169</v>
      </c>
      <c r="E71" s="9">
        <v>58638.2</v>
      </c>
      <c r="F71" s="3">
        <v>458959</v>
      </c>
      <c r="G71" s="3">
        <v>9878</v>
      </c>
      <c r="H71" s="2">
        <v>71589</v>
      </c>
      <c r="I71" s="2">
        <v>1113005.3</v>
      </c>
      <c r="J71" s="2">
        <v>8331782.2000000002</v>
      </c>
      <c r="K71" s="2">
        <v>1505393.6394254814</v>
      </c>
      <c r="L71" s="9">
        <v>8226.6609000000008</v>
      </c>
      <c r="M71" s="3">
        <v>514392</v>
      </c>
      <c r="N71" s="9">
        <v>5348.0659999999998</v>
      </c>
      <c r="O71" s="2">
        <v>44370</v>
      </c>
      <c r="P71" s="2">
        <v>23277.9</v>
      </c>
      <c r="Q71" s="3">
        <v>120828</v>
      </c>
      <c r="R71" s="3">
        <v>192011</v>
      </c>
      <c r="S71" s="2">
        <v>52267</v>
      </c>
      <c r="T71" s="2">
        <v>143266.70000000001</v>
      </c>
      <c r="U71" s="3">
        <v>982274</v>
      </c>
      <c r="V71" s="2">
        <v>88286.7</v>
      </c>
      <c r="W71" s="2">
        <v>89772.800000000003</v>
      </c>
      <c r="X71" s="3">
        <v>1761595.8354865818</v>
      </c>
      <c r="Y71" s="2">
        <v>306717.5</v>
      </c>
      <c r="Z71" s="3" t="e">
        <v>#N/A</v>
      </c>
      <c r="AA71" s="3" t="e">
        <v>#N/A</v>
      </c>
      <c r="AC71" s="43">
        <f t="shared" si="75"/>
        <v>40268</v>
      </c>
      <c r="AD71" s="45">
        <f t="shared" si="76"/>
        <v>3.071919045898075</v>
      </c>
      <c r="AE71" s="45">
        <f t="shared" si="0"/>
        <v>1.7892347998282654</v>
      </c>
      <c r="AF71" s="45">
        <f t="shared" si="1"/>
        <v>2.7505541585988613</v>
      </c>
      <c r="AG71" s="45">
        <f t="shared" si="2"/>
        <v>3.8523851977897206</v>
      </c>
      <c r="AH71" s="45">
        <f t="shared" si="3"/>
        <v>1.6673528200905618</v>
      </c>
      <c r="AI71" s="45">
        <f t="shared" si="4"/>
        <v>3.8003131887252017</v>
      </c>
      <c r="AJ71" s="45">
        <f t="shared" si="5"/>
        <v>4.3694292613539742</v>
      </c>
      <c r="AK71" s="45">
        <f t="shared" si="6"/>
        <v>6.7236149129937806</v>
      </c>
      <c r="AL71" s="45">
        <f t="shared" si="7"/>
        <v>6.0995593494677758</v>
      </c>
      <c r="AM71" s="45">
        <f t="shared" si="8"/>
        <v>-4.8092371956665048E-2</v>
      </c>
      <c r="AN71" s="45">
        <f t="shared" si="9"/>
        <v>1.3750086221337554</v>
      </c>
      <c r="AO71" s="45">
        <f t="shared" si="10"/>
        <v>-0.77598971853047871</v>
      </c>
      <c r="AP71" s="45">
        <f t="shared" si="11"/>
        <v>6.1782991370769702</v>
      </c>
      <c r="AQ71" s="45">
        <f t="shared" si="12"/>
        <v>3.9136296269842719</v>
      </c>
      <c r="AR71" s="45">
        <f t="shared" si="13"/>
        <v>1.1578550797438192</v>
      </c>
      <c r="AS71" s="45">
        <f t="shared" si="14"/>
        <v>2.0575103646220949</v>
      </c>
      <c r="AT71" s="45">
        <f t="shared" si="15"/>
        <v>4.3822282401388524</v>
      </c>
      <c r="AU71" s="45">
        <f t="shared" si="16"/>
        <v>1.3649597594410645</v>
      </c>
      <c r="AV71" s="45">
        <f t="shared" si="17"/>
        <v>4.7890827858866558</v>
      </c>
      <c r="AW71" s="45">
        <f t="shared" si="18"/>
        <v>2.9460052565176031</v>
      </c>
      <c r="AX71" s="45">
        <f t="shared" si="19"/>
        <v>6.2261717409568096</v>
      </c>
      <c r="AY71" s="45">
        <f t="shared" si="20"/>
        <v>9.511280908762366</v>
      </c>
      <c r="AZ71" s="45">
        <f t="shared" si="21"/>
        <v>4.0125459034722422</v>
      </c>
      <c r="BA71" s="45" t="str">
        <f t="shared" si="22"/>
        <v/>
      </c>
      <c r="BB71" s="45" t="str">
        <f t="shared" si="23"/>
        <v/>
      </c>
      <c r="BD71" s="39">
        <f t="shared" si="77"/>
        <v>40268</v>
      </c>
      <c r="BE71" s="44">
        <f>IF(AND(ISNUMBER(C70),ISNUMBER(C71)),INDEX('Country weights'!$B$6:$FB$133,MATCH(Goods!$BD71,'Country weights'!$A$6:$A$133,0),MATCH(Goods!BE$1,'Country weights'!$B$3:$FB$3,0)),"")</f>
        <v>0.17650642468591235</v>
      </c>
      <c r="BF71" s="44">
        <f>IF(AND(ISNUMBER(D70),ISNUMBER(D71)),INDEX('Country weights'!$B$6:$FB$133,MATCH(Goods!$BD71,'Country weights'!$A$6:$A$133,0),MATCH(Goods!BF$1,'Country weights'!$B$3:$FB$3,0)),"")</f>
        <v>5.5717500158436649E-2</v>
      </c>
      <c r="BG71" s="44">
        <f>IF(AND(ISNUMBER(E70),ISNUMBER(E71)),INDEX('Country weights'!$B$6:$FB$133,MATCH(Goods!$BD71,'Country weights'!$A$6:$A$133,0),MATCH(Goods!BG$1,'Country weights'!$B$3:$FB$3,0)),"")</f>
        <v>5.8507365098308055E-2</v>
      </c>
      <c r="BH71" s="44">
        <f>IF(AND(ISNUMBER(F70),ISNUMBER(F71)),INDEX('Country weights'!$B$6:$FB$133,MATCH(Goods!$BD71,'Country weights'!$A$6:$A$133,0),MATCH(Goods!BH$1,'Country weights'!$B$3:$FB$3,0)),"")</f>
        <v>3.7082867059417116E-2</v>
      </c>
      <c r="BI71" s="44">
        <f>IF(AND(ISNUMBER(G70),ISNUMBER(G71)),INDEX('Country weights'!$B$6:$FB$133,MATCH(Goods!$BD71,'Country weights'!$A$6:$A$133,0),MATCH(Goods!BI$1,'Country weights'!$B$3:$FB$3,0)),"")</f>
        <v>2.9468959215809137E-3</v>
      </c>
      <c r="BJ71" s="44">
        <f>IF(AND(ISNUMBER(H70),ISNUMBER(H71)),INDEX('Country weights'!$B$6:$FB$133,MATCH(Goods!$BD71,'Country weights'!$A$6:$A$133,0),MATCH(Goods!BJ$1,'Country weights'!$B$3:$FB$3,0)),"")</f>
        <v>1.9188405522529876E-2</v>
      </c>
      <c r="BK71" s="44">
        <f>IF(AND(ISNUMBER(I70),ISNUMBER(I71)),INDEX('Country weights'!$B$6:$FB$133,MATCH(Goods!$BD71,'Country weights'!$A$6:$A$133,0),MATCH(Goods!BK$1,'Country weights'!$B$3:$FB$3,0)),"")</f>
        <v>1.5331353625040609E-2</v>
      </c>
      <c r="BL71" s="44">
        <f>IF(AND(ISNUMBER(J70),ISNUMBER(J71)),INDEX('Country weights'!$B$6:$FB$133,MATCH(Goods!$BD71,'Country weights'!$A$6:$A$133,0),MATCH(Goods!BL$1,'Country weights'!$B$3:$FB$3,0)),"")</f>
        <v>5.0342290263459752E-3</v>
      </c>
      <c r="BM71" s="44">
        <f>IF(AND(ISNUMBER(K70),ISNUMBER(K71)),INDEX('Country weights'!$B$6:$FB$133,MATCH(Goods!$BD71,'Country weights'!$A$6:$A$133,0),MATCH(Goods!BM$1,'Country weights'!$B$3:$FB$3,0)),"")</f>
        <v>2.4715560349867709E-2</v>
      </c>
      <c r="BN71" s="44">
        <f>IF(AND(ISNUMBER(L70),ISNUMBER(L71)),INDEX('Country weights'!$B$6:$FB$133,MATCH(Goods!$BD71,'Country weights'!$A$6:$A$133,0),MATCH(Goods!BN$1,'Country weights'!$B$3:$FB$3,0)),"")</f>
        <v>1.9939856721056144E-3</v>
      </c>
      <c r="BO71" s="44">
        <f>IF(AND(ISNUMBER(M70),ISNUMBER(M71)),INDEX('Country weights'!$B$6:$FB$133,MATCH(Goods!$BD71,'Country weights'!$A$6:$A$133,0),MATCH(Goods!BO$1,'Country weights'!$B$3:$FB$3,0)),"")</f>
        <v>9.6454313878054226E-3</v>
      </c>
      <c r="BP71" s="44">
        <f>IF(AND(ISNUMBER(N70),ISNUMBER(N71)),INDEX('Country weights'!$B$6:$FB$133,MATCH(Goods!$BD71,'Country weights'!$A$6:$A$133,0),MATCH(Goods!BP$1,'Country weights'!$B$3:$FB$3,0)),"")</f>
        <v>7.4040690329321588E-3</v>
      </c>
      <c r="BQ71" s="44">
        <f>IF(AND(ISNUMBER(O70),ISNUMBER(O71)),INDEX('Country weights'!$B$6:$FB$133,MATCH(Goods!$BD71,'Country weights'!$A$6:$A$133,0),MATCH(Goods!BQ$1,'Country weights'!$B$3:$FB$3,0)),"")</f>
        <v>4.7964280657662537E-3</v>
      </c>
      <c r="BR71" s="44">
        <f>IF(AND(ISNUMBER(P70),ISNUMBER(P71)),INDEX('Country weights'!$B$6:$FB$133,MATCH(Goods!$BD71,'Country weights'!$A$6:$A$133,0),MATCH(Goods!BR$1,'Country weights'!$B$3:$FB$3,0)),"")</f>
        <v>1.4486035917272854E-2</v>
      </c>
      <c r="BS71" s="44">
        <f>IF(AND(ISNUMBER(Q70),ISNUMBER(Q71)),INDEX('Country weights'!$B$6:$FB$133,MATCH(Goods!$BD71,'Country weights'!$A$6:$A$133,0),MATCH(Goods!BS$1,'Country weights'!$B$3:$FB$3,0)),"")</f>
        <v>1.0364091743023052E-2</v>
      </c>
      <c r="BT71" s="44">
        <f>IF(AND(ISNUMBER(R70),ISNUMBER(R71)),INDEX('Country weights'!$B$6:$FB$133,MATCH(Goods!$BD71,'Country weights'!$A$6:$A$133,0),MATCH(Goods!BT$1,'Country weights'!$B$3:$FB$3,0)),"")</f>
        <v>8.9435282164239006E-3</v>
      </c>
      <c r="BU71" s="44">
        <f>IF(AND(ISNUMBER(S70),ISNUMBER(S71)),INDEX('Country weights'!$B$6:$FB$133,MATCH(Goods!$BD71,'Country weights'!$A$6:$A$133,0),MATCH(Goods!BU$1,'Country weights'!$B$3:$FB$3,0)),"")</f>
        <v>2.4438646793217143E-2</v>
      </c>
      <c r="BV71" s="44">
        <f>IF(AND(ISNUMBER(T70),ISNUMBER(T71)),INDEX('Country weights'!$B$6:$FB$133,MATCH(Goods!$BD71,'Country weights'!$A$6:$A$133,0),MATCH(Goods!BV$1,'Country weights'!$B$3:$FB$3,0)),"")</f>
        <v>1.4971441027751307E-2</v>
      </c>
      <c r="BW71" s="44">
        <f>IF(AND(ISNUMBER(U70),ISNUMBER(U71)),INDEX('Country weights'!$B$6:$FB$133,MATCH(Goods!$BD71,'Country weights'!$A$6:$A$133,0),MATCH(Goods!BW$1,'Country weights'!$B$3:$FB$3,0)),"")</f>
        <v>3.3658379297910788E-2</v>
      </c>
      <c r="BX71" s="44">
        <f>IF(AND(ISNUMBER(V70),ISNUMBER(V71)),INDEX('Country weights'!$B$6:$FB$133,MATCH(Goods!$BD71,'Country weights'!$A$6:$A$133,0),MATCH(Goods!BX$1,'Country weights'!$B$3:$FB$3,0)),"")</f>
        <v>3.7879837662549126E-2</v>
      </c>
      <c r="BY71" s="44">
        <f>IF(AND(ISNUMBER(W70),ISNUMBER(W71)),INDEX('Country weights'!$B$6:$FB$133,MATCH(Goods!$BD71,'Country weights'!$A$6:$A$133,0),MATCH(Goods!BY$1,'Country weights'!$B$3:$FB$3,0)),"")</f>
        <v>3.0411634708219223E-2</v>
      </c>
      <c r="BZ71" s="44">
        <f>IF(AND(ISNUMBER(X70),ISNUMBER(X71)),INDEX('Country weights'!$B$6:$FB$133,MATCH(Goods!$BD71,'Country weights'!$A$6:$A$133,0),MATCH(Goods!BZ$1,'Country weights'!$B$3:$FB$3,0)),"")</f>
        <v>2.1387815105470758E-2</v>
      </c>
      <c r="CA71" s="44">
        <f>IF(AND(ISNUMBER(Y70),ISNUMBER(Y71)),INDEX('Country weights'!$B$6:$FB$133,MATCH(Goods!$BD71,'Country weights'!$A$6:$A$133,0),MATCH(Goods!CA$1,'Country weights'!$B$3:$FB$3,0)),"")</f>
        <v>3.4276036022776991E-2</v>
      </c>
      <c r="CB71" s="44" t="str">
        <f>IF(AND(ISNUMBER(Z70),ISNUMBER(Z71)),INDEX('Country weights'!$B$6:$FB$133,MATCH(Goods!$BD71,'Country weights'!$A$6:$A$133,0),MATCH(Goods!CB$1,'Country weights'!$B$3:$FB$3,0)),"")</f>
        <v/>
      </c>
      <c r="CC71" s="44" t="str">
        <f>IF(AND(ISNUMBER(AA70),ISNUMBER(AA71)),INDEX('Country weights'!$B$6:$FB$133,MATCH(Goods!$BD71,'Country weights'!$A$6:$A$133,0),MATCH(Goods!CC$1,'Country weights'!$B$3:$FB$3,0)),"")</f>
        <v/>
      </c>
      <c r="CD71" s="46">
        <f t="shared" si="78"/>
        <v>0.64968796210066382</v>
      </c>
      <c r="CF71" s="39">
        <f t="shared" si="79"/>
        <v>40268</v>
      </c>
      <c r="CG71" s="45">
        <f t="shared" si="80"/>
        <v>0.27167876731963231</v>
      </c>
      <c r="CH71" s="45">
        <f t="shared" si="26"/>
        <v>8.5760401005865766E-2</v>
      </c>
      <c r="CI71" s="45">
        <f t="shared" si="27"/>
        <v>9.0054562361189042E-2</v>
      </c>
      <c r="CJ71" s="45">
        <f t="shared" si="28"/>
        <v>5.7077965458241675E-2</v>
      </c>
      <c r="CK71" s="45">
        <f t="shared" si="29"/>
        <v>4.5358635121583437E-3</v>
      </c>
      <c r="CL71" s="45">
        <f t="shared" si="30"/>
        <v>2.9534802307999035E-2</v>
      </c>
      <c r="CM71" s="45">
        <f t="shared" si="31"/>
        <v>2.3598026313230568E-2</v>
      </c>
      <c r="CN71" s="45">
        <f t="shared" si="32"/>
        <v>7.7486875546663777E-3</v>
      </c>
      <c r="CO71" s="45">
        <f t="shared" si="33"/>
        <v>3.8042201474618419E-2</v>
      </c>
      <c r="CP71" s="45">
        <f t="shared" si="34"/>
        <v>3.0691436326730995E-3</v>
      </c>
      <c r="CQ71" s="45">
        <f t="shared" si="35"/>
        <v>1.4846252278737685E-2</v>
      </c>
      <c r="CR71" s="45">
        <f t="shared" si="36"/>
        <v>1.1396346346009346E-2</v>
      </c>
      <c r="CS71" s="45">
        <f t="shared" si="37"/>
        <v>7.3826642104584455E-3</v>
      </c>
      <c r="CT71" s="45">
        <f t="shared" si="38"/>
        <v>2.2296912921757912E-2</v>
      </c>
      <c r="CU71" s="45">
        <f t="shared" si="39"/>
        <v>1.5952414616876062E-2</v>
      </c>
      <c r="CV71" s="45">
        <f t="shared" si="40"/>
        <v>1.3765882605407077E-2</v>
      </c>
      <c r="CW71" s="45">
        <f t="shared" si="41"/>
        <v>3.7615976005155802E-2</v>
      </c>
      <c r="CX71" s="45">
        <f t="shared" si="42"/>
        <v>2.3044048683530334E-2</v>
      </c>
      <c r="CY71" s="45">
        <f t="shared" si="43"/>
        <v>5.1806992373818521E-2</v>
      </c>
      <c r="CZ71" s="45">
        <f t="shared" si="44"/>
        <v>5.8304662964772554E-2</v>
      </c>
      <c r="DA71" s="45">
        <f t="shared" si="45"/>
        <v>4.6809601658445367E-2</v>
      </c>
      <c r="DB71" s="45">
        <f t="shared" si="46"/>
        <v>3.2920134515524377E-2</v>
      </c>
      <c r="DC71" s="45">
        <f t="shared" si="47"/>
        <v>5.2757689879231906E-2</v>
      </c>
      <c r="DD71" s="45" t="str">
        <f t="shared" si="48"/>
        <v/>
      </c>
      <c r="DE71" s="45" t="str">
        <f t="shared" si="49"/>
        <v/>
      </c>
      <c r="DF71" s="46">
        <f t="shared" si="81"/>
        <v>0.99999999999999989</v>
      </c>
      <c r="DG71" s="47">
        <f>SUMPRODUCT(AD71:BB71,CG71:DE71,'Sector weights'!B58:Z58)</f>
        <v>2.8434339658800987</v>
      </c>
      <c r="DI71" s="45">
        <f>IF(AND(ISNUMBER(C70),ISNUMBER(C71)),CG71*'Sector weights'!B58,"")</f>
        <v>0.21108250163986031</v>
      </c>
      <c r="DJ71" s="45">
        <f>IF(AND(ISNUMBER(D70),ISNUMBER(D71)),CH71*'Sector weights'!C58,"")</f>
        <v>6.3890499471884757E-2</v>
      </c>
      <c r="DK71" s="45">
        <f>IF(AND(ISNUMBER(E70),ISNUMBER(E71)),CI71*'Sector weights'!D58,"")</f>
        <v>7.1802607221079895E-2</v>
      </c>
      <c r="DL71" s="45">
        <f>IF(AND(ISNUMBER(F70),ISNUMBER(F71)),CJ71*'Sector weights'!E58,"")</f>
        <v>4.5669854247253124E-2</v>
      </c>
      <c r="DM71" s="45">
        <f>IF(AND(ISNUMBER(G70),ISNUMBER(G71)),CK71*'Sector weights'!F58,"")</f>
        <v>3.3452595934515307E-3</v>
      </c>
      <c r="DN71" s="45">
        <f>IF(AND(ISNUMBER(H70),ISNUMBER(H71)),CL71*'Sector weights'!G58,"")</f>
        <v>2.1426984122211931E-2</v>
      </c>
      <c r="DO71" s="45">
        <f>IF(AND(ISNUMBER(I70),ISNUMBER(I71)),CM71*'Sector weights'!H58,"")</f>
        <v>1.8907149241723008E-2</v>
      </c>
      <c r="DP71" s="45">
        <f>IF(AND(ISNUMBER(J70),ISNUMBER(J71)),CN71*'Sector weights'!I58,"")</f>
        <v>6.3917943239171285E-3</v>
      </c>
      <c r="DQ71" s="45">
        <f>IF(AND(ISNUMBER(K70),ISNUMBER(K71)),CO71*'Sector weights'!J58,"")</f>
        <v>3.4727671313353588E-2</v>
      </c>
      <c r="DR71" s="45">
        <f>IF(AND(ISNUMBER(L70),ISNUMBER(L71)),CP71*'Sector weights'!K58,"")</f>
        <v>2.4243206227813128E-3</v>
      </c>
      <c r="DS71" s="45">
        <f>IF(AND(ISNUMBER(M70),ISNUMBER(M71)),CQ71*'Sector weights'!L58,"")</f>
        <v>1.2735387765064939E-2</v>
      </c>
      <c r="DT71" s="45">
        <f>IF(AND(ISNUMBER(N70),ISNUMBER(N71)),CR71*'Sector weights'!M58,"")</f>
        <v>9.4651964826702184E-3</v>
      </c>
      <c r="DU71" s="45">
        <f>IF(AND(ISNUMBER(O70),ISNUMBER(O71)),CS71*'Sector weights'!N58,"")</f>
        <v>6.1585745339167606E-3</v>
      </c>
      <c r="DV71" s="45">
        <f>IF(AND(ISNUMBER(P70),ISNUMBER(P71)),CT71*'Sector weights'!O58,"")</f>
        <v>1.5192680593951961E-2</v>
      </c>
      <c r="DW71" s="45">
        <f>IF(AND(ISNUMBER(Q70),ISNUMBER(Q71)),CU71*'Sector weights'!P58,"")</f>
        <v>9.5535486137377224E-3</v>
      </c>
      <c r="DX71" s="45">
        <f>IF(AND(ISNUMBER(R70),ISNUMBER(R71)),CV71*'Sector weights'!Q58,"")</f>
        <v>9.5494047216984762E-3</v>
      </c>
      <c r="DY71" s="45">
        <f>IF(AND(ISNUMBER(S70),ISNUMBER(S71)),CW71*'Sector weights'!R58,"")</f>
        <v>2.6858508466138558E-2</v>
      </c>
      <c r="DZ71" s="45">
        <f>IF(AND(ISNUMBER(T70),ISNUMBER(T71)),CX71*'Sector weights'!S58,"")</f>
        <v>2.018512016485588E-2</v>
      </c>
      <c r="EA71" s="45">
        <f>IF(AND(ISNUMBER(U70),ISNUMBER(U71)),CY71*'Sector weights'!T58,"")</f>
        <v>4.446280459923619E-2</v>
      </c>
      <c r="EB71" s="45">
        <f>IF(AND(ISNUMBER(V70),ISNUMBER(V71)),CZ71*'Sector weights'!U58,"")</f>
        <v>4.6051484743274126E-2</v>
      </c>
      <c r="EC71" s="45">
        <f>IF(AND(ISNUMBER(W70),ISNUMBER(W71)),DA71*'Sector weights'!V58,"")</f>
        <v>3.3232102723696096E-2</v>
      </c>
      <c r="ED71" s="45">
        <f>IF(AND(ISNUMBER(X70),ISNUMBER(X71)),DB71*'Sector weights'!W58,"")</f>
        <v>2.815486602898001E-2</v>
      </c>
      <c r="EE71" s="45">
        <f>IF(AND(ISNUMBER(Y70),ISNUMBER(Y71)),DC71*'Sector weights'!X58,"")</f>
        <v>4.3866106020525389E-2</v>
      </c>
      <c r="EF71" s="45" t="str">
        <f>IF(AND(ISNUMBER(Z70),ISNUMBER(Z71)),DD71*'Sector weights'!Y58,"")</f>
        <v/>
      </c>
      <c r="EG71" s="45" t="str">
        <f>IF(AND(ISNUMBER(AA70),ISNUMBER(AA71)),DE71*'Sector weights'!Z58,"")</f>
        <v/>
      </c>
      <c r="EH71" s="46">
        <f t="shared" si="82"/>
        <v>0.78513442725526306</v>
      </c>
      <c r="EI71" s="47">
        <f t="shared" si="83"/>
        <v>2.8434339658800987</v>
      </c>
      <c r="EK71" s="39">
        <f t="shared" si="84"/>
        <v>40268</v>
      </c>
      <c r="EL71" s="45">
        <f t="shared" si="85"/>
        <v>0.26884886754715331</v>
      </c>
      <c r="EM71" s="45">
        <f t="shared" si="51"/>
        <v>8.1375236206668936E-2</v>
      </c>
      <c r="EN71" s="45">
        <f t="shared" si="52"/>
        <v>9.1452628656335078E-2</v>
      </c>
      <c r="EO71" s="45">
        <f t="shared" si="53"/>
        <v>5.8168197268981724E-2</v>
      </c>
      <c r="EP71" s="45">
        <f t="shared" si="54"/>
        <v>4.2607475577732109E-3</v>
      </c>
      <c r="EQ71" s="45">
        <f t="shared" si="55"/>
        <v>2.7290847755992727E-2</v>
      </c>
      <c r="ER71" s="45">
        <f t="shared" si="56"/>
        <v>2.4081416615266971E-2</v>
      </c>
      <c r="ES71" s="45">
        <f t="shared" si="57"/>
        <v>8.1410190434039222E-3</v>
      </c>
      <c r="ET71" s="45">
        <f t="shared" si="58"/>
        <v>4.4231497317927339E-2</v>
      </c>
      <c r="EU71" s="45">
        <f t="shared" si="59"/>
        <v>3.0877777596079316E-3</v>
      </c>
      <c r="EV71" s="45">
        <f t="shared" si="60"/>
        <v>1.6220646201423553E-2</v>
      </c>
      <c r="EW71" s="45">
        <f t="shared" si="61"/>
        <v>1.2055510692301985E-2</v>
      </c>
      <c r="EX71" s="45">
        <f t="shared" si="62"/>
        <v>7.8439746368611143E-3</v>
      </c>
      <c r="EY71" s="45">
        <f t="shared" si="63"/>
        <v>1.9350419579821219E-2</v>
      </c>
      <c r="EZ71" s="45">
        <f t="shared" si="64"/>
        <v>1.2168041907340372E-2</v>
      </c>
      <c r="FA71" s="45">
        <f t="shared" si="65"/>
        <v>1.2162763967798564E-2</v>
      </c>
      <c r="FB71" s="45">
        <f t="shared" si="66"/>
        <v>3.4208802383093456E-2</v>
      </c>
      <c r="FC71" s="45">
        <f t="shared" si="67"/>
        <v>2.5709126315375915E-2</v>
      </c>
      <c r="FD71" s="45">
        <f t="shared" si="68"/>
        <v>5.6630817673698104E-2</v>
      </c>
      <c r="FE71" s="45">
        <f t="shared" si="69"/>
        <v>5.8654267530038981E-2</v>
      </c>
      <c r="FF71" s="45">
        <f t="shared" si="70"/>
        <v>4.2326640598185958E-2</v>
      </c>
      <c r="FG71" s="45">
        <f t="shared" si="71"/>
        <v>3.5859930543876525E-2</v>
      </c>
      <c r="FH71" s="45">
        <f t="shared" si="72"/>
        <v>5.5870822241072905E-2</v>
      </c>
      <c r="FI71" s="45" t="str">
        <f t="shared" si="73"/>
        <v/>
      </c>
      <c r="FJ71" s="45" t="str">
        <f t="shared" si="74"/>
        <v/>
      </c>
      <c r="FK71" s="46">
        <f t="shared" si="86"/>
        <v>0.99999999999999967</v>
      </c>
      <c r="FL71" s="47">
        <f t="shared" si="87"/>
        <v>3.6215886950982483</v>
      </c>
    </row>
    <row r="72" spans="1:168" x14ac:dyDescent="0.2">
      <c r="A72" t="s">
        <v>30</v>
      </c>
      <c r="B72" s="11">
        <v>40359</v>
      </c>
      <c r="C72" s="2">
        <v>1805.4</v>
      </c>
      <c r="D72" s="3">
        <v>120351</v>
      </c>
      <c r="E72" s="9">
        <v>61877.599999999999</v>
      </c>
      <c r="F72" s="3">
        <v>473742</v>
      </c>
      <c r="G72" s="3">
        <v>10070</v>
      </c>
      <c r="H72" s="2">
        <v>74713</v>
      </c>
      <c r="I72" s="2">
        <v>1109479.8</v>
      </c>
      <c r="J72" s="2">
        <v>8780107.5999999996</v>
      </c>
      <c r="K72" s="2">
        <v>1550799.1161118504</v>
      </c>
      <c r="L72" s="9">
        <v>8634.9103000000014</v>
      </c>
      <c r="M72" s="3">
        <v>541548</v>
      </c>
      <c r="N72" s="9">
        <v>5565.7340000000004</v>
      </c>
      <c r="O72" s="2">
        <v>47161.1</v>
      </c>
      <c r="P72" s="2">
        <v>24685.3</v>
      </c>
      <c r="Q72" s="3">
        <v>125276</v>
      </c>
      <c r="R72" s="3">
        <v>201650</v>
      </c>
      <c r="S72" s="2">
        <v>55486.7</v>
      </c>
      <c r="T72" s="2">
        <v>152468.29999999999</v>
      </c>
      <c r="U72" s="3">
        <v>1041799</v>
      </c>
      <c r="V72" s="2">
        <v>92841.3</v>
      </c>
      <c r="W72" s="2">
        <v>93347.199999999997</v>
      </c>
      <c r="X72" s="3">
        <v>1841047.8438908563</v>
      </c>
      <c r="Y72" s="2">
        <v>313724.5</v>
      </c>
      <c r="Z72" s="3" t="e">
        <v>#N/A</v>
      </c>
      <c r="AA72" s="3" t="e">
        <v>#N/A</v>
      </c>
      <c r="AC72" s="43">
        <f t="shared" si="75"/>
        <v>40359</v>
      </c>
      <c r="AD72" s="45">
        <f t="shared" si="76"/>
        <v>5.5049088359046205</v>
      </c>
      <c r="AE72" s="45">
        <f t="shared" si="0"/>
        <v>3.5999276915528178</v>
      </c>
      <c r="AF72" s="45">
        <f t="shared" si="1"/>
        <v>5.5243851277835931</v>
      </c>
      <c r="AG72" s="45">
        <f t="shared" si="2"/>
        <v>3.2209848810024422</v>
      </c>
      <c r="AH72" s="45">
        <f t="shared" si="3"/>
        <v>1.9437133022879083</v>
      </c>
      <c r="AI72" s="45">
        <f t="shared" si="4"/>
        <v>4.3637989076534156</v>
      </c>
      <c r="AJ72" s="45">
        <f t="shared" si="5"/>
        <v>-0.31675500556915814</v>
      </c>
      <c r="AK72" s="45">
        <f t="shared" si="6"/>
        <v>5.3809063803900159</v>
      </c>
      <c r="AL72" s="45">
        <f t="shared" si="7"/>
        <v>3.0161862982028831</v>
      </c>
      <c r="AM72" s="45">
        <f t="shared" si="8"/>
        <v>4.9625164445516567</v>
      </c>
      <c r="AN72" s="45">
        <f t="shared" si="9"/>
        <v>5.2792422899267555</v>
      </c>
      <c r="AO72" s="45">
        <f t="shared" si="10"/>
        <v>4.0700320452290661</v>
      </c>
      <c r="AP72" s="45">
        <f t="shared" si="11"/>
        <v>6.2905116069416289</v>
      </c>
      <c r="AQ72" s="45">
        <f t="shared" si="12"/>
        <v>6.0460780396857094</v>
      </c>
      <c r="AR72" s="45">
        <f t="shared" si="13"/>
        <v>3.6812659317376761</v>
      </c>
      <c r="AS72" s="45">
        <f t="shared" si="14"/>
        <v>5.0200248944070935</v>
      </c>
      <c r="AT72" s="45">
        <f t="shared" si="15"/>
        <v>6.1601010197638972</v>
      </c>
      <c r="AU72" s="45">
        <f t="shared" si="16"/>
        <v>6.4227067420412176</v>
      </c>
      <c r="AV72" s="45">
        <f t="shared" si="17"/>
        <v>6.0599181083893061</v>
      </c>
      <c r="AW72" s="45">
        <f t="shared" si="18"/>
        <v>5.1588744397514041</v>
      </c>
      <c r="AX72" s="45">
        <f t="shared" si="19"/>
        <v>3.9816069009766863</v>
      </c>
      <c r="AY72" s="45">
        <f t="shared" si="20"/>
        <v>4.510229123147802</v>
      </c>
      <c r="AZ72" s="45">
        <f t="shared" si="21"/>
        <v>2.2845126215491396</v>
      </c>
      <c r="BA72" s="45" t="str">
        <f t="shared" si="22"/>
        <v/>
      </c>
      <c r="BB72" s="45" t="str">
        <f t="shared" si="23"/>
        <v/>
      </c>
      <c r="BD72" s="39">
        <f t="shared" si="77"/>
        <v>40359</v>
      </c>
      <c r="BE72" s="44">
        <f>IF(AND(ISNUMBER(C71),ISNUMBER(C72)),INDEX('Country weights'!$B$6:$FB$133,MATCH(Goods!$BD72,'Country weights'!$A$6:$A$133,0),MATCH(Goods!BE$1,'Country weights'!$B$3:$FB$3,0)),"")</f>
        <v>0.17650642468591235</v>
      </c>
      <c r="BF72" s="44">
        <f>IF(AND(ISNUMBER(D71),ISNUMBER(D72)),INDEX('Country weights'!$B$6:$FB$133,MATCH(Goods!$BD72,'Country weights'!$A$6:$A$133,0),MATCH(Goods!BF$1,'Country weights'!$B$3:$FB$3,0)),"")</f>
        <v>5.5717500158436649E-2</v>
      </c>
      <c r="BG72" s="44">
        <f>IF(AND(ISNUMBER(E71),ISNUMBER(E72)),INDEX('Country weights'!$B$6:$FB$133,MATCH(Goods!$BD72,'Country weights'!$A$6:$A$133,0),MATCH(Goods!BG$1,'Country weights'!$B$3:$FB$3,0)),"")</f>
        <v>5.8507365098308055E-2</v>
      </c>
      <c r="BH72" s="44">
        <f>IF(AND(ISNUMBER(F71),ISNUMBER(F72)),INDEX('Country weights'!$B$6:$FB$133,MATCH(Goods!$BD72,'Country weights'!$A$6:$A$133,0),MATCH(Goods!BH$1,'Country weights'!$B$3:$FB$3,0)),"")</f>
        <v>3.7082867059417116E-2</v>
      </c>
      <c r="BI72" s="44">
        <f>IF(AND(ISNUMBER(G71),ISNUMBER(G72)),INDEX('Country weights'!$B$6:$FB$133,MATCH(Goods!$BD72,'Country weights'!$A$6:$A$133,0),MATCH(Goods!BI$1,'Country weights'!$B$3:$FB$3,0)),"")</f>
        <v>2.9468959215809137E-3</v>
      </c>
      <c r="BJ72" s="44">
        <f>IF(AND(ISNUMBER(H71),ISNUMBER(H72)),INDEX('Country weights'!$B$6:$FB$133,MATCH(Goods!$BD72,'Country weights'!$A$6:$A$133,0),MATCH(Goods!BJ$1,'Country weights'!$B$3:$FB$3,0)),"")</f>
        <v>1.9188405522529876E-2</v>
      </c>
      <c r="BK72" s="44">
        <f>IF(AND(ISNUMBER(I71),ISNUMBER(I72)),INDEX('Country weights'!$B$6:$FB$133,MATCH(Goods!$BD72,'Country weights'!$A$6:$A$133,0),MATCH(Goods!BK$1,'Country weights'!$B$3:$FB$3,0)),"")</f>
        <v>1.5331353625040609E-2</v>
      </c>
      <c r="BL72" s="44">
        <f>IF(AND(ISNUMBER(J71),ISNUMBER(J72)),INDEX('Country weights'!$B$6:$FB$133,MATCH(Goods!$BD72,'Country weights'!$A$6:$A$133,0),MATCH(Goods!BL$1,'Country weights'!$B$3:$FB$3,0)),"")</f>
        <v>5.0342290263459752E-3</v>
      </c>
      <c r="BM72" s="44">
        <f>IF(AND(ISNUMBER(K71),ISNUMBER(K72)),INDEX('Country weights'!$B$6:$FB$133,MATCH(Goods!$BD72,'Country weights'!$A$6:$A$133,0),MATCH(Goods!BM$1,'Country weights'!$B$3:$FB$3,0)),"")</f>
        <v>2.4715560349867709E-2</v>
      </c>
      <c r="BN72" s="44">
        <f>IF(AND(ISNUMBER(L71),ISNUMBER(L72)),INDEX('Country weights'!$B$6:$FB$133,MATCH(Goods!$BD72,'Country weights'!$A$6:$A$133,0),MATCH(Goods!BN$1,'Country weights'!$B$3:$FB$3,0)),"")</f>
        <v>1.9939856721056144E-3</v>
      </c>
      <c r="BO72" s="44">
        <f>IF(AND(ISNUMBER(M71),ISNUMBER(M72)),INDEX('Country weights'!$B$6:$FB$133,MATCH(Goods!$BD72,'Country weights'!$A$6:$A$133,0),MATCH(Goods!BO$1,'Country weights'!$B$3:$FB$3,0)),"")</f>
        <v>9.6454313878054226E-3</v>
      </c>
      <c r="BP72" s="44">
        <f>IF(AND(ISNUMBER(N71),ISNUMBER(N72)),INDEX('Country weights'!$B$6:$FB$133,MATCH(Goods!$BD72,'Country weights'!$A$6:$A$133,0),MATCH(Goods!BP$1,'Country weights'!$B$3:$FB$3,0)),"")</f>
        <v>7.4040690329321588E-3</v>
      </c>
      <c r="BQ72" s="44">
        <f>IF(AND(ISNUMBER(O71),ISNUMBER(O72)),INDEX('Country weights'!$B$6:$FB$133,MATCH(Goods!$BD72,'Country weights'!$A$6:$A$133,0),MATCH(Goods!BQ$1,'Country weights'!$B$3:$FB$3,0)),"")</f>
        <v>4.7964280657662537E-3</v>
      </c>
      <c r="BR72" s="44">
        <f>IF(AND(ISNUMBER(P71),ISNUMBER(P72)),INDEX('Country weights'!$B$6:$FB$133,MATCH(Goods!$BD72,'Country weights'!$A$6:$A$133,0),MATCH(Goods!BR$1,'Country weights'!$B$3:$FB$3,0)),"")</f>
        <v>1.4486035917272854E-2</v>
      </c>
      <c r="BS72" s="44">
        <f>IF(AND(ISNUMBER(Q71),ISNUMBER(Q72)),INDEX('Country weights'!$B$6:$FB$133,MATCH(Goods!$BD72,'Country weights'!$A$6:$A$133,0),MATCH(Goods!BS$1,'Country weights'!$B$3:$FB$3,0)),"")</f>
        <v>1.0364091743023052E-2</v>
      </c>
      <c r="BT72" s="44">
        <f>IF(AND(ISNUMBER(R71),ISNUMBER(R72)),INDEX('Country weights'!$B$6:$FB$133,MATCH(Goods!$BD72,'Country weights'!$A$6:$A$133,0),MATCH(Goods!BT$1,'Country weights'!$B$3:$FB$3,0)),"")</f>
        <v>8.9435282164239006E-3</v>
      </c>
      <c r="BU72" s="44">
        <f>IF(AND(ISNUMBER(S71),ISNUMBER(S72)),INDEX('Country weights'!$B$6:$FB$133,MATCH(Goods!$BD72,'Country weights'!$A$6:$A$133,0),MATCH(Goods!BU$1,'Country weights'!$B$3:$FB$3,0)),"")</f>
        <v>2.4438646793217143E-2</v>
      </c>
      <c r="BV72" s="44">
        <f>IF(AND(ISNUMBER(T71),ISNUMBER(T72)),INDEX('Country weights'!$B$6:$FB$133,MATCH(Goods!$BD72,'Country weights'!$A$6:$A$133,0),MATCH(Goods!BV$1,'Country weights'!$B$3:$FB$3,0)),"")</f>
        <v>1.4971441027751307E-2</v>
      </c>
      <c r="BW72" s="44">
        <f>IF(AND(ISNUMBER(U71),ISNUMBER(U72)),INDEX('Country weights'!$B$6:$FB$133,MATCH(Goods!$BD72,'Country weights'!$A$6:$A$133,0),MATCH(Goods!BW$1,'Country weights'!$B$3:$FB$3,0)),"")</f>
        <v>3.3658379297910788E-2</v>
      </c>
      <c r="BX72" s="44">
        <f>IF(AND(ISNUMBER(V71),ISNUMBER(V72)),INDEX('Country weights'!$B$6:$FB$133,MATCH(Goods!$BD72,'Country weights'!$A$6:$A$133,0),MATCH(Goods!BX$1,'Country weights'!$B$3:$FB$3,0)),"")</f>
        <v>3.7879837662549126E-2</v>
      </c>
      <c r="BY72" s="44">
        <f>IF(AND(ISNUMBER(W71),ISNUMBER(W72)),INDEX('Country weights'!$B$6:$FB$133,MATCH(Goods!$BD72,'Country weights'!$A$6:$A$133,0),MATCH(Goods!BY$1,'Country weights'!$B$3:$FB$3,0)),"")</f>
        <v>3.0411634708219223E-2</v>
      </c>
      <c r="BZ72" s="44">
        <f>IF(AND(ISNUMBER(X71),ISNUMBER(X72)),INDEX('Country weights'!$B$6:$FB$133,MATCH(Goods!$BD72,'Country weights'!$A$6:$A$133,0),MATCH(Goods!BZ$1,'Country weights'!$B$3:$FB$3,0)),"")</f>
        <v>2.1387815105470758E-2</v>
      </c>
      <c r="CA72" s="44">
        <f>IF(AND(ISNUMBER(Y71),ISNUMBER(Y72)),INDEX('Country weights'!$B$6:$FB$133,MATCH(Goods!$BD72,'Country weights'!$A$6:$A$133,0),MATCH(Goods!CA$1,'Country weights'!$B$3:$FB$3,0)),"")</f>
        <v>3.4276036022776991E-2</v>
      </c>
      <c r="CB72" s="44" t="str">
        <f>IF(AND(ISNUMBER(Z71),ISNUMBER(Z72)),INDEX('Country weights'!$B$6:$FB$133,MATCH(Goods!$BD72,'Country weights'!$A$6:$A$133,0),MATCH(Goods!CB$1,'Country weights'!$B$3:$FB$3,0)),"")</f>
        <v/>
      </c>
      <c r="CC72" s="44" t="str">
        <f>IF(AND(ISNUMBER(AA71),ISNUMBER(AA72)),INDEX('Country weights'!$B$6:$FB$133,MATCH(Goods!$BD72,'Country weights'!$A$6:$A$133,0),MATCH(Goods!CC$1,'Country weights'!$B$3:$FB$3,0)),"")</f>
        <v/>
      </c>
      <c r="CD72" s="46">
        <f t="shared" si="78"/>
        <v>0.64968796210066382</v>
      </c>
      <c r="CF72" s="39">
        <f t="shared" si="79"/>
        <v>40359</v>
      </c>
      <c r="CG72" s="45">
        <f t="shared" si="80"/>
        <v>0.27167876731963231</v>
      </c>
      <c r="CH72" s="45">
        <f t="shared" si="26"/>
        <v>8.5760401005865766E-2</v>
      </c>
      <c r="CI72" s="45">
        <f t="shared" si="27"/>
        <v>9.0054562361189042E-2</v>
      </c>
      <c r="CJ72" s="45">
        <f t="shared" si="28"/>
        <v>5.7077965458241675E-2</v>
      </c>
      <c r="CK72" s="45">
        <f t="shared" si="29"/>
        <v>4.5358635121583437E-3</v>
      </c>
      <c r="CL72" s="45">
        <f t="shared" si="30"/>
        <v>2.9534802307999035E-2</v>
      </c>
      <c r="CM72" s="45">
        <f t="shared" si="31"/>
        <v>2.3598026313230568E-2</v>
      </c>
      <c r="CN72" s="45">
        <f t="shared" si="32"/>
        <v>7.7486875546663777E-3</v>
      </c>
      <c r="CO72" s="45">
        <f t="shared" si="33"/>
        <v>3.8042201474618419E-2</v>
      </c>
      <c r="CP72" s="45">
        <f t="shared" si="34"/>
        <v>3.0691436326730995E-3</v>
      </c>
      <c r="CQ72" s="45">
        <f t="shared" si="35"/>
        <v>1.4846252278737685E-2</v>
      </c>
      <c r="CR72" s="45">
        <f t="shared" si="36"/>
        <v>1.1396346346009346E-2</v>
      </c>
      <c r="CS72" s="45">
        <f t="shared" si="37"/>
        <v>7.3826642104584455E-3</v>
      </c>
      <c r="CT72" s="45">
        <f t="shared" si="38"/>
        <v>2.2296912921757912E-2</v>
      </c>
      <c r="CU72" s="45">
        <f t="shared" si="39"/>
        <v>1.5952414616876062E-2</v>
      </c>
      <c r="CV72" s="45">
        <f t="shared" si="40"/>
        <v>1.3765882605407077E-2</v>
      </c>
      <c r="CW72" s="45">
        <f t="shared" si="41"/>
        <v>3.7615976005155802E-2</v>
      </c>
      <c r="CX72" s="45">
        <f t="shared" si="42"/>
        <v>2.3044048683530334E-2</v>
      </c>
      <c r="CY72" s="45">
        <f t="shared" si="43"/>
        <v>5.1806992373818521E-2</v>
      </c>
      <c r="CZ72" s="45">
        <f t="shared" si="44"/>
        <v>5.8304662964772554E-2</v>
      </c>
      <c r="DA72" s="45">
        <f t="shared" si="45"/>
        <v>4.6809601658445367E-2</v>
      </c>
      <c r="DB72" s="45">
        <f t="shared" si="46"/>
        <v>3.2920134515524377E-2</v>
      </c>
      <c r="DC72" s="45">
        <f t="shared" si="47"/>
        <v>5.2757689879231906E-2</v>
      </c>
      <c r="DD72" s="45" t="str">
        <f t="shared" si="48"/>
        <v/>
      </c>
      <c r="DE72" s="45" t="str">
        <f t="shared" si="49"/>
        <v/>
      </c>
      <c r="DF72" s="46">
        <f t="shared" si="81"/>
        <v>0.99999999999999989</v>
      </c>
      <c r="DG72" s="47">
        <f>SUMPRODUCT(AD72:BB72,CG72:DE72,'Sector weights'!B59:Z59)</f>
        <v>3.6771520690898241</v>
      </c>
      <c r="DI72" s="45">
        <f>IF(AND(ISNUMBER(C71),ISNUMBER(C72)),CG72*'Sector weights'!B59,"")</f>
        <v>0.21236887608485444</v>
      </c>
      <c r="DJ72" s="45">
        <f>IF(AND(ISNUMBER(D71),ISNUMBER(D72)),CH72*'Sector weights'!C59,"")</f>
        <v>6.3849545768553131E-2</v>
      </c>
      <c r="DK72" s="45">
        <f>IF(AND(ISNUMBER(E71),ISNUMBER(E72)),CI72*'Sector weights'!D59,"")</f>
        <v>7.1812383402569638E-2</v>
      </c>
      <c r="DL72" s="45">
        <f>IF(AND(ISNUMBER(F71),ISNUMBER(F72)),CJ72*'Sector weights'!E59,"")</f>
        <v>4.5426864009151011E-2</v>
      </c>
      <c r="DM72" s="45">
        <f>IF(AND(ISNUMBER(G71),ISNUMBER(G72)),CK72*'Sector weights'!F59,"")</f>
        <v>3.3514294093125977E-3</v>
      </c>
      <c r="DN72" s="45">
        <f>IF(AND(ISNUMBER(H71),ISNUMBER(H72)),CL72*'Sector weights'!G59,"")</f>
        <v>2.1429539683653367E-2</v>
      </c>
      <c r="DO72" s="45">
        <f>IF(AND(ISNUMBER(I71),ISNUMBER(I72)),CM72*'Sector weights'!H59,"")</f>
        <v>1.890768416243534E-2</v>
      </c>
      <c r="DP72" s="45">
        <f>IF(AND(ISNUMBER(J71),ISNUMBER(J72)),CN72*'Sector weights'!I59,"")</f>
        <v>6.4859829034598984E-3</v>
      </c>
      <c r="DQ72" s="45">
        <f>IF(AND(ISNUMBER(K71),ISNUMBER(K72)),CO72*'Sector weights'!J59,"")</f>
        <v>3.5078386828511492E-2</v>
      </c>
      <c r="DR72" s="45">
        <f>IF(AND(ISNUMBER(L71),ISNUMBER(L72)),CP72*'Sector weights'!K59,"")</f>
        <v>2.6203930096346455E-3</v>
      </c>
      <c r="DS72" s="45">
        <f>IF(AND(ISNUMBER(M71),ISNUMBER(M72)),CQ72*'Sector weights'!L59,"")</f>
        <v>1.266239778309098E-2</v>
      </c>
      <c r="DT72" s="45">
        <f>IF(AND(ISNUMBER(N71),ISNUMBER(N72)),CR72*'Sector weights'!M59,"")</f>
        <v>9.6394167071522409E-3</v>
      </c>
      <c r="DU72" s="45">
        <f>IF(AND(ISNUMBER(O71),ISNUMBER(O72)),CS72*'Sector weights'!N59,"")</f>
        <v>6.3002846749263116E-3</v>
      </c>
      <c r="DV72" s="45">
        <f>IF(AND(ISNUMBER(P71),ISNUMBER(P72)),CT72*'Sector weights'!O59,"")</f>
        <v>1.5332598033782905E-2</v>
      </c>
      <c r="DW72" s="45">
        <f>IF(AND(ISNUMBER(Q71),ISNUMBER(Q72)),CU72*'Sector weights'!P59,"")</f>
        <v>9.5446225888499939E-3</v>
      </c>
      <c r="DX72" s="45">
        <f>IF(AND(ISNUMBER(R71),ISNUMBER(R72)),CV72*'Sector weights'!Q59,"")</f>
        <v>9.4900973170766335E-3</v>
      </c>
      <c r="DY72" s="45">
        <f>IF(AND(ISNUMBER(S71),ISNUMBER(S72)),CW72*'Sector weights'!R59,"")</f>
        <v>2.7069204474393701E-2</v>
      </c>
      <c r="DZ72" s="45">
        <f>IF(AND(ISNUMBER(T71),ISNUMBER(T72)),CX72*'Sector weights'!S59,"")</f>
        <v>1.9938801438641851E-2</v>
      </c>
      <c r="EA72" s="45">
        <f>IF(AND(ISNUMBER(U71),ISNUMBER(U72)),CY72*'Sector weights'!T59,"")</f>
        <v>4.4620819703999157E-2</v>
      </c>
      <c r="EB72" s="45">
        <f>IF(AND(ISNUMBER(V71),ISNUMBER(V72)),CZ72*'Sector weights'!U59,"")</f>
        <v>4.6332995384924053E-2</v>
      </c>
      <c r="EC72" s="45">
        <f>IF(AND(ISNUMBER(W71),ISNUMBER(W72)),DA72*'Sector weights'!V59,"")</f>
        <v>3.3886566085793046E-2</v>
      </c>
      <c r="ED72" s="45">
        <f>IF(AND(ISNUMBER(X71),ISNUMBER(X72)),DB72*'Sector weights'!W59,"")</f>
        <v>2.8139958839271291E-2</v>
      </c>
      <c r="EE72" s="45">
        <f>IF(AND(ISNUMBER(Y71),ISNUMBER(Y72)),DC72*'Sector weights'!X59,"")</f>
        <v>4.3849679062694942E-2</v>
      </c>
      <c r="EF72" s="45" t="str">
        <f>IF(AND(ISNUMBER(Z71),ISNUMBER(Z72)),DD72*'Sector weights'!Y59,"")</f>
        <v/>
      </c>
      <c r="EG72" s="45" t="str">
        <f>IF(AND(ISNUMBER(AA71),ISNUMBER(AA72)),DE72*'Sector weights'!Z59,"")</f>
        <v/>
      </c>
      <c r="EH72" s="46">
        <f t="shared" si="82"/>
        <v>0.78813852735673284</v>
      </c>
      <c r="EI72" s="47">
        <f t="shared" si="83"/>
        <v>3.6771520690898241</v>
      </c>
      <c r="EK72" s="39">
        <f t="shared" si="84"/>
        <v>40359</v>
      </c>
      <c r="EL72" s="45">
        <f t="shared" si="85"/>
        <v>0.2694562804804117</v>
      </c>
      <c r="EM72" s="45">
        <f t="shared" si="51"/>
        <v>8.1013100555675663E-2</v>
      </c>
      <c r="EN72" s="45">
        <f t="shared" si="52"/>
        <v>9.1116448327192873E-2</v>
      </c>
      <c r="EO72" s="45">
        <f t="shared" si="53"/>
        <v>5.7638172012100586E-2</v>
      </c>
      <c r="EP72" s="45">
        <f t="shared" si="54"/>
        <v>4.2523354625901314E-3</v>
      </c>
      <c r="EQ72" s="45">
        <f t="shared" si="55"/>
        <v>2.7190067405439472E-2</v>
      </c>
      <c r="ER72" s="45">
        <f t="shared" si="56"/>
        <v>2.3990305645694199E-2</v>
      </c>
      <c r="ES72" s="45">
        <f t="shared" si="57"/>
        <v>8.229496057263759E-3</v>
      </c>
      <c r="ET72" s="45">
        <f t="shared" si="58"/>
        <v>4.4507895009469653E-2</v>
      </c>
      <c r="EU72" s="45">
        <f t="shared" si="59"/>
        <v>3.3247873548612663E-3</v>
      </c>
      <c r="EV72" s="45">
        <f t="shared" si="60"/>
        <v>1.6066208342279956E-2</v>
      </c>
      <c r="EW72" s="45">
        <f t="shared" si="61"/>
        <v>1.2230612224326878E-2</v>
      </c>
      <c r="EX72" s="45">
        <f t="shared" si="62"/>
        <v>7.9938798272637061E-3</v>
      </c>
      <c r="EY72" s="45">
        <f t="shared" si="63"/>
        <v>1.945419174622199E-2</v>
      </c>
      <c r="EZ72" s="45">
        <f t="shared" si="64"/>
        <v>1.2110336263931733E-2</v>
      </c>
      <c r="FA72" s="45">
        <f t="shared" si="65"/>
        <v>1.204115391859426E-2</v>
      </c>
      <c r="FB72" s="45">
        <f t="shared" si="66"/>
        <v>3.4345744478675187E-2</v>
      </c>
      <c r="FC72" s="45">
        <f t="shared" si="67"/>
        <v>2.5298600114770191E-2</v>
      </c>
      <c r="FD72" s="45">
        <f t="shared" si="68"/>
        <v>5.6615452937758194E-2</v>
      </c>
      <c r="FE72" s="45">
        <f t="shared" si="69"/>
        <v>5.8787882810799941E-2</v>
      </c>
      <c r="FF72" s="45">
        <f t="shared" si="70"/>
        <v>4.299569797639783E-2</v>
      </c>
      <c r="FG72" s="45">
        <f t="shared" si="71"/>
        <v>3.570433098055411E-2</v>
      </c>
      <c r="FH72" s="45">
        <f t="shared" si="72"/>
        <v>5.563702006772648E-2</v>
      </c>
      <c r="FI72" s="45" t="str">
        <f t="shared" si="73"/>
        <v/>
      </c>
      <c r="FJ72" s="45" t="str">
        <f t="shared" si="74"/>
        <v/>
      </c>
      <c r="FK72" s="46">
        <f t="shared" si="86"/>
        <v>0.99999999999999989</v>
      </c>
      <c r="FL72" s="47">
        <f t="shared" si="87"/>
        <v>4.6656164385495718</v>
      </c>
    </row>
    <row r="73" spans="1:168" x14ac:dyDescent="0.2">
      <c r="A73" t="s">
        <v>31</v>
      </c>
      <c r="B73" s="11">
        <v>40451</v>
      </c>
      <c r="C73" s="2">
        <v>1873.5</v>
      </c>
      <c r="D73" s="3">
        <v>124870</v>
      </c>
      <c r="E73" s="9">
        <v>63415.6</v>
      </c>
      <c r="F73" s="3">
        <v>486818</v>
      </c>
      <c r="G73" s="3">
        <v>10384</v>
      </c>
      <c r="H73" s="2">
        <v>72905</v>
      </c>
      <c r="I73" s="2">
        <v>1140432</v>
      </c>
      <c r="J73" s="2">
        <v>9369398.0999999996</v>
      </c>
      <c r="K73" s="2">
        <v>1558744.2183864526</v>
      </c>
      <c r="L73" s="9">
        <v>8841.0543000000016</v>
      </c>
      <c r="M73" s="3">
        <v>576977</v>
      </c>
      <c r="N73" s="9">
        <v>5895.7640000000001</v>
      </c>
      <c r="O73" s="2">
        <v>46619.6</v>
      </c>
      <c r="P73" s="2">
        <v>25602</v>
      </c>
      <c r="Q73" s="3">
        <v>124920</v>
      </c>
      <c r="R73" s="3">
        <v>200327</v>
      </c>
      <c r="S73" s="2">
        <v>55061.9</v>
      </c>
      <c r="T73" s="2">
        <v>152518.6</v>
      </c>
      <c r="U73" s="3">
        <v>1045297</v>
      </c>
      <c r="V73" s="2">
        <v>95460.1</v>
      </c>
      <c r="W73" s="2">
        <v>95538.4</v>
      </c>
      <c r="X73" s="3">
        <v>1862481.8817654494</v>
      </c>
      <c r="Y73" s="2">
        <v>319368</v>
      </c>
      <c r="Z73" s="3" t="e">
        <v>#N/A</v>
      </c>
      <c r="AA73" s="3" t="e">
        <v>#N/A</v>
      </c>
      <c r="AC73" s="43">
        <f t="shared" si="75"/>
        <v>40451</v>
      </c>
      <c r="AD73" s="45">
        <f t="shared" si="76"/>
        <v>3.7720172814888597</v>
      </c>
      <c r="AE73" s="45">
        <f t="shared" si="0"/>
        <v>3.7548503959252466</v>
      </c>
      <c r="AF73" s="45">
        <f t="shared" si="1"/>
        <v>2.4855521222542531</v>
      </c>
      <c r="AG73" s="45">
        <f t="shared" si="2"/>
        <v>2.7601521503265447</v>
      </c>
      <c r="AH73" s="45">
        <f t="shared" si="3"/>
        <v>3.1181727904667333</v>
      </c>
      <c r="AI73" s="45">
        <f t="shared" si="4"/>
        <v>-2.4199269203485363</v>
      </c>
      <c r="AJ73" s="45">
        <f t="shared" si="5"/>
        <v>2.7897939196369181</v>
      </c>
      <c r="AK73" s="45">
        <f t="shared" si="6"/>
        <v>6.7116546498815044</v>
      </c>
      <c r="AL73" s="45">
        <f t="shared" si="7"/>
        <v>0.51232311084379312</v>
      </c>
      <c r="AM73" s="45">
        <f t="shared" si="8"/>
        <v>2.3873322691030152</v>
      </c>
      <c r="AN73" s="45">
        <f t="shared" si="9"/>
        <v>6.5421717003848245</v>
      </c>
      <c r="AO73" s="45">
        <f t="shared" si="10"/>
        <v>5.9296761217837446</v>
      </c>
      <c r="AP73" s="45">
        <f t="shared" si="11"/>
        <v>-1.1481920481074437</v>
      </c>
      <c r="AQ73" s="45">
        <f t="shared" si="12"/>
        <v>3.7135461185401786</v>
      </c>
      <c r="AR73" s="45">
        <f t="shared" si="13"/>
        <v>-0.28417254701619266</v>
      </c>
      <c r="AS73" s="45">
        <f t="shared" si="14"/>
        <v>-0.6560872799404871</v>
      </c>
      <c r="AT73" s="45">
        <f t="shared" si="15"/>
        <v>-0.76558887084652305</v>
      </c>
      <c r="AU73" s="45">
        <f t="shared" si="16"/>
        <v>3.2990464247339979E-2</v>
      </c>
      <c r="AV73" s="45">
        <f t="shared" si="17"/>
        <v>0.3357653443706532</v>
      </c>
      <c r="AW73" s="45">
        <f t="shared" si="18"/>
        <v>2.820727413338675</v>
      </c>
      <c r="AX73" s="45">
        <f t="shared" si="19"/>
        <v>2.3473655342634681</v>
      </c>
      <c r="AY73" s="45">
        <f t="shared" si="20"/>
        <v>1.164230356409135</v>
      </c>
      <c r="AZ73" s="45">
        <f t="shared" si="21"/>
        <v>1.7988713026875436</v>
      </c>
      <c r="BA73" s="45" t="str">
        <f t="shared" si="22"/>
        <v/>
      </c>
      <c r="BB73" s="45" t="str">
        <f t="shared" si="23"/>
        <v/>
      </c>
      <c r="BD73" s="39">
        <f t="shared" si="77"/>
        <v>40451</v>
      </c>
      <c r="BE73" s="44">
        <f>IF(AND(ISNUMBER(C72),ISNUMBER(C73)),INDEX('Country weights'!$B$6:$FB$133,MATCH(Goods!$BD73,'Country weights'!$A$6:$A$133,0),MATCH(Goods!BE$1,'Country weights'!$B$3:$FB$3,0)),"")</f>
        <v>0.17650642468591235</v>
      </c>
      <c r="BF73" s="44">
        <f>IF(AND(ISNUMBER(D72),ISNUMBER(D73)),INDEX('Country weights'!$B$6:$FB$133,MATCH(Goods!$BD73,'Country weights'!$A$6:$A$133,0),MATCH(Goods!BF$1,'Country weights'!$B$3:$FB$3,0)),"")</f>
        <v>5.5717500158436649E-2</v>
      </c>
      <c r="BG73" s="44">
        <f>IF(AND(ISNUMBER(E72),ISNUMBER(E73)),INDEX('Country weights'!$B$6:$FB$133,MATCH(Goods!$BD73,'Country weights'!$A$6:$A$133,0),MATCH(Goods!BG$1,'Country weights'!$B$3:$FB$3,0)),"")</f>
        <v>5.8507365098308055E-2</v>
      </c>
      <c r="BH73" s="44">
        <f>IF(AND(ISNUMBER(F72),ISNUMBER(F73)),INDEX('Country weights'!$B$6:$FB$133,MATCH(Goods!$BD73,'Country weights'!$A$6:$A$133,0),MATCH(Goods!BH$1,'Country weights'!$B$3:$FB$3,0)),"")</f>
        <v>3.7082867059417116E-2</v>
      </c>
      <c r="BI73" s="44">
        <f>IF(AND(ISNUMBER(G72),ISNUMBER(G73)),INDEX('Country weights'!$B$6:$FB$133,MATCH(Goods!$BD73,'Country weights'!$A$6:$A$133,0),MATCH(Goods!BI$1,'Country weights'!$B$3:$FB$3,0)),"")</f>
        <v>2.9468959215809137E-3</v>
      </c>
      <c r="BJ73" s="44">
        <f>IF(AND(ISNUMBER(H72),ISNUMBER(H73)),INDEX('Country weights'!$B$6:$FB$133,MATCH(Goods!$BD73,'Country weights'!$A$6:$A$133,0),MATCH(Goods!BJ$1,'Country weights'!$B$3:$FB$3,0)),"")</f>
        <v>1.9188405522529876E-2</v>
      </c>
      <c r="BK73" s="44">
        <f>IF(AND(ISNUMBER(I72),ISNUMBER(I73)),INDEX('Country weights'!$B$6:$FB$133,MATCH(Goods!$BD73,'Country weights'!$A$6:$A$133,0),MATCH(Goods!BK$1,'Country weights'!$B$3:$FB$3,0)),"")</f>
        <v>1.5331353625040609E-2</v>
      </c>
      <c r="BL73" s="44">
        <f>IF(AND(ISNUMBER(J72),ISNUMBER(J73)),INDEX('Country weights'!$B$6:$FB$133,MATCH(Goods!$BD73,'Country weights'!$A$6:$A$133,0),MATCH(Goods!BL$1,'Country weights'!$B$3:$FB$3,0)),"")</f>
        <v>5.0342290263459752E-3</v>
      </c>
      <c r="BM73" s="44">
        <f>IF(AND(ISNUMBER(K72),ISNUMBER(K73)),INDEX('Country weights'!$B$6:$FB$133,MATCH(Goods!$BD73,'Country weights'!$A$6:$A$133,0),MATCH(Goods!BM$1,'Country weights'!$B$3:$FB$3,0)),"")</f>
        <v>2.4715560349867709E-2</v>
      </c>
      <c r="BN73" s="44">
        <f>IF(AND(ISNUMBER(L72),ISNUMBER(L73)),INDEX('Country weights'!$B$6:$FB$133,MATCH(Goods!$BD73,'Country weights'!$A$6:$A$133,0),MATCH(Goods!BN$1,'Country weights'!$B$3:$FB$3,0)),"")</f>
        <v>1.9939856721056144E-3</v>
      </c>
      <c r="BO73" s="44">
        <f>IF(AND(ISNUMBER(M72),ISNUMBER(M73)),INDEX('Country weights'!$B$6:$FB$133,MATCH(Goods!$BD73,'Country weights'!$A$6:$A$133,0),MATCH(Goods!BO$1,'Country weights'!$B$3:$FB$3,0)),"")</f>
        <v>9.6454313878054226E-3</v>
      </c>
      <c r="BP73" s="44">
        <f>IF(AND(ISNUMBER(N72),ISNUMBER(N73)),INDEX('Country weights'!$B$6:$FB$133,MATCH(Goods!$BD73,'Country weights'!$A$6:$A$133,0),MATCH(Goods!BP$1,'Country weights'!$B$3:$FB$3,0)),"")</f>
        <v>7.4040690329321588E-3</v>
      </c>
      <c r="BQ73" s="44">
        <f>IF(AND(ISNUMBER(O72),ISNUMBER(O73)),INDEX('Country weights'!$B$6:$FB$133,MATCH(Goods!$BD73,'Country weights'!$A$6:$A$133,0),MATCH(Goods!BQ$1,'Country weights'!$B$3:$FB$3,0)),"")</f>
        <v>4.7964280657662537E-3</v>
      </c>
      <c r="BR73" s="44">
        <f>IF(AND(ISNUMBER(P72),ISNUMBER(P73)),INDEX('Country weights'!$B$6:$FB$133,MATCH(Goods!$BD73,'Country weights'!$A$6:$A$133,0),MATCH(Goods!BR$1,'Country weights'!$B$3:$FB$3,0)),"")</f>
        <v>1.4486035917272854E-2</v>
      </c>
      <c r="BS73" s="44">
        <f>IF(AND(ISNUMBER(Q72),ISNUMBER(Q73)),INDEX('Country weights'!$B$6:$FB$133,MATCH(Goods!$BD73,'Country weights'!$A$6:$A$133,0),MATCH(Goods!BS$1,'Country weights'!$B$3:$FB$3,0)),"")</f>
        <v>1.0364091743023052E-2</v>
      </c>
      <c r="BT73" s="44">
        <f>IF(AND(ISNUMBER(R72),ISNUMBER(R73)),INDEX('Country weights'!$B$6:$FB$133,MATCH(Goods!$BD73,'Country weights'!$A$6:$A$133,0),MATCH(Goods!BT$1,'Country weights'!$B$3:$FB$3,0)),"")</f>
        <v>8.9435282164239006E-3</v>
      </c>
      <c r="BU73" s="44">
        <f>IF(AND(ISNUMBER(S72),ISNUMBER(S73)),INDEX('Country weights'!$B$6:$FB$133,MATCH(Goods!$BD73,'Country weights'!$A$6:$A$133,0),MATCH(Goods!BU$1,'Country weights'!$B$3:$FB$3,0)),"")</f>
        <v>2.4438646793217143E-2</v>
      </c>
      <c r="BV73" s="44">
        <f>IF(AND(ISNUMBER(T72),ISNUMBER(T73)),INDEX('Country weights'!$B$6:$FB$133,MATCH(Goods!$BD73,'Country weights'!$A$6:$A$133,0),MATCH(Goods!BV$1,'Country weights'!$B$3:$FB$3,0)),"")</f>
        <v>1.4971441027751307E-2</v>
      </c>
      <c r="BW73" s="44">
        <f>IF(AND(ISNUMBER(U72),ISNUMBER(U73)),INDEX('Country weights'!$B$6:$FB$133,MATCH(Goods!$BD73,'Country weights'!$A$6:$A$133,0),MATCH(Goods!BW$1,'Country weights'!$B$3:$FB$3,0)),"")</f>
        <v>3.3658379297910788E-2</v>
      </c>
      <c r="BX73" s="44">
        <f>IF(AND(ISNUMBER(V72),ISNUMBER(V73)),INDEX('Country weights'!$B$6:$FB$133,MATCH(Goods!$BD73,'Country weights'!$A$6:$A$133,0),MATCH(Goods!BX$1,'Country weights'!$B$3:$FB$3,0)),"")</f>
        <v>3.7879837662549126E-2</v>
      </c>
      <c r="BY73" s="44">
        <f>IF(AND(ISNUMBER(W72),ISNUMBER(W73)),INDEX('Country weights'!$B$6:$FB$133,MATCH(Goods!$BD73,'Country weights'!$A$6:$A$133,0),MATCH(Goods!BY$1,'Country weights'!$B$3:$FB$3,0)),"")</f>
        <v>3.0411634708219223E-2</v>
      </c>
      <c r="BZ73" s="44">
        <f>IF(AND(ISNUMBER(X72),ISNUMBER(X73)),INDEX('Country weights'!$B$6:$FB$133,MATCH(Goods!$BD73,'Country weights'!$A$6:$A$133,0),MATCH(Goods!BZ$1,'Country weights'!$B$3:$FB$3,0)),"")</f>
        <v>2.1387815105470758E-2</v>
      </c>
      <c r="CA73" s="44">
        <f>IF(AND(ISNUMBER(Y72),ISNUMBER(Y73)),INDEX('Country weights'!$B$6:$FB$133,MATCH(Goods!$BD73,'Country weights'!$A$6:$A$133,0),MATCH(Goods!CA$1,'Country weights'!$B$3:$FB$3,0)),"")</f>
        <v>3.4276036022776991E-2</v>
      </c>
      <c r="CB73" s="44" t="str">
        <f>IF(AND(ISNUMBER(Z72),ISNUMBER(Z73)),INDEX('Country weights'!$B$6:$FB$133,MATCH(Goods!$BD73,'Country weights'!$A$6:$A$133,0),MATCH(Goods!CB$1,'Country weights'!$B$3:$FB$3,0)),"")</f>
        <v/>
      </c>
      <c r="CC73" s="44" t="str">
        <f>IF(AND(ISNUMBER(AA72),ISNUMBER(AA73)),INDEX('Country weights'!$B$6:$FB$133,MATCH(Goods!$BD73,'Country weights'!$A$6:$A$133,0),MATCH(Goods!CC$1,'Country weights'!$B$3:$FB$3,0)),"")</f>
        <v/>
      </c>
      <c r="CD73" s="46">
        <f t="shared" si="78"/>
        <v>0.64968796210066382</v>
      </c>
      <c r="CF73" s="39">
        <f t="shared" si="79"/>
        <v>40451</v>
      </c>
      <c r="CG73" s="45">
        <f t="shared" si="80"/>
        <v>0.27167876731963231</v>
      </c>
      <c r="CH73" s="45">
        <f t="shared" si="26"/>
        <v>8.5760401005865766E-2</v>
      </c>
      <c r="CI73" s="45">
        <f t="shared" si="27"/>
        <v>9.0054562361189042E-2</v>
      </c>
      <c r="CJ73" s="45">
        <f t="shared" si="28"/>
        <v>5.7077965458241675E-2</v>
      </c>
      <c r="CK73" s="45">
        <f t="shared" si="29"/>
        <v>4.5358635121583437E-3</v>
      </c>
      <c r="CL73" s="45">
        <f t="shared" si="30"/>
        <v>2.9534802307999035E-2</v>
      </c>
      <c r="CM73" s="45">
        <f t="shared" si="31"/>
        <v>2.3598026313230568E-2</v>
      </c>
      <c r="CN73" s="45">
        <f t="shared" si="32"/>
        <v>7.7486875546663777E-3</v>
      </c>
      <c r="CO73" s="45">
        <f t="shared" si="33"/>
        <v>3.8042201474618419E-2</v>
      </c>
      <c r="CP73" s="45">
        <f t="shared" si="34"/>
        <v>3.0691436326730995E-3</v>
      </c>
      <c r="CQ73" s="45">
        <f t="shared" si="35"/>
        <v>1.4846252278737685E-2</v>
      </c>
      <c r="CR73" s="45">
        <f t="shared" si="36"/>
        <v>1.1396346346009346E-2</v>
      </c>
      <c r="CS73" s="45">
        <f t="shared" si="37"/>
        <v>7.3826642104584455E-3</v>
      </c>
      <c r="CT73" s="45">
        <f t="shared" si="38"/>
        <v>2.2296912921757912E-2</v>
      </c>
      <c r="CU73" s="45">
        <f t="shared" si="39"/>
        <v>1.5952414616876062E-2</v>
      </c>
      <c r="CV73" s="45">
        <f t="shared" si="40"/>
        <v>1.3765882605407077E-2</v>
      </c>
      <c r="CW73" s="45">
        <f t="shared" si="41"/>
        <v>3.7615976005155802E-2</v>
      </c>
      <c r="CX73" s="45">
        <f t="shared" si="42"/>
        <v>2.3044048683530334E-2</v>
      </c>
      <c r="CY73" s="45">
        <f t="shared" si="43"/>
        <v>5.1806992373818521E-2</v>
      </c>
      <c r="CZ73" s="45">
        <f t="shared" si="44"/>
        <v>5.8304662964772554E-2</v>
      </c>
      <c r="DA73" s="45">
        <f t="shared" si="45"/>
        <v>4.6809601658445367E-2</v>
      </c>
      <c r="DB73" s="45">
        <f t="shared" si="46"/>
        <v>3.2920134515524377E-2</v>
      </c>
      <c r="DC73" s="45">
        <f t="shared" si="47"/>
        <v>5.2757689879231906E-2</v>
      </c>
      <c r="DD73" s="45" t="str">
        <f t="shared" si="48"/>
        <v/>
      </c>
      <c r="DE73" s="45" t="str">
        <f t="shared" si="49"/>
        <v/>
      </c>
      <c r="DF73" s="46">
        <f t="shared" si="81"/>
        <v>0.99999999999999989</v>
      </c>
      <c r="DG73" s="47">
        <f>SUMPRODUCT(AD73:BB73,CG73:DE73,'Sector weights'!B60:Z60)</f>
        <v>1.9338052964953019</v>
      </c>
      <c r="DI73" s="45">
        <f>IF(AND(ISNUMBER(C72),ISNUMBER(C73)),CG73*'Sector weights'!B60,"")</f>
        <v>0.21455266458985356</v>
      </c>
      <c r="DJ73" s="45">
        <f>IF(AND(ISNUMBER(D72),ISNUMBER(D73)),CH73*'Sector weights'!C60,"")</f>
        <v>6.4099801400179804E-2</v>
      </c>
      <c r="DK73" s="45">
        <f>IF(AND(ISNUMBER(E72),ISNUMBER(E73)),CI73*'Sector weights'!D60,"")</f>
        <v>7.2167370179146775E-2</v>
      </c>
      <c r="DL73" s="45">
        <f>IF(AND(ISNUMBER(F72),ISNUMBER(F73)),CJ73*'Sector weights'!E60,"")</f>
        <v>4.5605805772388361E-2</v>
      </c>
      <c r="DM73" s="45">
        <f>IF(AND(ISNUMBER(G72),ISNUMBER(G73)),CK73*'Sector weights'!F60,"")</f>
        <v>3.3518856364155368E-3</v>
      </c>
      <c r="DN73" s="45">
        <f>IF(AND(ISNUMBER(H72),ISNUMBER(H73)),CL73*'Sector weights'!G60,"")</f>
        <v>2.1548315347423266E-2</v>
      </c>
      <c r="DO73" s="45">
        <f>IF(AND(ISNUMBER(I72),ISNUMBER(I73)),CM73*'Sector weights'!H60,"")</f>
        <v>1.8769792809108329E-2</v>
      </c>
      <c r="DP73" s="45">
        <f>IF(AND(ISNUMBER(J72),ISNUMBER(J73)),CN73*'Sector weights'!I60,"")</f>
        <v>6.4906105561047282E-3</v>
      </c>
      <c r="DQ73" s="45">
        <f>IF(AND(ISNUMBER(K72),ISNUMBER(K73)),CO73*'Sector weights'!J60,"")</f>
        <v>3.5210638339275985E-2</v>
      </c>
      <c r="DR73" s="45">
        <f>IF(AND(ISNUMBER(L72),ISNUMBER(L73)),CP73*'Sector weights'!K60,"")</f>
        <v>2.6205569503951567E-3</v>
      </c>
      <c r="DS73" s="45">
        <f>IF(AND(ISNUMBER(M72),ISNUMBER(M73)),CQ73*'Sector weights'!L60,"")</f>
        <v>1.2637767676141116E-2</v>
      </c>
      <c r="DT73" s="45">
        <f>IF(AND(ISNUMBER(N72),ISNUMBER(N73)),CR73*'Sector weights'!M60,"")</f>
        <v>9.7022426600733829E-3</v>
      </c>
      <c r="DU73" s="45">
        <f>IF(AND(ISNUMBER(O72),ISNUMBER(O73)),CS73*'Sector weights'!N60,"")</f>
        <v>6.3317820685062989E-3</v>
      </c>
      <c r="DV73" s="45">
        <f>IF(AND(ISNUMBER(P72),ISNUMBER(P73)),CT73*'Sector weights'!O60,"")</f>
        <v>1.5636622496362777E-2</v>
      </c>
      <c r="DW73" s="45">
        <f>IF(AND(ISNUMBER(Q72),ISNUMBER(Q73)),CU73*'Sector weights'!P60,"")</f>
        <v>9.7115608027163128E-3</v>
      </c>
      <c r="DX73" s="45">
        <f>IF(AND(ISNUMBER(R72),ISNUMBER(R73)),CV73*'Sector weights'!Q60,"")</f>
        <v>9.4929816438292739E-3</v>
      </c>
      <c r="DY73" s="45">
        <f>IF(AND(ISNUMBER(S72),ISNUMBER(S73)),CW73*'Sector weights'!R60,"")</f>
        <v>2.7251635027892612E-2</v>
      </c>
      <c r="DZ73" s="45">
        <f>IF(AND(ISNUMBER(T72),ISNUMBER(T73)),CX73*'Sector weights'!S60,"")</f>
        <v>1.9793433906783245E-2</v>
      </c>
      <c r="EA73" s="45">
        <f>IF(AND(ISNUMBER(U72),ISNUMBER(U73)),CY73*'Sector weights'!T60,"")</f>
        <v>4.464745090043732E-2</v>
      </c>
      <c r="EB73" s="45">
        <f>IF(AND(ISNUMBER(V72),ISNUMBER(V73)),CZ73*'Sector weights'!U60,"")</f>
        <v>4.684836868944519E-2</v>
      </c>
      <c r="EC73" s="45">
        <f>IF(AND(ISNUMBER(W72),ISNUMBER(W73)),DA73*'Sector weights'!V60,"")</f>
        <v>3.3720102111786686E-2</v>
      </c>
      <c r="ED73" s="45">
        <f>IF(AND(ISNUMBER(X72),ISNUMBER(X73)),DB73*'Sector weights'!W60,"")</f>
        <v>2.8055638848026376E-2</v>
      </c>
      <c r="EE73" s="45">
        <f>IF(AND(ISNUMBER(Y72),ISNUMBER(Y73)),DC73*'Sector weights'!X60,"")</f>
        <v>4.4071094404441701E-2</v>
      </c>
      <c r="EF73" s="45" t="str">
        <f>IF(AND(ISNUMBER(Z72),ISNUMBER(Z73)),DD73*'Sector weights'!Y60,"")</f>
        <v/>
      </c>
      <c r="EG73" s="45" t="str">
        <f>IF(AND(ISNUMBER(AA72),ISNUMBER(AA73)),DE73*'Sector weights'!Z60,"")</f>
        <v/>
      </c>
      <c r="EH73" s="46">
        <f t="shared" si="82"/>
        <v>0.79231812281673375</v>
      </c>
      <c r="EI73" s="47">
        <f t="shared" si="83"/>
        <v>1.9338052964953021</v>
      </c>
      <c r="EK73" s="39">
        <f t="shared" si="84"/>
        <v>40451</v>
      </c>
      <c r="EL73" s="45">
        <f t="shared" si="85"/>
        <v>0.2707910603219667</v>
      </c>
      <c r="EM73" s="45">
        <f t="shared" si="51"/>
        <v>8.0901596914508961E-2</v>
      </c>
      <c r="EN73" s="45">
        <f t="shared" si="52"/>
        <v>9.108383123004668E-2</v>
      </c>
      <c r="EO73" s="45">
        <f t="shared" si="53"/>
        <v>5.7559967971270498E-2</v>
      </c>
      <c r="EP73" s="45">
        <f t="shared" si="54"/>
        <v>4.23047957618261E-3</v>
      </c>
      <c r="EQ73" s="45">
        <f t="shared" si="55"/>
        <v>2.7196544830778123E-2</v>
      </c>
      <c r="ER73" s="45">
        <f t="shared" si="56"/>
        <v>2.3689717890562317E-2</v>
      </c>
      <c r="ES73" s="45">
        <f t="shared" si="57"/>
        <v>8.1919248963159604E-3</v>
      </c>
      <c r="ET73" s="45">
        <f t="shared" si="58"/>
        <v>4.4440026455661856E-2</v>
      </c>
      <c r="EU73" s="45">
        <f t="shared" si="59"/>
        <v>3.3074555218791856E-3</v>
      </c>
      <c r="EV73" s="45">
        <f t="shared" si="60"/>
        <v>1.5950370579954892E-2</v>
      </c>
      <c r="EW73" s="45">
        <f t="shared" si="61"/>
        <v>1.2245387781338872E-2</v>
      </c>
      <c r="EX73" s="45">
        <f t="shared" si="62"/>
        <v>7.9914643956350145E-3</v>
      </c>
      <c r="EY73" s="45">
        <f t="shared" si="63"/>
        <v>1.9735283147094676E-2</v>
      </c>
      <c r="EZ73" s="45">
        <f t="shared" si="64"/>
        <v>1.2257148389072799E-2</v>
      </c>
      <c r="FA73" s="45">
        <f t="shared" si="65"/>
        <v>1.1981275412559302E-2</v>
      </c>
      <c r="FB73" s="45">
        <f t="shared" si="66"/>
        <v>3.4394814712822137E-2</v>
      </c>
      <c r="FC73" s="45">
        <f t="shared" si="67"/>
        <v>2.4981675083256355E-2</v>
      </c>
      <c r="FD73" s="45">
        <f t="shared" si="68"/>
        <v>5.6350409784536065E-2</v>
      </c>
      <c r="FE73" s="45">
        <f t="shared" si="69"/>
        <v>5.9128230618904321E-2</v>
      </c>
      <c r="FF73" s="45">
        <f t="shared" si="70"/>
        <v>4.2558791905339614E-2</v>
      </c>
      <c r="FG73" s="45">
        <f t="shared" si="71"/>
        <v>3.540956345702035E-2</v>
      </c>
      <c r="FH73" s="45">
        <f t="shared" si="72"/>
        <v>5.5622979123292775E-2</v>
      </c>
      <c r="FI73" s="45" t="str">
        <f t="shared" si="73"/>
        <v/>
      </c>
      <c r="FJ73" s="45" t="str">
        <f t="shared" si="74"/>
        <v/>
      </c>
      <c r="FK73" s="46">
        <f t="shared" si="86"/>
        <v>1</v>
      </c>
      <c r="FL73" s="47">
        <f t="shared" si="87"/>
        <v>2.4406930004586038</v>
      </c>
    </row>
    <row r="74" spans="1:168" x14ac:dyDescent="0.2">
      <c r="A74" t="s">
        <v>32</v>
      </c>
      <c r="B74" s="11">
        <v>40543</v>
      </c>
      <c r="C74" s="2">
        <v>1883.2</v>
      </c>
      <c r="D74" s="3">
        <v>126948</v>
      </c>
      <c r="E74" s="9">
        <v>64029.2</v>
      </c>
      <c r="F74" s="3">
        <v>484634</v>
      </c>
      <c r="G74" s="3">
        <v>11289</v>
      </c>
      <c r="H74" s="2">
        <v>76097</v>
      </c>
      <c r="I74" s="2">
        <v>1196074.1000000001</v>
      </c>
      <c r="J74" s="2">
        <v>9538607</v>
      </c>
      <c r="K74" s="2">
        <v>1593361.2449345114</v>
      </c>
      <c r="L74" s="9">
        <v>9419.2595999999994</v>
      </c>
      <c r="M74" s="3">
        <v>571570</v>
      </c>
      <c r="N74" s="9">
        <v>6025.8209999999999</v>
      </c>
      <c r="O74" s="2">
        <v>49098.2</v>
      </c>
      <c r="P74" s="2">
        <v>25825</v>
      </c>
      <c r="Q74" s="3">
        <v>128317</v>
      </c>
      <c r="R74" s="3">
        <v>199747</v>
      </c>
      <c r="S74" s="2">
        <v>56478</v>
      </c>
      <c r="T74" s="2">
        <v>156612.29999999999</v>
      </c>
      <c r="U74" s="3">
        <v>1022234</v>
      </c>
      <c r="V74" s="2">
        <v>99928.1</v>
      </c>
      <c r="W74" s="2">
        <v>93161.8</v>
      </c>
      <c r="X74" s="3">
        <v>1929252.5430505672</v>
      </c>
      <c r="Y74" s="2">
        <v>339688.7</v>
      </c>
      <c r="Z74" s="3" t="e">
        <v>#N/A</v>
      </c>
      <c r="AA74" s="3" t="e">
        <v>#N/A</v>
      </c>
      <c r="AC74" s="43">
        <f t="shared" si="75"/>
        <v>40543</v>
      </c>
      <c r="AD74" s="45">
        <f t="shared" si="76"/>
        <v>0.51774753135842566</v>
      </c>
      <c r="AE74" s="45">
        <f t="shared" si="0"/>
        <v>1.6641306959237712</v>
      </c>
      <c r="AF74" s="45">
        <f t="shared" si="1"/>
        <v>0.96758526293214686</v>
      </c>
      <c r="AG74" s="45">
        <f t="shared" si="2"/>
        <v>-0.44862761853505795</v>
      </c>
      <c r="AH74" s="45">
        <f t="shared" si="3"/>
        <v>8.7153312788905914</v>
      </c>
      <c r="AI74" s="45">
        <f t="shared" si="4"/>
        <v>4.3783005280845</v>
      </c>
      <c r="AJ74" s="45">
        <f t="shared" si="5"/>
        <v>4.879037066655445</v>
      </c>
      <c r="AK74" s="45">
        <f t="shared" si="6"/>
        <v>1.8059740678539438</v>
      </c>
      <c r="AL74" s="45">
        <f t="shared" si="7"/>
        <v>2.2208279036244116</v>
      </c>
      <c r="AM74" s="45">
        <f t="shared" si="8"/>
        <v>6.5400039450045799</v>
      </c>
      <c r="AN74" s="45">
        <f t="shared" si="9"/>
        <v>-0.93712574331386023</v>
      </c>
      <c r="AO74" s="45">
        <f t="shared" si="10"/>
        <v>2.2059397221462662</v>
      </c>
      <c r="AP74" s="45">
        <f t="shared" si="11"/>
        <v>5.3166479334872063</v>
      </c>
      <c r="AQ74" s="45">
        <f t="shared" si="12"/>
        <v>0.87102570111710076</v>
      </c>
      <c r="AR74" s="45">
        <f t="shared" si="13"/>
        <v>2.7193403778418279</v>
      </c>
      <c r="AS74" s="45">
        <f t="shared" si="14"/>
        <v>-0.28952662396980466</v>
      </c>
      <c r="AT74" s="45">
        <f t="shared" si="15"/>
        <v>2.57183279182156</v>
      </c>
      <c r="AU74" s="45">
        <f t="shared" si="16"/>
        <v>2.6840660745640177</v>
      </c>
      <c r="AV74" s="45">
        <f t="shared" si="17"/>
        <v>-2.2063585756009974</v>
      </c>
      <c r="AW74" s="45">
        <f t="shared" si="18"/>
        <v>4.6804895448464778</v>
      </c>
      <c r="AX74" s="45">
        <f t="shared" si="19"/>
        <v>-2.4875861433727109</v>
      </c>
      <c r="AY74" s="45">
        <f t="shared" si="20"/>
        <v>3.5850368231139962</v>
      </c>
      <c r="AZ74" s="45">
        <f t="shared" si="21"/>
        <v>6.3627852508704619</v>
      </c>
      <c r="BA74" s="45" t="str">
        <f t="shared" si="22"/>
        <v/>
      </c>
      <c r="BB74" s="45" t="str">
        <f t="shared" si="23"/>
        <v/>
      </c>
      <c r="BD74" s="39">
        <f t="shared" si="77"/>
        <v>40543</v>
      </c>
      <c r="BE74" s="44">
        <f>IF(AND(ISNUMBER(C73),ISNUMBER(C74)),INDEX('Country weights'!$B$6:$FB$133,MATCH(Goods!$BD74,'Country weights'!$A$6:$A$133,0),MATCH(Goods!BE$1,'Country weights'!$B$3:$FB$3,0)),"")</f>
        <v>0.17650642468591235</v>
      </c>
      <c r="BF74" s="44">
        <f>IF(AND(ISNUMBER(D73),ISNUMBER(D74)),INDEX('Country weights'!$B$6:$FB$133,MATCH(Goods!$BD74,'Country weights'!$A$6:$A$133,0),MATCH(Goods!BF$1,'Country weights'!$B$3:$FB$3,0)),"")</f>
        <v>5.5717500158436649E-2</v>
      </c>
      <c r="BG74" s="44">
        <f>IF(AND(ISNUMBER(E73),ISNUMBER(E74)),INDEX('Country weights'!$B$6:$FB$133,MATCH(Goods!$BD74,'Country weights'!$A$6:$A$133,0),MATCH(Goods!BG$1,'Country weights'!$B$3:$FB$3,0)),"")</f>
        <v>5.8507365098308055E-2</v>
      </c>
      <c r="BH74" s="44">
        <f>IF(AND(ISNUMBER(F73),ISNUMBER(F74)),INDEX('Country weights'!$B$6:$FB$133,MATCH(Goods!$BD74,'Country weights'!$A$6:$A$133,0),MATCH(Goods!BH$1,'Country weights'!$B$3:$FB$3,0)),"")</f>
        <v>3.7082867059417116E-2</v>
      </c>
      <c r="BI74" s="44">
        <f>IF(AND(ISNUMBER(G73),ISNUMBER(G74)),INDEX('Country weights'!$B$6:$FB$133,MATCH(Goods!$BD74,'Country weights'!$A$6:$A$133,0),MATCH(Goods!BI$1,'Country weights'!$B$3:$FB$3,0)),"")</f>
        <v>2.9468959215809137E-3</v>
      </c>
      <c r="BJ74" s="44">
        <f>IF(AND(ISNUMBER(H73),ISNUMBER(H74)),INDEX('Country weights'!$B$6:$FB$133,MATCH(Goods!$BD74,'Country weights'!$A$6:$A$133,0),MATCH(Goods!BJ$1,'Country weights'!$B$3:$FB$3,0)),"")</f>
        <v>1.9188405522529876E-2</v>
      </c>
      <c r="BK74" s="44">
        <f>IF(AND(ISNUMBER(I73),ISNUMBER(I74)),INDEX('Country weights'!$B$6:$FB$133,MATCH(Goods!$BD74,'Country weights'!$A$6:$A$133,0),MATCH(Goods!BK$1,'Country weights'!$B$3:$FB$3,0)),"")</f>
        <v>1.5331353625040609E-2</v>
      </c>
      <c r="BL74" s="44">
        <f>IF(AND(ISNUMBER(J73),ISNUMBER(J74)),INDEX('Country weights'!$B$6:$FB$133,MATCH(Goods!$BD74,'Country weights'!$A$6:$A$133,0),MATCH(Goods!BL$1,'Country weights'!$B$3:$FB$3,0)),"")</f>
        <v>5.0342290263459752E-3</v>
      </c>
      <c r="BM74" s="44">
        <f>IF(AND(ISNUMBER(K73),ISNUMBER(K74)),INDEX('Country weights'!$B$6:$FB$133,MATCH(Goods!$BD74,'Country weights'!$A$6:$A$133,0),MATCH(Goods!BM$1,'Country weights'!$B$3:$FB$3,0)),"")</f>
        <v>2.4715560349867709E-2</v>
      </c>
      <c r="BN74" s="44">
        <f>IF(AND(ISNUMBER(L73),ISNUMBER(L74)),INDEX('Country weights'!$B$6:$FB$133,MATCH(Goods!$BD74,'Country weights'!$A$6:$A$133,0),MATCH(Goods!BN$1,'Country weights'!$B$3:$FB$3,0)),"")</f>
        <v>1.9939856721056144E-3</v>
      </c>
      <c r="BO74" s="44">
        <f>IF(AND(ISNUMBER(M73),ISNUMBER(M74)),INDEX('Country weights'!$B$6:$FB$133,MATCH(Goods!$BD74,'Country weights'!$A$6:$A$133,0),MATCH(Goods!BO$1,'Country weights'!$B$3:$FB$3,0)),"")</f>
        <v>9.6454313878054226E-3</v>
      </c>
      <c r="BP74" s="44">
        <f>IF(AND(ISNUMBER(N73),ISNUMBER(N74)),INDEX('Country weights'!$B$6:$FB$133,MATCH(Goods!$BD74,'Country weights'!$A$6:$A$133,0),MATCH(Goods!BP$1,'Country weights'!$B$3:$FB$3,0)),"")</f>
        <v>7.4040690329321588E-3</v>
      </c>
      <c r="BQ74" s="44">
        <f>IF(AND(ISNUMBER(O73),ISNUMBER(O74)),INDEX('Country weights'!$B$6:$FB$133,MATCH(Goods!$BD74,'Country weights'!$A$6:$A$133,0),MATCH(Goods!BQ$1,'Country weights'!$B$3:$FB$3,0)),"")</f>
        <v>4.7964280657662537E-3</v>
      </c>
      <c r="BR74" s="44">
        <f>IF(AND(ISNUMBER(P73),ISNUMBER(P74)),INDEX('Country weights'!$B$6:$FB$133,MATCH(Goods!$BD74,'Country weights'!$A$6:$A$133,0),MATCH(Goods!BR$1,'Country weights'!$B$3:$FB$3,0)),"")</f>
        <v>1.4486035917272854E-2</v>
      </c>
      <c r="BS74" s="44">
        <f>IF(AND(ISNUMBER(Q73),ISNUMBER(Q74)),INDEX('Country weights'!$B$6:$FB$133,MATCH(Goods!$BD74,'Country weights'!$A$6:$A$133,0),MATCH(Goods!BS$1,'Country weights'!$B$3:$FB$3,0)),"")</f>
        <v>1.0364091743023052E-2</v>
      </c>
      <c r="BT74" s="44">
        <f>IF(AND(ISNUMBER(R73),ISNUMBER(R74)),INDEX('Country weights'!$B$6:$FB$133,MATCH(Goods!$BD74,'Country weights'!$A$6:$A$133,0),MATCH(Goods!BT$1,'Country weights'!$B$3:$FB$3,0)),"")</f>
        <v>8.9435282164239006E-3</v>
      </c>
      <c r="BU74" s="44">
        <f>IF(AND(ISNUMBER(S73),ISNUMBER(S74)),INDEX('Country weights'!$B$6:$FB$133,MATCH(Goods!$BD74,'Country weights'!$A$6:$A$133,0),MATCH(Goods!BU$1,'Country weights'!$B$3:$FB$3,0)),"")</f>
        <v>2.4438646793217143E-2</v>
      </c>
      <c r="BV74" s="44">
        <f>IF(AND(ISNUMBER(T73),ISNUMBER(T74)),INDEX('Country weights'!$B$6:$FB$133,MATCH(Goods!$BD74,'Country weights'!$A$6:$A$133,0),MATCH(Goods!BV$1,'Country weights'!$B$3:$FB$3,0)),"")</f>
        <v>1.4971441027751307E-2</v>
      </c>
      <c r="BW74" s="44">
        <f>IF(AND(ISNUMBER(U73),ISNUMBER(U74)),INDEX('Country weights'!$B$6:$FB$133,MATCH(Goods!$BD74,'Country weights'!$A$6:$A$133,0),MATCH(Goods!BW$1,'Country weights'!$B$3:$FB$3,0)),"")</f>
        <v>3.3658379297910788E-2</v>
      </c>
      <c r="BX74" s="44">
        <f>IF(AND(ISNUMBER(V73),ISNUMBER(V74)),INDEX('Country weights'!$B$6:$FB$133,MATCH(Goods!$BD74,'Country weights'!$A$6:$A$133,0),MATCH(Goods!BX$1,'Country weights'!$B$3:$FB$3,0)),"")</f>
        <v>3.7879837662549126E-2</v>
      </c>
      <c r="BY74" s="44">
        <f>IF(AND(ISNUMBER(W73),ISNUMBER(W74)),INDEX('Country weights'!$B$6:$FB$133,MATCH(Goods!$BD74,'Country weights'!$A$6:$A$133,0),MATCH(Goods!BY$1,'Country weights'!$B$3:$FB$3,0)),"")</f>
        <v>3.0411634708219223E-2</v>
      </c>
      <c r="BZ74" s="44">
        <f>IF(AND(ISNUMBER(X73),ISNUMBER(X74)),INDEX('Country weights'!$B$6:$FB$133,MATCH(Goods!$BD74,'Country weights'!$A$6:$A$133,0),MATCH(Goods!BZ$1,'Country weights'!$B$3:$FB$3,0)),"")</f>
        <v>2.1387815105470758E-2</v>
      </c>
      <c r="CA74" s="44">
        <f>IF(AND(ISNUMBER(Y73),ISNUMBER(Y74)),INDEX('Country weights'!$B$6:$FB$133,MATCH(Goods!$BD74,'Country weights'!$A$6:$A$133,0),MATCH(Goods!CA$1,'Country weights'!$B$3:$FB$3,0)),"")</f>
        <v>3.4276036022776991E-2</v>
      </c>
      <c r="CB74" s="44" t="str">
        <f>IF(AND(ISNUMBER(Z73),ISNUMBER(Z74)),INDEX('Country weights'!$B$6:$FB$133,MATCH(Goods!$BD74,'Country weights'!$A$6:$A$133,0),MATCH(Goods!CB$1,'Country weights'!$B$3:$FB$3,0)),"")</f>
        <v/>
      </c>
      <c r="CC74" s="44" t="str">
        <f>IF(AND(ISNUMBER(AA73),ISNUMBER(AA74)),INDEX('Country weights'!$B$6:$FB$133,MATCH(Goods!$BD74,'Country weights'!$A$6:$A$133,0),MATCH(Goods!CC$1,'Country weights'!$B$3:$FB$3,0)),"")</f>
        <v/>
      </c>
      <c r="CD74" s="46">
        <f t="shared" si="78"/>
        <v>0.64968796210066382</v>
      </c>
      <c r="CF74" s="39">
        <f t="shared" si="79"/>
        <v>40543</v>
      </c>
      <c r="CG74" s="45">
        <f t="shared" si="80"/>
        <v>0.27167876731963231</v>
      </c>
      <c r="CH74" s="45">
        <f t="shared" si="26"/>
        <v>8.5760401005865766E-2</v>
      </c>
      <c r="CI74" s="45">
        <f t="shared" si="27"/>
        <v>9.0054562361189042E-2</v>
      </c>
      <c r="CJ74" s="45">
        <f t="shared" si="28"/>
        <v>5.7077965458241675E-2</v>
      </c>
      <c r="CK74" s="45">
        <f t="shared" si="29"/>
        <v>4.5358635121583437E-3</v>
      </c>
      <c r="CL74" s="45">
        <f t="shared" si="30"/>
        <v>2.9534802307999035E-2</v>
      </c>
      <c r="CM74" s="45">
        <f t="shared" si="31"/>
        <v>2.3598026313230568E-2</v>
      </c>
      <c r="CN74" s="45">
        <f t="shared" si="32"/>
        <v>7.7486875546663777E-3</v>
      </c>
      <c r="CO74" s="45">
        <f t="shared" si="33"/>
        <v>3.8042201474618419E-2</v>
      </c>
      <c r="CP74" s="45">
        <f t="shared" si="34"/>
        <v>3.0691436326730995E-3</v>
      </c>
      <c r="CQ74" s="45">
        <f t="shared" si="35"/>
        <v>1.4846252278737685E-2</v>
      </c>
      <c r="CR74" s="45">
        <f t="shared" si="36"/>
        <v>1.1396346346009346E-2</v>
      </c>
      <c r="CS74" s="45">
        <f t="shared" si="37"/>
        <v>7.3826642104584455E-3</v>
      </c>
      <c r="CT74" s="45">
        <f t="shared" si="38"/>
        <v>2.2296912921757912E-2</v>
      </c>
      <c r="CU74" s="45">
        <f t="shared" si="39"/>
        <v>1.5952414616876062E-2</v>
      </c>
      <c r="CV74" s="45">
        <f t="shared" si="40"/>
        <v>1.3765882605407077E-2</v>
      </c>
      <c r="CW74" s="45">
        <f t="shared" si="41"/>
        <v>3.7615976005155802E-2</v>
      </c>
      <c r="CX74" s="45">
        <f t="shared" si="42"/>
        <v>2.3044048683530334E-2</v>
      </c>
      <c r="CY74" s="45">
        <f t="shared" si="43"/>
        <v>5.1806992373818521E-2</v>
      </c>
      <c r="CZ74" s="45">
        <f t="shared" si="44"/>
        <v>5.8304662964772554E-2</v>
      </c>
      <c r="DA74" s="45">
        <f t="shared" si="45"/>
        <v>4.6809601658445367E-2</v>
      </c>
      <c r="DB74" s="45">
        <f t="shared" si="46"/>
        <v>3.2920134515524377E-2</v>
      </c>
      <c r="DC74" s="45">
        <f t="shared" si="47"/>
        <v>5.2757689879231906E-2</v>
      </c>
      <c r="DD74" s="45" t="str">
        <f t="shared" si="48"/>
        <v/>
      </c>
      <c r="DE74" s="45" t="str">
        <f t="shared" si="49"/>
        <v/>
      </c>
      <c r="DF74" s="46">
        <f t="shared" si="81"/>
        <v>0.99999999999999989</v>
      </c>
      <c r="DG74" s="47">
        <f>SUMPRODUCT(AD74:BB74,CG74:DE74,'Sector weights'!B61:Z61)</f>
        <v>1.2087282536542658</v>
      </c>
      <c r="DI74" s="45">
        <f>IF(AND(ISNUMBER(C73),ISNUMBER(C74)),CG74*'Sector weights'!B61,"")</f>
        <v>0.21519963240881582</v>
      </c>
      <c r="DJ74" s="45">
        <f>IF(AND(ISNUMBER(D73),ISNUMBER(D74)),CH74*'Sector weights'!C61,"")</f>
        <v>6.4413281406064601E-2</v>
      </c>
      <c r="DK74" s="45">
        <f>IF(AND(ISNUMBER(E73),ISNUMBER(E74)),CI74*'Sector weights'!D61,"")</f>
        <v>7.2452942589061375E-2</v>
      </c>
      <c r="DL74" s="45">
        <f>IF(AND(ISNUMBER(F73),ISNUMBER(F74)),CJ74*'Sector weights'!E61,"")</f>
        <v>4.5998485270810782E-2</v>
      </c>
      <c r="DM74" s="45">
        <f>IF(AND(ISNUMBER(G73),ISNUMBER(G74)),CK74*'Sector weights'!F61,"")</f>
        <v>3.3865693636937191E-3</v>
      </c>
      <c r="DN74" s="45">
        <f>IF(AND(ISNUMBER(H73),ISNUMBER(H74)),CL74*'Sector weights'!G61,"")</f>
        <v>2.1289224676837217E-2</v>
      </c>
      <c r="DO74" s="45">
        <f>IF(AND(ISNUMBER(I73),ISNUMBER(I74)),CM74*'Sector weights'!H61,"")</f>
        <v>1.8948251806431549E-2</v>
      </c>
      <c r="DP74" s="45">
        <f>IF(AND(ISNUMBER(J73),ISNUMBER(J74)),CN74*'Sector weights'!I61,"")</f>
        <v>6.414060326297686E-3</v>
      </c>
      <c r="DQ74" s="45">
        <f>IF(AND(ISNUMBER(K73),ISNUMBER(K74)),CO74*'Sector weights'!J61,"")</f>
        <v>3.4991513814183341E-2</v>
      </c>
      <c r="DR74" s="45">
        <f>IF(AND(ISNUMBER(L73),ISNUMBER(L74)),CP74*'Sector weights'!K61,"")</f>
        <v>2.6542022616657082E-3</v>
      </c>
      <c r="DS74" s="45">
        <f>IF(AND(ISNUMBER(M73),ISNUMBER(M74)),CQ74*'Sector weights'!L61,"")</f>
        <v>1.2603763350611114E-2</v>
      </c>
      <c r="DT74" s="45">
        <f>IF(AND(ISNUMBER(N73),ISNUMBER(N74)),CR74*'Sector weights'!M61,"")</f>
        <v>9.7895633111477112E-3</v>
      </c>
      <c r="DU74" s="45">
        <f>IF(AND(ISNUMBER(O73),ISNUMBER(O74)),CS74*'Sector weights'!N61,"")</f>
        <v>6.3400081498326205E-3</v>
      </c>
      <c r="DV74" s="45">
        <f>IF(AND(ISNUMBER(P73),ISNUMBER(P74)),CT74*'Sector weights'!O61,"")</f>
        <v>1.558546104554168E-2</v>
      </c>
      <c r="DW74" s="45">
        <f>IF(AND(ISNUMBER(Q73),ISNUMBER(Q74)),CU74*'Sector weights'!P61,"")</f>
        <v>9.6867405233283625E-3</v>
      </c>
      <c r="DX74" s="45">
        <f>IF(AND(ISNUMBER(R73),ISNUMBER(R74)),CV74*'Sector weights'!Q61,"")</f>
        <v>9.4520980579235973E-3</v>
      </c>
      <c r="DY74" s="45">
        <f>IF(AND(ISNUMBER(S73),ISNUMBER(S74)),CW74*'Sector weights'!R61,"")</f>
        <v>2.7077398962746323E-2</v>
      </c>
      <c r="DZ74" s="45">
        <f>IF(AND(ISNUMBER(T73),ISNUMBER(T74)),CX74*'Sector weights'!S61,"")</f>
        <v>1.9738294088888494E-2</v>
      </c>
      <c r="EA74" s="45">
        <f>IF(AND(ISNUMBER(U73),ISNUMBER(U74)),CY74*'Sector weights'!T61,"")</f>
        <v>4.4760482625914165E-2</v>
      </c>
      <c r="EB74" s="45">
        <f>IF(AND(ISNUMBER(V73),ISNUMBER(V74)),CZ74*'Sector weights'!U61,"")</f>
        <v>4.7003896241588475E-2</v>
      </c>
      <c r="EC74" s="45">
        <f>IF(AND(ISNUMBER(W73),ISNUMBER(W74)),DA74*'Sector weights'!V61,"")</f>
        <v>3.432944870162636E-2</v>
      </c>
      <c r="ED74" s="45">
        <f>IF(AND(ISNUMBER(X73),ISNUMBER(X74)),DB74*'Sector weights'!W61,"")</f>
        <v>2.8111744046408683E-2</v>
      </c>
      <c r="EE74" s="45">
        <f>IF(AND(ISNUMBER(Y73),ISNUMBER(Y74)),DC74*'Sector weights'!X61,"")</f>
        <v>4.3833757822460434E-2</v>
      </c>
      <c r="EF74" s="45" t="str">
        <f>IF(AND(ISNUMBER(Z73),ISNUMBER(Z74)),DD74*'Sector weights'!Y61,"")</f>
        <v/>
      </c>
      <c r="EG74" s="45" t="str">
        <f>IF(AND(ISNUMBER(AA73),ISNUMBER(AA74)),DE74*'Sector weights'!Z61,"")</f>
        <v/>
      </c>
      <c r="EH74" s="46">
        <f t="shared" si="82"/>
        <v>0.79406082085187979</v>
      </c>
      <c r="EI74" s="47">
        <f t="shared" si="83"/>
        <v>1.2087282536542658</v>
      </c>
      <c r="EK74" s="39">
        <f t="shared" si="84"/>
        <v>40543</v>
      </c>
      <c r="EL74" s="45">
        <f t="shared" si="85"/>
        <v>0.27101152299385151</v>
      </c>
      <c r="EM74" s="45">
        <f t="shared" si="51"/>
        <v>8.1118825806014594E-2</v>
      </c>
      <c r="EN74" s="45">
        <f t="shared" si="52"/>
        <v>9.124356810770845E-2</v>
      </c>
      <c r="EO74" s="45">
        <f t="shared" si="53"/>
        <v>5.7928163766426545E-2</v>
      </c>
      <c r="EP74" s="45">
        <f t="shared" si="54"/>
        <v>4.2648740181647033E-3</v>
      </c>
      <c r="EQ74" s="45">
        <f t="shared" si="55"/>
        <v>2.6810571832517605E-2</v>
      </c>
      <c r="ER74" s="45">
        <f t="shared" si="56"/>
        <v>2.3862469106716026E-2</v>
      </c>
      <c r="ES74" s="45">
        <f t="shared" si="57"/>
        <v>8.0775428756409244E-3</v>
      </c>
      <c r="ET74" s="45">
        <f t="shared" si="58"/>
        <v>4.4066541120419397E-2</v>
      </c>
      <c r="EU74" s="45">
        <f t="shared" si="59"/>
        <v>3.3425679645272539E-3</v>
      </c>
      <c r="EV74" s="45">
        <f t="shared" si="60"/>
        <v>1.5872541522813852E-2</v>
      </c>
      <c r="EW74" s="45">
        <f t="shared" si="61"/>
        <v>1.2328480456503732E-2</v>
      </c>
      <c r="EX74" s="45">
        <f t="shared" si="62"/>
        <v>7.9842853133478726E-3</v>
      </c>
      <c r="EY74" s="45">
        <f t="shared" si="63"/>
        <v>1.9627540657177086E-2</v>
      </c>
      <c r="EZ74" s="45">
        <f t="shared" si="64"/>
        <v>1.2198990642727201E-2</v>
      </c>
      <c r="FA74" s="45">
        <f t="shared" si="65"/>
        <v>1.1903493800113765E-2</v>
      </c>
      <c r="FB74" s="45">
        <f t="shared" si="66"/>
        <v>3.4099905513153644E-2</v>
      </c>
      <c r="FC74" s="45">
        <f t="shared" si="67"/>
        <v>2.4857408362892113E-2</v>
      </c>
      <c r="FD74" s="45">
        <f t="shared" si="68"/>
        <v>5.6369085906913884E-2</v>
      </c>
      <c r="FE74" s="45">
        <f t="shared" si="69"/>
        <v>5.9194327446053845E-2</v>
      </c>
      <c r="FF74" s="45">
        <f t="shared" si="70"/>
        <v>4.3232769833420615E-2</v>
      </c>
      <c r="FG74" s="45">
        <f t="shared" si="71"/>
        <v>3.5402507349814843E-2</v>
      </c>
      <c r="FH74" s="45">
        <f t="shared" si="72"/>
        <v>5.5202015603080572E-2</v>
      </c>
      <c r="FI74" s="45" t="str">
        <f t="shared" si="73"/>
        <v/>
      </c>
      <c r="FJ74" s="45" t="str">
        <f t="shared" si="74"/>
        <v/>
      </c>
      <c r="FK74" s="46">
        <f t="shared" si="86"/>
        <v>0.99999999999999989</v>
      </c>
      <c r="FL74" s="47">
        <f t="shared" si="87"/>
        <v>1.5222111731410259</v>
      </c>
    </row>
    <row r="75" spans="1:168" x14ac:dyDescent="0.2">
      <c r="A75" t="s">
        <v>20</v>
      </c>
      <c r="B75" s="11">
        <v>40633</v>
      </c>
      <c r="C75" s="2">
        <v>1901.3</v>
      </c>
      <c r="D75" s="3">
        <v>123698</v>
      </c>
      <c r="E75" s="9">
        <v>64585.8</v>
      </c>
      <c r="F75" s="3">
        <v>497241</v>
      </c>
      <c r="G75" s="3">
        <v>10749</v>
      </c>
      <c r="H75" s="2">
        <v>76487</v>
      </c>
      <c r="I75" s="2">
        <v>1295681.6000000001</v>
      </c>
      <c r="J75" s="2">
        <v>10337452.6</v>
      </c>
      <c r="K75" s="2">
        <v>1639826.5930148861</v>
      </c>
      <c r="L75" s="9">
        <v>9561.6576999999997</v>
      </c>
      <c r="M75" s="3">
        <v>588547</v>
      </c>
      <c r="N75" s="9">
        <v>6027.3059999999996</v>
      </c>
      <c r="O75" s="2">
        <v>48774.400000000001</v>
      </c>
      <c r="P75" s="2">
        <v>26682.5</v>
      </c>
      <c r="Q75" s="3">
        <v>126574</v>
      </c>
      <c r="R75" s="3">
        <v>221328</v>
      </c>
      <c r="S75" s="2">
        <v>60045</v>
      </c>
      <c r="T75" s="2">
        <v>159116.1</v>
      </c>
      <c r="U75" s="3">
        <v>1116441</v>
      </c>
      <c r="V75" s="2">
        <v>107808.5</v>
      </c>
      <c r="W75" s="2">
        <v>95353.9</v>
      </c>
      <c r="X75" s="3">
        <v>1907881.8394957546</v>
      </c>
      <c r="Y75" s="2">
        <v>356101</v>
      </c>
      <c r="Z75" s="3" t="e">
        <v>#N/A</v>
      </c>
      <c r="AA75" s="3" t="e">
        <v>#N/A</v>
      </c>
      <c r="AC75" s="43">
        <f t="shared" si="75"/>
        <v>40633</v>
      </c>
      <c r="AD75" s="45">
        <f t="shared" si="76"/>
        <v>0.96112999150381739</v>
      </c>
      <c r="AE75" s="45">
        <f t="shared" si="0"/>
        <v>-2.5601033494029091</v>
      </c>
      <c r="AF75" s="45">
        <f t="shared" si="1"/>
        <v>0.86929088603324711</v>
      </c>
      <c r="AG75" s="45">
        <f t="shared" si="2"/>
        <v>2.601344519781934</v>
      </c>
      <c r="AH75" s="45">
        <f t="shared" si="3"/>
        <v>-4.7834174860483696</v>
      </c>
      <c r="AI75" s="45">
        <f t="shared" si="4"/>
        <v>0.51250377807272596</v>
      </c>
      <c r="AJ75" s="45">
        <f t="shared" si="5"/>
        <v>8.3278703217467775</v>
      </c>
      <c r="AK75" s="45">
        <f t="shared" si="6"/>
        <v>8.3748664768346082</v>
      </c>
      <c r="AL75" s="45">
        <f t="shared" si="7"/>
        <v>2.9161841502103547</v>
      </c>
      <c r="AM75" s="45">
        <f t="shared" si="8"/>
        <v>1.5117759361892968</v>
      </c>
      <c r="AN75" s="45">
        <f t="shared" si="9"/>
        <v>2.9702398656332507</v>
      </c>
      <c r="AO75" s="45">
        <f t="shared" si="10"/>
        <v>2.4643944783608873E-2</v>
      </c>
      <c r="AP75" s="45">
        <f t="shared" si="11"/>
        <v>-0.65949464542487402</v>
      </c>
      <c r="AQ75" s="45">
        <f t="shared" si="12"/>
        <v>3.320425943852845</v>
      </c>
      <c r="AR75" s="45">
        <f t="shared" si="13"/>
        <v>-1.3583546996890461</v>
      </c>
      <c r="AS75" s="45">
        <f t="shared" si="14"/>
        <v>10.804167271598564</v>
      </c>
      <c r="AT75" s="45">
        <f t="shared" si="15"/>
        <v>6.3157335599702602</v>
      </c>
      <c r="AU75" s="45">
        <f t="shared" si="16"/>
        <v>1.5987250043579149</v>
      </c>
      <c r="AV75" s="45">
        <f t="shared" si="17"/>
        <v>9.2157959919157548</v>
      </c>
      <c r="AW75" s="45">
        <f t="shared" si="18"/>
        <v>7.8860700843906617</v>
      </c>
      <c r="AX75" s="45">
        <f t="shared" si="19"/>
        <v>2.3530030549001824</v>
      </c>
      <c r="AY75" s="45">
        <f t="shared" si="20"/>
        <v>-1.1077193409329888</v>
      </c>
      <c r="AZ75" s="45">
        <f t="shared" si="21"/>
        <v>4.831570788195183</v>
      </c>
      <c r="BA75" s="45" t="str">
        <f t="shared" si="22"/>
        <v/>
      </c>
      <c r="BB75" s="45" t="str">
        <f t="shared" si="23"/>
        <v/>
      </c>
      <c r="BD75" s="39">
        <f t="shared" si="77"/>
        <v>40633</v>
      </c>
      <c r="BE75" s="44">
        <f>IF(AND(ISNUMBER(C74),ISNUMBER(C75)),INDEX('Country weights'!$B$6:$FB$133,MATCH(Goods!$BD75,'Country weights'!$A$6:$A$133,0),MATCH(Goods!BE$1,'Country weights'!$B$3:$FB$3,0)),"")</f>
        <v>0.16626904490760641</v>
      </c>
      <c r="BF75" s="44">
        <f>IF(AND(ISNUMBER(D74),ISNUMBER(D75)),INDEX('Country weights'!$B$6:$FB$133,MATCH(Goods!$BD75,'Country weights'!$A$6:$A$133,0),MATCH(Goods!BF$1,'Country weights'!$B$3:$FB$3,0)),"")</f>
        <v>5.2756505951060753E-2</v>
      </c>
      <c r="BG75" s="44">
        <f>IF(AND(ISNUMBER(E74),ISNUMBER(E75)),INDEX('Country weights'!$B$6:$FB$133,MATCH(Goods!$BD75,'Country weights'!$A$6:$A$133,0),MATCH(Goods!BG$1,'Country weights'!$B$3:$FB$3,0)),"")</f>
        <v>5.9923774467808118E-2</v>
      </c>
      <c r="BH75" s="44">
        <f>IF(AND(ISNUMBER(F74),ISNUMBER(F75)),INDEX('Country weights'!$B$6:$FB$133,MATCH(Goods!$BD75,'Country weights'!$A$6:$A$133,0),MATCH(Goods!BH$1,'Country weights'!$B$3:$FB$3,0)),"")</f>
        <v>3.5199878965962134E-2</v>
      </c>
      <c r="BI75" s="44">
        <f>IF(AND(ISNUMBER(G74),ISNUMBER(G75)),INDEX('Country weights'!$B$6:$FB$133,MATCH(Goods!$BD75,'Country weights'!$A$6:$A$133,0),MATCH(Goods!BI$1,'Country weights'!$B$3:$FB$3,0)),"")</f>
        <v>2.961599790278407E-3</v>
      </c>
      <c r="BJ75" s="44">
        <f>IF(AND(ISNUMBER(H74),ISNUMBER(H75)),INDEX('Country weights'!$B$6:$FB$133,MATCH(Goods!$BD75,'Country weights'!$A$6:$A$133,0),MATCH(Goods!BJ$1,'Country weights'!$B$3:$FB$3,0)),"")</f>
        <v>1.9558361179153327E-2</v>
      </c>
      <c r="BK75" s="44">
        <f>IF(AND(ISNUMBER(I74),ISNUMBER(I75)),INDEX('Country weights'!$B$6:$FB$133,MATCH(Goods!$BD75,'Country weights'!$A$6:$A$133,0),MATCH(Goods!BK$1,'Country weights'!$B$3:$FB$3,0)),"")</f>
        <v>1.574872252893025E-2</v>
      </c>
      <c r="BL75" s="44">
        <f>IF(AND(ISNUMBER(J74),ISNUMBER(J75)),INDEX('Country weights'!$B$6:$FB$133,MATCH(Goods!$BD75,'Country weights'!$A$6:$A$133,0),MATCH(Goods!BL$1,'Country weights'!$B$3:$FB$3,0)),"")</f>
        <v>5.3340132064064547E-3</v>
      </c>
      <c r="BM75" s="44">
        <f>IF(AND(ISNUMBER(K74),ISNUMBER(K75)),INDEX('Country weights'!$B$6:$FB$133,MATCH(Goods!$BD75,'Country weights'!$A$6:$A$133,0),MATCH(Goods!BM$1,'Country weights'!$B$3:$FB$3,0)),"")</f>
        <v>2.4030741583535655E-2</v>
      </c>
      <c r="BN75" s="44">
        <f>IF(AND(ISNUMBER(L74),ISNUMBER(L75)),INDEX('Country weights'!$B$6:$FB$133,MATCH(Goods!$BD75,'Country weights'!$A$6:$A$133,0),MATCH(Goods!BN$1,'Country weights'!$B$3:$FB$3,0)),"")</f>
        <v>2.0875491926774744E-3</v>
      </c>
      <c r="BO75" s="44">
        <f>IF(AND(ISNUMBER(M74),ISNUMBER(M75)),INDEX('Country weights'!$B$6:$FB$133,MATCH(Goods!$BD75,'Country weights'!$A$6:$A$133,0),MATCH(Goods!BO$1,'Country weights'!$B$3:$FB$3,0)),"")</f>
        <v>9.4879729973474086E-3</v>
      </c>
      <c r="BP75" s="44">
        <f>IF(AND(ISNUMBER(N74),ISNUMBER(N75)),INDEX('Country weights'!$B$6:$FB$133,MATCH(Goods!$BD75,'Country weights'!$A$6:$A$133,0),MATCH(Goods!BP$1,'Country weights'!$B$3:$FB$3,0)),"")</f>
        <v>7.0068011217315554E-3</v>
      </c>
      <c r="BQ75" s="44">
        <f>IF(AND(ISNUMBER(O74),ISNUMBER(O75)),INDEX('Country weights'!$B$6:$FB$133,MATCH(Goods!$BD75,'Country weights'!$A$6:$A$133,0),MATCH(Goods!BQ$1,'Country weights'!$B$3:$FB$3,0)),"")</f>
        <v>4.8613422239050953E-3</v>
      </c>
      <c r="BR75" s="44">
        <f>IF(AND(ISNUMBER(P74),ISNUMBER(P75)),INDEX('Country weights'!$B$6:$FB$133,MATCH(Goods!$BD75,'Country weights'!$A$6:$A$133,0),MATCH(Goods!BR$1,'Country weights'!$B$3:$FB$3,0)),"")</f>
        <v>1.4374431691572355E-2</v>
      </c>
      <c r="BS75" s="44">
        <f>IF(AND(ISNUMBER(Q74),ISNUMBER(Q75)),INDEX('Country weights'!$B$6:$FB$133,MATCH(Goods!$BD75,'Country weights'!$A$6:$A$133,0),MATCH(Goods!BS$1,'Country weights'!$B$3:$FB$3,0)),"")</f>
        <v>1.0063571149422591E-2</v>
      </c>
      <c r="BT75" s="44">
        <f>IF(AND(ISNUMBER(R74),ISNUMBER(R75)),INDEX('Country weights'!$B$6:$FB$133,MATCH(Goods!$BD75,'Country weights'!$A$6:$A$133,0),MATCH(Goods!BT$1,'Country weights'!$B$3:$FB$3,0)),"")</f>
        <v>8.6400019292921272E-3</v>
      </c>
      <c r="BU75" s="44">
        <f>IF(AND(ISNUMBER(S74),ISNUMBER(S75)),INDEX('Country weights'!$B$6:$FB$133,MATCH(Goods!$BD75,'Country weights'!$A$6:$A$133,0),MATCH(Goods!BU$1,'Country weights'!$B$3:$FB$3,0)),"")</f>
        <v>2.6098837456179694E-2</v>
      </c>
      <c r="BV75" s="44">
        <f>IF(AND(ISNUMBER(T74),ISNUMBER(T75)),INDEX('Country weights'!$B$6:$FB$133,MATCH(Goods!$BD75,'Country weights'!$A$6:$A$133,0),MATCH(Goods!BV$1,'Country weights'!$B$3:$FB$3,0)),"")</f>
        <v>1.454477481924308E-2</v>
      </c>
      <c r="BW75" s="44">
        <f>IF(AND(ISNUMBER(U74),ISNUMBER(U75)),INDEX('Country weights'!$B$6:$FB$133,MATCH(Goods!$BD75,'Country weights'!$A$6:$A$133,0),MATCH(Goods!BW$1,'Country weights'!$B$3:$FB$3,0)),"")</f>
        <v>3.2113139897108713E-2</v>
      </c>
      <c r="BX75" s="44">
        <f>IF(AND(ISNUMBER(V74),ISNUMBER(V75)),INDEX('Country weights'!$B$6:$FB$133,MATCH(Goods!$BD75,'Country weights'!$A$6:$A$133,0),MATCH(Goods!BX$1,'Country weights'!$B$3:$FB$3,0)),"")</f>
        <v>4.0823725439346696E-2</v>
      </c>
      <c r="BY75" s="44">
        <f>IF(AND(ISNUMBER(W74),ISNUMBER(W75)),INDEX('Country weights'!$B$6:$FB$133,MATCH(Goods!$BD75,'Country weights'!$A$6:$A$133,0),MATCH(Goods!BY$1,'Country weights'!$B$3:$FB$3,0)),"")</f>
        <v>3.0288791690086012E-2</v>
      </c>
      <c r="BZ75" s="44">
        <f>IF(AND(ISNUMBER(X74),ISNUMBER(X75)),INDEX('Country weights'!$B$6:$FB$133,MATCH(Goods!$BD75,'Country weights'!$A$6:$A$133,0),MATCH(Goods!BZ$1,'Country weights'!$B$3:$FB$3,0)),"")</f>
        <v>2.0187426727336533E-2</v>
      </c>
      <c r="CA75" s="44">
        <f>IF(AND(ISNUMBER(Y74),ISNUMBER(Y75)),INDEX('Country weights'!$B$6:$FB$133,MATCH(Goods!$BD75,'Country weights'!$A$6:$A$133,0),MATCH(Goods!CA$1,'Country weights'!$B$3:$FB$3,0)),"")</f>
        <v>3.5638840421750778E-2</v>
      </c>
      <c r="CB75" s="44" t="str">
        <f>IF(AND(ISNUMBER(Z74),ISNUMBER(Z75)),INDEX('Country weights'!$B$6:$FB$133,MATCH(Goods!$BD75,'Country weights'!$A$6:$A$133,0),MATCH(Goods!CB$1,'Country weights'!$B$3:$FB$3,0)),"")</f>
        <v/>
      </c>
      <c r="CC75" s="44" t="str">
        <f>IF(AND(ISNUMBER(AA74),ISNUMBER(AA75)),INDEX('Country weights'!$B$6:$FB$133,MATCH(Goods!$BD75,'Country weights'!$A$6:$A$133,0),MATCH(Goods!CC$1,'Country weights'!$B$3:$FB$3,0)),"")</f>
        <v/>
      </c>
      <c r="CD75" s="46">
        <f t="shared" si="78"/>
        <v>0.63799984933774156</v>
      </c>
      <c r="CF75" s="39">
        <f t="shared" si="79"/>
        <v>40633</v>
      </c>
      <c r="CG75" s="45">
        <f t="shared" si="80"/>
        <v>0.26060984979886354</v>
      </c>
      <c r="CH75" s="45">
        <f t="shared" si="26"/>
        <v>8.2690467726321895E-2</v>
      </c>
      <c r="CI75" s="45">
        <f t="shared" si="27"/>
        <v>9.392443357159154E-2</v>
      </c>
      <c r="CJ75" s="45">
        <f t="shared" si="28"/>
        <v>5.5172237113379277E-2</v>
      </c>
      <c r="CK75" s="45">
        <f t="shared" si="29"/>
        <v>4.6420070370747192E-3</v>
      </c>
      <c r="CL75" s="45">
        <f t="shared" si="30"/>
        <v>3.0655745764603792E-2</v>
      </c>
      <c r="CM75" s="45">
        <f t="shared" si="31"/>
        <v>2.4684523899618133E-2</v>
      </c>
      <c r="CN75" s="45">
        <f t="shared" si="32"/>
        <v>8.3605242414136662E-3</v>
      </c>
      <c r="CO75" s="45">
        <f t="shared" si="33"/>
        <v>3.7665748053828094E-2</v>
      </c>
      <c r="CP75" s="45">
        <f t="shared" si="34"/>
        <v>3.272021450858332E-3</v>
      </c>
      <c r="CQ75" s="45">
        <f t="shared" si="35"/>
        <v>1.4871434542180756E-2</v>
      </c>
      <c r="CR75" s="45">
        <f t="shared" si="36"/>
        <v>1.0982449492746394E-2</v>
      </c>
      <c r="CS75" s="45">
        <f t="shared" si="37"/>
        <v>7.6196604575240572E-3</v>
      </c>
      <c r="CT75" s="45">
        <f t="shared" si="38"/>
        <v>2.253046251733969E-2</v>
      </c>
      <c r="CU75" s="45">
        <f t="shared" si="39"/>
        <v>1.5773626216164169E-2</v>
      </c>
      <c r="CV75" s="45">
        <f t="shared" si="40"/>
        <v>1.3542325971174831E-2</v>
      </c>
      <c r="CW75" s="45">
        <f t="shared" si="41"/>
        <v>4.0907278400254932E-2</v>
      </c>
      <c r="CX75" s="45">
        <f t="shared" si="42"/>
        <v>2.2797458078306583E-2</v>
      </c>
      <c r="CY75" s="45">
        <f t="shared" si="43"/>
        <v>5.0334086960119012E-2</v>
      </c>
      <c r="CZ75" s="45">
        <f t="shared" si="44"/>
        <v>6.3987045579591686E-2</v>
      </c>
      <c r="DA75" s="45">
        <f t="shared" si="45"/>
        <v>4.7474606336547681E-2</v>
      </c>
      <c r="DB75" s="45">
        <f t="shared" si="46"/>
        <v>3.1641742154471575E-2</v>
      </c>
      <c r="DC75" s="45">
        <f t="shared" si="47"/>
        <v>5.5860264636025711E-2</v>
      </c>
      <c r="DD75" s="45" t="str">
        <f t="shared" si="48"/>
        <v/>
      </c>
      <c r="DE75" s="45" t="str">
        <f t="shared" si="49"/>
        <v/>
      </c>
      <c r="DF75" s="46">
        <f t="shared" si="81"/>
        <v>1</v>
      </c>
      <c r="DG75" s="47">
        <f>SUMPRODUCT(AD75:BB75,CG75:DE75,'Sector weights'!B62:Z62)</f>
        <v>2.0173605810747692</v>
      </c>
      <c r="DI75" s="45">
        <f>IF(AND(ISNUMBER(C74),ISNUMBER(C75)),CG75*'Sector weights'!B62,"")</f>
        <v>0.20679242790259122</v>
      </c>
      <c r="DJ75" s="45">
        <f>IF(AND(ISNUMBER(D74),ISNUMBER(D75)),CH75*'Sector weights'!C62,"")</f>
        <v>6.2586536952655591E-2</v>
      </c>
      <c r="DK75" s="45">
        <f>IF(AND(ISNUMBER(E74),ISNUMBER(E75)),CI75*'Sector weights'!D62,"")</f>
        <v>7.5747045038858429E-2</v>
      </c>
      <c r="DL75" s="45">
        <f>IF(AND(ISNUMBER(F74),ISNUMBER(F75)),CJ75*'Sector weights'!E62,"")</f>
        <v>4.408819168044377E-2</v>
      </c>
      <c r="DM75" s="45">
        <f>IF(AND(ISNUMBER(G74),ISNUMBER(G75)),CK75*'Sector weights'!F62,"")</f>
        <v>3.4729682180089142E-3</v>
      </c>
      <c r="DN75" s="45">
        <f>IF(AND(ISNUMBER(H74),ISNUMBER(H75)),CL75*'Sector weights'!G62,"")</f>
        <v>2.1940580541073083E-2</v>
      </c>
      <c r="DO75" s="45">
        <f>IF(AND(ISNUMBER(I74),ISNUMBER(I75)),CM75*'Sector weights'!H62,"")</f>
        <v>2.0090370854997659E-2</v>
      </c>
      <c r="DP75" s="45">
        <f>IF(AND(ISNUMBER(J74),ISNUMBER(J75)),CN75*'Sector weights'!I62,"")</f>
        <v>6.9236132281093416E-3</v>
      </c>
      <c r="DQ75" s="45">
        <f>IF(AND(ISNUMBER(K74),ISNUMBER(K75)),CO75*'Sector weights'!J62,"")</f>
        <v>3.4799445811792985E-2</v>
      </c>
      <c r="DR75" s="45">
        <f>IF(AND(ISNUMBER(L74),ISNUMBER(L75)),CP75*'Sector weights'!K62,"")</f>
        <v>2.8222248419878578E-3</v>
      </c>
      <c r="DS75" s="45">
        <f>IF(AND(ISNUMBER(M74),ISNUMBER(M75)),CQ75*'Sector weights'!L62,"")</f>
        <v>1.256562285280929E-2</v>
      </c>
      <c r="DT75" s="45">
        <f>IF(AND(ISNUMBER(N74),ISNUMBER(N75)),CR75*'Sector weights'!M62,"")</f>
        <v>9.4626326772514081E-3</v>
      </c>
      <c r="DU75" s="45">
        <f>IF(AND(ISNUMBER(O74),ISNUMBER(O75)),CS75*'Sector weights'!N62,"")</f>
        <v>6.5964480274853634E-3</v>
      </c>
      <c r="DV75" s="45">
        <f>IF(AND(ISNUMBER(P74),ISNUMBER(P75)),CT75*'Sector weights'!O62,"")</f>
        <v>1.5814127538126749E-2</v>
      </c>
      <c r="DW75" s="45">
        <f>IF(AND(ISNUMBER(Q74),ISNUMBER(Q75)),CU75*'Sector weights'!P62,"")</f>
        <v>9.5412990679410448E-3</v>
      </c>
      <c r="DX75" s="45">
        <f>IF(AND(ISNUMBER(R74),ISNUMBER(R75)),CV75*'Sector weights'!Q62,"")</f>
        <v>9.3470270861685297E-3</v>
      </c>
      <c r="DY75" s="45">
        <f>IF(AND(ISNUMBER(S74),ISNUMBER(S75)),CW75*'Sector weights'!R62,"")</f>
        <v>2.954516851526898E-2</v>
      </c>
      <c r="DZ75" s="45">
        <f>IF(AND(ISNUMBER(T74),ISNUMBER(T75)),CX75*'Sector weights'!S62,"")</f>
        <v>1.9465586720458786E-2</v>
      </c>
      <c r="EA75" s="45">
        <f>IF(AND(ISNUMBER(U74),ISNUMBER(U75)),CY75*'Sector weights'!T62,"")</f>
        <v>4.3400181223100361E-2</v>
      </c>
      <c r="EB75" s="45">
        <f>IF(AND(ISNUMBER(V74),ISNUMBER(V75)),CZ75*'Sector weights'!U62,"")</f>
        <v>5.1424227618736613E-2</v>
      </c>
      <c r="EC75" s="45">
        <f>IF(AND(ISNUMBER(W74),ISNUMBER(W75)),DA75*'Sector weights'!V62,"")</f>
        <v>3.4169724379806886E-2</v>
      </c>
      <c r="ED75" s="45">
        <f>IF(AND(ISNUMBER(X74),ISNUMBER(X75)),DB75*'Sector weights'!W62,"")</f>
        <v>2.7261921888991351E-2</v>
      </c>
      <c r="EE75" s="45">
        <f>IF(AND(ISNUMBER(Y74),ISNUMBER(Y75)),DC75*'Sector weights'!X62,"")</f>
        <v>4.6663579572766879E-2</v>
      </c>
      <c r="EF75" s="45" t="str">
        <f>IF(AND(ISNUMBER(Z74),ISNUMBER(Z75)),DD75*'Sector weights'!Y62,"")</f>
        <v/>
      </c>
      <c r="EG75" s="45" t="str">
        <f>IF(AND(ISNUMBER(AA74),ISNUMBER(AA75)),DE75*'Sector weights'!Z62,"")</f>
        <v/>
      </c>
      <c r="EH75" s="46">
        <f t="shared" si="82"/>
        <v>0.79452095223943131</v>
      </c>
      <c r="EI75" s="47">
        <f t="shared" si="83"/>
        <v>2.0173605810747697</v>
      </c>
      <c r="EK75" s="39">
        <f t="shared" si="84"/>
        <v>40633</v>
      </c>
      <c r="EL75" s="45">
        <f t="shared" si="85"/>
        <v>0.26027309578146113</v>
      </c>
      <c r="EM75" s="45">
        <f t="shared" si="51"/>
        <v>7.8772670218764662E-2</v>
      </c>
      <c r="EN75" s="45">
        <f t="shared" si="52"/>
        <v>9.5336749553751002E-2</v>
      </c>
      <c r="EO75" s="45">
        <f t="shared" si="53"/>
        <v>5.5490281982088822E-2</v>
      </c>
      <c r="EP75" s="45">
        <f t="shared" si="54"/>
        <v>4.3711474294290537E-3</v>
      </c>
      <c r="EQ75" s="45">
        <f t="shared" si="55"/>
        <v>2.7614854560136536E-2</v>
      </c>
      <c r="ER75" s="45">
        <f t="shared" si="56"/>
        <v>2.5286143554013367E-2</v>
      </c>
      <c r="ES75" s="45">
        <f t="shared" si="57"/>
        <v>8.7141984218219708E-3</v>
      </c>
      <c r="ET75" s="45">
        <f t="shared" si="58"/>
        <v>4.3799280199858175E-2</v>
      </c>
      <c r="EU75" s="45">
        <f t="shared" si="59"/>
        <v>3.5521087694832393E-3</v>
      </c>
      <c r="EV75" s="45">
        <f t="shared" si="60"/>
        <v>1.5815344853262726E-2</v>
      </c>
      <c r="EW75" s="45">
        <f t="shared" si="61"/>
        <v>1.190985920582723E-2</v>
      </c>
      <c r="EX75" s="45">
        <f t="shared" si="62"/>
        <v>8.3024217409152778E-3</v>
      </c>
      <c r="EY75" s="45">
        <f t="shared" si="63"/>
        <v>1.9903977980131497E-2</v>
      </c>
      <c r="EZ75" s="45">
        <f t="shared" si="64"/>
        <v>1.2008870302347603E-2</v>
      </c>
      <c r="FA75" s="45">
        <f t="shared" si="65"/>
        <v>1.1764355691090415E-2</v>
      </c>
      <c r="FB75" s="45">
        <f t="shared" si="66"/>
        <v>3.7186141450383618E-2</v>
      </c>
      <c r="FC75" s="45">
        <f t="shared" si="67"/>
        <v>2.4499777715859119E-2</v>
      </c>
      <c r="FD75" s="45">
        <f t="shared" si="68"/>
        <v>5.4624338226415436E-2</v>
      </c>
      <c r="FE75" s="45">
        <f t="shared" si="69"/>
        <v>6.4723563895694169E-2</v>
      </c>
      <c r="FF75" s="45">
        <f t="shared" si="70"/>
        <v>4.3006700180147968E-2</v>
      </c>
      <c r="FG75" s="45">
        <f t="shared" si="71"/>
        <v>3.4312401469276659E-2</v>
      </c>
      <c r="FH75" s="45">
        <f t="shared" si="72"/>
        <v>5.8731716817840028E-2</v>
      </c>
      <c r="FI75" s="45" t="str">
        <f t="shared" si="73"/>
        <v/>
      </c>
      <c r="FJ75" s="45" t="str">
        <f t="shared" si="74"/>
        <v/>
      </c>
      <c r="FK75" s="46">
        <f t="shared" si="86"/>
        <v>0.99999999999999978</v>
      </c>
      <c r="FL75" s="47">
        <f t="shared" si="87"/>
        <v>2.5390904738114841</v>
      </c>
    </row>
    <row r="76" spans="1:168" x14ac:dyDescent="0.2">
      <c r="A76" t="s">
        <v>33</v>
      </c>
      <c r="B76" s="11">
        <v>40724</v>
      </c>
      <c r="C76" s="2">
        <v>1900.6</v>
      </c>
      <c r="D76" s="3">
        <v>127688</v>
      </c>
      <c r="E76" s="9">
        <v>65382.2</v>
      </c>
      <c r="F76" s="3">
        <v>500003</v>
      </c>
      <c r="G76" s="3">
        <v>11088</v>
      </c>
      <c r="H76" s="2">
        <v>79264</v>
      </c>
      <c r="I76" s="2">
        <v>1294319.7</v>
      </c>
      <c r="J76" s="2">
        <v>10332129.199999999</v>
      </c>
      <c r="K76" s="2">
        <v>1629800.2123396532</v>
      </c>
      <c r="L76" s="9">
        <v>9594.9741999999987</v>
      </c>
      <c r="M76" s="3">
        <v>584865</v>
      </c>
      <c r="N76" s="9">
        <v>5883.2719999999999</v>
      </c>
      <c r="O76" s="2">
        <v>51132.9</v>
      </c>
      <c r="P76" s="2">
        <v>27166.3</v>
      </c>
      <c r="Q76" s="3">
        <v>133044</v>
      </c>
      <c r="R76" s="3">
        <v>200746</v>
      </c>
      <c r="S76" s="2">
        <v>57238.2</v>
      </c>
      <c r="T76" s="2">
        <v>162595.5</v>
      </c>
      <c r="U76" s="3">
        <v>1081481</v>
      </c>
      <c r="V76" s="2">
        <v>115181</v>
      </c>
      <c r="W76" s="2">
        <v>95615.2</v>
      </c>
      <c r="X76" s="3">
        <v>1872462.592705128</v>
      </c>
      <c r="Y76" s="2">
        <v>365070.5</v>
      </c>
      <c r="Z76" s="3" t="e">
        <v>#N/A</v>
      </c>
      <c r="AA76" s="3" t="e">
        <v>#N/A</v>
      </c>
      <c r="AC76" s="43">
        <f t="shared" si="75"/>
        <v>40724</v>
      </c>
      <c r="AD76" s="45">
        <f t="shared" si="76"/>
        <v>-3.681691474254345E-2</v>
      </c>
      <c r="AE76" s="45">
        <f t="shared" si="0"/>
        <v>3.225597826965676</v>
      </c>
      <c r="AF76" s="45">
        <f t="shared" si="1"/>
        <v>1.2330883878499455</v>
      </c>
      <c r="AG76" s="45">
        <f t="shared" si="2"/>
        <v>0.55546505618000452</v>
      </c>
      <c r="AH76" s="45">
        <f t="shared" si="3"/>
        <v>3.1537817471392726</v>
      </c>
      <c r="AI76" s="45">
        <f t="shared" si="4"/>
        <v>3.6306823381751174</v>
      </c>
      <c r="AJ76" s="45">
        <f t="shared" si="5"/>
        <v>-0.10511070003619283</v>
      </c>
      <c r="AK76" s="45">
        <f t="shared" si="6"/>
        <v>-5.149624579657841E-2</v>
      </c>
      <c r="AL76" s="45">
        <f t="shared" si="7"/>
        <v>-0.61142932538976735</v>
      </c>
      <c r="AM76" s="45">
        <f t="shared" si="8"/>
        <v>0.34843853487873666</v>
      </c>
      <c r="AN76" s="45">
        <f t="shared" si="9"/>
        <v>-0.62560849006111363</v>
      </c>
      <c r="AO76" s="45">
        <f t="shared" si="10"/>
        <v>-2.3896911820969424</v>
      </c>
      <c r="AP76" s="45">
        <f t="shared" si="11"/>
        <v>4.8355284739535431</v>
      </c>
      <c r="AQ76" s="45">
        <f t="shared" si="12"/>
        <v>1.8131734282769596</v>
      </c>
      <c r="AR76" s="45">
        <f t="shared" si="13"/>
        <v>5.1116343008832832</v>
      </c>
      <c r="AS76" s="45">
        <f t="shared" si="14"/>
        <v>-9.2993204655533841</v>
      </c>
      <c r="AT76" s="45">
        <f t="shared" si="15"/>
        <v>-4.6744941294029507</v>
      </c>
      <c r="AU76" s="45">
        <f t="shared" si="16"/>
        <v>2.1867051794255854</v>
      </c>
      <c r="AV76" s="45">
        <f t="shared" si="17"/>
        <v>-3.131379087654429</v>
      </c>
      <c r="AW76" s="45">
        <f t="shared" si="18"/>
        <v>6.8385145883673282</v>
      </c>
      <c r="AX76" s="45">
        <f t="shared" si="19"/>
        <v>0.27403179104368292</v>
      </c>
      <c r="AY76" s="45">
        <f t="shared" si="20"/>
        <v>-1.856469622877055</v>
      </c>
      <c r="AZ76" s="45">
        <f t="shared" si="21"/>
        <v>2.5188078663075819</v>
      </c>
      <c r="BA76" s="45" t="str">
        <f t="shared" si="22"/>
        <v/>
      </c>
      <c r="BB76" s="45" t="str">
        <f t="shared" si="23"/>
        <v/>
      </c>
      <c r="BD76" s="39">
        <f t="shared" si="77"/>
        <v>40724</v>
      </c>
      <c r="BE76" s="44">
        <f>IF(AND(ISNUMBER(C75),ISNUMBER(C76)),INDEX('Country weights'!$B$6:$FB$133,MATCH(Goods!$BD76,'Country weights'!$A$6:$A$133,0),MATCH(Goods!BE$1,'Country weights'!$B$3:$FB$3,0)),"")</f>
        <v>0.16626904490760641</v>
      </c>
      <c r="BF76" s="44">
        <f>IF(AND(ISNUMBER(D75),ISNUMBER(D76)),INDEX('Country weights'!$B$6:$FB$133,MATCH(Goods!$BD76,'Country weights'!$A$6:$A$133,0),MATCH(Goods!BF$1,'Country weights'!$B$3:$FB$3,0)),"")</f>
        <v>5.2756505951060753E-2</v>
      </c>
      <c r="BG76" s="44">
        <f>IF(AND(ISNUMBER(E75),ISNUMBER(E76)),INDEX('Country weights'!$B$6:$FB$133,MATCH(Goods!$BD76,'Country weights'!$A$6:$A$133,0),MATCH(Goods!BG$1,'Country weights'!$B$3:$FB$3,0)),"")</f>
        <v>5.9923774467808118E-2</v>
      </c>
      <c r="BH76" s="44">
        <f>IF(AND(ISNUMBER(F75),ISNUMBER(F76)),INDEX('Country weights'!$B$6:$FB$133,MATCH(Goods!$BD76,'Country weights'!$A$6:$A$133,0),MATCH(Goods!BH$1,'Country weights'!$B$3:$FB$3,0)),"")</f>
        <v>3.5199878965962134E-2</v>
      </c>
      <c r="BI76" s="44">
        <f>IF(AND(ISNUMBER(G75),ISNUMBER(G76)),INDEX('Country weights'!$B$6:$FB$133,MATCH(Goods!$BD76,'Country weights'!$A$6:$A$133,0),MATCH(Goods!BI$1,'Country weights'!$B$3:$FB$3,0)),"")</f>
        <v>2.961599790278407E-3</v>
      </c>
      <c r="BJ76" s="44">
        <f>IF(AND(ISNUMBER(H75),ISNUMBER(H76)),INDEX('Country weights'!$B$6:$FB$133,MATCH(Goods!$BD76,'Country weights'!$A$6:$A$133,0),MATCH(Goods!BJ$1,'Country weights'!$B$3:$FB$3,0)),"")</f>
        <v>1.9558361179153327E-2</v>
      </c>
      <c r="BK76" s="44">
        <f>IF(AND(ISNUMBER(I75),ISNUMBER(I76)),INDEX('Country weights'!$B$6:$FB$133,MATCH(Goods!$BD76,'Country weights'!$A$6:$A$133,0),MATCH(Goods!BK$1,'Country weights'!$B$3:$FB$3,0)),"")</f>
        <v>1.574872252893025E-2</v>
      </c>
      <c r="BL76" s="44">
        <f>IF(AND(ISNUMBER(J75),ISNUMBER(J76)),INDEX('Country weights'!$B$6:$FB$133,MATCH(Goods!$BD76,'Country weights'!$A$6:$A$133,0),MATCH(Goods!BL$1,'Country weights'!$B$3:$FB$3,0)),"")</f>
        <v>5.3340132064064547E-3</v>
      </c>
      <c r="BM76" s="44">
        <f>IF(AND(ISNUMBER(K75),ISNUMBER(K76)),INDEX('Country weights'!$B$6:$FB$133,MATCH(Goods!$BD76,'Country weights'!$A$6:$A$133,0),MATCH(Goods!BM$1,'Country weights'!$B$3:$FB$3,0)),"")</f>
        <v>2.4030741583535655E-2</v>
      </c>
      <c r="BN76" s="44">
        <f>IF(AND(ISNUMBER(L75),ISNUMBER(L76)),INDEX('Country weights'!$B$6:$FB$133,MATCH(Goods!$BD76,'Country weights'!$A$6:$A$133,0),MATCH(Goods!BN$1,'Country weights'!$B$3:$FB$3,0)),"")</f>
        <v>2.0875491926774744E-3</v>
      </c>
      <c r="BO76" s="44">
        <f>IF(AND(ISNUMBER(M75),ISNUMBER(M76)),INDEX('Country weights'!$B$6:$FB$133,MATCH(Goods!$BD76,'Country weights'!$A$6:$A$133,0),MATCH(Goods!BO$1,'Country weights'!$B$3:$FB$3,0)),"")</f>
        <v>9.4879729973474086E-3</v>
      </c>
      <c r="BP76" s="44">
        <f>IF(AND(ISNUMBER(N75),ISNUMBER(N76)),INDEX('Country weights'!$B$6:$FB$133,MATCH(Goods!$BD76,'Country weights'!$A$6:$A$133,0),MATCH(Goods!BP$1,'Country weights'!$B$3:$FB$3,0)),"")</f>
        <v>7.0068011217315554E-3</v>
      </c>
      <c r="BQ76" s="44">
        <f>IF(AND(ISNUMBER(O75),ISNUMBER(O76)),INDEX('Country weights'!$B$6:$FB$133,MATCH(Goods!$BD76,'Country weights'!$A$6:$A$133,0),MATCH(Goods!BQ$1,'Country weights'!$B$3:$FB$3,0)),"")</f>
        <v>4.8613422239050953E-3</v>
      </c>
      <c r="BR76" s="44">
        <f>IF(AND(ISNUMBER(P75),ISNUMBER(P76)),INDEX('Country weights'!$B$6:$FB$133,MATCH(Goods!$BD76,'Country weights'!$A$6:$A$133,0),MATCH(Goods!BR$1,'Country weights'!$B$3:$FB$3,0)),"")</f>
        <v>1.4374431691572355E-2</v>
      </c>
      <c r="BS76" s="44">
        <f>IF(AND(ISNUMBER(Q75),ISNUMBER(Q76)),INDEX('Country weights'!$B$6:$FB$133,MATCH(Goods!$BD76,'Country weights'!$A$6:$A$133,0),MATCH(Goods!BS$1,'Country weights'!$B$3:$FB$3,0)),"")</f>
        <v>1.0063571149422591E-2</v>
      </c>
      <c r="BT76" s="44">
        <f>IF(AND(ISNUMBER(R75),ISNUMBER(R76)),INDEX('Country weights'!$B$6:$FB$133,MATCH(Goods!$BD76,'Country weights'!$A$6:$A$133,0),MATCH(Goods!BT$1,'Country weights'!$B$3:$FB$3,0)),"")</f>
        <v>8.6400019292921272E-3</v>
      </c>
      <c r="BU76" s="44">
        <f>IF(AND(ISNUMBER(S75),ISNUMBER(S76)),INDEX('Country weights'!$B$6:$FB$133,MATCH(Goods!$BD76,'Country weights'!$A$6:$A$133,0),MATCH(Goods!BU$1,'Country weights'!$B$3:$FB$3,0)),"")</f>
        <v>2.6098837456179694E-2</v>
      </c>
      <c r="BV76" s="44">
        <f>IF(AND(ISNUMBER(T75),ISNUMBER(T76)),INDEX('Country weights'!$B$6:$FB$133,MATCH(Goods!$BD76,'Country weights'!$A$6:$A$133,0),MATCH(Goods!BV$1,'Country weights'!$B$3:$FB$3,0)),"")</f>
        <v>1.454477481924308E-2</v>
      </c>
      <c r="BW76" s="44">
        <f>IF(AND(ISNUMBER(U75),ISNUMBER(U76)),INDEX('Country weights'!$B$6:$FB$133,MATCH(Goods!$BD76,'Country weights'!$A$6:$A$133,0),MATCH(Goods!BW$1,'Country weights'!$B$3:$FB$3,0)),"")</f>
        <v>3.2113139897108713E-2</v>
      </c>
      <c r="BX76" s="44">
        <f>IF(AND(ISNUMBER(V75),ISNUMBER(V76)),INDEX('Country weights'!$B$6:$FB$133,MATCH(Goods!$BD76,'Country weights'!$A$6:$A$133,0),MATCH(Goods!BX$1,'Country weights'!$B$3:$FB$3,0)),"")</f>
        <v>4.0823725439346696E-2</v>
      </c>
      <c r="BY76" s="44">
        <f>IF(AND(ISNUMBER(W75),ISNUMBER(W76)),INDEX('Country weights'!$B$6:$FB$133,MATCH(Goods!$BD76,'Country weights'!$A$6:$A$133,0),MATCH(Goods!BY$1,'Country weights'!$B$3:$FB$3,0)),"")</f>
        <v>3.0288791690086012E-2</v>
      </c>
      <c r="BZ76" s="44">
        <f>IF(AND(ISNUMBER(X75),ISNUMBER(X76)),INDEX('Country weights'!$B$6:$FB$133,MATCH(Goods!$BD76,'Country weights'!$A$6:$A$133,0),MATCH(Goods!BZ$1,'Country weights'!$B$3:$FB$3,0)),"")</f>
        <v>2.0187426727336533E-2</v>
      </c>
      <c r="CA76" s="44">
        <f>IF(AND(ISNUMBER(Y75),ISNUMBER(Y76)),INDEX('Country weights'!$B$6:$FB$133,MATCH(Goods!$BD76,'Country weights'!$A$6:$A$133,0),MATCH(Goods!CA$1,'Country weights'!$B$3:$FB$3,0)),"")</f>
        <v>3.5638840421750778E-2</v>
      </c>
      <c r="CB76" s="44" t="str">
        <f>IF(AND(ISNUMBER(Z75),ISNUMBER(Z76)),INDEX('Country weights'!$B$6:$FB$133,MATCH(Goods!$BD76,'Country weights'!$A$6:$A$133,0),MATCH(Goods!CB$1,'Country weights'!$B$3:$FB$3,0)),"")</f>
        <v/>
      </c>
      <c r="CC76" s="44" t="str">
        <f>IF(AND(ISNUMBER(AA75),ISNUMBER(AA76)),INDEX('Country weights'!$B$6:$FB$133,MATCH(Goods!$BD76,'Country weights'!$A$6:$A$133,0),MATCH(Goods!CC$1,'Country weights'!$B$3:$FB$3,0)),"")</f>
        <v/>
      </c>
      <c r="CD76" s="46">
        <f t="shared" si="78"/>
        <v>0.63799984933774156</v>
      </c>
      <c r="CF76" s="39">
        <f t="shared" si="79"/>
        <v>40724</v>
      </c>
      <c r="CG76" s="45">
        <f t="shared" si="80"/>
        <v>0.26060984979886354</v>
      </c>
      <c r="CH76" s="45">
        <f t="shared" si="26"/>
        <v>8.2690467726321895E-2</v>
      </c>
      <c r="CI76" s="45">
        <f t="shared" si="27"/>
        <v>9.392443357159154E-2</v>
      </c>
      <c r="CJ76" s="45">
        <f t="shared" si="28"/>
        <v>5.5172237113379277E-2</v>
      </c>
      <c r="CK76" s="45">
        <f t="shared" si="29"/>
        <v>4.6420070370747192E-3</v>
      </c>
      <c r="CL76" s="45">
        <f t="shared" si="30"/>
        <v>3.0655745764603792E-2</v>
      </c>
      <c r="CM76" s="45">
        <f t="shared" si="31"/>
        <v>2.4684523899618133E-2</v>
      </c>
      <c r="CN76" s="45">
        <f t="shared" si="32"/>
        <v>8.3605242414136662E-3</v>
      </c>
      <c r="CO76" s="45">
        <f t="shared" si="33"/>
        <v>3.7665748053828094E-2</v>
      </c>
      <c r="CP76" s="45">
        <f t="shared" si="34"/>
        <v>3.272021450858332E-3</v>
      </c>
      <c r="CQ76" s="45">
        <f t="shared" si="35"/>
        <v>1.4871434542180756E-2</v>
      </c>
      <c r="CR76" s="45">
        <f t="shared" si="36"/>
        <v>1.0982449492746394E-2</v>
      </c>
      <c r="CS76" s="45">
        <f t="shared" si="37"/>
        <v>7.6196604575240572E-3</v>
      </c>
      <c r="CT76" s="45">
        <f t="shared" si="38"/>
        <v>2.253046251733969E-2</v>
      </c>
      <c r="CU76" s="45">
        <f t="shared" si="39"/>
        <v>1.5773626216164169E-2</v>
      </c>
      <c r="CV76" s="45">
        <f t="shared" si="40"/>
        <v>1.3542325971174831E-2</v>
      </c>
      <c r="CW76" s="45">
        <f t="shared" si="41"/>
        <v>4.0907278400254932E-2</v>
      </c>
      <c r="CX76" s="45">
        <f t="shared" si="42"/>
        <v>2.2797458078306583E-2</v>
      </c>
      <c r="CY76" s="45">
        <f t="shared" si="43"/>
        <v>5.0334086960119012E-2</v>
      </c>
      <c r="CZ76" s="45">
        <f t="shared" si="44"/>
        <v>6.3987045579591686E-2</v>
      </c>
      <c r="DA76" s="45">
        <f t="shared" si="45"/>
        <v>4.7474606336547681E-2</v>
      </c>
      <c r="DB76" s="45">
        <f t="shared" si="46"/>
        <v>3.1641742154471575E-2</v>
      </c>
      <c r="DC76" s="45">
        <f t="shared" si="47"/>
        <v>5.5860264636025711E-2</v>
      </c>
      <c r="DD76" s="45" t="str">
        <f t="shared" si="48"/>
        <v/>
      </c>
      <c r="DE76" s="45" t="str">
        <f t="shared" si="49"/>
        <v/>
      </c>
      <c r="DF76" s="46">
        <f t="shared" si="81"/>
        <v>1</v>
      </c>
      <c r="DG76" s="47">
        <f>SUMPRODUCT(AD76:BB76,CG76:DE76,'Sector weights'!B63:Z63)</f>
        <v>0.57178446536072491</v>
      </c>
      <c r="DI76" s="45">
        <f>IF(AND(ISNUMBER(C75),ISNUMBER(C76)),CG76*'Sector weights'!B63,"")</f>
        <v>0.20793885913071436</v>
      </c>
      <c r="DJ76" s="45">
        <f>IF(AND(ISNUMBER(D75),ISNUMBER(D76)),CH76*'Sector weights'!C63,"")</f>
        <v>6.2459670481977522E-2</v>
      </c>
      <c r="DK76" s="45">
        <f>IF(AND(ISNUMBER(E75),ISNUMBER(E76)),CI76*'Sector weights'!D63,"")</f>
        <v>7.5565662415985863E-2</v>
      </c>
      <c r="DL76" s="45">
        <f>IF(AND(ISNUMBER(F75),ISNUMBER(F76)),CJ76*'Sector weights'!E63,"")</f>
        <v>4.4259930617927684E-2</v>
      </c>
      <c r="DM76" s="45">
        <f>IF(AND(ISNUMBER(G75),ISNUMBER(G76)),CK76*'Sector weights'!F63,"")</f>
        <v>3.4258107546526711E-3</v>
      </c>
      <c r="DN76" s="45">
        <f>IF(AND(ISNUMBER(H75),ISNUMBER(H76)),CL76*'Sector weights'!G63,"")</f>
        <v>2.1898965427910658E-2</v>
      </c>
      <c r="DO76" s="45">
        <f>IF(AND(ISNUMBER(I75),ISNUMBER(I76)),CM76*'Sector weights'!H63,"")</f>
        <v>2.0163458184628679E-2</v>
      </c>
      <c r="DP76" s="45">
        <f>IF(AND(ISNUMBER(J75),ISNUMBER(J76)),CN76*'Sector weights'!I63,"")</f>
        <v>6.9868694647781827E-3</v>
      </c>
      <c r="DQ76" s="45">
        <f>IF(AND(ISNUMBER(K75),ISNUMBER(K76)),CO76*'Sector weights'!J63,"")</f>
        <v>3.482428103565928E-2</v>
      </c>
      <c r="DR76" s="45">
        <f>IF(AND(ISNUMBER(L75),ISNUMBER(L76)),CP76*'Sector weights'!K63,"")</f>
        <v>2.827184705670783E-3</v>
      </c>
      <c r="DS76" s="45">
        <f>IF(AND(ISNUMBER(M75),ISNUMBER(M76)),CQ76*'Sector weights'!L63,"")</f>
        <v>1.2619636494772456E-2</v>
      </c>
      <c r="DT76" s="45">
        <f>IF(AND(ISNUMBER(N75),ISNUMBER(N76)),CR76*'Sector weights'!M63,"")</f>
        <v>9.4003216994115214E-3</v>
      </c>
      <c r="DU76" s="45">
        <f>IF(AND(ISNUMBER(O75),ISNUMBER(O76)),CS76*'Sector weights'!N63,"")</f>
        <v>6.5793834072651611E-3</v>
      </c>
      <c r="DV76" s="45">
        <f>IF(AND(ISNUMBER(P75),ISNUMBER(P76)),CT76*'Sector weights'!O63,"")</f>
        <v>1.5946298266265858E-2</v>
      </c>
      <c r="DW76" s="45">
        <f>IF(AND(ISNUMBER(Q75),ISNUMBER(Q76)),CU76*'Sector weights'!P63,"")</f>
        <v>9.2921548002195056E-3</v>
      </c>
      <c r="DX76" s="45">
        <f>IF(AND(ISNUMBER(R75),ISNUMBER(R76)),CV76*'Sector weights'!Q63,"")</f>
        <v>9.6953430801693143E-3</v>
      </c>
      <c r="DY76" s="45">
        <f>IF(AND(ISNUMBER(S75),ISNUMBER(S76)),CW76*'Sector weights'!R63,"")</f>
        <v>2.9848895272635782E-2</v>
      </c>
      <c r="DZ76" s="45">
        <f>IF(AND(ISNUMBER(T75),ISNUMBER(T76)),CX76*'Sector weights'!S63,"")</f>
        <v>1.9767045535130794E-2</v>
      </c>
      <c r="EA76" s="45">
        <f>IF(AND(ISNUMBER(U75),ISNUMBER(U76)),CY76*'Sector weights'!T63,"")</f>
        <v>4.3872177337193875E-2</v>
      </c>
      <c r="EB76" s="45">
        <f>IF(AND(ISNUMBER(V75),ISNUMBER(V76)),CZ76*'Sector weights'!U63,"")</f>
        <v>5.2816784474021015E-2</v>
      </c>
      <c r="EC76" s="45">
        <f>IF(AND(ISNUMBER(W75),ISNUMBER(W76)),DA76*'Sector weights'!V63,"")</f>
        <v>3.3809396547985079E-2</v>
      </c>
      <c r="ED76" s="45">
        <f>IF(AND(ISNUMBER(X75),ISNUMBER(X76)),DB76*'Sector weights'!W63,"")</f>
        <v>2.7270512523491448E-2</v>
      </c>
      <c r="EE76" s="45">
        <f>IF(AND(ISNUMBER(Y75),ISNUMBER(Y76)),DC76*'Sector weights'!X63,"")</f>
        <v>4.7177519024325751E-2</v>
      </c>
      <c r="EF76" s="45" t="str">
        <f>IF(AND(ISNUMBER(Z75),ISNUMBER(Z76)),DD76*'Sector weights'!Y63,"")</f>
        <v/>
      </c>
      <c r="EG76" s="45" t="str">
        <f>IF(AND(ISNUMBER(AA75),ISNUMBER(AA76)),DE76*'Sector weights'!Z63,"")</f>
        <v/>
      </c>
      <c r="EH76" s="46">
        <f t="shared" si="82"/>
        <v>0.79844616068279306</v>
      </c>
      <c r="EI76" s="47">
        <f t="shared" si="83"/>
        <v>0.57178446536072502</v>
      </c>
      <c r="EK76" s="39">
        <f t="shared" si="84"/>
        <v>40724</v>
      </c>
      <c r="EL76" s="45">
        <f t="shared" si="85"/>
        <v>0.26042940572586004</v>
      </c>
      <c r="EM76" s="45">
        <f t="shared" si="51"/>
        <v>7.8226527419913941E-2</v>
      </c>
      <c r="EN76" s="45">
        <f t="shared" si="52"/>
        <v>9.4640898957251807E-2</v>
      </c>
      <c r="EO76" s="45">
        <f t="shared" si="53"/>
        <v>5.5432579925086878E-2</v>
      </c>
      <c r="EP76" s="45">
        <f t="shared" si="54"/>
        <v>4.2905970663357955E-3</v>
      </c>
      <c r="EQ76" s="45">
        <f t="shared" si="55"/>
        <v>2.7426978181200982E-2</v>
      </c>
      <c r="ER76" s="45">
        <f t="shared" si="56"/>
        <v>2.5253372334317258E-2</v>
      </c>
      <c r="ES76" s="45">
        <f t="shared" si="57"/>
        <v>8.7505830810224519E-3</v>
      </c>
      <c r="ET76" s="45">
        <f t="shared" si="58"/>
        <v>4.3615064797705605E-2</v>
      </c>
      <c r="EU76" s="45">
        <f t="shared" si="59"/>
        <v>3.5408582881194012E-3</v>
      </c>
      <c r="EV76" s="45">
        <f t="shared" si="60"/>
        <v>1.5805244130650892E-2</v>
      </c>
      <c r="EW76" s="45">
        <f t="shared" si="61"/>
        <v>1.1773269335245867E-2</v>
      </c>
      <c r="EX76" s="45">
        <f t="shared" si="62"/>
        <v>8.2402342590498362E-3</v>
      </c>
      <c r="EY76" s="45">
        <f t="shared" si="63"/>
        <v>1.9971663778343356E-2</v>
      </c>
      <c r="EZ76" s="45">
        <f t="shared" si="64"/>
        <v>1.1637797584590171E-2</v>
      </c>
      <c r="FA76" s="45">
        <f t="shared" si="65"/>
        <v>1.2142763729840368E-2</v>
      </c>
      <c r="FB76" s="45">
        <f t="shared" si="66"/>
        <v>3.7383729476650536E-2</v>
      </c>
      <c r="FC76" s="45">
        <f t="shared" si="67"/>
        <v>2.4756892209522256E-2</v>
      </c>
      <c r="FD76" s="45">
        <f t="shared" si="68"/>
        <v>5.4946945076016752E-2</v>
      </c>
      <c r="FE76" s="45">
        <f t="shared" si="69"/>
        <v>6.6149462637348805E-2</v>
      </c>
      <c r="FF76" s="45">
        <f t="shared" si="70"/>
        <v>4.2343990381358831E-2</v>
      </c>
      <c r="FG76" s="45">
        <f t="shared" si="71"/>
        <v>3.4154478869522033E-2</v>
      </c>
      <c r="FH76" s="45">
        <f t="shared" si="72"/>
        <v>5.9086662755046364E-2</v>
      </c>
      <c r="FI76" s="45" t="str">
        <f t="shared" si="73"/>
        <v/>
      </c>
      <c r="FJ76" s="45" t="str">
        <f t="shared" si="74"/>
        <v/>
      </c>
      <c r="FK76" s="46">
        <f t="shared" si="86"/>
        <v>1.0000000000000002</v>
      </c>
      <c r="FL76" s="47">
        <f t="shared" si="87"/>
        <v>0.71612150388670204</v>
      </c>
    </row>
    <row r="77" spans="1:168" x14ac:dyDescent="0.2">
      <c r="A77" t="s">
        <v>34</v>
      </c>
      <c r="B77" s="11">
        <v>40816</v>
      </c>
      <c r="C77" s="2">
        <v>1919.9</v>
      </c>
      <c r="D77" s="3">
        <v>126970</v>
      </c>
      <c r="E77" s="9">
        <v>67235.399999999994</v>
      </c>
      <c r="F77" s="3">
        <v>506356</v>
      </c>
      <c r="G77" s="3">
        <v>11274</v>
      </c>
      <c r="H77" s="2">
        <v>84654</v>
      </c>
      <c r="I77" s="2">
        <v>1388826</v>
      </c>
      <c r="J77" s="2">
        <v>10671417</v>
      </c>
      <c r="K77" s="2">
        <v>1647858.740782798</v>
      </c>
      <c r="L77" s="9">
        <v>10108.4815</v>
      </c>
      <c r="M77" s="3">
        <v>595747</v>
      </c>
      <c r="N77" s="9">
        <v>5934.56</v>
      </c>
      <c r="O77" s="2">
        <v>51922.7</v>
      </c>
      <c r="P77" s="2">
        <v>26988.799999999999</v>
      </c>
      <c r="Q77" s="3">
        <v>136252</v>
      </c>
      <c r="R77" s="3">
        <v>201864</v>
      </c>
      <c r="S77" s="2">
        <v>60274.1</v>
      </c>
      <c r="T77" s="2">
        <v>160183.1</v>
      </c>
      <c r="U77" s="3">
        <v>1077645</v>
      </c>
      <c r="V77" s="2">
        <v>109476.2</v>
      </c>
      <c r="W77" s="2">
        <v>96320.4</v>
      </c>
      <c r="X77" s="3">
        <v>1801211.0057671643</v>
      </c>
      <c r="Y77" s="2">
        <v>383692.5</v>
      </c>
      <c r="Z77" s="3" t="e">
        <v>#N/A</v>
      </c>
      <c r="AA77" s="3" t="e">
        <v>#N/A</v>
      </c>
      <c r="AC77" s="43">
        <f t="shared" si="75"/>
        <v>40816</v>
      </c>
      <c r="AD77" s="45">
        <f t="shared" si="76"/>
        <v>1.0154687993265465</v>
      </c>
      <c r="AE77" s="45">
        <f t="shared" si="0"/>
        <v>-0.56230812605726488</v>
      </c>
      <c r="AF77" s="45">
        <f t="shared" si="1"/>
        <v>2.8344105888146842</v>
      </c>
      <c r="AG77" s="45">
        <f t="shared" si="2"/>
        <v>1.2705923764457339</v>
      </c>
      <c r="AH77" s="45">
        <f t="shared" si="3"/>
        <v>1.6774891774891776</v>
      </c>
      <c r="AI77" s="45">
        <f t="shared" si="4"/>
        <v>6.8000605571255646</v>
      </c>
      <c r="AJ77" s="45">
        <f t="shared" si="5"/>
        <v>7.3016195303216014</v>
      </c>
      <c r="AK77" s="45">
        <f t="shared" si="6"/>
        <v>3.2838129821295858</v>
      </c>
      <c r="AL77" s="45">
        <f t="shared" si="7"/>
        <v>1.1080209897151194</v>
      </c>
      <c r="AM77" s="45">
        <f t="shared" si="8"/>
        <v>5.3518361727330266</v>
      </c>
      <c r="AN77" s="45">
        <f t="shared" si="9"/>
        <v>1.860600309473126</v>
      </c>
      <c r="AO77" s="45">
        <f t="shared" si="10"/>
        <v>0.87175979624944944</v>
      </c>
      <c r="AP77" s="45">
        <f t="shared" si="11"/>
        <v>1.5446023988469282</v>
      </c>
      <c r="AQ77" s="45">
        <f t="shared" si="12"/>
        <v>-0.65338305179578615</v>
      </c>
      <c r="AR77" s="45">
        <f t="shared" si="13"/>
        <v>2.4112323742521369</v>
      </c>
      <c r="AS77" s="45">
        <f t="shared" si="14"/>
        <v>0.55692267840952159</v>
      </c>
      <c r="AT77" s="45">
        <f t="shared" si="15"/>
        <v>5.3039753171832738</v>
      </c>
      <c r="AU77" s="45">
        <f t="shared" si="16"/>
        <v>-1.4836818977154942</v>
      </c>
      <c r="AV77" s="45">
        <f t="shared" si="17"/>
        <v>-0.35469878805083344</v>
      </c>
      <c r="AW77" s="45">
        <f t="shared" si="18"/>
        <v>-4.9529002179178878</v>
      </c>
      <c r="AX77" s="45">
        <f t="shared" si="19"/>
        <v>0.73753963804916722</v>
      </c>
      <c r="AY77" s="45">
        <f t="shared" si="20"/>
        <v>-3.8052341988326299</v>
      </c>
      <c r="AZ77" s="45">
        <f t="shared" si="21"/>
        <v>5.100932559601512</v>
      </c>
      <c r="BA77" s="45" t="str">
        <f t="shared" si="22"/>
        <v/>
      </c>
      <c r="BB77" s="45" t="str">
        <f t="shared" si="23"/>
        <v/>
      </c>
      <c r="BD77" s="39">
        <f t="shared" si="77"/>
        <v>40816</v>
      </c>
      <c r="BE77" s="44">
        <f>IF(AND(ISNUMBER(C76),ISNUMBER(C77)),INDEX('Country weights'!$B$6:$FB$133,MATCH(Goods!$BD77,'Country weights'!$A$6:$A$133,0),MATCH(Goods!BE$1,'Country weights'!$B$3:$FB$3,0)),"")</f>
        <v>0.16626904490760641</v>
      </c>
      <c r="BF77" s="44">
        <f>IF(AND(ISNUMBER(D76),ISNUMBER(D77)),INDEX('Country weights'!$B$6:$FB$133,MATCH(Goods!$BD77,'Country weights'!$A$6:$A$133,0),MATCH(Goods!BF$1,'Country weights'!$B$3:$FB$3,0)),"")</f>
        <v>5.2756505951060753E-2</v>
      </c>
      <c r="BG77" s="44">
        <f>IF(AND(ISNUMBER(E76),ISNUMBER(E77)),INDEX('Country weights'!$B$6:$FB$133,MATCH(Goods!$BD77,'Country weights'!$A$6:$A$133,0),MATCH(Goods!BG$1,'Country weights'!$B$3:$FB$3,0)),"")</f>
        <v>5.9923774467808118E-2</v>
      </c>
      <c r="BH77" s="44">
        <f>IF(AND(ISNUMBER(F76),ISNUMBER(F77)),INDEX('Country weights'!$B$6:$FB$133,MATCH(Goods!$BD77,'Country weights'!$A$6:$A$133,0),MATCH(Goods!BH$1,'Country weights'!$B$3:$FB$3,0)),"")</f>
        <v>3.5199878965962134E-2</v>
      </c>
      <c r="BI77" s="44">
        <f>IF(AND(ISNUMBER(G76),ISNUMBER(G77)),INDEX('Country weights'!$B$6:$FB$133,MATCH(Goods!$BD77,'Country weights'!$A$6:$A$133,0),MATCH(Goods!BI$1,'Country weights'!$B$3:$FB$3,0)),"")</f>
        <v>2.961599790278407E-3</v>
      </c>
      <c r="BJ77" s="44">
        <f>IF(AND(ISNUMBER(H76),ISNUMBER(H77)),INDEX('Country weights'!$B$6:$FB$133,MATCH(Goods!$BD77,'Country weights'!$A$6:$A$133,0),MATCH(Goods!BJ$1,'Country weights'!$B$3:$FB$3,0)),"")</f>
        <v>1.9558361179153327E-2</v>
      </c>
      <c r="BK77" s="44">
        <f>IF(AND(ISNUMBER(I76),ISNUMBER(I77)),INDEX('Country weights'!$B$6:$FB$133,MATCH(Goods!$BD77,'Country weights'!$A$6:$A$133,0),MATCH(Goods!BK$1,'Country weights'!$B$3:$FB$3,0)),"")</f>
        <v>1.574872252893025E-2</v>
      </c>
      <c r="BL77" s="44">
        <f>IF(AND(ISNUMBER(J76),ISNUMBER(J77)),INDEX('Country weights'!$B$6:$FB$133,MATCH(Goods!$BD77,'Country weights'!$A$6:$A$133,0),MATCH(Goods!BL$1,'Country weights'!$B$3:$FB$3,0)),"")</f>
        <v>5.3340132064064547E-3</v>
      </c>
      <c r="BM77" s="44">
        <f>IF(AND(ISNUMBER(K76),ISNUMBER(K77)),INDEX('Country weights'!$B$6:$FB$133,MATCH(Goods!$BD77,'Country weights'!$A$6:$A$133,0),MATCH(Goods!BM$1,'Country weights'!$B$3:$FB$3,0)),"")</f>
        <v>2.4030741583535655E-2</v>
      </c>
      <c r="BN77" s="44">
        <f>IF(AND(ISNUMBER(L76),ISNUMBER(L77)),INDEX('Country weights'!$B$6:$FB$133,MATCH(Goods!$BD77,'Country weights'!$A$6:$A$133,0),MATCH(Goods!BN$1,'Country weights'!$B$3:$FB$3,0)),"")</f>
        <v>2.0875491926774744E-3</v>
      </c>
      <c r="BO77" s="44">
        <f>IF(AND(ISNUMBER(M76),ISNUMBER(M77)),INDEX('Country weights'!$B$6:$FB$133,MATCH(Goods!$BD77,'Country weights'!$A$6:$A$133,0),MATCH(Goods!BO$1,'Country weights'!$B$3:$FB$3,0)),"")</f>
        <v>9.4879729973474086E-3</v>
      </c>
      <c r="BP77" s="44">
        <f>IF(AND(ISNUMBER(N76),ISNUMBER(N77)),INDEX('Country weights'!$B$6:$FB$133,MATCH(Goods!$BD77,'Country weights'!$A$6:$A$133,0),MATCH(Goods!BP$1,'Country weights'!$B$3:$FB$3,0)),"")</f>
        <v>7.0068011217315554E-3</v>
      </c>
      <c r="BQ77" s="44">
        <f>IF(AND(ISNUMBER(O76),ISNUMBER(O77)),INDEX('Country weights'!$B$6:$FB$133,MATCH(Goods!$BD77,'Country weights'!$A$6:$A$133,0),MATCH(Goods!BQ$1,'Country weights'!$B$3:$FB$3,0)),"")</f>
        <v>4.8613422239050953E-3</v>
      </c>
      <c r="BR77" s="44">
        <f>IF(AND(ISNUMBER(P76),ISNUMBER(P77)),INDEX('Country weights'!$B$6:$FB$133,MATCH(Goods!$BD77,'Country weights'!$A$6:$A$133,0),MATCH(Goods!BR$1,'Country weights'!$B$3:$FB$3,0)),"")</f>
        <v>1.4374431691572355E-2</v>
      </c>
      <c r="BS77" s="44">
        <f>IF(AND(ISNUMBER(Q76),ISNUMBER(Q77)),INDEX('Country weights'!$B$6:$FB$133,MATCH(Goods!$BD77,'Country weights'!$A$6:$A$133,0),MATCH(Goods!BS$1,'Country weights'!$B$3:$FB$3,0)),"")</f>
        <v>1.0063571149422591E-2</v>
      </c>
      <c r="BT77" s="44">
        <f>IF(AND(ISNUMBER(R76),ISNUMBER(R77)),INDEX('Country weights'!$B$6:$FB$133,MATCH(Goods!$BD77,'Country weights'!$A$6:$A$133,0),MATCH(Goods!BT$1,'Country weights'!$B$3:$FB$3,0)),"")</f>
        <v>8.6400019292921272E-3</v>
      </c>
      <c r="BU77" s="44">
        <f>IF(AND(ISNUMBER(S76),ISNUMBER(S77)),INDEX('Country weights'!$B$6:$FB$133,MATCH(Goods!$BD77,'Country weights'!$A$6:$A$133,0),MATCH(Goods!BU$1,'Country weights'!$B$3:$FB$3,0)),"")</f>
        <v>2.6098837456179694E-2</v>
      </c>
      <c r="BV77" s="44">
        <f>IF(AND(ISNUMBER(T76),ISNUMBER(T77)),INDEX('Country weights'!$B$6:$FB$133,MATCH(Goods!$BD77,'Country weights'!$A$6:$A$133,0),MATCH(Goods!BV$1,'Country weights'!$B$3:$FB$3,0)),"")</f>
        <v>1.454477481924308E-2</v>
      </c>
      <c r="BW77" s="44">
        <f>IF(AND(ISNUMBER(U76),ISNUMBER(U77)),INDEX('Country weights'!$B$6:$FB$133,MATCH(Goods!$BD77,'Country weights'!$A$6:$A$133,0),MATCH(Goods!BW$1,'Country weights'!$B$3:$FB$3,0)),"")</f>
        <v>3.2113139897108713E-2</v>
      </c>
      <c r="BX77" s="44">
        <f>IF(AND(ISNUMBER(V76),ISNUMBER(V77)),INDEX('Country weights'!$B$6:$FB$133,MATCH(Goods!$BD77,'Country weights'!$A$6:$A$133,0),MATCH(Goods!BX$1,'Country weights'!$B$3:$FB$3,0)),"")</f>
        <v>4.0823725439346696E-2</v>
      </c>
      <c r="BY77" s="44">
        <f>IF(AND(ISNUMBER(W76),ISNUMBER(W77)),INDEX('Country weights'!$B$6:$FB$133,MATCH(Goods!$BD77,'Country weights'!$A$6:$A$133,0),MATCH(Goods!BY$1,'Country weights'!$B$3:$FB$3,0)),"")</f>
        <v>3.0288791690086012E-2</v>
      </c>
      <c r="BZ77" s="44">
        <f>IF(AND(ISNUMBER(X76),ISNUMBER(X77)),INDEX('Country weights'!$B$6:$FB$133,MATCH(Goods!$BD77,'Country weights'!$A$6:$A$133,0),MATCH(Goods!BZ$1,'Country weights'!$B$3:$FB$3,0)),"")</f>
        <v>2.0187426727336533E-2</v>
      </c>
      <c r="CA77" s="44">
        <f>IF(AND(ISNUMBER(Y76),ISNUMBER(Y77)),INDEX('Country weights'!$B$6:$FB$133,MATCH(Goods!$BD77,'Country weights'!$A$6:$A$133,0),MATCH(Goods!CA$1,'Country weights'!$B$3:$FB$3,0)),"")</f>
        <v>3.5638840421750778E-2</v>
      </c>
      <c r="CB77" s="44" t="str">
        <f>IF(AND(ISNUMBER(Z76),ISNUMBER(Z77)),INDEX('Country weights'!$B$6:$FB$133,MATCH(Goods!$BD77,'Country weights'!$A$6:$A$133,0),MATCH(Goods!CB$1,'Country weights'!$B$3:$FB$3,0)),"")</f>
        <v/>
      </c>
      <c r="CC77" s="44" t="str">
        <f>IF(AND(ISNUMBER(AA76),ISNUMBER(AA77)),INDEX('Country weights'!$B$6:$FB$133,MATCH(Goods!$BD77,'Country weights'!$A$6:$A$133,0),MATCH(Goods!CC$1,'Country weights'!$B$3:$FB$3,0)),"")</f>
        <v/>
      </c>
      <c r="CD77" s="46">
        <f t="shared" si="78"/>
        <v>0.63799984933774156</v>
      </c>
      <c r="CF77" s="39">
        <f t="shared" si="79"/>
        <v>40816</v>
      </c>
      <c r="CG77" s="45">
        <f t="shared" si="80"/>
        <v>0.26060984979886354</v>
      </c>
      <c r="CH77" s="45">
        <f t="shared" si="26"/>
        <v>8.2690467726321895E-2</v>
      </c>
      <c r="CI77" s="45">
        <f t="shared" si="27"/>
        <v>9.392443357159154E-2</v>
      </c>
      <c r="CJ77" s="45">
        <f t="shared" si="28"/>
        <v>5.5172237113379277E-2</v>
      </c>
      <c r="CK77" s="45">
        <f t="shared" si="29"/>
        <v>4.6420070370747192E-3</v>
      </c>
      <c r="CL77" s="45">
        <f t="shared" si="30"/>
        <v>3.0655745764603792E-2</v>
      </c>
      <c r="CM77" s="45">
        <f t="shared" si="31"/>
        <v>2.4684523899618133E-2</v>
      </c>
      <c r="CN77" s="45">
        <f t="shared" si="32"/>
        <v>8.3605242414136662E-3</v>
      </c>
      <c r="CO77" s="45">
        <f t="shared" si="33"/>
        <v>3.7665748053828094E-2</v>
      </c>
      <c r="CP77" s="45">
        <f t="shared" si="34"/>
        <v>3.272021450858332E-3</v>
      </c>
      <c r="CQ77" s="45">
        <f t="shared" si="35"/>
        <v>1.4871434542180756E-2</v>
      </c>
      <c r="CR77" s="45">
        <f t="shared" si="36"/>
        <v>1.0982449492746394E-2</v>
      </c>
      <c r="CS77" s="45">
        <f t="shared" si="37"/>
        <v>7.6196604575240572E-3</v>
      </c>
      <c r="CT77" s="45">
        <f t="shared" si="38"/>
        <v>2.253046251733969E-2</v>
      </c>
      <c r="CU77" s="45">
        <f t="shared" si="39"/>
        <v>1.5773626216164169E-2</v>
      </c>
      <c r="CV77" s="45">
        <f t="shared" si="40"/>
        <v>1.3542325971174831E-2</v>
      </c>
      <c r="CW77" s="45">
        <f t="shared" si="41"/>
        <v>4.0907278400254932E-2</v>
      </c>
      <c r="CX77" s="45">
        <f t="shared" si="42"/>
        <v>2.2797458078306583E-2</v>
      </c>
      <c r="CY77" s="45">
        <f t="shared" si="43"/>
        <v>5.0334086960119012E-2</v>
      </c>
      <c r="CZ77" s="45">
        <f t="shared" si="44"/>
        <v>6.3987045579591686E-2</v>
      </c>
      <c r="DA77" s="45">
        <f t="shared" si="45"/>
        <v>4.7474606336547681E-2</v>
      </c>
      <c r="DB77" s="45">
        <f t="shared" si="46"/>
        <v>3.1641742154471575E-2</v>
      </c>
      <c r="DC77" s="45">
        <f t="shared" si="47"/>
        <v>5.5860264636025711E-2</v>
      </c>
      <c r="DD77" s="45" t="str">
        <f t="shared" si="48"/>
        <v/>
      </c>
      <c r="DE77" s="45" t="str">
        <f t="shared" si="49"/>
        <v/>
      </c>
      <c r="DF77" s="46">
        <f t="shared" si="81"/>
        <v>1</v>
      </c>
      <c r="DG77" s="47">
        <f>SUMPRODUCT(AD77:BB77,CG77:DE77,'Sector weights'!B64:Z64)</f>
        <v>0.89735017154933294</v>
      </c>
      <c r="DI77" s="45">
        <f>IF(AND(ISNUMBER(C76),ISNUMBER(C77)),CG77*'Sector weights'!B64,"")</f>
        <v>0.20695904421832617</v>
      </c>
      <c r="DJ77" s="45">
        <f>IF(AND(ISNUMBER(D76),ISNUMBER(D77)),CH77*'Sector weights'!C64,"")</f>
        <v>6.260683693967109E-2</v>
      </c>
      <c r="DK77" s="45">
        <f>IF(AND(ISNUMBER(E76),ISNUMBER(E77)),CI77*'Sector weights'!D64,"")</f>
        <v>7.6875140527029831E-2</v>
      </c>
      <c r="DL77" s="45">
        <f>IF(AND(ISNUMBER(F76),ISNUMBER(F77)),CJ77*'Sector weights'!E64,"")</f>
        <v>4.4081770912340688E-2</v>
      </c>
      <c r="DM77" s="45">
        <f>IF(AND(ISNUMBER(G76),ISNUMBER(G77)),CK77*'Sector weights'!F64,"")</f>
        <v>3.4380184374513717E-3</v>
      </c>
      <c r="DN77" s="45">
        <f>IF(AND(ISNUMBER(H76),ISNUMBER(H77)),CL77*'Sector weights'!G64,"")</f>
        <v>2.1931270373348813E-2</v>
      </c>
      <c r="DO77" s="45">
        <f>IF(AND(ISNUMBER(I76),ISNUMBER(I77)),CM77*'Sector weights'!H64,"")</f>
        <v>2.0156398615342852E-2</v>
      </c>
      <c r="DP77" s="45">
        <f>IF(AND(ISNUMBER(J76),ISNUMBER(J77)),CN77*'Sector weights'!I64,"")</f>
        <v>6.8160549840968598E-3</v>
      </c>
      <c r="DQ77" s="45">
        <f>IF(AND(ISNUMBER(K76),ISNUMBER(K77)),CO77*'Sector weights'!J64,"")</f>
        <v>3.461299408305879E-2</v>
      </c>
      <c r="DR77" s="45">
        <f>IF(AND(ISNUMBER(L76),ISNUMBER(L77)),CP77*'Sector weights'!K64,"")</f>
        <v>2.9048957164594992E-3</v>
      </c>
      <c r="DS77" s="45">
        <f>IF(AND(ISNUMBER(M76),ISNUMBER(M77)),CQ77*'Sector weights'!L64,"")</f>
        <v>1.2627624622181722E-2</v>
      </c>
      <c r="DT77" s="45">
        <f>IF(AND(ISNUMBER(N76),ISNUMBER(N77)),CR77*'Sector weights'!M64,"")</f>
        <v>9.408117137393179E-3</v>
      </c>
      <c r="DU77" s="45">
        <f>IF(AND(ISNUMBER(O76),ISNUMBER(O77)),CS77*'Sector weights'!N64,"")</f>
        <v>6.5550314314260982E-3</v>
      </c>
      <c r="DV77" s="45">
        <f>IF(AND(ISNUMBER(P76),ISNUMBER(P77)),CT77*'Sector weights'!O64,"")</f>
        <v>1.6092603601095993E-2</v>
      </c>
      <c r="DW77" s="45">
        <f>IF(AND(ISNUMBER(Q76),ISNUMBER(Q77)),CU77*'Sector weights'!P64,"")</f>
        <v>9.4069466728675354E-3</v>
      </c>
      <c r="DX77" s="45">
        <f>IF(AND(ISNUMBER(R76),ISNUMBER(R77)),CV77*'Sector weights'!Q64,"")</f>
        <v>9.400791083249347E-3</v>
      </c>
      <c r="DY77" s="45">
        <f>IF(AND(ISNUMBER(S76),ISNUMBER(S77)),CW77*'Sector weights'!R64,"")</f>
        <v>2.9354282020791843E-2</v>
      </c>
      <c r="DZ77" s="45">
        <f>IF(AND(ISNUMBER(T76),ISNUMBER(T77)),CX77*'Sector weights'!S64,"")</f>
        <v>1.9769166004743932E-2</v>
      </c>
      <c r="EA77" s="45">
        <f>IF(AND(ISNUMBER(U76),ISNUMBER(U77)),CY77*'Sector weights'!T64,"")</f>
        <v>4.3732699004937196E-2</v>
      </c>
      <c r="EB77" s="45">
        <f>IF(AND(ISNUMBER(V76),ISNUMBER(V77)),CZ77*'Sector weights'!U64,"")</f>
        <v>5.3183746448047992E-2</v>
      </c>
      <c r="EC77" s="45">
        <f>IF(AND(ISNUMBER(W76),ISNUMBER(W77)),DA77*'Sector weights'!V64,"")</f>
        <v>3.3546150348485453E-2</v>
      </c>
      <c r="ED77" s="45">
        <f>IF(AND(ISNUMBER(X76),ISNUMBER(X77)),DB77*'Sector weights'!W64,"")</f>
        <v>2.6943401574930033E-2</v>
      </c>
      <c r="EE77" s="45">
        <f>IF(AND(ISNUMBER(Y76),ISNUMBER(Y77)),DC77*'Sector weights'!X64,"")</f>
        <v>4.7296025504187322E-2</v>
      </c>
      <c r="EF77" s="45" t="str">
        <f>IF(AND(ISNUMBER(Z76),ISNUMBER(Z77)),DD77*'Sector weights'!Y64,"")</f>
        <v/>
      </c>
      <c r="EG77" s="45" t="str">
        <f>IF(AND(ISNUMBER(AA76),ISNUMBER(AA77)),DE77*'Sector weights'!Z64,"")</f>
        <v/>
      </c>
      <c r="EH77" s="46">
        <f t="shared" si="82"/>
        <v>0.7976990102614635</v>
      </c>
      <c r="EI77" s="47">
        <f t="shared" si="83"/>
        <v>0.89735017154933294</v>
      </c>
      <c r="EK77" s="39">
        <f t="shared" si="84"/>
        <v>40816</v>
      </c>
      <c r="EL77" s="45">
        <f t="shared" si="85"/>
        <v>0.25944503071464359</v>
      </c>
      <c r="EM77" s="45">
        <f t="shared" si="51"/>
        <v>7.8484285594324993E-2</v>
      </c>
      <c r="EN77" s="45">
        <f t="shared" si="52"/>
        <v>9.6371111833061324E-2</v>
      </c>
      <c r="EO77" s="45">
        <f t="shared" si="53"/>
        <v>5.5261157836828598E-2</v>
      </c>
      <c r="EP77" s="45">
        <f t="shared" si="54"/>
        <v>4.3099193971978039E-3</v>
      </c>
      <c r="EQ77" s="45">
        <f t="shared" si="55"/>
        <v>2.7493164829376377E-2</v>
      </c>
      <c r="ER77" s="45">
        <f t="shared" si="56"/>
        <v>2.526817553495039E-2</v>
      </c>
      <c r="ES77" s="45">
        <f t="shared" si="57"/>
        <v>8.5446451561507486E-3</v>
      </c>
      <c r="ET77" s="45">
        <f t="shared" si="58"/>
        <v>4.3391045541994112E-2</v>
      </c>
      <c r="EU77" s="45">
        <f t="shared" si="59"/>
        <v>3.6415937328383489E-3</v>
      </c>
      <c r="EV77" s="45">
        <f t="shared" si="60"/>
        <v>1.5830061789900852E-2</v>
      </c>
      <c r="EW77" s="45">
        <f t="shared" si="61"/>
        <v>1.1794068961310933E-2</v>
      </c>
      <c r="EX77" s="45">
        <f t="shared" si="62"/>
        <v>8.2174245512446377E-3</v>
      </c>
      <c r="EY77" s="45">
        <f t="shared" si="63"/>
        <v>2.0173779074667882E-2</v>
      </c>
      <c r="EZ77" s="45">
        <f t="shared" si="64"/>
        <v>1.1792601660348307E-2</v>
      </c>
      <c r="FA77" s="45">
        <f t="shared" si="65"/>
        <v>1.1784884978317861E-2</v>
      </c>
      <c r="FB77" s="45">
        <f t="shared" si="66"/>
        <v>3.6798694298455163E-2</v>
      </c>
      <c r="FC77" s="45">
        <f t="shared" si="67"/>
        <v>2.4782738539770973E-2</v>
      </c>
      <c r="FD77" s="45">
        <f t="shared" si="68"/>
        <v>5.4823559315440092E-2</v>
      </c>
      <c r="FE77" s="45">
        <f t="shared" si="69"/>
        <v>6.6671445951294137E-2</v>
      </c>
      <c r="FF77" s="45">
        <f t="shared" si="70"/>
        <v>4.2053644190294233E-2</v>
      </c>
      <c r="FG77" s="45">
        <f t="shared" si="71"/>
        <v>3.3776400908531574E-2</v>
      </c>
      <c r="FH77" s="45">
        <f t="shared" si="72"/>
        <v>5.9290565609057232E-2</v>
      </c>
      <c r="FI77" s="45" t="str">
        <f t="shared" si="73"/>
        <v/>
      </c>
      <c r="FJ77" s="45" t="str">
        <f t="shared" si="74"/>
        <v/>
      </c>
      <c r="FK77" s="46">
        <f t="shared" si="86"/>
        <v>1.0000000000000004</v>
      </c>
      <c r="FL77" s="47">
        <f t="shared" si="87"/>
        <v>1.1249232605355834</v>
      </c>
    </row>
    <row r="78" spans="1:168" x14ac:dyDescent="0.2">
      <c r="A78" t="s">
        <v>35</v>
      </c>
      <c r="B78" s="11">
        <v>40908</v>
      </c>
      <c r="C78" s="2">
        <v>1952.6</v>
      </c>
      <c r="D78" s="3">
        <v>127055</v>
      </c>
      <c r="E78" s="9">
        <v>68596.600000000006</v>
      </c>
      <c r="F78" s="3">
        <v>512814</v>
      </c>
      <c r="G78" s="3">
        <v>11329</v>
      </c>
      <c r="H78" s="2">
        <v>84649</v>
      </c>
      <c r="I78" s="2">
        <v>1233559.8999999999</v>
      </c>
      <c r="J78" s="2">
        <v>10217503.300000001</v>
      </c>
      <c r="K78" s="2">
        <v>1642720.5096122469</v>
      </c>
      <c r="L78" s="9">
        <v>10058.251900000001</v>
      </c>
      <c r="M78" s="3">
        <v>581502</v>
      </c>
      <c r="N78" s="9">
        <v>5972.0029999999997</v>
      </c>
      <c r="O78" s="2">
        <v>53054.7</v>
      </c>
      <c r="P78" s="2">
        <v>26532.6</v>
      </c>
      <c r="Q78" s="3">
        <v>136068</v>
      </c>
      <c r="R78" s="3">
        <v>205931</v>
      </c>
      <c r="S78" s="2">
        <v>61890.1</v>
      </c>
      <c r="T78" s="2">
        <v>157150.20000000001</v>
      </c>
      <c r="U78" s="3">
        <v>1088679</v>
      </c>
      <c r="V78" s="2">
        <v>111008.6</v>
      </c>
      <c r="W78" s="2">
        <v>96947.4</v>
      </c>
      <c r="X78" s="3">
        <v>1775026.4467817273</v>
      </c>
      <c r="Y78" s="2">
        <v>390625.7</v>
      </c>
      <c r="Z78" s="3" t="e">
        <v>#N/A</v>
      </c>
      <c r="AA78" s="3" t="e">
        <v>#N/A</v>
      </c>
      <c r="AC78" s="43">
        <f t="shared" si="75"/>
        <v>40908</v>
      </c>
      <c r="AD78" s="45">
        <f t="shared" si="76"/>
        <v>1.7032137090473354</v>
      </c>
      <c r="AE78" s="45">
        <f t="shared" si="0"/>
        <v>6.6944947625424689E-2</v>
      </c>
      <c r="AF78" s="45">
        <f t="shared" si="1"/>
        <v>2.024528745274079</v>
      </c>
      <c r="AG78" s="45">
        <f t="shared" si="2"/>
        <v>1.2753872769355912</v>
      </c>
      <c r="AH78" s="45">
        <f t="shared" si="3"/>
        <v>0.48784814617703898</v>
      </c>
      <c r="AI78" s="45">
        <f t="shared" si="4"/>
        <v>-5.9063954449878331E-3</v>
      </c>
      <c r="AJ78" s="45">
        <f t="shared" si="5"/>
        <v>-11.179665415250007</v>
      </c>
      <c r="AK78" s="45">
        <f t="shared" si="6"/>
        <v>-4.2535466470853827</v>
      </c>
      <c r="AL78" s="45">
        <f t="shared" si="7"/>
        <v>-0.31181259918615645</v>
      </c>
      <c r="AM78" s="45">
        <f t="shared" si="8"/>
        <v>-0.49690549465811751</v>
      </c>
      <c r="AN78" s="45">
        <f t="shared" si="9"/>
        <v>-2.3911156917281962</v>
      </c>
      <c r="AO78" s="45">
        <f t="shared" si="10"/>
        <v>0.63093135801135514</v>
      </c>
      <c r="AP78" s="45">
        <f t="shared" si="11"/>
        <v>2.1801639745236745</v>
      </c>
      <c r="AQ78" s="45">
        <f t="shared" si="12"/>
        <v>-1.6903308038890286</v>
      </c>
      <c r="AR78" s="45">
        <f t="shared" si="13"/>
        <v>-0.13504388926400823</v>
      </c>
      <c r="AS78" s="45">
        <f t="shared" si="14"/>
        <v>2.0147227836563308</v>
      </c>
      <c r="AT78" s="45">
        <f t="shared" si="15"/>
        <v>2.6810852422516573</v>
      </c>
      <c r="AU78" s="45">
        <f t="shared" si="16"/>
        <v>-1.8933957452440309</v>
      </c>
      <c r="AV78" s="45">
        <f t="shared" si="17"/>
        <v>1.0238993360522253</v>
      </c>
      <c r="AW78" s="45">
        <f t="shared" si="18"/>
        <v>1.3997562940621044</v>
      </c>
      <c r="AX78" s="45">
        <f t="shared" si="19"/>
        <v>0.65095244621076187</v>
      </c>
      <c r="AY78" s="45">
        <f t="shared" si="20"/>
        <v>-1.4537196864553126</v>
      </c>
      <c r="AZ78" s="45">
        <f t="shared" si="21"/>
        <v>1.806967819282379</v>
      </c>
      <c r="BA78" s="45" t="str">
        <f t="shared" si="22"/>
        <v/>
      </c>
      <c r="BB78" s="45" t="str">
        <f t="shared" si="23"/>
        <v/>
      </c>
      <c r="BD78" s="39">
        <f t="shared" si="77"/>
        <v>40908</v>
      </c>
      <c r="BE78" s="44">
        <f>IF(AND(ISNUMBER(C77),ISNUMBER(C78)),INDEX('Country weights'!$B$6:$FB$133,MATCH(Goods!$BD78,'Country weights'!$A$6:$A$133,0),MATCH(Goods!BE$1,'Country weights'!$B$3:$FB$3,0)),"")</f>
        <v>0.16626904490760641</v>
      </c>
      <c r="BF78" s="44">
        <f>IF(AND(ISNUMBER(D77),ISNUMBER(D78)),INDEX('Country weights'!$B$6:$FB$133,MATCH(Goods!$BD78,'Country weights'!$A$6:$A$133,0),MATCH(Goods!BF$1,'Country weights'!$B$3:$FB$3,0)),"")</f>
        <v>5.2756505951060753E-2</v>
      </c>
      <c r="BG78" s="44">
        <f>IF(AND(ISNUMBER(E77),ISNUMBER(E78)),INDEX('Country weights'!$B$6:$FB$133,MATCH(Goods!$BD78,'Country weights'!$A$6:$A$133,0),MATCH(Goods!BG$1,'Country weights'!$B$3:$FB$3,0)),"")</f>
        <v>5.9923774467808118E-2</v>
      </c>
      <c r="BH78" s="44">
        <f>IF(AND(ISNUMBER(F77),ISNUMBER(F78)),INDEX('Country weights'!$B$6:$FB$133,MATCH(Goods!$BD78,'Country weights'!$A$6:$A$133,0),MATCH(Goods!BH$1,'Country weights'!$B$3:$FB$3,0)),"")</f>
        <v>3.5199878965962134E-2</v>
      </c>
      <c r="BI78" s="44">
        <f>IF(AND(ISNUMBER(G77),ISNUMBER(G78)),INDEX('Country weights'!$B$6:$FB$133,MATCH(Goods!$BD78,'Country weights'!$A$6:$A$133,0),MATCH(Goods!BI$1,'Country weights'!$B$3:$FB$3,0)),"")</f>
        <v>2.961599790278407E-3</v>
      </c>
      <c r="BJ78" s="44">
        <f>IF(AND(ISNUMBER(H77),ISNUMBER(H78)),INDEX('Country weights'!$B$6:$FB$133,MATCH(Goods!$BD78,'Country weights'!$A$6:$A$133,0),MATCH(Goods!BJ$1,'Country weights'!$B$3:$FB$3,0)),"")</f>
        <v>1.9558361179153327E-2</v>
      </c>
      <c r="BK78" s="44">
        <f>IF(AND(ISNUMBER(I77),ISNUMBER(I78)),INDEX('Country weights'!$B$6:$FB$133,MATCH(Goods!$BD78,'Country weights'!$A$6:$A$133,0),MATCH(Goods!BK$1,'Country weights'!$B$3:$FB$3,0)),"")</f>
        <v>1.574872252893025E-2</v>
      </c>
      <c r="BL78" s="44">
        <f>IF(AND(ISNUMBER(J77),ISNUMBER(J78)),INDEX('Country weights'!$B$6:$FB$133,MATCH(Goods!$BD78,'Country weights'!$A$6:$A$133,0),MATCH(Goods!BL$1,'Country weights'!$B$3:$FB$3,0)),"")</f>
        <v>5.3340132064064547E-3</v>
      </c>
      <c r="BM78" s="44">
        <f>IF(AND(ISNUMBER(K77),ISNUMBER(K78)),INDEX('Country weights'!$B$6:$FB$133,MATCH(Goods!$BD78,'Country weights'!$A$6:$A$133,0),MATCH(Goods!BM$1,'Country weights'!$B$3:$FB$3,0)),"")</f>
        <v>2.4030741583535655E-2</v>
      </c>
      <c r="BN78" s="44">
        <f>IF(AND(ISNUMBER(L77),ISNUMBER(L78)),INDEX('Country weights'!$B$6:$FB$133,MATCH(Goods!$BD78,'Country weights'!$A$6:$A$133,0),MATCH(Goods!BN$1,'Country weights'!$B$3:$FB$3,0)),"")</f>
        <v>2.0875491926774744E-3</v>
      </c>
      <c r="BO78" s="44">
        <f>IF(AND(ISNUMBER(M77),ISNUMBER(M78)),INDEX('Country weights'!$B$6:$FB$133,MATCH(Goods!$BD78,'Country weights'!$A$6:$A$133,0),MATCH(Goods!BO$1,'Country weights'!$B$3:$FB$3,0)),"")</f>
        <v>9.4879729973474086E-3</v>
      </c>
      <c r="BP78" s="44">
        <f>IF(AND(ISNUMBER(N77),ISNUMBER(N78)),INDEX('Country weights'!$B$6:$FB$133,MATCH(Goods!$BD78,'Country weights'!$A$6:$A$133,0),MATCH(Goods!BP$1,'Country weights'!$B$3:$FB$3,0)),"")</f>
        <v>7.0068011217315554E-3</v>
      </c>
      <c r="BQ78" s="44">
        <f>IF(AND(ISNUMBER(O77),ISNUMBER(O78)),INDEX('Country weights'!$B$6:$FB$133,MATCH(Goods!$BD78,'Country weights'!$A$6:$A$133,0),MATCH(Goods!BQ$1,'Country weights'!$B$3:$FB$3,0)),"")</f>
        <v>4.8613422239050953E-3</v>
      </c>
      <c r="BR78" s="44">
        <f>IF(AND(ISNUMBER(P77),ISNUMBER(P78)),INDEX('Country weights'!$B$6:$FB$133,MATCH(Goods!$BD78,'Country weights'!$A$6:$A$133,0),MATCH(Goods!BR$1,'Country weights'!$B$3:$FB$3,0)),"")</f>
        <v>1.4374431691572355E-2</v>
      </c>
      <c r="BS78" s="44">
        <f>IF(AND(ISNUMBER(Q77),ISNUMBER(Q78)),INDEX('Country weights'!$B$6:$FB$133,MATCH(Goods!$BD78,'Country weights'!$A$6:$A$133,0),MATCH(Goods!BS$1,'Country weights'!$B$3:$FB$3,0)),"")</f>
        <v>1.0063571149422591E-2</v>
      </c>
      <c r="BT78" s="44">
        <f>IF(AND(ISNUMBER(R77),ISNUMBER(R78)),INDEX('Country weights'!$B$6:$FB$133,MATCH(Goods!$BD78,'Country weights'!$A$6:$A$133,0),MATCH(Goods!BT$1,'Country weights'!$B$3:$FB$3,0)),"")</f>
        <v>8.6400019292921272E-3</v>
      </c>
      <c r="BU78" s="44">
        <f>IF(AND(ISNUMBER(S77),ISNUMBER(S78)),INDEX('Country weights'!$B$6:$FB$133,MATCH(Goods!$BD78,'Country weights'!$A$6:$A$133,0),MATCH(Goods!BU$1,'Country weights'!$B$3:$FB$3,0)),"")</f>
        <v>2.6098837456179694E-2</v>
      </c>
      <c r="BV78" s="44">
        <f>IF(AND(ISNUMBER(T77),ISNUMBER(T78)),INDEX('Country weights'!$B$6:$FB$133,MATCH(Goods!$BD78,'Country weights'!$A$6:$A$133,0),MATCH(Goods!BV$1,'Country weights'!$B$3:$FB$3,0)),"")</f>
        <v>1.454477481924308E-2</v>
      </c>
      <c r="BW78" s="44">
        <f>IF(AND(ISNUMBER(U77),ISNUMBER(U78)),INDEX('Country weights'!$B$6:$FB$133,MATCH(Goods!$BD78,'Country weights'!$A$6:$A$133,0),MATCH(Goods!BW$1,'Country weights'!$B$3:$FB$3,0)),"")</f>
        <v>3.2113139897108713E-2</v>
      </c>
      <c r="BX78" s="44">
        <f>IF(AND(ISNUMBER(V77),ISNUMBER(V78)),INDEX('Country weights'!$B$6:$FB$133,MATCH(Goods!$BD78,'Country weights'!$A$6:$A$133,0),MATCH(Goods!BX$1,'Country weights'!$B$3:$FB$3,0)),"")</f>
        <v>4.0823725439346696E-2</v>
      </c>
      <c r="BY78" s="44">
        <f>IF(AND(ISNUMBER(W77),ISNUMBER(W78)),INDEX('Country weights'!$B$6:$FB$133,MATCH(Goods!$BD78,'Country weights'!$A$6:$A$133,0),MATCH(Goods!BY$1,'Country weights'!$B$3:$FB$3,0)),"")</f>
        <v>3.0288791690086012E-2</v>
      </c>
      <c r="BZ78" s="44">
        <f>IF(AND(ISNUMBER(X77),ISNUMBER(X78)),INDEX('Country weights'!$B$6:$FB$133,MATCH(Goods!$BD78,'Country weights'!$A$6:$A$133,0),MATCH(Goods!BZ$1,'Country weights'!$B$3:$FB$3,0)),"")</f>
        <v>2.0187426727336533E-2</v>
      </c>
      <c r="CA78" s="44">
        <f>IF(AND(ISNUMBER(Y77),ISNUMBER(Y78)),INDEX('Country weights'!$B$6:$FB$133,MATCH(Goods!$BD78,'Country weights'!$A$6:$A$133,0),MATCH(Goods!CA$1,'Country weights'!$B$3:$FB$3,0)),"")</f>
        <v>3.5638840421750778E-2</v>
      </c>
      <c r="CB78" s="44" t="str">
        <f>IF(AND(ISNUMBER(Z77),ISNUMBER(Z78)),INDEX('Country weights'!$B$6:$FB$133,MATCH(Goods!$BD78,'Country weights'!$A$6:$A$133,0),MATCH(Goods!CB$1,'Country weights'!$B$3:$FB$3,0)),"")</f>
        <v/>
      </c>
      <c r="CC78" s="44" t="str">
        <f>IF(AND(ISNUMBER(AA77),ISNUMBER(AA78)),INDEX('Country weights'!$B$6:$FB$133,MATCH(Goods!$BD78,'Country weights'!$A$6:$A$133,0),MATCH(Goods!CC$1,'Country weights'!$B$3:$FB$3,0)),"")</f>
        <v/>
      </c>
      <c r="CD78" s="46">
        <f t="shared" si="78"/>
        <v>0.63799984933774156</v>
      </c>
      <c r="CF78" s="39">
        <f t="shared" si="79"/>
        <v>40908</v>
      </c>
      <c r="CG78" s="45">
        <f t="shared" si="80"/>
        <v>0.26060984979886354</v>
      </c>
      <c r="CH78" s="45">
        <f t="shared" si="26"/>
        <v>8.2690467726321895E-2</v>
      </c>
      <c r="CI78" s="45">
        <f t="shared" si="27"/>
        <v>9.392443357159154E-2</v>
      </c>
      <c r="CJ78" s="45">
        <f t="shared" si="28"/>
        <v>5.5172237113379277E-2</v>
      </c>
      <c r="CK78" s="45">
        <f t="shared" si="29"/>
        <v>4.6420070370747192E-3</v>
      </c>
      <c r="CL78" s="45">
        <f t="shared" si="30"/>
        <v>3.0655745764603792E-2</v>
      </c>
      <c r="CM78" s="45">
        <f t="shared" si="31"/>
        <v>2.4684523899618133E-2</v>
      </c>
      <c r="CN78" s="45">
        <f t="shared" si="32"/>
        <v>8.3605242414136662E-3</v>
      </c>
      <c r="CO78" s="45">
        <f t="shared" si="33"/>
        <v>3.7665748053828094E-2</v>
      </c>
      <c r="CP78" s="45">
        <f t="shared" si="34"/>
        <v>3.272021450858332E-3</v>
      </c>
      <c r="CQ78" s="45">
        <f t="shared" si="35"/>
        <v>1.4871434542180756E-2</v>
      </c>
      <c r="CR78" s="45">
        <f t="shared" si="36"/>
        <v>1.0982449492746394E-2</v>
      </c>
      <c r="CS78" s="45">
        <f t="shared" si="37"/>
        <v>7.6196604575240572E-3</v>
      </c>
      <c r="CT78" s="45">
        <f t="shared" si="38"/>
        <v>2.253046251733969E-2</v>
      </c>
      <c r="CU78" s="45">
        <f t="shared" si="39"/>
        <v>1.5773626216164169E-2</v>
      </c>
      <c r="CV78" s="45">
        <f t="shared" si="40"/>
        <v>1.3542325971174831E-2</v>
      </c>
      <c r="CW78" s="45">
        <f t="shared" si="41"/>
        <v>4.0907278400254932E-2</v>
      </c>
      <c r="CX78" s="45">
        <f t="shared" si="42"/>
        <v>2.2797458078306583E-2</v>
      </c>
      <c r="CY78" s="45">
        <f t="shared" si="43"/>
        <v>5.0334086960119012E-2</v>
      </c>
      <c r="CZ78" s="45">
        <f t="shared" si="44"/>
        <v>6.3987045579591686E-2</v>
      </c>
      <c r="DA78" s="45">
        <f t="shared" si="45"/>
        <v>4.7474606336547681E-2</v>
      </c>
      <c r="DB78" s="45">
        <f t="shared" si="46"/>
        <v>3.1641742154471575E-2</v>
      </c>
      <c r="DC78" s="45">
        <f t="shared" si="47"/>
        <v>5.5860264636025711E-2</v>
      </c>
      <c r="DD78" s="45" t="str">
        <f t="shared" si="48"/>
        <v/>
      </c>
      <c r="DE78" s="45" t="str">
        <f t="shared" si="49"/>
        <v/>
      </c>
      <c r="DF78" s="46">
        <f t="shared" si="81"/>
        <v>1</v>
      </c>
      <c r="DG78" s="47">
        <f>SUMPRODUCT(AD78:BB78,CG78:DE78,'Sector weights'!B65:Z65)</f>
        <v>0.50843410241353049</v>
      </c>
      <c r="DI78" s="45">
        <f>IF(AND(ISNUMBER(C77),ISNUMBER(C78)),CG78*'Sector weights'!B65,"")</f>
        <v>0.20672844301484861</v>
      </c>
      <c r="DJ78" s="45">
        <f>IF(AND(ISNUMBER(D77),ISNUMBER(D78)),CH78*'Sector weights'!C65,"")</f>
        <v>6.2372401323648595E-2</v>
      </c>
      <c r="DK78" s="45">
        <f>IF(AND(ISNUMBER(E77),ISNUMBER(E78)),CI78*'Sector weights'!D65,"")</f>
        <v>7.6467886280556785E-2</v>
      </c>
      <c r="DL78" s="45">
        <f>IF(AND(ISNUMBER(F77),ISNUMBER(F78)),CJ78*'Sector weights'!E65,"")</f>
        <v>4.4298200905699768E-2</v>
      </c>
      <c r="DM78" s="45">
        <f>IF(AND(ISNUMBER(G77),ISNUMBER(G78)),CK78*'Sector weights'!F65,"")</f>
        <v>3.433763357783635E-3</v>
      </c>
      <c r="DN78" s="45">
        <f>IF(AND(ISNUMBER(H77),ISNUMBER(H78)),CL78*'Sector weights'!G65,"")</f>
        <v>2.2310277699078139E-2</v>
      </c>
      <c r="DO78" s="45">
        <f>IF(AND(ISNUMBER(I77),ISNUMBER(I78)),CM78*'Sector weights'!H65,"")</f>
        <v>2.0398392018297622E-2</v>
      </c>
      <c r="DP78" s="45">
        <f>IF(AND(ISNUMBER(J77),ISNUMBER(J78)),CN78*'Sector weights'!I65,"")</f>
        <v>6.9331681686960103E-3</v>
      </c>
      <c r="DQ78" s="45">
        <f>IF(AND(ISNUMBER(K77),ISNUMBER(K78)),CO78*'Sector weights'!J65,"")</f>
        <v>3.4353727325696151E-2</v>
      </c>
      <c r="DR78" s="45">
        <f>IF(AND(ISNUMBER(L77),ISNUMBER(L78)),CP78*'Sector weights'!K65,"")</f>
        <v>2.9331922248413298E-3</v>
      </c>
      <c r="DS78" s="45">
        <f>IF(AND(ISNUMBER(M77),ISNUMBER(M78)),CQ78*'Sector weights'!L65,"")</f>
        <v>1.2656173460301389E-2</v>
      </c>
      <c r="DT78" s="45">
        <f>IF(AND(ISNUMBER(N77),ISNUMBER(N78)),CR78*'Sector weights'!M65,"")</f>
        <v>9.3912199336714224E-3</v>
      </c>
      <c r="DU78" s="45">
        <f>IF(AND(ISNUMBER(O77),ISNUMBER(O78)),CS78*'Sector weights'!N65,"")</f>
        <v>6.4565370034447905E-3</v>
      </c>
      <c r="DV78" s="45">
        <f>IF(AND(ISNUMBER(P77),ISNUMBER(P78)),CT78*'Sector weights'!O65,"")</f>
        <v>1.5883596770045565E-2</v>
      </c>
      <c r="DW78" s="45">
        <f>IF(AND(ISNUMBER(Q77),ISNUMBER(Q78)),CU78*'Sector weights'!P65,"")</f>
        <v>9.4921257108745785E-3</v>
      </c>
      <c r="DX78" s="45">
        <f>IF(AND(ISNUMBER(R77),ISNUMBER(R78)),CV78*'Sector weights'!Q65,"")</f>
        <v>9.3011741344126968E-3</v>
      </c>
      <c r="DY78" s="45">
        <f>IF(AND(ISNUMBER(S77),ISNUMBER(S78)),CW78*'Sector weights'!R65,"")</f>
        <v>2.957417671733701E-2</v>
      </c>
      <c r="DZ78" s="45">
        <f>IF(AND(ISNUMBER(T77),ISNUMBER(T78)),CX78*'Sector weights'!S65,"")</f>
        <v>1.9602774340112563E-2</v>
      </c>
      <c r="EA78" s="45">
        <f>IF(AND(ISNUMBER(U77),ISNUMBER(U78)),CY78*'Sector weights'!T65,"")</f>
        <v>4.3750934340168149E-2</v>
      </c>
      <c r="EB78" s="45">
        <f>IF(AND(ISNUMBER(V77),ISNUMBER(V78)),CZ78*'Sector weights'!U65,"")</f>
        <v>5.2781049006326852E-2</v>
      </c>
      <c r="EC78" s="45">
        <f>IF(AND(ISNUMBER(W77),ISNUMBER(W78)),DA78*'Sector weights'!V65,"")</f>
        <v>3.344711920052669E-2</v>
      </c>
      <c r="ED78" s="45">
        <f>IF(AND(ISNUMBER(X77),ISNUMBER(X78)),DB78*'Sector weights'!W65,"")</f>
        <v>2.7057907472963244E-2</v>
      </c>
      <c r="EE78" s="45">
        <f>IF(AND(ISNUMBER(Y77),ISNUMBER(Y78)),DC78*'Sector weights'!X65,"")</f>
        <v>4.7246401303345877E-2</v>
      </c>
      <c r="EF78" s="45" t="str">
        <f>IF(AND(ISNUMBER(Z77),ISNUMBER(Z78)),DD78*'Sector weights'!Y65,"")</f>
        <v/>
      </c>
      <c r="EG78" s="45" t="str">
        <f>IF(AND(ISNUMBER(AA77),ISNUMBER(AA78)),DE78*'Sector weights'!Z65,"")</f>
        <v/>
      </c>
      <c r="EH78" s="46">
        <f t="shared" si="82"/>
        <v>0.79687064171267741</v>
      </c>
      <c r="EI78" s="47">
        <f t="shared" si="83"/>
        <v>0.50843410241353038</v>
      </c>
      <c r="EK78" s="39">
        <f t="shared" si="84"/>
        <v>40908</v>
      </c>
      <c r="EL78" s="45">
        <f t="shared" si="85"/>
        <v>0.25942534734437783</v>
      </c>
      <c r="EM78" s="45">
        <f t="shared" si="51"/>
        <v>7.8271676805151791E-2</v>
      </c>
      <c r="EN78" s="45">
        <f t="shared" si="52"/>
        <v>9.5960225258403142E-2</v>
      </c>
      <c r="EO78" s="45">
        <f t="shared" si="53"/>
        <v>5.5590203211015134E-2</v>
      </c>
      <c r="EP78" s="45">
        <f t="shared" si="54"/>
        <v>4.3090599377630543E-3</v>
      </c>
      <c r="EQ78" s="45">
        <f t="shared" si="55"/>
        <v>2.7997364354053356E-2</v>
      </c>
      <c r="ER78" s="45">
        <f t="shared" si="56"/>
        <v>2.5598122142455011E-2</v>
      </c>
      <c r="ES78" s="45">
        <f t="shared" si="57"/>
        <v>8.7004939142881089E-3</v>
      </c>
      <c r="ET78" s="45">
        <f t="shared" si="58"/>
        <v>4.3110795563833633E-2</v>
      </c>
      <c r="EU78" s="45">
        <f t="shared" si="59"/>
        <v>3.6808888059135353E-3</v>
      </c>
      <c r="EV78" s="45">
        <f t="shared" si="60"/>
        <v>1.5882343755443239E-2</v>
      </c>
      <c r="EW78" s="45">
        <f t="shared" si="61"/>
        <v>1.1785124764400036E-2</v>
      </c>
      <c r="EX78" s="45">
        <f t="shared" si="62"/>
        <v>8.1023652591442601E-3</v>
      </c>
      <c r="EY78" s="45">
        <f t="shared" si="63"/>
        <v>1.9932465746143792E-2</v>
      </c>
      <c r="EZ78" s="45">
        <f t="shared" si="64"/>
        <v>1.1911752314621091E-2</v>
      </c>
      <c r="FA78" s="45">
        <f t="shared" si="65"/>
        <v>1.1672125496331639E-2</v>
      </c>
      <c r="FB78" s="45">
        <f t="shared" si="66"/>
        <v>3.711289532988013E-2</v>
      </c>
      <c r="FC78" s="45">
        <f t="shared" si="67"/>
        <v>2.4599694497442173E-2</v>
      </c>
      <c r="FD78" s="45">
        <f t="shared" si="68"/>
        <v>5.4903433568761269E-2</v>
      </c>
      <c r="FE78" s="45">
        <f t="shared" si="69"/>
        <v>6.6235404146508609E-2</v>
      </c>
      <c r="FF78" s="45">
        <f t="shared" si="70"/>
        <v>4.1973085027502501E-2</v>
      </c>
      <c r="FG78" s="45">
        <f t="shared" si="71"/>
        <v>3.3955206851150804E-2</v>
      </c>
      <c r="FH78" s="45">
        <f t="shared" si="72"/>
        <v>5.9289925905415916E-2</v>
      </c>
      <c r="FI78" s="45" t="str">
        <f t="shared" si="73"/>
        <v/>
      </c>
      <c r="FJ78" s="45" t="str">
        <f t="shared" si="74"/>
        <v/>
      </c>
      <c r="FK78" s="46">
        <f t="shared" si="86"/>
        <v>1.0000000000000002</v>
      </c>
      <c r="FL78" s="47">
        <f t="shared" si="87"/>
        <v>0.63803844162306766</v>
      </c>
    </row>
    <row r="79" spans="1:168" x14ac:dyDescent="0.2">
      <c r="A79" t="s">
        <v>36</v>
      </c>
      <c r="B79" s="11">
        <v>40999</v>
      </c>
      <c r="C79" s="2">
        <v>1963.1</v>
      </c>
      <c r="D79" s="3">
        <v>128290</v>
      </c>
      <c r="E79" s="9">
        <v>69526.8</v>
      </c>
      <c r="F79" s="3">
        <v>518455</v>
      </c>
      <c r="G79" s="3">
        <v>11735</v>
      </c>
      <c r="H79" s="2">
        <v>86895</v>
      </c>
      <c r="I79" s="2">
        <v>1351602.3</v>
      </c>
      <c r="J79" s="2">
        <v>10509011.4</v>
      </c>
      <c r="K79" s="2">
        <v>1746846.942646839</v>
      </c>
      <c r="L79" s="9">
        <v>9868.5689999999995</v>
      </c>
      <c r="M79" s="3">
        <v>612442</v>
      </c>
      <c r="N79" s="9">
        <v>5935.4189999999999</v>
      </c>
      <c r="O79" s="2">
        <v>49007.9</v>
      </c>
      <c r="P79" s="2">
        <v>26914.799999999999</v>
      </c>
      <c r="Q79" s="3">
        <v>132513</v>
      </c>
      <c r="R79" s="3">
        <v>205746</v>
      </c>
      <c r="S79" s="2">
        <v>57232.9</v>
      </c>
      <c r="T79" s="2">
        <v>159630.70000000001</v>
      </c>
      <c r="U79" s="3">
        <v>1107917</v>
      </c>
      <c r="V79" s="2">
        <v>113804.4</v>
      </c>
      <c r="W79" s="2">
        <v>98237.9</v>
      </c>
      <c r="X79" s="3">
        <v>1801324.2895661846</v>
      </c>
      <c r="Y79" s="2">
        <v>397071.2</v>
      </c>
      <c r="Z79" s="3" t="e">
        <v>#N/A</v>
      </c>
      <c r="AA79" s="3" t="e">
        <v>#N/A</v>
      </c>
      <c r="AC79" s="43">
        <f t="shared" si="75"/>
        <v>40999</v>
      </c>
      <c r="AD79" s="45">
        <f t="shared" si="76"/>
        <v>0.53774454573389807</v>
      </c>
      <c r="AE79" s="45">
        <f t="shared" si="0"/>
        <v>0.97201999134233219</v>
      </c>
      <c r="AF79" s="45">
        <f t="shared" si="1"/>
        <v>1.3560438855570123</v>
      </c>
      <c r="AG79" s="45">
        <f t="shared" si="2"/>
        <v>1.1000089701139304</v>
      </c>
      <c r="AH79" s="45">
        <f t="shared" si="3"/>
        <v>3.5837231882778653</v>
      </c>
      <c r="AI79" s="45">
        <f t="shared" si="4"/>
        <v>2.6533095488428637</v>
      </c>
      <c r="AJ79" s="45">
        <f t="shared" si="5"/>
        <v>9.5692475087752129</v>
      </c>
      <c r="AK79" s="45">
        <f t="shared" si="6"/>
        <v>2.8530267271849041</v>
      </c>
      <c r="AL79" s="45">
        <f t="shared" si="7"/>
        <v>6.3386578803457105</v>
      </c>
      <c r="AM79" s="45">
        <f t="shared" si="8"/>
        <v>-1.8858436027039849</v>
      </c>
      <c r="AN79" s="45">
        <f t="shared" si="9"/>
        <v>5.3207039700637226</v>
      </c>
      <c r="AO79" s="45">
        <f t="shared" si="10"/>
        <v>-0.61259178871811981</v>
      </c>
      <c r="AP79" s="45">
        <f t="shared" si="11"/>
        <v>-7.6275994398234186</v>
      </c>
      <c r="AQ79" s="45">
        <f t="shared" si="12"/>
        <v>1.4404920739015337</v>
      </c>
      <c r="AR79" s="45">
        <f t="shared" si="13"/>
        <v>-2.6126642561072444</v>
      </c>
      <c r="AS79" s="45">
        <f t="shared" si="14"/>
        <v>-8.9835915913583086E-2</v>
      </c>
      <c r="AT79" s="45">
        <f t="shared" si="15"/>
        <v>-7.5249514865867067</v>
      </c>
      <c r="AU79" s="45">
        <f t="shared" si="16"/>
        <v>1.5784262444463959</v>
      </c>
      <c r="AV79" s="45">
        <f t="shared" si="17"/>
        <v>1.7670957187563952</v>
      </c>
      <c r="AW79" s="45">
        <f t="shared" si="18"/>
        <v>2.5185436083330348</v>
      </c>
      <c r="AX79" s="45">
        <f t="shared" si="19"/>
        <v>1.3311342026707251</v>
      </c>
      <c r="AY79" s="45">
        <f t="shared" si="20"/>
        <v>1.4815465331312394</v>
      </c>
      <c r="AZ79" s="45">
        <f t="shared" si="21"/>
        <v>1.6500450431192748</v>
      </c>
      <c r="BA79" s="45" t="str">
        <f t="shared" si="22"/>
        <v/>
      </c>
      <c r="BB79" s="45" t="str">
        <f t="shared" si="23"/>
        <v/>
      </c>
      <c r="BD79" s="39">
        <f t="shared" si="77"/>
        <v>40999</v>
      </c>
      <c r="BE79" s="44">
        <f>IF(AND(ISNUMBER(C78),ISNUMBER(C79)),INDEX('Country weights'!$B$6:$FB$133,MATCH(Goods!$BD79,'Country weights'!$A$6:$A$133,0),MATCH(Goods!BE$1,'Country weights'!$B$3:$FB$3,0)),"")</f>
        <v>0.16452051884804769</v>
      </c>
      <c r="BF79" s="44">
        <f>IF(AND(ISNUMBER(D78),ISNUMBER(D79)),INDEX('Country weights'!$B$6:$FB$133,MATCH(Goods!$BD79,'Country weights'!$A$6:$A$133,0),MATCH(Goods!BF$1,'Country weights'!$B$3:$FB$3,0)),"")</f>
        <v>5.067910535243289E-2</v>
      </c>
      <c r="BG79" s="44">
        <f>IF(AND(ISNUMBER(E78),ISNUMBER(E79)),INDEX('Country weights'!$B$6:$FB$133,MATCH(Goods!$BD79,'Country weights'!$A$6:$A$133,0),MATCH(Goods!BG$1,'Country weights'!$B$3:$FB$3,0)),"")</f>
        <v>6.0256463766872874E-2</v>
      </c>
      <c r="BH79" s="44">
        <f>IF(AND(ISNUMBER(F78),ISNUMBER(F79)),INDEX('Country weights'!$B$6:$FB$133,MATCH(Goods!$BD79,'Country weights'!$A$6:$A$133,0),MATCH(Goods!BH$1,'Country weights'!$B$3:$FB$3,0)),"")</f>
        <v>3.5021736968583676E-2</v>
      </c>
      <c r="BI79" s="44">
        <f>IF(AND(ISNUMBER(G78),ISNUMBER(G79)),INDEX('Country weights'!$B$6:$FB$133,MATCH(Goods!$BD79,'Country weights'!$A$6:$A$133,0),MATCH(Goods!BI$1,'Country weights'!$B$3:$FB$3,0)),"")</f>
        <v>2.9707192673050385E-3</v>
      </c>
      <c r="BJ79" s="44">
        <f>IF(AND(ISNUMBER(H78),ISNUMBER(H79)),INDEX('Country weights'!$B$6:$FB$133,MATCH(Goods!$BD79,'Country weights'!$A$6:$A$133,0),MATCH(Goods!BJ$1,'Country weights'!$B$3:$FB$3,0)),"")</f>
        <v>2.0270294595052852E-2</v>
      </c>
      <c r="BK79" s="44">
        <f>IF(AND(ISNUMBER(I78),ISNUMBER(I79)),INDEX('Country weights'!$B$6:$FB$133,MATCH(Goods!$BD79,'Country weights'!$A$6:$A$133,0),MATCH(Goods!BK$1,'Country weights'!$B$3:$FB$3,0)),"")</f>
        <v>1.6236044981995917E-2</v>
      </c>
      <c r="BL79" s="44">
        <f>IF(AND(ISNUMBER(J78),ISNUMBER(J79)),INDEX('Country weights'!$B$6:$FB$133,MATCH(Goods!$BD79,'Country weights'!$A$6:$A$133,0),MATCH(Goods!BL$1,'Country weights'!$B$3:$FB$3,0)),"")</f>
        <v>5.392049268126608E-3</v>
      </c>
      <c r="BM79" s="44">
        <f>IF(AND(ISNUMBER(K78),ISNUMBER(K79)),INDEX('Country weights'!$B$6:$FB$133,MATCH(Goods!$BD79,'Country weights'!$A$6:$A$133,0),MATCH(Goods!BM$1,'Country weights'!$B$3:$FB$3,0)),"")</f>
        <v>2.4401226863196165E-2</v>
      </c>
      <c r="BN79" s="44">
        <f>IF(AND(ISNUMBER(L78),ISNUMBER(L79)),INDEX('Country weights'!$B$6:$FB$133,MATCH(Goods!$BD79,'Country weights'!$A$6:$A$133,0),MATCH(Goods!BN$1,'Country weights'!$B$3:$FB$3,0)),"")</f>
        <v>2.0541434972886317E-3</v>
      </c>
      <c r="BO79" s="44">
        <f>IF(AND(ISNUMBER(M78),ISNUMBER(M79)),INDEX('Country weights'!$B$6:$FB$133,MATCH(Goods!$BD79,'Country weights'!$A$6:$A$133,0),MATCH(Goods!BO$1,'Country weights'!$B$3:$FB$3,0)),"")</f>
        <v>8.7912797050993356E-3</v>
      </c>
      <c r="BP79" s="44">
        <f>IF(AND(ISNUMBER(N78),ISNUMBER(N79)),INDEX('Country weights'!$B$6:$FB$133,MATCH(Goods!$BD79,'Country weights'!$A$6:$A$133,0),MATCH(Goods!BP$1,'Country weights'!$B$3:$FB$3,0)),"")</f>
        <v>6.0558662769449228E-3</v>
      </c>
      <c r="BQ79" s="44">
        <f>IF(AND(ISNUMBER(O78),ISNUMBER(O79)),INDEX('Country weights'!$B$6:$FB$133,MATCH(Goods!$BD79,'Country weights'!$A$6:$A$133,0),MATCH(Goods!BQ$1,'Country weights'!$B$3:$FB$3,0)),"")</f>
        <v>4.3352134509521212E-3</v>
      </c>
      <c r="BR79" s="44">
        <f>IF(AND(ISNUMBER(P78),ISNUMBER(P79)),INDEX('Country weights'!$B$6:$FB$133,MATCH(Goods!$BD79,'Country weights'!$A$6:$A$133,0),MATCH(Goods!BR$1,'Country weights'!$B$3:$FB$3,0)),"")</f>
        <v>1.3118870729549641E-2</v>
      </c>
      <c r="BS79" s="44">
        <f>IF(AND(ISNUMBER(Q78),ISNUMBER(Q79)),INDEX('Country weights'!$B$6:$FB$133,MATCH(Goods!$BD79,'Country weights'!$A$6:$A$133,0),MATCH(Goods!BS$1,'Country weights'!$B$3:$FB$3,0)),"")</f>
        <v>9.4476048730992371E-3</v>
      </c>
      <c r="BT79" s="44">
        <f>IF(AND(ISNUMBER(R78),ISNUMBER(R79)),INDEX('Country weights'!$B$6:$FB$133,MATCH(Goods!$BD79,'Country weights'!$A$6:$A$133,0),MATCH(Goods!BT$1,'Country weights'!$B$3:$FB$3,0)),"")</f>
        <v>8.289489190819805E-3</v>
      </c>
      <c r="BU79" s="44">
        <f>IF(AND(ISNUMBER(S78),ISNUMBER(S79)),INDEX('Country weights'!$B$6:$FB$133,MATCH(Goods!$BD79,'Country weights'!$A$6:$A$133,0),MATCH(Goods!BU$1,'Country weights'!$B$3:$FB$3,0)),"")</f>
        <v>2.3942720211775851E-2</v>
      </c>
      <c r="BV79" s="44">
        <f>IF(AND(ISNUMBER(T78),ISNUMBER(T79)),INDEX('Country weights'!$B$6:$FB$133,MATCH(Goods!$BD79,'Country weights'!$A$6:$A$133,0),MATCH(Goods!BV$1,'Country weights'!$B$3:$FB$3,0)),"")</f>
        <v>1.3273863533104108E-2</v>
      </c>
      <c r="BW79" s="44">
        <f>IF(AND(ISNUMBER(U78),ISNUMBER(U79)),INDEX('Country weights'!$B$6:$FB$133,MATCH(Goods!$BD79,'Country weights'!$A$6:$A$133,0),MATCH(Goods!BW$1,'Country weights'!$B$3:$FB$3,0)),"")</f>
        <v>3.3524508550562472E-2</v>
      </c>
      <c r="BX79" s="44">
        <f>IF(AND(ISNUMBER(V78),ISNUMBER(V79)),INDEX('Country weights'!$B$6:$FB$133,MATCH(Goods!$BD79,'Country weights'!$A$6:$A$133,0),MATCH(Goods!BX$1,'Country weights'!$B$3:$FB$3,0)),"")</f>
        <v>3.9403493750622874E-2</v>
      </c>
      <c r="BY79" s="44">
        <f>IF(AND(ISNUMBER(W78),ISNUMBER(W79)),INDEX('Country weights'!$B$6:$FB$133,MATCH(Goods!$BD79,'Country weights'!$A$6:$A$133,0),MATCH(Goods!BY$1,'Country weights'!$B$3:$FB$3,0)),"")</f>
        <v>3.023967924997752E-2</v>
      </c>
      <c r="BZ79" s="44">
        <f>IF(AND(ISNUMBER(X78),ISNUMBER(X79)),INDEX('Country weights'!$B$6:$FB$133,MATCH(Goods!$BD79,'Country weights'!$A$6:$A$133,0),MATCH(Goods!BZ$1,'Country weights'!$B$3:$FB$3,0)),"")</f>
        <v>2.339855960351743E-2</v>
      </c>
      <c r="CA79" s="44">
        <f>IF(AND(ISNUMBER(Y78),ISNUMBER(Y79)),INDEX('Country weights'!$B$6:$FB$133,MATCH(Goods!$BD79,'Country weights'!$A$6:$A$133,0),MATCH(Goods!CA$1,'Country weights'!$B$3:$FB$3,0)),"")</f>
        <v>3.4635020089346914E-2</v>
      </c>
      <c r="CB79" s="44" t="str">
        <f>IF(AND(ISNUMBER(Z78),ISNUMBER(Z79)),INDEX('Country weights'!$B$6:$FB$133,MATCH(Goods!$BD79,'Country weights'!$A$6:$A$133,0),MATCH(Goods!CB$1,'Country weights'!$B$3:$FB$3,0)),"")</f>
        <v/>
      </c>
      <c r="CC79" s="44" t="str">
        <f>IF(AND(ISNUMBER(AA78),ISNUMBER(AA79)),INDEX('Country weights'!$B$6:$FB$133,MATCH(Goods!$BD79,'Country weights'!$A$6:$A$133,0),MATCH(Goods!CC$1,'Country weights'!$B$3:$FB$3,0)),"")</f>
        <v/>
      </c>
      <c r="CD79" s="46">
        <f t="shared" si="78"/>
        <v>0.63025847262427459</v>
      </c>
      <c r="CF79" s="39">
        <f t="shared" si="79"/>
        <v>40999</v>
      </c>
      <c r="CG79" s="45">
        <f t="shared" si="80"/>
        <v>0.26103658418587539</v>
      </c>
      <c r="CH79" s="45">
        <f t="shared" si="26"/>
        <v>8.0410034222015106E-2</v>
      </c>
      <c r="CI79" s="45">
        <f t="shared" si="27"/>
        <v>9.5605955943720344E-2</v>
      </c>
      <c r="CJ79" s="45">
        <f t="shared" si="28"/>
        <v>5.5567260877525254E-2</v>
      </c>
      <c r="CK79" s="45">
        <f t="shared" si="29"/>
        <v>4.7134935845218181E-3</v>
      </c>
      <c r="CL79" s="45">
        <f t="shared" si="30"/>
        <v>3.2161875604228306E-2</v>
      </c>
      <c r="CM79" s="45">
        <f t="shared" si="31"/>
        <v>2.5760930931070486E-2</v>
      </c>
      <c r="CN79" s="45">
        <f t="shared" si="32"/>
        <v>8.5552983455742474E-3</v>
      </c>
      <c r="CO79" s="45">
        <f t="shared" si="33"/>
        <v>3.8716221872582161E-2</v>
      </c>
      <c r="CP79" s="45">
        <f t="shared" si="34"/>
        <v>3.2592080654395249E-3</v>
      </c>
      <c r="CQ79" s="45">
        <f t="shared" si="35"/>
        <v>1.3948689445608155E-2</v>
      </c>
      <c r="CR79" s="45">
        <f t="shared" si="36"/>
        <v>9.6085440180271823E-3</v>
      </c>
      <c r="CS79" s="45">
        <f t="shared" si="37"/>
        <v>6.8784691348949736E-3</v>
      </c>
      <c r="CT79" s="45">
        <f t="shared" si="38"/>
        <v>2.0815064452723967E-2</v>
      </c>
      <c r="CU79" s="45">
        <f t="shared" si="39"/>
        <v>1.4990048184138223E-2</v>
      </c>
      <c r="CV79" s="45">
        <f t="shared" si="40"/>
        <v>1.3152523212110061E-2</v>
      </c>
      <c r="CW79" s="45">
        <f t="shared" si="41"/>
        <v>3.7988732007176333E-2</v>
      </c>
      <c r="CX79" s="45">
        <f t="shared" si="42"/>
        <v>2.1060983881476918E-2</v>
      </c>
      <c r="CY79" s="45">
        <f t="shared" si="43"/>
        <v>5.3191682471118384E-2</v>
      </c>
      <c r="CZ79" s="45">
        <f t="shared" si="44"/>
        <v>6.2519578017815977E-2</v>
      </c>
      <c r="DA79" s="45">
        <f t="shared" si="45"/>
        <v>4.7979806005725448E-2</v>
      </c>
      <c r="DB79" s="45">
        <f t="shared" si="46"/>
        <v>3.712533923755177E-2</v>
      </c>
      <c r="DC79" s="45">
        <f t="shared" si="47"/>
        <v>5.4953676299079927E-2</v>
      </c>
      <c r="DD79" s="45" t="str">
        <f t="shared" si="48"/>
        <v/>
      </c>
      <c r="DE79" s="45" t="str">
        <f t="shared" si="49"/>
        <v/>
      </c>
      <c r="DF79" s="46">
        <f t="shared" si="81"/>
        <v>0.99999999999999978</v>
      </c>
      <c r="DG79" s="47">
        <f>SUMPRODUCT(AD79:BB79,CG79:DE79,'Sector weights'!B66:Z66)</f>
        <v>1.0492073880589752</v>
      </c>
      <c r="DI79" s="45">
        <f>IF(AND(ISNUMBER(C78),ISNUMBER(C79)),CG79*'Sector weights'!B66,"")</f>
        <v>0.20802384878023847</v>
      </c>
      <c r="DJ79" s="45">
        <f>IF(AND(ISNUMBER(D78),ISNUMBER(D79)),CH79*'Sector weights'!C66,"")</f>
        <v>6.0299220315635539E-2</v>
      </c>
      <c r="DK79" s="45">
        <f>IF(AND(ISNUMBER(E78),ISNUMBER(E79)),CI79*'Sector weights'!D66,"")</f>
        <v>7.8037074176363519E-2</v>
      </c>
      <c r="DL79" s="45">
        <f>IF(AND(ISNUMBER(F78),ISNUMBER(F79)),CJ79*'Sector weights'!E66,"")</f>
        <v>4.474892714968394E-2</v>
      </c>
      <c r="DM79" s="45">
        <f>IF(AND(ISNUMBER(G78),ISNUMBER(G79)),CK79*'Sector weights'!F66,"")</f>
        <v>3.5258612623999788E-3</v>
      </c>
      <c r="DN79" s="45">
        <f>IF(AND(ISNUMBER(H78),ISNUMBER(H79)),CL79*'Sector weights'!G66,"")</f>
        <v>2.3422728749589804E-2</v>
      </c>
      <c r="DO79" s="45">
        <f>IF(AND(ISNUMBER(I78),ISNUMBER(I79)),CM79*'Sector weights'!H66,"")</f>
        <v>2.0839847174026708E-2</v>
      </c>
      <c r="DP79" s="45">
        <f>IF(AND(ISNUMBER(J78),ISNUMBER(J79)),CN79*'Sector weights'!I66,"")</f>
        <v>7.143429047106434E-3</v>
      </c>
      <c r="DQ79" s="45">
        <f>IF(AND(ISNUMBER(K78),ISNUMBER(K79)),CO79*'Sector weights'!J66,"")</f>
        <v>3.5383994580606745E-2</v>
      </c>
      <c r="DR79" s="45">
        <f>IF(AND(ISNUMBER(L78),ISNUMBER(L79)),CP79*'Sector weights'!K66,"")</f>
        <v>2.8420632987138294E-3</v>
      </c>
      <c r="DS79" s="45">
        <f>IF(AND(ISNUMBER(M78),ISNUMBER(M79)),CQ79*'Sector weights'!L66,"")</f>
        <v>1.178792809983539E-2</v>
      </c>
      <c r="DT79" s="45">
        <f>IF(AND(ISNUMBER(N78),ISNUMBER(N79)),CR79*'Sector weights'!M66,"")</f>
        <v>8.2440424767433011E-3</v>
      </c>
      <c r="DU79" s="45">
        <f>IF(AND(ISNUMBER(O78),ISNUMBER(O79)),CS79*'Sector weights'!N66,"")</f>
        <v>5.8911242329863518E-3</v>
      </c>
      <c r="DV79" s="45">
        <f>IF(AND(ISNUMBER(P78),ISNUMBER(P79)),CT79*'Sector weights'!O66,"")</f>
        <v>1.4592841982421929E-2</v>
      </c>
      <c r="DW79" s="45">
        <f>IF(AND(ISNUMBER(Q78),ISNUMBER(Q79)),CU79*'Sector weights'!P66,"")</f>
        <v>8.931956577971762E-3</v>
      </c>
      <c r="DX79" s="45">
        <f>IF(AND(ISNUMBER(R78),ISNUMBER(R79)),CV79*'Sector weights'!Q66,"")</f>
        <v>8.8492072426701943E-3</v>
      </c>
      <c r="DY79" s="45">
        <f>IF(AND(ISNUMBER(S78),ISNUMBER(S79)),CW79*'Sector weights'!R66,"")</f>
        <v>2.755211209154337E-2</v>
      </c>
      <c r="DZ79" s="45">
        <f>IF(AND(ISNUMBER(T78),ISNUMBER(T79)),CX79*'Sector weights'!S66,"")</f>
        <v>1.7819831162143557E-2</v>
      </c>
      <c r="EA79" s="45">
        <f>IF(AND(ISNUMBER(U78),ISNUMBER(U79)),CY79*'Sector weights'!T66,"")</f>
        <v>4.6304041426698396E-2</v>
      </c>
      <c r="EB79" s="45">
        <f>IF(AND(ISNUMBER(V78),ISNUMBER(V79)),CZ79*'Sector weights'!U66,"")</f>
        <v>5.1692011580063028E-2</v>
      </c>
      <c r="EC79" s="45">
        <f>IF(AND(ISNUMBER(W78),ISNUMBER(W79)),DA79*'Sector weights'!V66,"")</f>
        <v>3.365019872286322E-2</v>
      </c>
      <c r="ED79" s="45">
        <f>IF(AND(ISNUMBER(X78),ISNUMBER(X79)),DB79*'Sector weights'!W66,"")</f>
        <v>3.1181570924336915E-2</v>
      </c>
      <c r="EE79" s="45">
        <f>IF(AND(ISNUMBER(Y78),ISNUMBER(Y79)),DC79*'Sector weights'!X66,"")</f>
        <v>4.651227721283549E-2</v>
      </c>
      <c r="EF79" s="45" t="str">
        <f>IF(AND(ISNUMBER(Z78),ISNUMBER(Z79)),DD79*'Sector weights'!Y66,"")</f>
        <v/>
      </c>
      <c r="EG79" s="45" t="str">
        <f>IF(AND(ISNUMBER(AA78),ISNUMBER(AA79)),DE79*'Sector weights'!Z66,"")</f>
        <v/>
      </c>
      <c r="EH79" s="46">
        <f t="shared" si="82"/>
        <v>0.79727613826747779</v>
      </c>
      <c r="EI79" s="47">
        <f t="shared" si="83"/>
        <v>1.0492073880589752</v>
      </c>
      <c r="EK79" s="39">
        <f t="shared" si="84"/>
        <v>40999</v>
      </c>
      <c r="EL79" s="45">
        <f t="shared" si="85"/>
        <v>0.26091819232453767</v>
      </c>
      <c r="EM79" s="45">
        <f t="shared" si="51"/>
        <v>7.5631537708715155E-2</v>
      </c>
      <c r="EN79" s="45">
        <f t="shared" si="52"/>
        <v>9.787960586145486E-2</v>
      </c>
      <c r="EO79" s="45">
        <f t="shared" si="53"/>
        <v>5.6127262565421394E-2</v>
      </c>
      <c r="EP79" s="45">
        <f t="shared" si="54"/>
        <v>4.4223840312866474E-3</v>
      </c>
      <c r="EQ79" s="45">
        <f t="shared" si="55"/>
        <v>2.9378439445696448E-2</v>
      </c>
      <c r="ER79" s="45">
        <f t="shared" si="56"/>
        <v>2.6138807087984311E-2</v>
      </c>
      <c r="ES79" s="45">
        <f t="shared" si="57"/>
        <v>8.959792854994349E-3</v>
      </c>
      <c r="ET79" s="45">
        <f t="shared" si="58"/>
        <v>4.4381103211614981E-2</v>
      </c>
      <c r="EU79" s="45">
        <f t="shared" si="59"/>
        <v>3.5647163665148435E-3</v>
      </c>
      <c r="EV79" s="45">
        <f t="shared" si="60"/>
        <v>1.4785251350242548E-2</v>
      </c>
      <c r="EW79" s="45">
        <f t="shared" si="61"/>
        <v>1.0340259893715158E-2</v>
      </c>
      <c r="EX79" s="45">
        <f t="shared" si="62"/>
        <v>7.3890637763072515E-3</v>
      </c>
      <c r="EY79" s="45">
        <f t="shared" si="63"/>
        <v>1.8303372297248138E-2</v>
      </c>
      <c r="EZ79" s="45">
        <f t="shared" si="64"/>
        <v>1.1203090308686981E-2</v>
      </c>
      <c r="FA79" s="45">
        <f t="shared" si="65"/>
        <v>1.1099300252356704E-2</v>
      </c>
      <c r="FB79" s="45">
        <f t="shared" si="66"/>
        <v>3.4557803462443429E-2</v>
      </c>
      <c r="FC79" s="45">
        <f t="shared" si="67"/>
        <v>2.2350889869684261E-2</v>
      </c>
      <c r="FD79" s="45">
        <f t="shared" si="68"/>
        <v>5.8077796643104695E-2</v>
      </c>
      <c r="FE79" s="45">
        <f t="shared" si="69"/>
        <v>6.4835769062890097E-2</v>
      </c>
      <c r="FF79" s="45">
        <f t="shared" si="70"/>
        <v>4.2206454085013556E-2</v>
      </c>
      <c r="FG79" s="45">
        <f t="shared" si="71"/>
        <v>3.9110126877867031E-2</v>
      </c>
      <c r="FH79" s="45">
        <f t="shared" si="72"/>
        <v>5.8338980662219576E-2</v>
      </c>
      <c r="FI79" s="45" t="str">
        <f t="shared" si="73"/>
        <v/>
      </c>
      <c r="FJ79" s="45" t="str">
        <f t="shared" si="74"/>
        <v/>
      </c>
      <c r="FK79" s="46">
        <f t="shared" si="86"/>
        <v>1</v>
      </c>
      <c r="FL79" s="47">
        <f t="shared" si="87"/>
        <v>1.3159899534168384</v>
      </c>
    </row>
    <row r="80" spans="1:168" x14ac:dyDescent="0.2">
      <c r="A80" t="s">
        <v>37</v>
      </c>
      <c r="B80" s="11">
        <v>41090</v>
      </c>
      <c r="C80" s="2">
        <v>1969.7</v>
      </c>
      <c r="D80" s="3">
        <v>130503</v>
      </c>
      <c r="E80" s="9">
        <v>70697</v>
      </c>
      <c r="F80" s="3">
        <v>519627</v>
      </c>
      <c r="G80" s="3">
        <v>11292</v>
      </c>
      <c r="H80" s="2">
        <v>86544</v>
      </c>
      <c r="I80" s="2">
        <v>1424742.8</v>
      </c>
      <c r="J80" s="2">
        <v>10833291.699999999</v>
      </c>
      <c r="K80" s="2">
        <v>1708772.2296593373</v>
      </c>
      <c r="L80" s="9">
        <v>10598.912900000001</v>
      </c>
      <c r="M80" s="3">
        <v>602000</v>
      </c>
      <c r="N80" s="9">
        <v>5724.982</v>
      </c>
      <c r="O80" s="2">
        <v>50309.8</v>
      </c>
      <c r="P80" s="2">
        <v>26829</v>
      </c>
      <c r="Q80" s="3">
        <v>134868</v>
      </c>
      <c r="R80" s="3">
        <v>208899</v>
      </c>
      <c r="S80" s="2">
        <v>54917.599999999999</v>
      </c>
      <c r="T80" s="2">
        <v>156938.20000000001</v>
      </c>
      <c r="U80" s="3">
        <v>1121927</v>
      </c>
      <c r="V80" s="2">
        <v>113630.39999999999</v>
      </c>
      <c r="W80" s="2">
        <v>98253</v>
      </c>
      <c r="X80" s="3">
        <v>1827606.8338210261</v>
      </c>
      <c r="Y80" s="2">
        <v>422407.1</v>
      </c>
      <c r="Z80" s="3" t="e">
        <v>#N/A</v>
      </c>
      <c r="AA80" s="3" t="e">
        <v>#N/A</v>
      </c>
      <c r="AC80" s="43">
        <f t="shared" si="75"/>
        <v>41090</v>
      </c>
      <c r="AD80" s="45">
        <f t="shared" si="76"/>
        <v>0.33620294432277209</v>
      </c>
      <c r="AE80" s="45">
        <f t="shared" ref="AE80:AE132" si="88">IF(AND(ISNUMBER(D79),ISNUMBER(D80)),100*(D80/D79-1),"")</f>
        <v>1.7249980512900498</v>
      </c>
      <c r="AF80" s="45">
        <f t="shared" ref="AF80:AF132" si="89">IF(AND(ISNUMBER(E79),ISNUMBER(E80)),100*(E80/E79-1),"")</f>
        <v>1.6830919875501227</v>
      </c>
      <c r="AG80" s="45">
        <f t="shared" ref="AG80:AG132" si="90">IF(AND(ISNUMBER(F79),ISNUMBER(F80)),100*(F80/F79-1),"")</f>
        <v>0.22605626332081741</v>
      </c>
      <c r="AH80" s="45">
        <f t="shared" ref="AH80:AH132" si="91">IF(AND(ISNUMBER(G79),ISNUMBER(G80)),100*(G80/G79-1),"")</f>
        <v>-3.7750319556881129</v>
      </c>
      <c r="AI80" s="45">
        <f t="shared" ref="AI80:AI132" si="92">IF(AND(ISNUMBER(H79),ISNUMBER(H80)),100*(H80/H79-1),"")</f>
        <v>-0.40393578456757728</v>
      </c>
      <c r="AJ80" s="45">
        <f t="shared" ref="AJ80:AJ132" si="93">IF(AND(ISNUMBER(I79),ISNUMBER(I80)),100*(I80/I79-1),"")</f>
        <v>5.4113920936654125</v>
      </c>
      <c r="AK80" s="45">
        <f t="shared" ref="AK80:AK132" si="94">IF(AND(ISNUMBER(J79),ISNUMBER(J80)),100*(J80/J79-1),"")</f>
        <v>3.0857355431168187</v>
      </c>
      <c r="AL80" s="45">
        <f t="shared" ref="AL80:AL132" si="95">IF(AND(ISNUMBER(K79),ISNUMBER(K80)),100*(K80/K79-1),"")</f>
        <v>-2.179625017965825</v>
      </c>
      <c r="AM80" s="45">
        <f t="shared" ref="AM80:AM132" si="96">IF(AND(ISNUMBER(L79),ISNUMBER(L80)),100*(L80/L79-1),"")</f>
        <v>7.4007072352638037</v>
      </c>
      <c r="AN80" s="45">
        <f t="shared" ref="AN80:AN132" si="97">IF(AND(ISNUMBER(M79),ISNUMBER(M80)),100*(M80/M79-1),"")</f>
        <v>-1.7049777774875041</v>
      </c>
      <c r="AO80" s="45">
        <f t="shared" ref="AO80:AO132" si="98">IF(AND(ISNUMBER(N79),ISNUMBER(N80)),100*(N80/N79-1),"")</f>
        <v>-3.5454447276594969</v>
      </c>
      <c r="AP80" s="45">
        <f t="shared" ref="AP80:AP132" si="99">IF(AND(ISNUMBER(O79),ISNUMBER(O80)),100*(O80/O79-1),"")</f>
        <v>2.65651048096327</v>
      </c>
      <c r="AQ80" s="45">
        <f t="shared" ref="AQ80:AQ132" si="100">IF(AND(ISNUMBER(P79),ISNUMBER(P80)),100*(P80/P79-1),"")</f>
        <v>-0.31878371750857504</v>
      </c>
      <c r="AR80" s="45">
        <f t="shared" ref="AR80:AR132" si="101">IF(AND(ISNUMBER(Q79),ISNUMBER(Q80)),100*(Q80/Q79-1),"")</f>
        <v>1.7771841253310994</v>
      </c>
      <c r="AS80" s="45">
        <f t="shared" ref="AS80:AS132" si="102">IF(AND(ISNUMBER(R79),ISNUMBER(R80)),100*(R80/R79-1),"")</f>
        <v>1.5324720772214251</v>
      </c>
      <c r="AT80" s="45">
        <f t="shared" ref="AT80:AT132" si="103">IF(AND(ISNUMBER(S79),ISNUMBER(S80)),100*(S80/S79-1),"")</f>
        <v>-4.0454004602248013</v>
      </c>
      <c r="AU80" s="45">
        <f t="shared" ref="AU80:AU132" si="104">IF(AND(ISNUMBER(T79),ISNUMBER(T80)),100*(T80/T79-1),"")</f>
        <v>-1.6867056274262993</v>
      </c>
      <c r="AV80" s="45">
        <f t="shared" ref="AV80:AV132" si="105">IF(AND(ISNUMBER(U79),ISNUMBER(U80)),100*(U80/U79-1),"")</f>
        <v>1.2645351592222243</v>
      </c>
      <c r="AW80" s="45">
        <f t="shared" ref="AW80:AW132" si="106">IF(AND(ISNUMBER(V79),ISNUMBER(V80)),100*(V80/V79-1),"")</f>
        <v>-0.15289391271339214</v>
      </c>
      <c r="AX80" s="45">
        <f t="shared" ref="AX80:AX132" si="107">IF(AND(ISNUMBER(W79),ISNUMBER(W80)),100*(W80/W79-1),"")</f>
        <v>1.5370849743323589E-2</v>
      </c>
      <c r="AY80" s="45">
        <f t="shared" ref="AY80:AY132" si="108">IF(AND(ISNUMBER(X79),ISNUMBER(X80)),100*(X80/X79-1),"")</f>
        <v>1.4590678872803631</v>
      </c>
      <c r="AZ80" s="45">
        <f t="shared" ref="AZ80:AZ132" si="109">IF(AND(ISNUMBER(Y79),ISNUMBER(Y80)),100*(Y80/Y79-1),"")</f>
        <v>6.3806944447242664</v>
      </c>
      <c r="BA80" s="45" t="str">
        <f t="shared" ref="BA80:BA132" si="110">IF(AND(ISNUMBER(Z79),ISNUMBER(Z80)),100*(Z80/Z79-1),"")</f>
        <v/>
      </c>
      <c r="BB80" s="45" t="str">
        <f t="shared" ref="BB80:BB132" si="111">IF(AND(ISNUMBER(AA79),ISNUMBER(AA80)),100*(AA80/AA79-1),"")</f>
        <v/>
      </c>
      <c r="BD80" s="39">
        <f t="shared" si="77"/>
        <v>41090</v>
      </c>
      <c r="BE80" s="44">
        <f>IF(AND(ISNUMBER(C79),ISNUMBER(C80)),INDEX('Country weights'!$B$6:$FB$133,MATCH(Goods!$BD80,'Country weights'!$A$6:$A$133,0),MATCH(Goods!BE$1,'Country weights'!$B$3:$FB$3,0)),"")</f>
        <v>0.16452051884804769</v>
      </c>
      <c r="BF80" s="44">
        <f>IF(AND(ISNUMBER(D79),ISNUMBER(D80)),INDEX('Country weights'!$B$6:$FB$133,MATCH(Goods!$BD80,'Country weights'!$A$6:$A$133,0),MATCH(Goods!BF$1,'Country weights'!$B$3:$FB$3,0)),"")</f>
        <v>5.067910535243289E-2</v>
      </c>
      <c r="BG80" s="44">
        <f>IF(AND(ISNUMBER(E79),ISNUMBER(E80)),INDEX('Country weights'!$B$6:$FB$133,MATCH(Goods!$BD80,'Country weights'!$A$6:$A$133,0),MATCH(Goods!BG$1,'Country weights'!$B$3:$FB$3,0)),"")</f>
        <v>6.0256463766872874E-2</v>
      </c>
      <c r="BH80" s="44">
        <f>IF(AND(ISNUMBER(F79),ISNUMBER(F80)),INDEX('Country weights'!$B$6:$FB$133,MATCH(Goods!$BD80,'Country weights'!$A$6:$A$133,0),MATCH(Goods!BH$1,'Country weights'!$B$3:$FB$3,0)),"")</f>
        <v>3.5021736968583676E-2</v>
      </c>
      <c r="BI80" s="44">
        <f>IF(AND(ISNUMBER(G79),ISNUMBER(G80)),INDEX('Country weights'!$B$6:$FB$133,MATCH(Goods!$BD80,'Country weights'!$A$6:$A$133,0),MATCH(Goods!BI$1,'Country weights'!$B$3:$FB$3,0)),"")</f>
        <v>2.9707192673050385E-3</v>
      </c>
      <c r="BJ80" s="44">
        <f>IF(AND(ISNUMBER(H79),ISNUMBER(H80)),INDEX('Country weights'!$B$6:$FB$133,MATCH(Goods!$BD80,'Country weights'!$A$6:$A$133,0),MATCH(Goods!BJ$1,'Country weights'!$B$3:$FB$3,0)),"")</f>
        <v>2.0270294595052852E-2</v>
      </c>
      <c r="BK80" s="44">
        <f>IF(AND(ISNUMBER(I79),ISNUMBER(I80)),INDEX('Country weights'!$B$6:$FB$133,MATCH(Goods!$BD80,'Country weights'!$A$6:$A$133,0),MATCH(Goods!BK$1,'Country weights'!$B$3:$FB$3,0)),"")</f>
        <v>1.6236044981995917E-2</v>
      </c>
      <c r="BL80" s="44">
        <f>IF(AND(ISNUMBER(J79),ISNUMBER(J80)),INDEX('Country weights'!$B$6:$FB$133,MATCH(Goods!$BD80,'Country weights'!$A$6:$A$133,0),MATCH(Goods!BL$1,'Country weights'!$B$3:$FB$3,0)),"")</f>
        <v>5.392049268126608E-3</v>
      </c>
      <c r="BM80" s="44">
        <f>IF(AND(ISNUMBER(K79),ISNUMBER(K80)),INDEX('Country weights'!$B$6:$FB$133,MATCH(Goods!$BD80,'Country weights'!$A$6:$A$133,0),MATCH(Goods!BM$1,'Country weights'!$B$3:$FB$3,0)),"")</f>
        <v>2.4401226863196165E-2</v>
      </c>
      <c r="BN80" s="44">
        <f>IF(AND(ISNUMBER(L79),ISNUMBER(L80)),INDEX('Country weights'!$B$6:$FB$133,MATCH(Goods!$BD80,'Country weights'!$A$6:$A$133,0),MATCH(Goods!BN$1,'Country weights'!$B$3:$FB$3,0)),"")</f>
        <v>2.0541434972886317E-3</v>
      </c>
      <c r="BO80" s="44">
        <f>IF(AND(ISNUMBER(M79),ISNUMBER(M80)),INDEX('Country weights'!$B$6:$FB$133,MATCH(Goods!$BD80,'Country weights'!$A$6:$A$133,0),MATCH(Goods!BO$1,'Country weights'!$B$3:$FB$3,0)),"")</f>
        <v>8.7912797050993356E-3</v>
      </c>
      <c r="BP80" s="44">
        <f>IF(AND(ISNUMBER(N79),ISNUMBER(N80)),INDEX('Country weights'!$B$6:$FB$133,MATCH(Goods!$BD80,'Country weights'!$A$6:$A$133,0),MATCH(Goods!BP$1,'Country weights'!$B$3:$FB$3,0)),"")</f>
        <v>6.0558662769449228E-3</v>
      </c>
      <c r="BQ80" s="44">
        <f>IF(AND(ISNUMBER(O79),ISNUMBER(O80)),INDEX('Country weights'!$B$6:$FB$133,MATCH(Goods!$BD80,'Country weights'!$A$6:$A$133,0),MATCH(Goods!BQ$1,'Country weights'!$B$3:$FB$3,0)),"")</f>
        <v>4.3352134509521212E-3</v>
      </c>
      <c r="BR80" s="44">
        <f>IF(AND(ISNUMBER(P79),ISNUMBER(P80)),INDEX('Country weights'!$B$6:$FB$133,MATCH(Goods!$BD80,'Country weights'!$A$6:$A$133,0),MATCH(Goods!BR$1,'Country weights'!$B$3:$FB$3,0)),"")</f>
        <v>1.3118870729549641E-2</v>
      </c>
      <c r="BS80" s="44">
        <f>IF(AND(ISNUMBER(Q79),ISNUMBER(Q80)),INDEX('Country weights'!$B$6:$FB$133,MATCH(Goods!$BD80,'Country weights'!$A$6:$A$133,0),MATCH(Goods!BS$1,'Country weights'!$B$3:$FB$3,0)),"")</f>
        <v>9.4476048730992371E-3</v>
      </c>
      <c r="BT80" s="44">
        <f>IF(AND(ISNUMBER(R79),ISNUMBER(R80)),INDEX('Country weights'!$B$6:$FB$133,MATCH(Goods!$BD80,'Country weights'!$A$6:$A$133,0),MATCH(Goods!BT$1,'Country weights'!$B$3:$FB$3,0)),"")</f>
        <v>8.289489190819805E-3</v>
      </c>
      <c r="BU80" s="44">
        <f>IF(AND(ISNUMBER(S79),ISNUMBER(S80)),INDEX('Country weights'!$B$6:$FB$133,MATCH(Goods!$BD80,'Country weights'!$A$6:$A$133,0),MATCH(Goods!BU$1,'Country weights'!$B$3:$FB$3,0)),"")</f>
        <v>2.3942720211775851E-2</v>
      </c>
      <c r="BV80" s="44">
        <f>IF(AND(ISNUMBER(T79),ISNUMBER(T80)),INDEX('Country weights'!$B$6:$FB$133,MATCH(Goods!$BD80,'Country weights'!$A$6:$A$133,0),MATCH(Goods!BV$1,'Country weights'!$B$3:$FB$3,0)),"")</f>
        <v>1.3273863533104108E-2</v>
      </c>
      <c r="BW80" s="44">
        <f>IF(AND(ISNUMBER(U79),ISNUMBER(U80)),INDEX('Country weights'!$B$6:$FB$133,MATCH(Goods!$BD80,'Country weights'!$A$6:$A$133,0),MATCH(Goods!BW$1,'Country weights'!$B$3:$FB$3,0)),"")</f>
        <v>3.3524508550562472E-2</v>
      </c>
      <c r="BX80" s="44">
        <f>IF(AND(ISNUMBER(V79),ISNUMBER(V80)),INDEX('Country weights'!$B$6:$FB$133,MATCH(Goods!$BD80,'Country weights'!$A$6:$A$133,0),MATCH(Goods!BX$1,'Country weights'!$B$3:$FB$3,0)),"")</f>
        <v>3.9403493750622874E-2</v>
      </c>
      <c r="BY80" s="44">
        <f>IF(AND(ISNUMBER(W79),ISNUMBER(W80)),INDEX('Country weights'!$B$6:$FB$133,MATCH(Goods!$BD80,'Country weights'!$A$6:$A$133,0),MATCH(Goods!BY$1,'Country weights'!$B$3:$FB$3,0)),"")</f>
        <v>3.023967924997752E-2</v>
      </c>
      <c r="BZ80" s="44">
        <f>IF(AND(ISNUMBER(X79),ISNUMBER(X80)),INDEX('Country weights'!$B$6:$FB$133,MATCH(Goods!$BD80,'Country weights'!$A$6:$A$133,0),MATCH(Goods!BZ$1,'Country weights'!$B$3:$FB$3,0)),"")</f>
        <v>2.339855960351743E-2</v>
      </c>
      <c r="CA80" s="44">
        <f>IF(AND(ISNUMBER(Y79),ISNUMBER(Y80)),INDEX('Country weights'!$B$6:$FB$133,MATCH(Goods!$BD80,'Country weights'!$A$6:$A$133,0),MATCH(Goods!CA$1,'Country weights'!$B$3:$FB$3,0)),"")</f>
        <v>3.4635020089346914E-2</v>
      </c>
      <c r="CB80" s="44" t="str">
        <f>IF(AND(ISNUMBER(Z79),ISNUMBER(Z80)),INDEX('Country weights'!$B$6:$FB$133,MATCH(Goods!$BD80,'Country weights'!$A$6:$A$133,0),MATCH(Goods!CB$1,'Country weights'!$B$3:$FB$3,0)),"")</f>
        <v/>
      </c>
      <c r="CC80" s="44" t="str">
        <f>IF(AND(ISNUMBER(AA79),ISNUMBER(AA80)),INDEX('Country weights'!$B$6:$FB$133,MATCH(Goods!$BD80,'Country weights'!$A$6:$A$133,0),MATCH(Goods!CC$1,'Country weights'!$B$3:$FB$3,0)),"")</f>
        <v/>
      </c>
      <c r="CD80" s="46">
        <f t="shared" si="78"/>
        <v>0.63025847262427459</v>
      </c>
      <c r="CF80" s="39">
        <f t="shared" si="79"/>
        <v>41090</v>
      </c>
      <c r="CG80" s="45">
        <f t="shared" si="80"/>
        <v>0.26103658418587539</v>
      </c>
      <c r="CH80" s="45">
        <f t="shared" ref="CH80:CH132" si="112">IF(AND(ISNUMBER(D79),ISNUMBER(D80)),BF80/$CD80,"")</f>
        <v>8.0410034222015106E-2</v>
      </c>
      <c r="CI80" s="45">
        <f t="shared" ref="CI80:CI132" si="113">IF(AND(ISNUMBER(E79),ISNUMBER(E80)),BG80/$CD80,"")</f>
        <v>9.5605955943720344E-2</v>
      </c>
      <c r="CJ80" s="45">
        <f t="shared" ref="CJ80:CJ132" si="114">IF(AND(ISNUMBER(F79),ISNUMBER(F80)),BH80/$CD80,"")</f>
        <v>5.5567260877525254E-2</v>
      </c>
      <c r="CK80" s="45">
        <f t="shared" ref="CK80:CK132" si="115">IF(AND(ISNUMBER(G79),ISNUMBER(G80)),BI80/$CD80,"")</f>
        <v>4.7134935845218181E-3</v>
      </c>
      <c r="CL80" s="45">
        <f t="shared" ref="CL80:CL132" si="116">IF(AND(ISNUMBER(H79),ISNUMBER(H80)),BJ80/$CD80,"")</f>
        <v>3.2161875604228306E-2</v>
      </c>
      <c r="CM80" s="45">
        <f t="shared" ref="CM80:CM132" si="117">IF(AND(ISNUMBER(I79),ISNUMBER(I80)),BK80/$CD80,"")</f>
        <v>2.5760930931070486E-2</v>
      </c>
      <c r="CN80" s="45">
        <f t="shared" ref="CN80:CN132" si="118">IF(AND(ISNUMBER(J79),ISNUMBER(J80)),BL80/$CD80,"")</f>
        <v>8.5552983455742474E-3</v>
      </c>
      <c r="CO80" s="45">
        <f t="shared" ref="CO80:CO132" si="119">IF(AND(ISNUMBER(K79),ISNUMBER(K80)),BM80/$CD80,"")</f>
        <v>3.8716221872582161E-2</v>
      </c>
      <c r="CP80" s="45">
        <f t="shared" ref="CP80:CP132" si="120">IF(AND(ISNUMBER(L79),ISNUMBER(L80)),BN80/$CD80,"")</f>
        <v>3.2592080654395249E-3</v>
      </c>
      <c r="CQ80" s="45">
        <f t="shared" ref="CQ80:CQ132" si="121">IF(AND(ISNUMBER(M79),ISNUMBER(M80)),BO80/$CD80,"")</f>
        <v>1.3948689445608155E-2</v>
      </c>
      <c r="CR80" s="45">
        <f t="shared" ref="CR80:CR132" si="122">IF(AND(ISNUMBER(N79),ISNUMBER(N80)),BP80/$CD80,"")</f>
        <v>9.6085440180271823E-3</v>
      </c>
      <c r="CS80" s="45">
        <f t="shared" ref="CS80:CS132" si="123">IF(AND(ISNUMBER(O79),ISNUMBER(O80)),BQ80/$CD80,"")</f>
        <v>6.8784691348949736E-3</v>
      </c>
      <c r="CT80" s="45">
        <f t="shared" ref="CT80:CT132" si="124">IF(AND(ISNUMBER(P79),ISNUMBER(P80)),BR80/$CD80,"")</f>
        <v>2.0815064452723967E-2</v>
      </c>
      <c r="CU80" s="45">
        <f t="shared" ref="CU80:CU132" si="125">IF(AND(ISNUMBER(Q79),ISNUMBER(Q80)),BS80/$CD80,"")</f>
        <v>1.4990048184138223E-2</v>
      </c>
      <c r="CV80" s="45">
        <f t="shared" ref="CV80:CV132" si="126">IF(AND(ISNUMBER(R79),ISNUMBER(R80)),BT80/$CD80,"")</f>
        <v>1.3152523212110061E-2</v>
      </c>
      <c r="CW80" s="45">
        <f t="shared" ref="CW80:CW132" si="127">IF(AND(ISNUMBER(S79),ISNUMBER(S80)),BU80/$CD80,"")</f>
        <v>3.7988732007176333E-2</v>
      </c>
      <c r="CX80" s="45">
        <f t="shared" ref="CX80:CX132" si="128">IF(AND(ISNUMBER(T79),ISNUMBER(T80)),BV80/$CD80,"")</f>
        <v>2.1060983881476918E-2</v>
      </c>
      <c r="CY80" s="45">
        <f t="shared" ref="CY80:CY132" si="129">IF(AND(ISNUMBER(U79),ISNUMBER(U80)),BW80/$CD80,"")</f>
        <v>5.3191682471118384E-2</v>
      </c>
      <c r="CZ80" s="45">
        <f t="shared" ref="CZ80:CZ132" si="130">IF(AND(ISNUMBER(V79),ISNUMBER(V80)),BX80/$CD80,"")</f>
        <v>6.2519578017815977E-2</v>
      </c>
      <c r="DA80" s="45">
        <f t="shared" ref="DA80:DA132" si="131">IF(AND(ISNUMBER(W79),ISNUMBER(W80)),BY80/$CD80,"")</f>
        <v>4.7979806005725448E-2</v>
      </c>
      <c r="DB80" s="45">
        <f t="shared" ref="DB80:DB132" si="132">IF(AND(ISNUMBER(X79),ISNUMBER(X80)),BZ80/$CD80,"")</f>
        <v>3.712533923755177E-2</v>
      </c>
      <c r="DC80" s="45">
        <f t="shared" ref="DC80:DC132" si="133">IF(AND(ISNUMBER(Y79),ISNUMBER(Y80)),CA80/$CD80,"")</f>
        <v>5.4953676299079927E-2</v>
      </c>
      <c r="DD80" s="45" t="str">
        <f t="shared" ref="DD80:DD132" si="134">IF(AND(ISNUMBER(Z79),ISNUMBER(Z80)),CB80/$CD80,"")</f>
        <v/>
      </c>
      <c r="DE80" s="45" t="str">
        <f t="shared" ref="DE80:DE132" si="135">IF(AND(ISNUMBER(AA79),ISNUMBER(AA80)),CC80/$CD80,"")</f>
        <v/>
      </c>
      <c r="DF80" s="46">
        <f t="shared" si="81"/>
        <v>0.99999999999999978</v>
      </c>
      <c r="DG80" s="47">
        <f>SUMPRODUCT(AD80:BB80,CG80:DE80,'Sector weights'!B67:Z67)</f>
        <v>0.61847093601097181</v>
      </c>
      <c r="DI80" s="45">
        <f>IF(AND(ISNUMBER(C79),ISNUMBER(C80)),CG80*'Sector weights'!B67,"")</f>
        <v>0.20812318999890017</v>
      </c>
      <c r="DJ80" s="45">
        <f>IF(AND(ISNUMBER(D79),ISNUMBER(D80)),CH80*'Sector weights'!C67,"")</f>
        <v>6.0399096515933337E-2</v>
      </c>
      <c r="DK80" s="45">
        <f>IF(AND(ISNUMBER(E79),ISNUMBER(E80)),CI80*'Sector weights'!D67,"")</f>
        <v>7.7850372174035606E-2</v>
      </c>
      <c r="DL80" s="45">
        <f>IF(AND(ISNUMBER(F79),ISNUMBER(F80)),CJ80*'Sector weights'!E67,"")</f>
        <v>4.4427329943106858E-2</v>
      </c>
      <c r="DM80" s="45">
        <f>IF(AND(ISNUMBER(G79),ISNUMBER(G80)),CK80*'Sector weights'!F67,"")</f>
        <v>3.5384370019423961E-3</v>
      </c>
      <c r="DN80" s="45">
        <f>IF(AND(ISNUMBER(H79),ISNUMBER(H80)),CL80*'Sector weights'!G67,"")</f>
        <v>2.3266920706235011E-2</v>
      </c>
      <c r="DO80" s="45">
        <f>IF(AND(ISNUMBER(I79),ISNUMBER(I80)),CM80*'Sector weights'!H67,"")</f>
        <v>2.1175843716284781E-2</v>
      </c>
      <c r="DP80" s="45">
        <f>IF(AND(ISNUMBER(J79),ISNUMBER(J80)),CN80*'Sector weights'!I67,"")</f>
        <v>7.2868927227470919E-3</v>
      </c>
      <c r="DQ80" s="45">
        <f>IF(AND(ISNUMBER(K79),ISNUMBER(K80)),CO80*'Sector weights'!J67,"")</f>
        <v>3.5705505713947309E-2</v>
      </c>
      <c r="DR80" s="45">
        <f>IF(AND(ISNUMBER(L79),ISNUMBER(L80)),CP80*'Sector weights'!K67,"")</f>
        <v>2.8187224216947387E-3</v>
      </c>
      <c r="DS80" s="45">
        <f>IF(AND(ISNUMBER(M79),ISNUMBER(M80)),CQ80*'Sector weights'!L67,"")</f>
        <v>1.1804059699614971E-2</v>
      </c>
      <c r="DT80" s="45">
        <f>IF(AND(ISNUMBER(N79),ISNUMBER(N80)),CR80*'Sector weights'!M67,"")</f>
        <v>8.2685737824685409E-3</v>
      </c>
      <c r="DU80" s="45">
        <f>IF(AND(ISNUMBER(O79),ISNUMBER(O80)),CS80*'Sector weights'!N67,"")</f>
        <v>5.7791461301591003E-3</v>
      </c>
      <c r="DV80" s="45">
        <f>IF(AND(ISNUMBER(P79),ISNUMBER(P80)),CT80*'Sector weights'!O67,"")</f>
        <v>1.449155304757652E-2</v>
      </c>
      <c r="DW80" s="45">
        <f>IF(AND(ISNUMBER(Q79),ISNUMBER(Q80)),CU80*'Sector weights'!P67,"")</f>
        <v>8.6707244097285266E-3</v>
      </c>
      <c r="DX80" s="45">
        <f>IF(AND(ISNUMBER(R79),ISNUMBER(R80)),CV80*'Sector weights'!Q67,"")</f>
        <v>8.889820174633533E-3</v>
      </c>
      <c r="DY80" s="45">
        <f>IF(AND(ISNUMBER(S79),ISNUMBER(S80)),CW80*'Sector weights'!R67,"")</f>
        <v>2.677266318630515E-2</v>
      </c>
      <c r="DZ80" s="45">
        <f>IF(AND(ISNUMBER(T79),ISNUMBER(T80)),CX80*'Sector weights'!S67,"")</f>
        <v>1.7921382117363258E-2</v>
      </c>
      <c r="EA80" s="45">
        <f>IF(AND(ISNUMBER(U79),ISNUMBER(U80)),CY80*'Sector weights'!T67,"")</f>
        <v>4.6126222791959187E-2</v>
      </c>
      <c r="EB80" s="45">
        <f>IF(AND(ISNUMBER(V79),ISNUMBER(V80)),CZ80*'Sector weights'!U67,"")</f>
        <v>5.154570442677605E-2</v>
      </c>
      <c r="EC80" s="45">
        <f>IF(AND(ISNUMBER(W79),ISNUMBER(W80)),DA80*'Sector weights'!V67,"")</f>
        <v>3.3339195041455154E-2</v>
      </c>
      <c r="ED80" s="45">
        <f>IF(AND(ISNUMBER(X79),ISNUMBER(X80)),DB80*'Sector weights'!W67,"")</f>
        <v>3.106645670646583E-2</v>
      </c>
      <c r="EE80" s="45">
        <f>IF(AND(ISNUMBER(Y79),ISNUMBER(Y80)),DC80*'Sector weights'!X67,"")</f>
        <v>4.6672797281678828E-2</v>
      </c>
      <c r="EF80" s="45" t="str">
        <f>IF(AND(ISNUMBER(Z79),ISNUMBER(Z80)),DD80*'Sector weights'!Y67,"")</f>
        <v/>
      </c>
      <c r="EG80" s="45" t="str">
        <f>IF(AND(ISNUMBER(AA79),ISNUMBER(AA80)),DE80*'Sector weights'!Z67,"")</f>
        <v/>
      </c>
      <c r="EH80" s="46">
        <f t="shared" si="82"/>
        <v>0.79594060971101188</v>
      </c>
      <c r="EI80" s="47">
        <f t="shared" si="83"/>
        <v>0.61847093601097181</v>
      </c>
      <c r="EK80" s="39">
        <f t="shared" si="84"/>
        <v>41090</v>
      </c>
      <c r="EL80" s="45">
        <f t="shared" si="85"/>
        <v>0.26148080329066892</v>
      </c>
      <c r="EM80" s="45">
        <f t="shared" ref="EM80:EM132" si="136">IF(AND(ISNUMBER(D79),ISNUMBER(D80)),DJ80/$EH80,"")</f>
        <v>7.5883923723734731E-2</v>
      </c>
      <c r="EN80" s="45">
        <f t="shared" ref="EN80:EN132" si="137">IF(AND(ISNUMBER(E79),ISNUMBER(E80)),DK80/$EH80,"")</f>
        <v>9.780927273242325E-2</v>
      </c>
      <c r="EO80" s="45">
        <f t="shared" ref="EO80:EO132" si="138">IF(AND(ISNUMBER(F79),ISNUMBER(F80)),DL80/$EH80,"")</f>
        <v>5.5817393158564203E-2</v>
      </c>
      <c r="EP80" s="45">
        <f t="shared" ref="EP80:EP132" si="139">IF(AND(ISNUMBER(G79),ISNUMBER(G80)),DM80/$EH80,"")</f>
        <v>4.4456043061141494E-3</v>
      </c>
      <c r="EQ80" s="45">
        <f t="shared" ref="EQ80:EQ132" si="140">IF(AND(ISNUMBER(H79),ISNUMBER(H80)),DN80/$EH80,"")</f>
        <v>2.9231980907071329E-2</v>
      </c>
      <c r="ER80" s="45">
        <f t="shared" ref="ER80:ER132" si="141">IF(AND(ISNUMBER(I79),ISNUMBER(I80)),DO80/$EH80,"")</f>
        <v>2.6604803747823914E-2</v>
      </c>
      <c r="ES80" s="45">
        <f t="shared" ref="ES80:ES132" si="142">IF(AND(ISNUMBER(J79),ISNUMBER(J80)),DP80/$EH80,"")</f>
        <v>9.1550709108721047E-3</v>
      </c>
      <c r="ET80" s="45">
        <f t="shared" ref="ET80:ET132" si="143">IF(AND(ISNUMBER(K79),ISNUMBER(K80)),DQ80/$EH80,"")</f>
        <v>4.4859509966341804E-2</v>
      </c>
      <c r="EU80" s="45">
        <f t="shared" ref="EU80:EU132" si="144">IF(AND(ISNUMBER(L79),ISNUMBER(L80)),DR80/$EH80,"")</f>
        <v>3.5413727950357418E-3</v>
      </c>
      <c r="EV80" s="45">
        <f t="shared" ref="EV80:EV132" si="145">IF(AND(ISNUMBER(M79),ISNUMBER(M80)),DS80/$EH80,"")</f>
        <v>1.4830327232456149E-2</v>
      </c>
      <c r="EW80" s="45">
        <f t="shared" ref="EW80:EW132" si="146">IF(AND(ISNUMBER(N79),ISNUMBER(N80)),DT80/$EH80,"")</f>
        <v>1.0388430595934381E-2</v>
      </c>
      <c r="EX80" s="45">
        <f t="shared" ref="EX80:EX132" si="147">IF(AND(ISNUMBER(O79),ISNUMBER(O80)),DU80/$EH80,"")</f>
        <v>7.2607755649725901E-3</v>
      </c>
      <c r="EY80" s="45">
        <f t="shared" ref="EY80:EY132" si="148">IF(AND(ISNUMBER(P79),ISNUMBER(P80)),DV80/$EH80,"")</f>
        <v>1.820682708077689E-2</v>
      </c>
      <c r="EZ80" s="45">
        <f t="shared" ref="EZ80:EZ132" si="149">IF(AND(ISNUMBER(Q79),ISNUMBER(Q80)),DW80/$EH80,"")</f>
        <v>1.0893682649107037E-2</v>
      </c>
      <c r="FA80" s="45">
        <f t="shared" ref="FA80:FA132" si="150">IF(AND(ISNUMBER(R79),ISNUMBER(R80)),DX80/$EH80,"")</f>
        <v>1.1168949122801043E-2</v>
      </c>
      <c r="FB80" s="45">
        <f t="shared" ref="FB80:FB132" si="151">IF(AND(ISNUMBER(S79),ISNUMBER(S80)),DY80/$EH80,"")</f>
        <v>3.3636508628483851E-2</v>
      </c>
      <c r="FC80" s="45">
        <f t="shared" ref="FC80:FC132" si="152">IF(AND(ISNUMBER(T79),ISNUMBER(T80)),DZ80/$EH80,"")</f>
        <v>2.2515979080235782E-2</v>
      </c>
      <c r="FD80" s="45">
        <f t="shared" ref="FD80:FD132" si="153">IF(AND(ISNUMBER(U79),ISNUMBER(U80)),EA80/$EH80,"")</f>
        <v>5.7951839910149301E-2</v>
      </c>
      <c r="FE80" s="45">
        <f t="shared" ref="FE80:FE132" si="154">IF(AND(ISNUMBER(V79),ISNUMBER(V80)),EB80/$EH80,"")</f>
        <v>6.4760741942154629E-2</v>
      </c>
      <c r="FF80" s="45">
        <f t="shared" ref="FF80:FF132" si="155">IF(AND(ISNUMBER(W79),ISNUMBER(W80)),EC80/$EH80,"")</f>
        <v>4.1886536048914333E-2</v>
      </c>
      <c r="FG80" s="45">
        <f t="shared" ref="FG80:FG132" si="156">IF(AND(ISNUMBER(X79),ISNUMBER(X80)),ED80/$EH80,"")</f>
        <v>3.9031124090709933E-2</v>
      </c>
      <c r="FH80" s="45">
        <f t="shared" ref="FH80:FH132" si="157">IF(AND(ISNUMBER(Y79),ISNUMBER(Y80)),EE80/$EH80,"")</f>
        <v>5.8638542514654036E-2</v>
      </c>
      <c r="FI80" s="45" t="str">
        <f t="shared" ref="FI80:FI132" si="158">IF(AND(ISNUMBER(Z79),ISNUMBER(Z80)),EF80/$EH80,"")</f>
        <v/>
      </c>
      <c r="FJ80" s="45" t="str">
        <f t="shared" ref="FJ80:FJ132" si="159">IF(AND(ISNUMBER(AA79),ISNUMBER(AA80)),EG80/$EH80,"")</f>
        <v/>
      </c>
      <c r="FK80" s="46">
        <f t="shared" si="86"/>
        <v>1.0000000000000004</v>
      </c>
      <c r="FL80" s="47">
        <f t="shared" si="87"/>
        <v>0.77703151273500748</v>
      </c>
    </row>
    <row r="81" spans="1:168" x14ac:dyDescent="0.2">
      <c r="A81" t="s">
        <v>38</v>
      </c>
      <c r="B81" s="11">
        <v>41182</v>
      </c>
      <c r="C81" s="2">
        <v>1982.1</v>
      </c>
      <c r="D81" s="3">
        <v>129958</v>
      </c>
      <c r="E81" s="9">
        <v>70275.399999999994</v>
      </c>
      <c r="F81" s="3">
        <v>523893</v>
      </c>
      <c r="G81" s="3">
        <v>11599</v>
      </c>
      <c r="H81" s="2">
        <v>85357</v>
      </c>
      <c r="I81" s="2">
        <v>1378588.3</v>
      </c>
      <c r="J81" s="2">
        <v>11139792.9</v>
      </c>
      <c r="K81" s="2">
        <v>1704186.5149945277</v>
      </c>
      <c r="L81" s="9">
        <v>10375.1175</v>
      </c>
      <c r="M81" s="3">
        <v>595272</v>
      </c>
      <c r="N81" s="9">
        <v>5725.2079999999996</v>
      </c>
      <c r="O81" s="2">
        <v>49987.199999999997</v>
      </c>
      <c r="P81" s="2">
        <v>26975.4</v>
      </c>
      <c r="Q81" s="3">
        <v>132546</v>
      </c>
      <c r="R81" s="3">
        <v>206973</v>
      </c>
      <c r="S81" s="2">
        <v>59402.7</v>
      </c>
      <c r="T81" s="2">
        <v>153101.5</v>
      </c>
      <c r="U81" s="3">
        <v>1154622</v>
      </c>
      <c r="V81" s="2">
        <v>113927</v>
      </c>
      <c r="W81" s="2">
        <v>91442.5</v>
      </c>
      <c r="X81" s="3">
        <v>1846514.7117739897</v>
      </c>
      <c r="Y81" s="2">
        <v>395413.3</v>
      </c>
      <c r="Z81" s="3" t="e">
        <v>#N/A</v>
      </c>
      <c r="AA81" s="3" t="e">
        <v>#N/A</v>
      </c>
      <c r="AC81" s="43">
        <f t="shared" ref="AC81:AC132" si="160">B81</f>
        <v>41182</v>
      </c>
      <c r="AD81" s="45">
        <f t="shared" ref="AD81:AD132" si="161">IF(AND(ISNUMBER(C80),ISNUMBER(C81)),100*(C81/C80-1),"")</f>
        <v>0.62953749301923878</v>
      </c>
      <c r="AE81" s="45">
        <f t="shared" si="88"/>
        <v>-0.41761492072979189</v>
      </c>
      <c r="AF81" s="45">
        <f t="shared" si="89"/>
        <v>-0.5963477941072548</v>
      </c>
      <c r="AG81" s="45">
        <f t="shared" si="90"/>
        <v>0.8209735059956369</v>
      </c>
      <c r="AH81" s="45">
        <f t="shared" si="91"/>
        <v>2.7187389302160803</v>
      </c>
      <c r="AI81" s="45">
        <f t="shared" si="92"/>
        <v>-1.3715566648178967</v>
      </c>
      <c r="AJ81" s="45">
        <f t="shared" si="93"/>
        <v>-3.2394969814902752</v>
      </c>
      <c r="AK81" s="45">
        <f t="shared" si="94"/>
        <v>2.829252719189701</v>
      </c>
      <c r="AL81" s="45">
        <f t="shared" si="95"/>
        <v>-0.26836313144694701</v>
      </c>
      <c r="AM81" s="45">
        <f t="shared" si="96"/>
        <v>-2.1114939061344762</v>
      </c>
      <c r="AN81" s="45">
        <f t="shared" si="97"/>
        <v>-1.1176079734219302</v>
      </c>
      <c r="AO81" s="45">
        <f t="shared" si="98"/>
        <v>3.9476106649782849E-3</v>
      </c>
      <c r="AP81" s="45">
        <f t="shared" si="99"/>
        <v>-0.64122695776966943</v>
      </c>
      <c r="AQ81" s="45">
        <f t="shared" si="100"/>
        <v>0.54567818405457658</v>
      </c>
      <c r="AR81" s="45">
        <f t="shared" si="101"/>
        <v>-1.721683423792153</v>
      </c>
      <c r="AS81" s="45">
        <f t="shared" si="102"/>
        <v>-0.92197664900263154</v>
      </c>
      <c r="AT81" s="45">
        <f t="shared" si="103"/>
        <v>8.1669628680058892</v>
      </c>
      <c r="AU81" s="45">
        <f t="shared" si="104"/>
        <v>-2.4447202784280808</v>
      </c>
      <c r="AV81" s="45">
        <f t="shared" si="105"/>
        <v>2.9141824735477551</v>
      </c>
      <c r="AW81" s="45">
        <f t="shared" si="106"/>
        <v>0.26102169841872858</v>
      </c>
      <c r="AX81" s="45">
        <f t="shared" si="107"/>
        <v>-6.9315949640214587</v>
      </c>
      <c r="AY81" s="45">
        <f t="shared" si="108"/>
        <v>1.034570324593953</v>
      </c>
      <c r="AZ81" s="45">
        <f t="shared" si="109"/>
        <v>-6.3904702359406373</v>
      </c>
      <c r="BA81" s="45" t="str">
        <f t="shared" si="110"/>
        <v/>
      </c>
      <c r="BB81" s="45" t="str">
        <f t="shared" si="111"/>
        <v/>
      </c>
      <c r="BD81" s="39">
        <f t="shared" ref="BD81:BD132" si="162">AC81</f>
        <v>41182</v>
      </c>
      <c r="BE81" s="44">
        <f>IF(AND(ISNUMBER(C80),ISNUMBER(C81)),INDEX('Country weights'!$B$6:$FB$133,MATCH(Goods!$BD81,'Country weights'!$A$6:$A$133,0),MATCH(Goods!BE$1,'Country weights'!$B$3:$FB$3,0)),"")</f>
        <v>0.16452051884804769</v>
      </c>
      <c r="BF81" s="44">
        <f>IF(AND(ISNUMBER(D80),ISNUMBER(D81)),INDEX('Country weights'!$B$6:$FB$133,MATCH(Goods!$BD81,'Country weights'!$A$6:$A$133,0),MATCH(Goods!BF$1,'Country weights'!$B$3:$FB$3,0)),"")</f>
        <v>5.067910535243289E-2</v>
      </c>
      <c r="BG81" s="44">
        <f>IF(AND(ISNUMBER(E80),ISNUMBER(E81)),INDEX('Country weights'!$B$6:$FB$133,MATCH(Goods!$BD81,'Country weights'!$A$6:$A$133,0),MATCH(Goods!BG$1,'Country weights'!$B$3:$FB$3,0)),"")</f>
        <v>6.0256463766872874E-2</v>
      </c>
      <c r="BH81" s="44">
        <f>IF(AND(ISNUMBER(F80),ISNUMBER(F81)),INDEX('Country weights'!$B$6:$FB$133,MATCH(Goods!$BD81,'Country weights'!$A$6:$A$133,0),MATCH(Goods!BH$1,'Country weights'!$B$3:$FB$3,0)),"")</f>
        <v>3.5021736968583676E-2</v>
      </c>
      <c r="BI81" s="44">
        <f>IF(AND(ISNUMBER(G80),ISNUMBER(G81)),INDEX('Country weights'!$B$6:$FB$133,MATCH(Goods!$BD81,'Country weights'!$A$6:$A$133,0),MATCH(Goods!BI$1,'Country weights'!$B$3:$FB$3,0)),"")</f>
        <v>2.9707192673050385E-3</v>
      </c>
      <c r="BJ81" s="44">
        <f>IF(AND(ISNUMBER(H80),ISNUMBER(H81)),INDEX('Country weights'!$B$6:$FB$133,MATCH(Goods!$BD81,'Country weights'!$A$6:$A$133,0),MATCH(Goods!BJ$1,'Country weights'!$B$3:$FB$3,0)),"")</f>
        <v>2.0270294595052852E-2</v>
      </c>
      <c r="BK81" s="44">
        <f>IF(AND(ISNUMBER(I80),ISNUMBER(I81)),INDEX('Country weights'!$B$6:$FB$133,MATCH(Goods!$BD81,'Country weights'!$A$6:$A$133,0),MATCH(Goods!BK$1,'Country weights'!$B$3:$FB$3,0)),"")</f>
        <v>1.6236044981995917E-2</v>
      </c>
      <c r="BL81" s="44">
        <f>IF(AND(ISNUMBER(J80),ISNUMBER(J81)),INDEX('Country weights'!$B$6:$FB$133,MATCH(Goods!$BD81,'Country weights'!$A$6:$A$133,0),MATCH(Goods!BL$1,'Country weights'!$B$3:$FB$3,0)),"")</f>
        <v>5.392049268126608E-3</v>
      </c>
      <c r="BM81" s="44">
        <f>IF(AND(ISNUMBER(K80),ISNUMBER(K81)),INDEX('Country weights'!$B$6:$FB$133,MATCH(Goods!$BD81,'Country weights'!$A$6:$A$133,0),MATCH(Goods!BM$1,'Country weights'!$B$3:$FB$3,0)),"")</f>
        <v>2.4401226863196165E-2</v>
      </c>
      <c r="BN81" s="44">
        <f>IF(AND(ISNUMBER(L80),ISNUMBER(L81)),INDEX('Country weights'!$B$6:$FB$133,MATCH(Goods!$BD81,'Country weights'!$A$6:$A$133,0),MATCH(Goods!BN$1,'Country weights'!$B$3:$FB$3,0)),"")</f>
        <v>2.0541434972886317E-3</v>
      </c>
      <c r="BO81" s="44">
        <f>IF(AND(ISNUMBER(M80),ISNUMBER(M81)),INDEX('Country weights'!$B$6:$FB$133,MATCH(Goods!$BD81,'Country weights'!$A$6:$A$133,0),MATCH(Goods!BO$1,'Country weights'!$B$3:$FB$3,0)),"")</f>
        <v>8.7912797050993356E-3</v>
      </c>
      <c r="BP81" s="44">
        <f>IF(AND(ISNUMBER(N80),ISNUMBER(N81)),INDEX('Country weights'!$B$6:$FB$133,MATCH(Goods!$BD81,'Country weights'!$A$6:$A$133,0),MATCH(Goods!BP$1,'Country weights'!$B$3:$FB$3,0)),"")</f>
        <v>6.0558662769449228E-3</v>
      </c>
      <c r="BQ81" s="44">
        <f>IF(AND(ISNUMBER(O80),ISNUMBER(O81)),INDEX('Country weights'!$B$6:$FB$133,MATCH(Goods!$BD81,'Country weights'!$A$6:$A$133,0),MATCH(Goods!BQ$1,'Country weights'!$B$3:$FB$3,0)),"")</f>
        <v>4.3352134509521212E-3</v>
      </c>
      <c r="BR81" s="44">
        <f>IF(AND(ISNUMBER(P80),ISNUMBER(P81)),INDEX('Country weights'!$B$6:$FB$133,MATCH(Goods!$BD81,'Country weights'!$A$6:$A$133,0),MATCH(Goods!BR$1,'Country weights'!$B$3:$FB$3,0)),"")</f>
        <v>1.3118870729549641E-2</v>
      </c>
      <c r="BS81" s="44">
        <f>IF(AND(ISNUMBER(Q80),ISNUMBER(Q81)),INDEX('Country weights'!$B$6:$FB$133,MATCH(Goods!$BD81,'Country weights'!$A$6:$A$133,0),MATCH(Goods!BS$1,'Country weights'!$B$3:$FB$3,0)),"")</f>
        <v>9.4476048730992371E-3</v>
      </c>
      <c r="BT81" s="44">
        <f>IF(AND(ISNUMBER(R80),ISNUMBER(R81)),INDEX('Country weights'!$B$6:$FB$133,MATCH(Goods!$BD81,'Country weights'!$A$6:$A$133,0),MATCH(Goods!BT$1,'Country weights'!$B$3:$FB$3,0)),"")</f>
        <v>8.289489190819805E-3</v>
      </c>
      <c r="BU81" s="44">
        <f>IF(AND(ISNUMBER(S80),ISNUMBER(S81)),INDEX('Country weights'!$B$6:$FB$133,MATCH(Goods!$BD81,'Country weights'!$A$6:$A$133,0),MATCH(Goods!BU$1,'Country weights'!$B$3:$FB$3,0)),"")</f>
        <v>2.3942720211775851E-2</v>
      </c>
      <c r="BV81" s="44">
        <f>IF(AND(ISNUMBER(T80),ISNUMBER(T81)),INDEX('Country weights'!$B$6:$FB$133,MATCH(Goods!$BD81,'Country weights'!$A$6:$A$133,0),MATCH(Goods!BV$1,'Country weights'!$B$3:$FB$3,0)),"")</f>
        <v>1.3273863533104108E-2</v>
      </c>
      <c r="BW81" s="44">
        <f>IF(AND(ISNUMBER(U80),ISNUMBER(U81)),INDEX('Country weights'!$B$6:$FB$133,MATCH(Goods!$BD81,'Country weights'!$A$6:$A$133,0),MATCH(Goods!BW$1,'Country weights'!$B$3:$FB$3,0)),"")</f>
        <v>3.3524508550562472E-2</v>
      </c>
      <c r="BX81" s="44">
        <f>IF(AND(ISNUMBER(V80),ISNUMBER(V81)),INDEX('Country weights'!$B$6:$FB$133,MATCH(Goods!$BD81,'Country weights'!$A$6:$A$133,0),MATCH(Goods!BX$1,'Country weights'!$B$3:$FB$3,0)),"")</f>
        <v>3.9403493750622874E-2</v>
      </c>
      <c r="BY81" s="44">
        <f>IF(AND(ISNUMBER(W80),ISNUMBER(W81)),INDEX('Country weights'!$B$6:$FB$133,MATCH(Goods!$BD81,'Country weights'!$A$6:$A$133,0),MATCH(Goods!BY$1,'Country weights'!$B$3:$FB$3,0)),"")</f>
        <v>3.023967924997752E-2</v>
      </c>
      <c r="BZ81" s="44">
        <f>IF(AND(ISNUMBER(X80),ISNUMBER(X81)),INDEX('Country weights'!$B$6:$FB$133,MATCH(Goods!$BD81,'Country weights'!$A$6:$A$133,0),MATCH(Goods!BZ$1,'Country weights'!$B$3:$FB$3,0)),"")</f>
        <v>2.339855960351743E-2</v>
      </c>
      <c r="CA81" s="44">
        <f>IF(AND(ISNUMBER(Y80),ISNUMBER(Y81)),INDEX('Country weights'!$B$6:$FB$133,MATCH(Goods!$BD81,'Country weights'!$A$6:$A$133,0),MATCH(Goods!CA$1,'Country weights'!$B$3:$FB$3,0)),"")</f>
        <v>3.4635020089346914E-2</v>
      </c>
      <c r="CB81" s="44" t="str">
        <f>IF(AND(ISNUMBER(Z80),ISNUMBER(Z81)),INDEX('Country weights'!$B$6:$FB$133,MATCH(Goods!$BD81,'Country weights'!$A$6:$A$133,0),MATCH(Goods!CB$1,'Country weights'!$B$3:$FB$3,0)),"")</f>
        <v/>
      </c>
      <c r="CC81" s="44" t="str">
        <f>IF(AND(ISNUMBER(AA80),ISNUMBER(AA81)),INDEX('Country weights'!$B$6:$FB$133,MATCH(Goods!$BD81,'Country weights'!$A$6:$A$133,0),MATCH(Goods!CC$1,'Country weights'!$B$3:$FB$3,0)),"")</f>
        <v/>
      </c>
      <c r="CD81" s="46">
        <f t="shared" ref="CD81:CD132" si="163">SUM(BE81:CC81)</f>
        <v>0.63025847262427459</v>
      </c>
      <c r="CF81" s="39">
        <f t="shared" ref="CF81:CF132" si="164">BD81</f>
        <v>41182</v>
      </c>
      <c r="CG81" s="45">
        <f t="shared" ref="CG81:CG132" si="165">IF(AND(ISNUMBER(C80),ISNUMBER(C81)),BE81/$CD81,"")</f>
        <v>0.26103658418587539</v>
      </c>
      <c r="CH81" s="45">
        <f t="shared" si="112"/>
        <v>8.0410034222015106E-2</v>
      </c>
      <c r="CI81" s="45">
        <f t="shared" si="113"/>
        <v>9.5605955943720344E-2</v>
      </c>
      <c r="CJ81" s="45">
        <f t="shared" si="114"/>
        <v>5.5567260877525254E-2</v>
      </c>
      <c r="CK81" s="45">
        <f t="shared" si="115"/>
        <v>4.7134935845218181E-3</v>
      </c>
      <c r="CL81" s="45">
        <f t="shared" si="116"/>
        <v>3.2161875604228306E-2</v>
      </c>
      <c r="CM81" s="45">
        <f t="shared" si="117"/>
        <v>2.5760930931070486E-2</v>
      </c>
      <c r="CN81" s="45">
        <f t="shared" si="118"/>
        <v>8.5552983455742474E-3</v>
      </c>
      <c r="CO81" s="45">
        <f t="shared" si="119"/>
        <v>3.8716221872582161E-2</v>
      </c>
      <c r="CP81" s="45">
        <f t="shared" si="120"/>
        <v>3.2592080654395249E-3</v>
      </c>
      <c r="CQ81" s="45">
        <f t="shared" si="121"/>
        <v>1.3948689445608155E-2</v>
      </c>
      <c r="CR81" s="45">
        <f t="shared" si="122"/>
        <v>9.6085440180271823E-3</v>
      </c>
      <c r="CS81" s="45">
        <f t="shared" si="123"/>
        <v>6.8784691348949736E-3</v>
      </c>
      <c r="CT81" s="45">
        <f t="shared" si="124"/>
        <v>2.0815064452723967E-2</v>
      </c>
      <c r="CU81" s="45">
        <f t="shared" si="125"/>
        <v>1.4990048184138223E-2</v>
      </c>
      <c r="CV81" s="45">
        <f t="shared" si="126"/>
        <v>1.3152523212110061E-2</v>
      </c>
      <c r="CW81" s="45">
        <f t="shared" si="127"/>
        <v>3.7988732007176333E-2</v>
      </c>
      <c r="CX81" s="45">
        <f t="shared" si="128"/>
        <v>2.1060983881476918E-2</v>
      </c>
      <c r="CY81" s="45">
        <f t="shared" si="129"/>
        <v>5.3191682471118384E-2</v>
      </c>
      <c r="CZ81" s="45">
        <f t="shared" si="130"/>
        <v>6.2519578017815977E-2</v>
      </c>
      <c r="DA81" s="45">
        <f t="shared" si="131"/>
        <v>4.7979806005725448E-2</v>
      </c>
      <c r="DB81" s="45">
        <f t="shared" si="132"/>
        <v>3.712533923755177E-2</v>
      </c>
      <c r="DC81" s="45">
        <f t="shared" si="133"/>
        <v>5.4953676299079927E-2</v>
      </c>
      <c r="DD81" s="45" t="str">
        <f t="shared" si="134"/>
        <v/>
      </c>
      <c r="DE81" s="45" t="str">
        <f t="shared" si="135"/>
        <v/>
      </c>
      <c r="DF81" s="46">
        <f t="shared" ref="DF81:DF132" si="166">SUM(CG81:DE81)</f>
        <v>0.99999999999999978</v>
      </c>
      <c r="DG81" s="47">
        <f>SUMPRODUCT(AD81:BB81,CG81:DE81,'Sector weights'!B68:Z68)</f>
        <v>-0.20140877589689241</v>
      </c>
      <c r="DI81" s="45">
        <f>IF(AND(ISNUMBER(C80),ISNUMBER(C81)),CG81*'Sector weights'!B68,"")</f>
        <v>0.20803712719842959</v>
      </c>
      <c r="DJ81" s="45">
        <f>IF(AND(ISNUMBER(D80),ISNUMBER(D81)),CH81*'Sector weights'!C68,"")</f>
        <v>6.0299555218877747E-2</v>
      </c>
      <c r="DK81" s="45">
        <f>IF(AND(ISNUMBER(E80),ISNUMBER(E81)),CI81*'Sector weights'!D68,"")</f>
        <v>7.7386160220389036E-2</v>
      </c>
      <c r="DL81" s="45">
        <f>IF(AND(ISNUMBER(F80),ISNUMBER(F81)),CJ81*'Sector weights'!E68,"")</f>
        <v>4.4519659418455308E-2</v>
      </c>
      <c r="DM81" s="45">
        <f>IF(AND(ISNUMBER(G80),ISNUMBER(G81)),CK81*'Sector weights'!F68,"")</f>
        <v>3.5297280692632381E-3</v>
      </c>
      <c r="DN81" s="45">
        <f>IF(AND(ISNUMBER(H80),ISNUMBER(H81)),CL81*'Sector weights'!G68,"")</f>
        <v>2.3306042605165701E-2</v>
      </c>
      <c r="DO81" s="45">
        <f>IF(AND(ISNUMBER(I80),ISNUMBER(I81)),CM81*'Sector weights'!H68,"")</f>
        <v>2.1388237384820125E-2</v>
      </c>
      <c r="DP81" s="45">
        <f>IF(AND(ISNUMBER(J80),ISNUMBER(J81)),CN81*'Sector weights'!I68,"")</f>
        <v>7.3072712667642892E-3</v>
      </c>
      <c r="DQ81" s="45">
        <f>IF(AND(ISNUMBER(K80),ISNUMBER(K81)),CO81*'Sector weights'!J68,"")</f>
        <v>3.5613265639213527E-2</v>
      </c>
      <c r="DR81" s="45">
        <f>IF(AND(ISNUMBER(L80),ISNUMBER(L81)),CP81*'Sector weights'!K68,"")</f>
        <v>2.8290332723793147E-3</v>
      </c>
      <c r="DS81" s="45">
        <f>IF(AND(ISNUMBER(M80),ISNUMBER(M81)),CQ81*'Sector weights'!L68,"")</f>
        <v>1.1799213742180134E-2</v>
      </c>
      <c r="DT81" s="45">
        <f>IF(AND(ISNUMBER(N80),ISNUMBER(N81)),CR81*'Sector weights'!M68,"")</f>
        <v>8.2488114301081002E-3</v>
      </c>
      <c r="DU81" s="45">
        <f>IF(AND(ISNUMBER(O80),ISNUMBER(O81)),CS81*'Sector weights'!N68,"")</f>
        <v>5.8542653541652501E-3</v>
      </c>
      <c r="DV81" s="45">
        <f>IF(AND(ISNUMBER(P80),ISNUMBER(P81)),CT81*'Sector weights'!O68,"")</f>
        <v>1.4482819039819999E-2</v>
      </c>
      <c r="DW81" s="45">
        <f>IF(AND(ISNUMBER(Q80),ISNUMBER(Q81)),CU81*'Sector weights'!P68,"")</f>
        <v>8.7104115851354535E-3</v>
      </c>
      <c r="DX81" s="45">
        <f>IF(AND(ISNUMBER(R80),ISNUMBER(R81)),CV81*'Sector weights'!Q68,"")</f>
        <v>8.8662358021310197E-3</v>
      </c>
      <c r="DY81" s="45">
        <f>IF(AND(ISNUMBER(S80),ISNUMBER(S81)),CW81*'Sector weights'!R68,"")</f>
        <v>2.626486807296512E-2</v>
      </c>
      <c r="DZ81" s="45">
        <f>IF(AND(ISNUMBER(T80),ISNUMBER(T81)),CX81*'Sector weights'!S68,"")</f>
        <v>1.7874368976486199E-2</v>
      </c>
      <c r="EA81" s="45">
        <f>IF(AND(ISNUMBER(U80),ISNUMBER(U81)),CY81*'Sector weights'!T68,"")</f>
        <v>4.6373110361844223E-2</v>
      </c>
      <c r="EB81" s="45">
        <f>IF(AND(ISNUMBER(V80),ISNUMBER(V81)),CZ81*'Sector weights'!U68,"")</f>
        <v>5.1745955837492842E-2</v>
      </c>
      <c r="EC81" s="45">
        <f>IF(AND(ISNUMBER(W80),ISNUMBER(W81)),DA81*'Sector weights'!V68,"")</f>
        <v>3.3207218834634802E-2</v>
      </c>
      <c r="ED81" s="45">
        <f>IF(AND(ISNUMBER(X80),ISNUMBER(X81)),DB81*'Sector weights'!W68,"")</f>
        <v>3.1453307894885936E-2</v>
      </c>
      <c r="EE81" s="45">
        <f>IF(AND(ISNUMBER(Y80),ISNUMBER(Y81)),DC81*'Sector weights'!X68,"")</f>
        <v>4.7057515575811941E-2</v>
      </c>
      <c r="EF81" s="45" t="str">
        <f>IF(AND(ISNUMBER(Z80),ISNUMBER(Z81)),DD81*'Sector weights'!Y68,"")</f>
        <v/>
      </c>
      <c r="EG81" s="45" t="str">
        <f>IF(AND(ISNUMBER(AA80),ISNUMBER(AA81)),DE81*'Sector weights'!Z68,"")</f>
        <v/>
      </c>
      <c r="EH81" s="46">
        <f t="shared" ref="EH81:EH132" si="167">SUM(DI81:EG81)</f>
        <v>0.79615418280141881</v>
      </c>
      <c r="EI81" s="47">
        <f t="shared" ref="EI81:EI132" si="168">SUMPRODUCT(AD81:BB81,DI81:EG81)</f>
        <v>-0.20140877589689243</v>
      </c>
      <c r="EK81" s="39">
        <f t="shared" ref="EK81:EK132" si="169">CF81</f>
        <v>41182</v>
      </c>
      <c r="EL81" s="45">
        <f t="shared" ref="EL81:EL132" si="170">IF(AND(ISNUMBER(C80),ISNUMBER(C81)),DI81/$EH81,"")</f>
        <v>0.26130256135364593</v>
      </c>
      <c r="EM81" s="45">
        <f t="shared" si="136"/>
        <v>7.5738539747040423E-2</v>
      </c>
      <c r="EN81" s="45">
        <f t="shared" si="137"/>
        <v>9.7199966906022173E-2</v>
      </c>
      <c r="EO81" s="45">
        <f t="shared" si="138"/>
        <v>5.5918389151463702E-2</v>
      </c>
      <c r="EP81" s="45">
        <f t="shared" si="139"/>
        <v>4.4334729949458071E-3</v>
      </c>
      <c r="EQ81" s="45">
        <f t="shared" si="140"/>
        <v>2.9273277850728599E-2</v>
      </c>
      <c r="ER81" s="45">
        <f t="shared" si="141"/>
        <v>2.6864441394456502E-2</v>
      </c>
      <c r="ES81" s="45">
        <f t="shared" si="142"/>
        <v>9.1782112367384365E-3</v>
      </c>
      <c r="ET81" s="45">
        <f t="shared" si="143"/>
        <v>4.4731619086521068E-2</v>
      </c>
      <c r="EU81" s="45">
        <f t="shared" si="144"/>
        <v>3.5533736222107468E-3</v>
      </c>
      <c r="EV81" s="45">
        <f t="shared" si="145"/>
        <v>1.4820262201804145E-2</v>
      </c>
      <c r="EW81" s="45">
        <f t="shared" si="146"/>
        <v>1.0360821569866153E-2</v>
      </c>
      <c r="EX81" s="45">
        <f t="shared" si="147"/>
        <v>7.3531804273965027E-3</v>
      </c>
      <c r="EY81" s="45">
        <f t="shared" si="148"/>
        <v>1.8190972744575009E-2</v>
      </c>
      <c r="EZ81" s="45">
        <f t="shared" si="149"/>
        <v>1.0940608959041358E-2</v>
      </c>
      <c r="FA81" s="45">
        <f t="shared" si="150"/>
        <v>1.1136330115020554E-2</v>
      </c>
      <c r="FB81" s="45">
        <f t="shared" si="151"/>
        <v>3.2989675417577059E-2</v>
      </c>
      <c r="FC81" s="45">
        <f t="shared" si="152"/>
        <v>2.2450888738148503E-2</v>
      </c>
      <c r="FD81" s="45">
        <f t="shared" si="153"/>
        <v>5.8246394182935368E-2</v>
      </c>
      <c r="FE81" s="45">
        <f t="shared" si="154"/>
        <v>6.4994892893000852E-2</v>
      </c>
      <c r="FF81" s="45">
        <f t="shared" si="155"/>
        <v>4.1709532590520258E-2</v>
      </c>
      <c r="FG81" s="45">
        <f t="shared" si="156"/>
        <v>3.9506553597710853E-2</v>
      </c>
      <c r="FH81" s="45">
        <f t="shared" si="157"/>
        <v>5.9106033218630075E-2</v>
      </c>
      <c r="FI81" s="45" t="str">
        <f t="shared" si="158"/>
        <v/>
      </c>
      <c r="FJ81" s="45" t="str">
        <f t="shared" si="159"/>
        <v/>
      </c>
      <c r="FK81" s="46">
        <f t="shared" ref="FK81:FK132" si="171">SUM(EL81:FJ81)</f>
        <v>1.0000000000000002</v>
      </c>
      <c r="FL81" s="47">
        <f t="shared" ref="FL81:FL132" si="172">SUMPRODUCT(AD81:BB81,EL81:FJ81)</f>
        <v>-0.25297709947110691</v>
      </c>
    </row>
    <row r="82" spans="1:168" x14ac:dyDescent="0.2">
      <c r="A82" t="s">
        <v>39</v>
      </c>
      <c r="B82" s="11">
        <v>41274</v>
      </c>
      <c r="C82" s="2">
        <v>1963</v>
      </c>
      <c r="D82" s="3">
        <v>127904</v>
      </c>
      <c r="E82" s="9">
        <v>68301.600000000006</v>
      </c>
      <c r="F82" s="3">
        <v>521651</v>
      </c>
      <c r="G82" s="3">
        <v>11534</v>
      </c>
      <c r="H82" s="2">
        <v>85751</v>
      </c>
      <c r="I82" s="2">
        <v>1426240.2</v>
      </c>
      <c r="J82" s="2">
        <v>11747024.5</v>
      </c>
      <c r="K82" s="2">
        <v>1768007.0832482094</v>
      </c>
      <c r="L82" s="9">
        <v>10287.692800000001</v>
      </c>
      <c r="M82" s="3">
        <v>591956</v>
      </c>
      <c r="N82" s="9">
        <v>5733.4070000000002</v>
      </c>
      <c r="O82" s="2">
        <v>49757.9</v>
      </c>
      <c r="P82" s="2">
        <v>26458.1</v>
      </c>
      <c r="Q82" s="3">
        <v>134906</v>
      </c>
      <c r="R82" s="3">
        <v>207494</v>
      </c>
      <c r="S82" s="2">
        <v>54296</v>
      </c>
      <c r="T82" s="2">
        <v>155317.70000000001</v>
      </c>
      <c r="U82" s="3">
        <v>1179448</v>
      </c>
      <c r="V82" s="2">
        <v>111857.2</v>
      </c>
      <c r="W82" s="2">
        <v>96488.6</v>
      </c>
      <c r="X82" s="3">
        <v>1852386.6323203184</v>
      </c>
      <c r="Y82" s="2">
        <v>417020.2</v>
      </c>
      <c r="Z82" s="3" t="e">
        <v>#N/A</v>
      </c>
      <c r="AA82" s="3" t="e">
        <v>#N/A</v>
      </c>
      <c r="AC82" s="43">
        <f t="shared" si="160"/>
        <v>41274</v>
      </c>
      <c r="AD82" s="45">
        <f t="shared" si="161"/>
        <v>-0.96362443872659576</v>
      </c>
      <c r="AE82" s="45">
        <f t="shared" si="88"/>
        <v>-1.580510626510101</v>
      </c>
      <c r="AF82" s="45">
        <f t="shared" si="89"/>
        <v>-2.8086641982827398</v>
      </c>
      <c r="AG82" s="45">
        <f t="shared" si="90"/>
        <v>-0.42794998215284208</v>
      </c>
      <c r="AH82" s="45">
        <f t="shared" si="91"/>
        <v>-0.56039313733942109</v>
      </c>
      <c r="AI82" s="45">
        <f t="shared" si="92"/>
        <v>0.46159073069578227</v>
      </c>
      <c r="AJ82" s="45">
        <f t="shared" si="93"/>
        <v>3.4565722050593273</v>
      </c>
      <c r="AK82" s="45">
        <f t="shared" si="94"/>
        <v>5.4510133666847649</v>
      </c>
      <c r="AL82" s="45">
        <f t="shared" si="95"/>
        <v>3.7449286033041318</v>
      </c>
      <c r="AM82" s="45">
        <f t="shared" si="96"/>
        <v>-0.84263816771231737</v>
      </c>
      <c r="AN82" s="45">
        <f t="shared" si="97"/>
        <v>-0.55705627007485159</v>
      </c>
      <c r="AO82" s="45">
        <f t="shared" si="98"/>
        <v>0.14320877075557625</v>
      </c>
      <c r="AP82" s="45">
        <f t="shared" si="99"/>
        <v>-0.45871743166249201</v>
      </c>
      <c r="AQ82" s="45">
        <f t="shared" si="100"/>
        <v>-1.917673139230569</v>
      </c>
      <c r="AR82" s="45">
        <f t="shared" si="101"/>
        <v>1.7805139347849108</v>
      </c>
      <c r="AS82" s="45">
        <f t="shared" si="102"/>
        <v>0.25172365477623693</v>
      </c>
      <c r="AT82" s="45">
        <f t="shared" si="103"/>
        <v>-8.5967472858977771</v>
      </c>
      <c r="AU82" s="45">
        <f t="shared" si="104"/>
        <v>1.4475364382452227</v>
      </c>
      <c r="AV82" s="45">
        <f t="shared" si="105"/>
        <v>2.1501409119174975</v>
      </c>
      <c r="AW82" s="45">
        <f t="shared" si="106"/>
        <v>-1.8167774100959377</v>
      </c>
      <c r="AX82" s="45">
        <f t="shared" si="107"/>
        <v>5.5183311917325062</v>
      </c>
      <c r="AY82" s="45">
        <f t="shared" si="108"/>
        <v>0.31800020378323079</v>
      </c>
      <c r="AZ82" s="45">
        <f t="shared" si="109"/>
        <v>5.4643837220447633</v>
      </c>
      <c r="BA82" s="45" t="str">
        <f t="shared" si="110"/>
        <v/>
      </c>
      <c r="BB82" s="45" t="str">
        <f t="shared" si="111"/>
        <v/>
      </c>
      <c r="BD82" s="39">
        <f t="shared" si="162"/>
        <v>41274</v>
      </c>
      <c r="BE82" s="44">
        <f>IF(AND(ISNUMBER(C81),ISNUMBER(C82)),INDEX('Country weights'!$B$6:$FB$133,MATCH(Goods!$BD82,'Country weights'!$A$6:$A$133,0),MATCH(Goods!BE$1,'Country weights'!$B$3:$FB$3,0)),"")</f>
        <v>0.16452051884804769</v>
      </c>
      <c r="BF82" s="44">
        <f>IF(AND(ISNUMBER(D81),ISNUMBER(D82)),INDEX('Country weights'!$B$6:$FB$133,MATCH(Goods!$BD82,'Country weights'!$A$6:$A$133,0),MATCH(Goods!BF$1,'Country weights'!$B$3:$FB$3,0)),"")</f>
        <v>5.067910535243289E-2</v>
      </c>
      <c r="BG82" s="44">
        <f>IF(AND(ISNUMBER(E81),ISNUMBER(E82)),INDEX('Country weights'!$B$6:$FB$133,MATCH(Goods!$BD82,'Country weights'!$A$6:$A$133,0),MATCH(Goods!BG$1,'Country weights'!$B$3:$FB$3,0)),"")</f>
        <v>6.0256463766872874E-2</v>
      </c>
      <c r="BH82" s="44">
        <f>IF(AND(ISNUMBER(F81),ISNUMBER(F82)),INDEX('Country weights'!$B$6:$FB$133,MATCH(Goods!$BD82,'Country weights'!$A$6:$A$133,0),MATCH(Goods!BH$1,'Country weights'!$B$3:$FB$3,0)),"")</f>
        <v>3.5021736968583676E-2</v>
      </c>
      <c r="BI82" s="44">
        <f>IF(AND(ISNUMBER(G81),ISNUMBER(G82)),INDEX('Country weights'!$B$6:$FB$133,MATCH(Goods!$BD82,'Country weights'!$A$6:$A$133,0),MATCH(Goods!BI$1,'Country weights'!$B$3:$FB$3,0)),"")</f>
        <v>2.9707192673050385E-3</v>
      </c>
      <c r="BJ82" s="44">
        <f>IF(AND(ISNUMBER(H81),ISNUMBER(H82)),INDEX('Country weights'!$B$6:$FB$133,MATCH(Goods!$BD82,'Country weights'!$A$6:$A$133,0),MATCH(Goods!BJ$1,'Country weights'!$B$3:$FB$3,0)),"")</f>
        <v>2.0270294595052852E-2</v>
      </c>
      <c r="BK82" s="44">
        <f>IF(AND(ISNUMBER(I81),ISNUMBER(I82)),INDEX('Country weights'!$B$6:$FB$133,MATCH(Goods!$BD82,'Country weights'!$A$6:$A$133,0),MATCH(Goods!BK$1,'Country weights'!$B$3:$FB$3,0)),"")</f>
        <v>1.6236044981995917E-2</v>
      </c>
      <c r="BL82" s="44">
        <f>IF(AND(ISNUMBER(J81),ISNUMBER(J82)),INDEX('Country weights'!$B$6:$FB$133,MATCH(Goods!$BD82,'Country weights'!$A$6:$A$133,0),MATCH(Goods!BL$1,'Country weights'!$B$3:$FB$3,0)),"")</f>
        <v>5.392049268126608E-3</v>
      </c>
      <c r="BM82" s="44">
        <f>IF(AND(ISNUMBER(K81),ISNUMBER(K82)),INDEX('Country weights'!$B$6:$FB$133,MATCH(Goods!$BD82,'Country weights'!$A$6:$A$133,0),MATCH(Goods!BM$1,'Country weights'!$B$3:$FB$3,0)),"")</f>
        <v>2.4401226863196165E-2</v>
      </c>
      <c r="BN82" s="44">
        <f>IF(AND(ISNUMBER(L81),ISNUMBER(L82)),INDEX('Country weights'!$B$6:$FB$133,MATCH(Goods!$BD82,'Country weights'!$A$6:$A$133,0),MATCH(Goods!BN$1,'Country weights'!$B$3:$FB$3,0)),"")</f>
        <v>2.0541434972886317E-3</v>
      </c>
      <c r="BO82" s="44">
        <f>IF(AND(ISNUMBER(M81),ISNUMBER(M82)),INDEX('Country weights'!$B$6:$FB$133,MATCH(Goods!$BD82,'Country weights'!$A$6:$A$133,0),MATCH(Goods!BO$1,'Country weights'!$B$3:$FB$3,0)),"")</f>
        <v>8.7912797050993356E-3</v>
      </c>
      <c r="BP82" s="44">
        <f>IF(AND(ISNUMBER(N81),ISNUMBER(N82)),INDEX('Country weights'!$B$6:$FB$133,MATCH(Goods!$BD82,'Country weights'!$A$6:$A$133,0),MATCH(Goods!BP$1,'Country weights'!$B$3:$FB$3,0)),"")</f>
        <v>6.0558662769449228E-3</v>
      </c>
      <c r="BQ82" s="44">
        <f>IF(AND(ISNUMBER(O81),ISNUMBER(O82)),INDEX('Country weights'!$B$6:$FB$133,MATCH(Goods!$BD82,'Country weights'!$A$6:$A$133,0),MATCH(Goods!BQ$1,'Country weights'!$B$3:$FB$3,0)),"")</f>
        <v>4.3352134509521212E-3</v>
      </c>
      <c r="BR82" s="44">
        <f>IF(AND(ISNUMBER(P81),ISNUMBER(P82)),INDEX('Country weights'!$B$6:$FB$133,MATCH(Goods!$BD82,'Country weights'!$A$6:$A$133,0),MATCH(Goods!BR$1,'Country weights'!$B$3:$FB$3,0)),"")</f>
        <v>1.3118870729549641E-2</v>
      </c>
      <c r="BS82" s="44">
        <f>IF(AND(ISNUMBER(Q81),ISNUMBER(Q82)),INDEX('Country weights'!$B$6:$FB$133,MATCH(Goods!$BD82,'Country weights'!$A$6:$A$133,0),MATCH(Goods!BS$1,'Country weights'!$B$3:$FB$3,0)),"")</f>
        <v>9.4476048730992371E-3</v>
      </c>
      <c r="BT82" s="44">
        <f>IF(AND(ISNUMBER(R81),ISNUMBER(R82)),INDEX('Country weights'!$B$6:$FB$133,MATCH(Goods!$BD82,'Country weights'!$A$6:$A$133,0),MATCH(Goods!BT$1,'Country weights'!$B$3:$FB$3,0)),"")</f>
        <v>8.289489190819805E-3</v>
      </c>
      <c r="BU82" s="44">
        <f>IF(AND(ISNUMBER(S81),ISNUMBER(S82)),INDEX('Country weights'!$B$6:$FB$133,MATCH(Goods!$BD82,'Country weights'!$A$6:$A$133,0),MATCH(Goods!BU$1,'Country weights'!$B$3:$FB$3,0)),"")</f>
        <v>2.3942720211775851E-2</v>
      </c>
      <c r="BV82" s="44">
        <f>IF(AND(ISNUMBER(T81),ISNUMBER(T82)),INDEX('Country weights'!$B$6:$FB$133,MATCH(Goods!$BD82,'Country weights'!$A$6:$A$133,0),MATCH(Goods!BV$1,'Country weights'!$B$3:$FB$3,0)),"")</f>
        <v>1.3273863533104108E-2</v>
      </c>
      <c r="BW82" s="44">
        <f>IF(AND(ISNUMBER(U81),ISNUMBER(U82)),INDEX('Country weights'!$B$6:$FB$133,MATCH(Goods!$BD82,'Country weights'!$A$6:$A$133,0),MATCH(Goods!BW$1,'Country weights'!$B$3:$FB$3,0)),"")</f>
        <v>3.3524508550562472E-2</v>
      </c>
      <c r="BX82" s="44">
        <f>IF(AND(ISNUMBER(V81),ISNUMBER(V82)),INDEX('Country weights'!$B$6:$FB$133,MATCH(Goods!$BD82,'Country weights'!$A$6:$A$133,0),MATCH(Goods!BX$1,'Country weights'!$B$3:$FB$3,0)),"")</f>
        <v>3.9403493750622874E-2</v>
      </c>
      <c r="BY82" s="44">
        <f>IF(AND(ISNUMBER(W81),ISNUMBER(W82)),INDEX('Country weights'!$B$6:$FB$133,MATCH(Goods!$BD82,'Country weights'!$A$6:$A$133,0),MATCH(Goods!BY$1,'Country weights'!$B$3:$FB$3,0)),"")</f>
        <v>3.023967924997752E-2</v>
      </c>
      <c r="BZ82" s="44">
        <f>IF(AND(ISNUMBER(X81),ISNUMBER(X82)),INDEX('Country weights'!$B$6:$FB$133,MATCH(Goods!$BD82,'Country weights'!$A$6:$A$133,0),MATCH(Goods!BZ$1,'Country weights'!$B$3:$FB$3,0)),"")</f>
        <v>2.339855960351743E-2</v>
      </c>
      <c r="CA82" s="44">
        <f>IF(AND(ISNUMBER(Y81),ISNUMBER(Y82)),INDEX('Country weights'!$B$6:$FB$133,MATCH(Goods!$BD82,'Country weights'!$A$6:$A$133,0),MATCH(Goods!CA$1,'Country weights'!$B$3:$FB$3,0)),"")</f>
        <v>3.4635020089346914E-2</v>
      </c>
      <c r="CB82" s="44" t="str">
        <f>IF(AND(ISNUMBER(Z81),ISNUMBER(Z82)),INDEX('Country weights'!$B$6:$FB$133,MATCH(Goods!$BD82,'Country weights'!$A$6:$A$133,0),MATCH(Goods!CB$1,'Country weights'!$B$3:$FB$3,0)),"")</f>
        <v/>
      </c>
      <c r="CC82" s="44" t="str">
        <f>IF(AND(ISNUMBER(AA81),ISNUMBER(AA82)),INDEX('Country weights'!$B$6:$FB$133,MATCH(Goods!$BD82,'Country weights'!$A$6:$A$133,0),MATCH(Goods!CC$1,'Country weights'!$B$3:$FB$3,0)),"")</f>
        <v/>
      </c>
      <c r="CD82" s="46">
        <f t="shared" si="163"/>
        <v>0.63025847262427459</v>
      </c>
      <c r="CF82" s="39">
        <f t="shared" si="164"/>
        <v>41274</v>
      </c>
      <c r="CG82" s="45">
        <f t="shared" si="165"/>
        <v>0.26103658418587539</v>
      </c>
      <c r="CH82" s="45">
        <f t="shared" si="112"/>
        <v>8.0410034222015106E-2</v>
      </c>
      <c r="CI82" s="45">
        <f t="shared" si="113"/>
        <v>9.5605955943720344E-2</v>
      </c>
      <c r="CJ82" s="45">
        <f t="shared" si="114"/>
        <v>5.5567260877525254E-2</v>
      </c>
      <c r="CK82" s="45">
        <f t="shared" si="115"/>
        <v>4.7134935845218181E-3</v>
      </c>
      <c r="CL82" s="45">
        <f t="shared" si="116"/>
        <v>3.2161875604228306E-2</v>
      </c>
      <c r="CM82" s="45">
        <f t="shared" si="117"/>
        <v>2.5760930931070486E-2</v>
      </c>
      <c r="CN82" s="45">
        <f t="shared" si="118"/>
        <v>8.5552983455742474E-3</v>
      </c>
      <c r="CO82" s="45">
        <f t="shared" si="119"/>
        <v>3.8716221872582161E-2</v>
      </c>
      <c r="CP82" s="45">
        <f t="shared" si="120"/>
        <v>3.2592080654395249E-3</v>
      </c>
      <c r="CQ82" s="45">
        <f t="shared" si="121"/>
        <v>1.3948689445608155E-2</v>
      </c>
      <c r="CR82" s="45">
        <f t="shared" si="122"/>
        <v>9.6085440180271823E-3</v>
      </c>
      <c r="CS82" s="45">
        <f t="shared" si="123"/>
        <v>6.8784691348949736E-3</v>
      </c>
      <c r="CT82" s="45">
        <f t="shared" si="124"/>
        <v>2.0815064452723967E-2</v>
      </c>
      <c r="CU82" s="45">
        <f t="shared" si="125"/>
        <v>1.4990048184138223E-2</v>
      </c>
      <c r="CV82" s="45">
        <f t="shared" si="126"/>
        <v>1.3152523212110061E-2</v>
      </c>
      <c r="CW82" s="45">
        <f t="shared" si="127"/>
        <v>3.7988732007176333E-2</v>
      </c>
      <c r="CX82" s="45">
        <f t="shared" si="128"/>
        <v>2.1060983881476918E-2</v>
      </c>
      <c r="CY82" s="45">
        <f t="shared" si="129"/>
        <v>5.3191682471118384E-2</v>
      </c>
      <c r="CZ82" s="45">
        <f t="shared" si="130"/>
        <v>6.2519578017815977E-2</v>
      </c>
      <c r="DA82" s="45">
        <f t="shared" si="131"/>
        <v>4.7979806005725448E-2</v>
      </c>
      <c r="DB82" s="45">
        <f t="shared" si="132"/>
        <v>3.712533923755177E-2</v>
      </c>
      <c r="DC82" s="45">
        <f t="shared" si="133"/>
        <v>5.4953676299079927E-2</v>
      </c>
      <c r="DD82" s="45" t="str">
        <f t="shared" si="134"/>
        <v/>
      </c>
      <c r="DE82" s="45" t="str">
        <f t="shared" si="135"/>
        <v/>
      </c>
      <c r="DF82" s="46">
        <f t="shared" si="166"/>
        <v>0.99999999999999978</v>
      </c>
      <c r="DG82" s="47">
        <f>SUMPRODUCT(AD82:BB82,CG82:DE82,'Sector weights'!B69:Z69)</f>
        <v>-5.0400364013574339E-2</v>
      </c>
      <c r="DI82" s="45">
        <f>IF(AND(ISNUMBER(C81),ISNUMBER(C82)),CG82*'Sector weights'!B69,"")</f>
        <v>0.20825140411142026</v>
      </c>
      <c r="DJ82" s="45">
        <f>IF(AND(ISNUMBER(D81),ISNUMBER(D82)),CH82*'Sector weights'!C69,"")</f>
        <v>6.0637289160209121E-2</v>
      </c>
      <c r="DK82" s="45">
        <f>IF(AND(ISNUMBER(E81),ISNUMBER(E82)),CI82*'Sector weights'!D69,"")</f>
        <v>7.7077692014056953E-2</v>
      </c>
      <c r="DL82" s="45">
        <f>IF(AND(ISNUMBER(F81),ISNUMBER(F82)),CJ82*'Sector weights'!E69,"")</f>
        <v>4.440283671727948E-2</v>
      </c>
      <c r="DM82" s="45">
        <f>IF(AND(ISNUMBER(G81),ISNUMBER(G82)),CK82*'Sector weights'!F69,"")</f>
        <v>3.5409204719474459E-3</v>
      </c>
      <c r="DN82" s="45">
        <f>IF(AND(ISNUMBER(H81),ISNUMBER(H82)),CL82*'Sector weights'!G69,"")</f>
        <v>2.2928216483063139E-2</v>
      </c>
      <c r="DO82" s="45">
        <f>IF(AND(ISNUMBER(I81),ISNUMBER(I82)),CM82*'Sector weights'!H69,"")</f>
        <v>2.1453751152199472E-2</v>
      </c>
      <c r="DP82" s="45">
        <f>IF(AND(ISNUMBER(J81),ISNUMBER(J82)),CN82*'Sector weights'!I69,"")</f>
        <v>7.3089523568452162E-3</v>
      </c>
      <c r="DQ82" s="45">
        <f>IF(AND(ISNUMBER(K81),ISNUMBER(K82)),CO82*'Sector weights'!J69,"")</f>
        <v>3.5257502222506384E-2</v>
      </c>
      <c r="DR82" s="45">
        <f>IF(AND(ISNUMBER(L81),ISNUMBER(L82)),CP82*'Sector weights'!K69,"")</f>
        <v>2.842239106680927E-3</v>
      </c>
      <c r="DS82" s="45">
        <f>IF(AND(ISNUMBER(M81),ISNUMBER(M82)),CQ82*'Sector weights'!L69,"")</f>
        <v>1.1693881946204019E-2</v>
      </c>
      <c r="DT82" s="45">
        <f>IF(AND(ISNUMBER(N81),ISNUMBER(N82)),CR82*'Sector weights'!M69,"")</f>
        <v>8.2191773758028153E-3</v>
      </c>
      <c r="DU82" s="45">
        <f>IF(AND(ISNUMBER(O81),ISNUMBER(O82)),CS82*'Sector weights'!N69,"")</f>
        <v>5.8871088050951636E-3</v>
      </c>
      <c r="DV82" s="45">
        <f>IF(AND(ISNUMBER(P81),ISNUMBER(P82)),CT82*'Sector weights'!O69,"")</f>
        <v>1.4571371580963615E-2</v>
      </c>
      <c r="DW82" s="45">
        <f>IF(AND(ISNUMBER(Q81),ISNUMBER(Q82)),CU82*'Sector weights'!P69,"")</f>
        <v>8.6430786785052418E-3</v>
      </c>
      <c r="DX82" s="45">
        <f>IF(AND(ISNUMBER(R81),ISNUMBER(R82)),CV82*'Sector weights'!Q69,"")</f>
        <v>8.8397451121605183E-3</v>
      </c>
      <c r="DY82" s="45">
        <f>IF(AND(ISNUMBER(S81),ISNUMBER(S82)),CW82*'Sector weights'!R69,"")</f>
        <v>2.6770729046189018E-2</v>
      </c>
      <c r="DZ82" s="45">
        <f>IF(AND(ISNUMBER(T81),ISNUMBER(T82)),CX82*'Sector weights'!S69,"")</f>
        <v>1.7812615863134224E-2</v>
      </c>
      <c r="EA82" s="45">
        <f>IF(AND(ISNUMBER(U81),ISNUMBER(U82)),CY82*'Sector weights'!T69,"")</f>
        <v>4.6539724304925346E-2</v>
      </c>
      <c r="EB82" s="45">
        <f>IF(AND(ISNUMBER(V81),ISNUMBER(V82)),CZ82*'Sector weights'!U69,"")</f>
        <v>5.1434558621634867E-2</v>
      </c>
      <c r="EC82" s="45">
        <f>IF(AND(ISNUMBER(W81),ISNUMBER(W82)),DA82*'Sector weights'!V69,"")</f>
        <v>3.2293298807886818E-2</v>
      </c>
      <c r="ED82" s="45">
        <f>IF(AND(ISNUMBER(X81),ISNUMBER(X82)),DB82*'Sector weights'!W69,"")</f>
        <v>3.1470319283003048E-2</v>
      </c>
      <c r="EE82" s="45">
        <f>IF(AND(ISNUMBER(Y81),ISNUMBER(Y82)),DC82*'Sector weights'!X69,"")</f>
        <v>4.7077823694868078E-2</v>
      </c>
      <c r="EF82" s="45" t="str">
        <f>IF(AND(ISNUMBER(Z81),ISNUMBER(Z82)),DD82*'Sector weights'!Y69,"")</f>
        <v/>
      </c>
      <c r="EG82" s="45" t="str">
        <f>IF(AND(ISNUMBER(AA81),ISNUMBER(AA82)),DE82*'Sector weights'!Z69,"")</f>
        <v/>
      </c>
      <c r="EH82" s="46">
        <f t="shared" si="167"/>
        <v>0.79495423691658118</v>
      </c>
      <c r="EI82" s="47">
        <f t="shared" si="168"/>
        <v>-5.0400364013574284E-2</v>
      </c>
      <c r="EK82" s="39">
        <f t="shared" si="169"/>
        <v>41274</v>
      </c>
      <c r="EL82" s="45">
        <f t="shared" si="170"/>
        <v>0.26196653145616633</v>
      </c>
      <c r="EM82" s="45">
        <f t="shared" si="136"/>
        <v>7.6277710520048614E-2</v>
      </c>
      <c r="EN82" s="45">
        <f t="shared" si="137"/>
        <v>9.695865300752543E-2</v>
      </c>
      <c r="EO82" s="45">
        <f t="shared" si="138"/>
        <v>5.5855840066349513E-2</v>
      </c>
      <c r="EP82" s="45">
        <f t="shared" si="139"/>
        <v>4.4542444174921906E-3</v>
      </c>
      <c r="EQ82" s="45">
        <f t="shared" si="140"/>
        <v>2.8842184138794798E-2</v>
      </c>
      <c r="ER82" s="45">
        <f t="shared" si="141"/>
        <v>2.6987403998767201E-2</v>
      </c>
      <c r="ES82" s="45">
        <f t="shared" si="142"/>
        <v>9.1941800136756593E-3</v>
      </c>
      <c r="ET82" s="45">
        <f t="shared" si="143"/>
        <v>4.4351612439051814E-2</v>
      </c>
      <c r="EU82" s="45">
        <f t="shared" si="144"/>
        <v>3.5753493404918836E-3</v>
      </c>
      <c r="EV82" s="45">
        <f t="shared" si="145"/>
        <v>1.4710132235487564E-2</v>
      </c>
      <c r="EW82" s="45">
        <f t="shared" si="146"/>
        <v>1.0339183054967852E-2</v>
      </c>
      <c r="EX82" s="45">
        <f t="shared" si="147"/>
        <v>7.4055946011807082E-3</v>
      </c>
      <c r="EY82" s="45">
        <f t="shared" si="148"/>
        <v>1.8329824415405521E-2</v>
      </c>
      <c r="EZ82" s="45">
        <f t="shared" si="149"/>
        <v>1.0872422935978648E-2</v>
      </c>
      <c r="FA82" s="45">
        <f t="shared" si="150"/>
        <v>1.1119816338670726E-2</v>
      </c>
      <c r="FB82" s="45">
        <f t="shared" si="151"/>
        <v>3.3675811515925302E-2</v>
      </c>
      <c r="FC82" s="45">
        <f t="shared" si="152"/>
        <v>2.2407095950862134E-2</v>
      </c>
      <c r="FD82" s="45">
        <f t="shared" si="153"/>
        <v>5.8543903716320476E-2</v>
      </c>
      <c r="FE82" s="45">
        <f t="shared" si="154"/>
        <v>6.4701282455120968E-2</v>
      </c>
      <c r="FF82" s="45">
        <f t="shared" si="155"/>
        <v>4.062284004315022E-2</v>
      </c>
      <c r="FG82" s="45">
        <f t="shared" si="156"/>
        <v>3.9587586079254271E-2</v>
      </c>
      <c r="FH82" s="45">
        <f t="shared" si="157"/>
        <v>5.9220797259312181E-2</v>
      </c>
      <c r="FI82" s="45" t="str">
        <f t="shared" si="158"/>
        <v/>
      </c>
      <c r="FJ82" s="45" t="str">
        <f t="shared" si="159"/>
        <v/>
      </c>
      <c r="FK82" s="46">
        <f t="shared" si="171"/>
        <v>1</v>
      </c>
      <c r="FL82" s="47">
        <f t="shared" si="172"/>
        <v>-6.340033384696947E-2</v>
      </c>
    </row>
    <row r="83" spans="1:168" x14ac:dyDescent="0.2">
      <c r="A83" t="s">
        <v>40</v>
      </c>
      <c r="B83" s="11">
        <v>41364</v>
      </c>
      <c r="C83" s="2">
        <v>1972.6</v>
      </c>
      <c r="D83" s="3">
        <v>126523</v>
      </c>
      <c r="E83" s="9">
        <v>68549.3</v>
      </c>
      <c r="F83" s="3">
        <v>529218</v>
      </c>
      <c r="G83" s="3">
        <v>11920</v>
      </c>
      <c r="H83" s="2">
        <v>81418</v>
      </c>
      <c r="I83" s="2">
        <v>1491847.6</v>
      </c>
      <c r="J83" s="2">
        <v>11183976.199999999</v>
      </c>
      <c r="K83" s="2">
        <v>1768115.9936057283</v>
      </c>
      <c r="L83" s="9">
        <v>10296.714</v>
      </c>
      <c r="M83" s="3">
        <v>577817</v>
      </c>
      <c r="N83" s="9">
        <v>5762.2939999999999</v>
      </c>
      <c r="O83" s="2">
        <v>50026.1</v>
      </c>
      <c r="P83" s="2">
        <v>25999.7</v>
      </c>
      <c r="Q83" s="3">
        <v>138276</v>
      </c>
      <c r="R83" s="3">
        <v>213948</v>
      </c>
      <c r="S83" s="2">
        <v>61804.4</v>
      </c>
      <c r="T83" s="2">
        <v>155573.1</v>
      </c>
      <c r="U83" s="3">
        <v>1227677</v>
      </c>
      <c r="V83" s="2">
        <v>113113</v>
      </c>
      <c r="W83" s="2">
        <v>96074.6</v>
      </c>
      <c r="X83" s="3">
        <v>1917736.3774337925</v>
      </c>
      <c r="Y83" s="2">
        <v>407645.7</v>
      </c>
      <c r="Z83" s="3" t="e">
        <v>#N/A</v>
      </c>
      <c r="AA83" s="3" t="e">
        <v>#N/A</v>
      </c>
      <c r="AC83" s="43">
        <f t="shared" si="160"/>
        <v>41364</v>
      </c>
      <c r="AD83" s="45">
        <f t="shared" si="161"/>
        <v>0.48904737646457974</v>
      </c>
      <c r="AE83" s="45">
        <f t="shared" si="88"/>
        <v>-1.079716037027767</v>
      </c>
      <c r="AF83" s="45">
        <f t="shared" si="89"/>
        <v>0.36265621888798005</v>
      </c>
      <c r="AG83" s="45">
        <f t="shared" si="90"/>
        <v>1.4505866949358959</v>
      </c>
      <c r="AH83" s="45">
        <f t="shared" si="91"/>
        <v>3.3466273625802012</v>
      </c>
      <c r="AI83" s="45">
        <f t="shared" si="92"/>
        <v>-5.0530022973493072</v>
      </c>
      <c r="AJ83" s="45">
        <f t="shared" si="93"/>
        <v>4.6000245961374642</v>
      </c>
      <c r="AK83" s="45">
        <f t="shared" si="94"/>
        <v>-4.7931142052185294</v>
      </c>
      <c r="AL83" s="45">
        <f t="shared" si="95"/>
        <v>6.160063415516781E-3</v>
      </c>
      <c r="AM83" s="45">
        <f t="shared" si="96"/>
        <v>8.7689243597943722E-2</v>
      </c>
      <c r="AN83" s="45">
        <f t="shared" si="97"/>
        <v>-2.388522119887293</v>
      </c>
      <c r="AO83" s="45">
        <f t="shared" si="98"/>
        <v>0.50383654954200274</v>
      </c>
      <c r="AP83" s="45">
        <f t="shared" si="99"/>
        <v>0.53900988586736975</v>
      </c>
      <c r="AQ83" s="45">
        <f t="shared" si="100"/>
        <v>-1.7325507122582406</v>
      </c>
      <c r="AR83" s="45">
        <f t="shared" si="101"/>
        <v>2.4980356692808403</v>
      </c>
      <c r="AS83" s="45">
        <f t="shared" si="102"/>
        <v>3.1104513865461092</v>
      </c>
      <c r="AT83" s="45">
        <f t="shared" si="103"/>
        <v>13.828642993959051</v>
      </c>
      <c r="AU83" s="45">
        <f t="shared" si="104"/>
        <v>0.1644371504342379</v>
      </c>
      <c r="AV83" s="45">
        <f t="shared" si="105"/>
        <v>4.0891162645576573</v>
      </c>
      <c r="AW83" s="45">
        <f t="shared" si="106"/>
        <v>1.1226814188089795</v>
      </c>
      <c r="AX83" s="45">
        <f t="shared" si="107"/>
        <v>-0.42906623165845925</v>
      </c>
      <c r="AY83" s="45">
        <f t="shared" si="108"/>
        <v>3.5278674534384935</v>
      </c>
      <c r="AZ83" s="45">
        <f t="shared" si="109"/>
        <v>-2.2479726401742672</v>
      </c>
      <c r="BA83" s="45" t="str">
        <f t="shared" si="110"/>
        <v/>
      </c>
      <c r="BB83" s="45" t="str">
        <f t="shared" si="111"/>
        <v/>
      </c>
      <c r="BD83" s="39">
        <f t="shared" si="162"/>
        <v>41364</v>
      </c>
      <c r="BE83" s="44">
        <f>IF(AND(ISNUMBER(C82),ISNUMBER(C83)),INDEX('Country weights'!$B$6:$FB$133,MATCH(Goods!$BD83,'Country weights'!$A$6:$A$133,0),MATCH(Goods!BE$1,'Country weights'!$B$3:$FB$3,0)),"")</f>
        <v>0.16078122169157741</v>
      </c>
      <c r="BF83" s="44">
        <f>IF(AND(ISNUMBER(D82),ISNUMBER(D83)),INDEX('Country weights'!$B$6:$FB$133,MATCH(Goods!$BD83,'Country weights'!$A$6:$A$133,0),MATCH(Goods!BF$1,'Country weights'!$B$3:$FB$3,0)),"")</f>
        <v>5.1216135101872957E-2</v>
      </c>
      <c r="BG83" s="44">
        <f>IF(AND(ISNUMBER(E82),ISNUMBER(E83)),INDEX('Country weights'!$B$6:$FB$133,MATCH(Goods!$BD83,'Country weights'!$A$6:$A$133,0),MATCH(Goods!BG$1,'Country weights'!$B$3:$FB$3,0)),"")</f>
        <v>5.5540806579137188E-2</v>
      </c>
      <c r="BH83" s="44">
        <f>IF(AND(ISNUMBER(F82),ISNUMBER(F83)),INDEX('Country weights'!$B$6:$FB$133,MATCH(Goods!$BD83,'Country weights'!$A$6:$A$133,0),MATCH(Goods!BH$1,'Country weights'!$B$3:$FB$3,0)),"")</f>
        <v>3.423514820827521E-2</v>
      </c>
      <c r="BI83" s="44">
        <f>IF(AND(ISNUMBER(G82),ISNUMBER(G83)),INDEX('Country weights'!$B$6:$FB$133,MATCH(Goods!$BD83,'Country weights'!$A$6:$A$133,0),MATCH(Goods!BI$1,'Country weights'!$B$3:$FB$3,0)),"")</f>
        <v>2.9864972989220419E-3</v>
      </c>
      <c r="BJ83" s="44">
        <f>IF(AND(ISNUMBER(H82),ISNUMBER(H83)),INDEX('Country weights'!$B$6:$FB$133,MATCH(Goods!$BD83,'Country weights'!$A$6:$A$133,0),MATCH(Goods!BJ$1,'Country weights'!$B$3:$FB$3,0)),"")</f>
        <v>1.8772268100422356E-2</v>
      </c>
      <c r="BK83" s="44">
        <f>IF(AND(ISNUMBER(I82),ISNUMBER(I83)),INDEX('Country weights'!$B$6:$FB$133,MATCH(Goods!$BD83,'Country weights'!$A$6:$A$133,0),MATCH(Goods!BK$1,'Country weights'!$B$3:$FB$3,0)),"")</f>
        <v>1.5972259033065067E-2</v>
      </c>
      <c r="BL83" s="44">
        <f>IF(AND(ISNUMBER(J82),ISNUMBER(J83)),INDEX('Country weights'!$B$6:$FB$133,MATCH(Goods!$BD83,'Country weights'!$A$6:$A$133,0),MATCH(Goods!BL$1,'Country weights'!$B$3:$FB$3,0)),"")</f>
        <v>5.2772701309142158E-3</v>
      </c>
      <c r="BM83" s="44">
        <f>IF(AND(ISNUMBER(K82),ISNUMBER(K83)),INDEX('Country weights'!$B$6:$FB$133,MATCH(Goods!$BD83,'Country weights'!$A$6:$A$133,0),MATCH(Goods!BM$1,'Country weights'!$B$3:$FB$3,0)),"")</f>
        <v>2.4644801850743726E-2</v>
      </c>
      <c r="BN83" s="44">
        <f>IF(AND(ISNUMBER(L82),ISNUMBER(L83)),INDEX('Country weights'!$B$6:$FB$133,MATCH(Goods!$BD83,'Country weights'!$A$6:$A$133,0),MATCH(Goods!BN$1,'Country weights'!$B$3:$FB$3,0)),"")</f>
        <v>2.1138902805151755E-3</v>
      </c>
      <c r="BO83" s="44">
        <f>IF(AND(ISNUMBER(M82),ISNUMBER(M83)),INDEX('Country weights'!$B$6:$FB$133,MATCH(Goods!$BD83,'Country weights'!$A$6:$A$133,0),MATCH(Goods!BO$1,'Country weights'!$B$3:$FB$3,0)),"")</f>
        <v>8.6523392193017176E-3</v>
      </c>
      <c r="BP83" s="44">
        <f>IF(AND(ISNUMBER(N82),ISNUMBER(N83)),INDEX('Country weights'!$B$6:$FB$133,MATCH(Goods!$BD83,'Country weights'!$A$6:$A$133,0),MATCH(Goods!BP$1,'Country weights'!$B$3:$FB$3,0)),"")</f>
        <v>6.1863243651450088E-3</v>
      </c>
      <c r="BQ83" s="44">
        <f>IF(AND(ISNUMBER(O82),ISNUMBER(O83)),INDEX('Country weights'!$B$6:$FB$133,MATCH(Goods!$BD83,'Country weights'!$A$6:$A$133,0),MATCH(Goods!BQ$1,'Country weights'!$B$3:$FB$3,0)),"")</f>
        <v>4.5377155742744885E-3</v>
      </c>
      <c r="BR83" s="44">
        <f>IF(AND(ISNUMBER(P82),ISNUMBER(P83)),INDEX('Country weights'!$B$6:$FB$133,MATCH(Goods!$BD83,'Country weights'!$A$6:$A$133,0),MATCH(Goods!BR$1,'Country weights'!$B$3:$FB$3,0)),"")</f>
        <v>1.3125524852714305E-2</v>
      </c>
      <c r="BS83" s="44">
        <f>IF(AND(ISNUMBER(Q82),ISNUMBER(Q83)),INDEX('Country weights'!$B$6:$FB$133,MATCH(Goods!$BD83,'Country weights'!$A$6:$A$133,0),MATCH(Goods!BS$1,'Country weights'!$B$3:$FB$3,0)),"")</f>
        <v>9.6292513913255363E-3</v>
      </c>
      <c r="BT83" s="44">
        <f>IF(AND(ISNUMBER(R82),ISNUMBER(R83)),INDEX('Country weights'!$B$6:$FB$133,MATCH(Goods!$BD83,'Country weights'!$A$6:$A$133,0),MATCH(Goods!BT$1,'Country weights'!$B$3:$FB$3,0)),"")</f>
        <v>8.5941275712924474E-3</v>
      </c>
      <c r="BU83" s="44">
        <f>IF(AND(ISNUMBER(S82),ISNUMBER(S83)),INDEX('Country weights'!$B$6:$FB$133,MATCH(Goods!$BD83,'Country weights'!$A$6:$A$133,0),MATCH(Goods!BU$1,'Country weights'!$B$3:$FB$3,0)),"")</f>
        <v>2.5306621785616462E-2</v>
      </c>
      <c r="BV83" s="44">
        <f>IF(AND(ISNUMBER(T82),ISNUMBER(T83)),INDEX('Country weights'!$B$6:$FB$133,MATCH(Goods!$BD83,'Country weights'!$A$6:$A$133,0),MATCH(Goods!BV$1,'Country weights'!$B$3:$FB$3,0)),"")</f>
        <v>1.3452699190747668E-2</v>
      </c>
      <c r="BW83" s="44">
        <f>IF(AND(ISNUMBER(U82),ISNUMBER(U83)),INDEX('Country weights'!$B$6:$FB$133,MATCH(Goods!$BD83,'Country weights'!$A$6:$A$133,0),MATCH(Goods!BW$1,'Country weights'!$B$3:$FB$3,0)),"")</f>
        <v>3.5422242085685861E-2</v>
      </c>
      <c r="BX83" s="44">
        <f>IF(AND(ISNUMBER(V82),ISNUMBER(V83)),INDEX('Country weights'!$B$6:$FB$133,MATCH(Goods!$BD83,'Country weights'!$A$6:$A$133,0),MATCH(Goods!BX$1,'Country weights'!$B$3:$FB$3,0)),"")</f>
        <v>3.7648942123441428E-2</v>
      </c>
      <c r="BY83" s="44">
        <f>IF(AND(ISNUMBER(W82),ISNUMBER(W83)),INDEX('Country weights'!$B$6:$FB$133,MATCH(Goods!$BD83,'Country weights'!$A$6:$A$133,0),MATCH(Goods!BY$1,'Country weights'!$B$3:$FB$3,0)),"")</f>
        <v>3.074049097477749E-2</v>
      </c>
      <c r="BZ83" s="44">
        <f>IF(AND(ISNUMBER(X82),ISNUMBER(X83)),INDEX('Country weights'!$B$6:$FB$133,MATCH(Goods!$BD83,'Country weights'!$A$6:$A$133,0),MATCH(Goods!BZ$1,'Country weights'!$B$3:$FB$3,0)),"")</f>
        <v>2.2188843116914447E-2</v>
      </c>
      <c r="CA83" s="44">
        <f>IF(AND(ISNUMBER(Y82),ISNUMBER(Y83)),INDEX('Country weights'!$B$6:$FB$133,MATCH(Goods!$BD83,'Country weights'!$A$6:$A$133,0),MATCH(Goods!CA$1,'Country weights'!$B$3:$FB$3,0)),"")</f>
        <v>3.1672866149763987E-2</v>
      </c>
      <c r="CB83" s="44" t="str">
        <f>IF(AND(ISNUMBER(Z82),ISNUMBER(Z83)),INDEX('Country weights'!$B$6:$FB$133,MATCH(Goods!$BD83,'Country weights'!$A$6:$A$133,0),MATCH(Goods!CB$1,'Country weights'!$B$3:$FB$3,0)),"")</f>
        <v/>
      </c>
      <c r="CC83" s="44" t="str">
        <f>IF(AND(ISNUMBER(AA82),ISNUMBER(AA83)),INDEX('Country weights'!$B$6:$FB$133,MATCH(Goods!$BD83,'Country weights'!$A$6:$A$133,0),MATCH(Goods!CC$1,'Country weights'!$B$3:$FB$3,0)),"")</f>
        <v/>
      </c>
      <c r="CD83" s="46">
        <f t="shared" si="163"/>
        <v>0.61869828667644622</v>
      </c>
      <c r="CF83" s="39">
        <f t="shared" si="164"/>
        <v>41364</v>
      </c>
      <c r="CG83" s="45">
        <f t="shared" si="165"/>
        <v>0.25987015828873528</v>
      </c>
      <c r="CH83" s="45">
        <f t="shared" si="112"/>
        <v>8.2780470230487138E-2</v>
      </c>
      <c r="CI83" s="45">
        <f t="shared" si="113"/>
        <v>8.9770422474408348E-2</v>
      </c>
      <c r="CJ83" s="45">
        <f t="shared" si="114"/>
        <v>5.5334157125569647E-2</v>
      </c>
      <c r="CK83" s="45">
        <f t="shared" si="115"/>
        <v>4.8270657333884899E-3</v>
      </c>
      <c r="CL83" s="45">
        <f t="shared" si="116"/>
        <v>3.0341555011028309E-2</v>
      </c>
      <c r="CM83" s="45">
        <f t="shared" si="117"/>
        <v>2.5815909591192874E-2</v>
      </c>
      <c r="CN83" s="45">
        <f t="shared" si="118"/>
        <v>8.5296343057015955E-3</v>
      </c>
      <c r="CO83" s="45">
        <f t="shared" si="119"/>
        <v>3.9833311941320997E-2</v>
      </c>
      <c r="CP83" s="45">
        <f t="shared" si="120"/>
        <v>3.41667388780188E-3</v>
      </c>
      <c r="CQ83" s="45">
        <f t="shared" si="121"/>
        <v>1.3984747340712349E-2</v>
      </c>
      <c r="CR83" s="45">
        <f t="shared" si="122"/>
        <v>9.9989356660045228E-3</v>
      </c>
      <c r="CS83" s="45">
        <f t="shared" si="123"/>
        <v>7.3342947152002175E-3</v>
      </c>
      <c r="CT83" s="45">
        <f t="shared" si="124"/>
        <v>2.1214742525347278E-2</v>
      </c>
      <c r="CU83" s="45">
        <f t="shared" si="125"/>
        <v>1.5563727262043057E-2</v>
      </c>
      <c r="CV83" s="45">
        <f t="shared" si="126"/>
        <v>1.3890660046044095E-2</v>
      </c>
      <c r="CW83" s="45">
        <f t="shared" si="127"/>
        <v>4.0903009319065375E-2</v>
      </c>
      <c r="CX83" s="45">
        <f t="shared" si="128"/>
        <v>2.1743553328737238E-2</v>
      </c>
      <c r="CY83" s="45">
        <f t="shared" si="129"/>
        <v>5.7252853044039924E-2</v>
      </c>
      <c r="CZ83" s="45">
        <f t="shared" si="130"/>
        <v>6.0851860970370326E-2</v>
      </c>
      <c r="DA83" s="45">
        <f t="shared" si="131"/>
        <v>4.968575416607466E-2</v>
      </c>
      <c r="DB83" s="45">
        <f t="shared" si="132"/>
        <v>3.5863753940728625E-2</v>
      </c>
      <c r="DC83" s="45">
        <f t="shared" si="133"/>
        <v>5.1192749085997705E-2</v>
      </c>
      <c r="DD83" s="45" t="str">
        <f t="shared" si="134"/>
        <v/>
      </c>
      <c r="DE83" s="45" t="str">
        <f t="shared" si="135"/>
        <v/>
      </c>
      <c r="DF83" s="46">
        <f t="shared" si="166"/>
        <v>0.99999999999999989</v>
      </c>
      <c r="DG83" s="47">
        <f>SUMPRODUCT(AD83:BB83,CG83:DE83,'Sector weights'!B70:Z70)</f>
        <v>0.74292379033837008</v>
      </c>
      <c r="DI83" s="45">
        <f>IF(AND(ISNUMBER(C82),ISNUMBER(C83)),CG83*'Sector weights'!B70,"")</f>
        <v>0.20726682948187364</v>
      </c>
      <c r="DJ83" s="45">
        <f>IF(AND(ISNUMBER(D82),ISNUMBER(D83)),CH83*'Sector weights'!C70,"")</f>
        <v>6.2444065277338437E-2</v>
      </c>
      <c r="DK83" s="45">
        <f>IF(AND(ISNUMBER(E82),ISNUMBER(E83)),CI83*'Sector weights'!D70,"")</f>
        <v>7.2138853415165891E-2</v>
      </c>
      <c r="DL83" s="45">
        <f>IF(AND(ISNUMBER(F82),ISNUMBER(F83)),CJ83*'Sector weights'!E70,"")</f>
        <v>4.417922995253875E-2</v>
      </c>
      <c r="DM83" s="45">
        <f>IF(AND(ISNUMBER(G82),ISNUMBER(G83)),CK83*'Sector weights'!F70,"")</f>
        <v>3.6063852940084753E-3</v>
      </c>
      <c r="DN83" s="45">
        <f>IF(AND(ISNUMBER(H82),ISNUMBER(H83)),CL83*'Sector weights'!G70,"")</f>
        <v>2.1388620031655134E-2</v>
      </c>
      <c r="DO83" s="45">
        <f>IF(AND(ISNUMBER(I82),ISNUMBER(I83)),CM83*'Sector weights'!H70,"")</f>
        <v>2.1449749753823785E-2</v>
      </c>
      <c r="DP83" s="45">
        <f>IF(AND(ISNUMBER(J82),ISNUMBER(J83)),CN83*'Sector weights'!I70,"")</f>
        <v>7.2795714524253605E-3</v>
      </c>
      <c r="DQ83" s="45">
        <f>IF(AND(ISNUMBER(K82),ISNUMBER(K83)),CO83*'Sector weights'!J70,"")</f>
        <v>3.6451353265559705E-2</v>
      </c>
      <c r="DR83" s="45">
        <f>IF(AND(ISNUMBER(L82),ISNUMBER(L83)),CP83*'Sector weights'!K70,"")</f>
        <v>3.0204629314266405E-3</v>
      </c>
      <c r="DS83" s="45">
        <f>IF(AND(ISNUMBER(M82),ISNUMBER(M83)),CQ83*'Sector weights'!L70,"")</f>
        <v>1.1739600089083717E-2</v>
      </c>
      <c r="DT83" s="45">
        <f>IF(AND(ISNUMBER(N82),ISNUMBER(N83)),CR83*'Sector weights'!M70,"")</f>
        <v>8.5633545251411983E-3</v>
      </c>
      <c r="DU83" s="45">
        <f>IF(AND(ISNUMBER(O82),ISNUMBER(O83)),CS83*'Sector weights'!N70,"")</f>
        <v>6.2042842718008336E-3</v>
      </c>
      <c r="DV83" s="45">
        <f>IF(AND(ISNUMBER(P82),ISNUMBER(P83)),CT83*'Sector weights'!O70,"")</f>
        <v>1.4788144735508053E-2</v>
      </c>
      <c r="DW83" s="45">
        <f>IF(AND(ISNUMBER(Q82),ISNUMBER(Q83)),CU83*'Sector weights'!P70,"")</f>
        <v>9.1574975249287156E-3</v>
      </c>
      <c r="DX83" s="45">
        <f>IF(AND(ISNUMBER(R82),ISNUMBER(R83)),CV83*'Sector weights'!Q70,"")</f>
        <v>9.3846068695404555E-3</v>
      </c>
      <c r="DY83" s="45">
        <f>IF(AND(ISNUMBER(S82),ISNUMBER(S83)),CW83*'Sector weights'!R70,"")</f>
        <v>2.7918296720482294E-2</v>
      </c>
      <c r="DZ83" s="45">
        <f>IF(AND(ISNUMBER(T82),ISNUMBER(T83)),CX83*'Sector weights'!S70,"")</f>
        <v>1.8472487804173546E-2</v>
      </c>
      <c r="EA83" s="45">
        <f>IF(AND(ISNUMBER(U82),ISNUMBER(U83)),CY83*'Sector weights'!T70,"")</f>
        <v>5.0164893898419431E-2</v>
      </c>
      <c r="EB83" s="45">
        <f>IF(AND(ISNUMBER(V82),ISNUMBER(V83)),CZ83*'Sector weights'!U70,"")</f>
        <v>4.9729742953273197E-2</v>
      </c>
      <c r="EC83" s="45">
        <f>IF(AND(ISNUMBER(W82),ISNUMBER(W83)),DA83*'Sector weights'!V70,"")</f>
        <v>3.3708038062561028E-2</v>
      </c>
      <c r="ED83" s="45">
        <f>IF(AND(ISNUMBER(X82),ISNUMBER(X83)),DB83*'Sector weights'!W70,"")</f>
        <v>3.0379047184677051E-2</v>
      </c>
      <c r="EE83" s="45">
        <f>IF(AND(ISNUMBER(Y82),ISNUMBER(Y83)),DC83*'Sector weights'!X70,"")</f>
        <v>4.3758785383749214E-2</v>
      </c>
      <c r="EF83" s="45" t="str">
        <f>IF(AND(ISNUMBER(Z82),ISNUMBER(Z83)),DD83*'Sector weights'!Y70,"")</f>
        <v/>
      </c>
      <c r="EG83" s="45" t="str">
        <f>IF(AND(ISNUMBER(AA82),ISNUMBER(AA83)),DE83*'Sector weights'!Z70,"")</f>
        <v/>
      </c>
      <c r="EH83" s="46">
        <f t="shared" si="167"/>
        <v>0.79319390087915453</v>
      </c>
      <c r="EI83" s="47">
        <f t="shared" si="168"/>
        <v>0.74292379033837008</v>
      </c>
      <c r="EK83" s="39">
        <f t="shared" si="169"/>
        <v>41364</v>
      </c>
      <c r="EL83" s="45">
        <f t="shared" si="170"/>
        <v>0.26130663542942617</v>
      </c>
      <c r="EM83" s="45">
        <f t="shared" si="136"/>
        <v>7.8724842952179963E-2</v>
      </c>
      <c r="EN83" s="45">
        <f t="shared" si="137"/>
        <v>9.0947312296790414E-2</v>
      </c>
      <c r="EO83" s="45">
        <f t="shared" si="138"/>
        <v>5.5697894176407171E-2</v>
      </c>
      <c r="EP83" s="45">
        <f t="shared" si="139"/>
        <v>4.5466629156014132E-3</v>
      </c>
      <c r="EQ83" s="45">
        <f t="shared" si="140"/>
        <v>2.6965184689328257E-2</v>
      </c>
      <c r="ER83" s="45">
        <f t="shared" si="141"/>
        <v>2.7042252506038519E-2</v>
      </c>
      <c r="ES83" s="45">
        <f t="shared" si="142"/>
        <v>9.1775434031412511E-3</v>
      </c>
      <c r="ET83" s="45">
        <f t="shared" si="143"/>
        <v>4.5955160806403099E-2</v>
      </c>
      <c r="EU83" s="45">
        <f t="shared" si="144"/>
        <v>3.8079754875558693E-3</v>
      </c>
      <c r="EV83" s="45">
        <f t="shared" si="145"/>
        <v>1.4800416488417099E-2</v>
      </c>
      <c r="EW83" s="45">
        <f t="shared" si="146"/>
        <v>1.0796041819849861E-2</v>
      </c>
      <c r="EX83" s="45">
        <f t="shared" si="147"/>
        <v>7.8219011327799841E-3</v>
      </c>
      <c r="EY83" s="45">
        <f t="shared" si="148"/>
        <v>1.8643795318039228E-2</v>
      </c>
      <c r="EZ83" s="45">
        <f t="shared" si="149"/>
        <v>1.1545093217155092E-2</v>
      </c>
      <c r="FA83" s="45">
        <f t="shared" si="150"/>
        <v>1.1831415822964363E-2</v>
      </c>
      <c r="FB83" s="45">
        <f t="shared" si="151"/>
        <v>3.5197316431125371E-2</v>
      </c>
      <c r="FC83" s="45">
        <f t="shared" si="152"/>
        <v>2.3288741609963394E-2</v>
      </c>
      <c r="FD83" s="45">
        <f t="shared" si="153"/>
        <v>6.3244175028095942E-2</v>
      </c>
      <c r="FE83" s="45">
        <f t="shared" si="154"/>
        <v>6.2695569013016997E-2</v>
      </c>
      <c r="FF83" s="45">
        <f t="shared" si="155"/>
        <v>4.2496592605162441E-2</v>
      </c>
      <c r="FG83" s="45">
        <f t="shared" si="156"/>
        <v>3.8299647981415066E-2</v>
      </c>
      <c r="FH83" s="45">
        <f t="shared" si="157"/>
        <v>5.5167828869143051E-2</v>
      </c>
      <c r="FI83" s="45" t="str">
        <f t="shared" si="158"/>
        <v/>
      </c>
      <c r="FJ83" s="45" t="str">
        <f t="shared" si="159"/>
        <v/>
      </c>
      <c r="FK83" s="46">
        <f t="shared" si="171"/>
        <v>1</v>
      </c>
      <c r="FL83" s="47">
        <f t="shared" si="172"/>
        <v>0.93662317563830677</v>
      </c>
    </row>
    <row r="84" spans="1:168" x14ac:dyDescent="0.2">
      <c r="A84" t="s">
        <v>41</v>
      </c>
      <c r="B84" s="11">
        <v>41455</v>
      </c>
      <c r="C84" s="2">
        <v>2005</v>
      </c>
      <c r="D84" s="3">
        <v>134531</v>
      </c>
      <c r="E84" s="9">
        <v>71460.899999999994</v>
      </c>
      <c r="F84" s="3">
        <v>535729</v>
      </c>
      <c r="G84" s="3">
        <v>11990</v>
      </c>
      <c r="H84" s="2">
        <v>84682</v>
      </c>
      <c r="I84" s="2">
        <v>1474047.2</v>
      </c>
      <c r="J84" s="2">
        <v>11612433.300000001</v>
      </c>
      <c r="K84" s="2">
        <v>1813857.7594074875</v>
      </c>
      <c r="L84" s="9">
        <v>10746.782300000001</v>
      </c>
      <c r="M84" s="3">
        <v>588963</v>
      </c>
      <c r="N84" s="9">
        <v>5931.5709999999999</v>
      </c>
      <c r="O84" s="2">
        <v>52582.400000000001</v>
      </c>
      <c r="P84" s="2">
        <v>26323.200000000001</v>
      </c>
      <c r="Q84" s="3">
        <v>134105</v>
      </c>
      <c r="R84" s="3">
        <v>214723</v>
      </c>
      <c r="S84" s="2">
        <v>73106</v>
      </c>
      <c r="T84" s="2">
        <v>154235.20000000001</v>
      </c>
      <c r="U84" s="3">
        <v>1235202</v>
      </c>
      <c r="V84" s="2">
        <v>114576.5</v>
      </c>
      <c r="W84" s="2">
        <v>101614.1</v>
      </c>
      <c r="X84" s="3">
        <v>1875449.210251814</v>
      </c>
      <c r="Y84" s="2">
        <v>423783.2</v>
      </c>
      <c r="Z84" s="3" t="e">
        <v>#N/A</v>
      </c>
      <c r="AA84" s="3" t="e">
        <v>#N/A</v>
      </c>
      <c r="AC84" s="43">
        <f t="shared" si="160"/>
        <v>41455</v>
      </c>
      <c r="AD84" s="45">
        <f t="shared" si="161"/>
        <v>1.6425022812531775</v>
      </c>
      <c r="AE84" s="45">
        <f t="shared" si="88"/>
        <v>6.3292840036989428</v>
      </c>
      <c r="AF84" s="45">
        <f t="shared" si="89"/>
        <v>4.2474540221417056</v>
      </c>
      <c r="AG84" s="45">
        <f t="shared" si="90"/>
        <v>1.2303058474957496</v>
      </c>
      <c r="AH84" s="45">
        <f t="shared" si="91"/>
        <v>0.58724832214764877</v>
      </c>
      <c r="AI84" s="45">
        <f t="shared" si="92"/>
        <v>4.0089415117050331</v>
      </c>
      <c r="AJ84" s="45">
        <f t="shared" si="93"/>
        <v>-1.193178177181109</v>
      </c>
      <c r="AK84" s="45">
        <f t="shared" si="94"/>
        <v>3.8309908062930331</v>
      </c>
      <c r="AL84" s="45">
        <f t="shared" si="95"/>
        <v>2.5870342198804464</v>
      </c>
      <c r="AM84" s="45">
        <f t="shared" si="96"/>
        <v>4.3709896186298058</v>
      </c>
      <c r="AN84" s="45">
        <f t="shared" si="97"/>
        <v>1.9289844362488484</v>
      </c>
      <c r="AO84" s="45">
        <f t="shared" si="98"/>
        <v>2.937666838936015</v>
      </c>
      <c r="AP84" s="45">
        <f t="shared" si="99"/>
        <v>5.1099326151748947</v>
      </c>
      <c r="AQ84" s="45">
        <f t="shared" si="100"/>
        <v>1.2442451259053078</v>
      </c>
      <c r="AR84" s="45">
        <f t="shared" si="101"/>
        <v>-3.0164309063033357</v>
      </c>
      <c r="AS84" s="45">
        <f t="shared" si="102"/>
        <v>0.36223755305027083</v>
      </c>
      <c r="AT84" s="45">
        <f t="shared" si="103"/>
        <v>18.286076719456858</v>
      </c>
      <c r="AU84" s="45">
        <f t="shared" si="104"/>
        <v>-0.85998157779204609</v>
      </c>
      <c r="AV84" s="45">
        <f t="shared" si="105"/>
        <v>0.6129462391166296</v>
      </c>
      <c r="AW84" s="45">
        <f t="shared" si="106"/>
        <v>1.2938389044583776</v>
      </c>
      <c r="AX84" s="45">
        <f t="shared" si="107"/>
        <v>5.7658319680748082</v>
      </c>
      <c r="AY84" s="45">
        <f t="shared" si="108"/>
        <v>-2.205056319501264</v>
      </c>
      <c r="AZ84" s="45">
        <f t="shared" si="109"/>
        <v>3.9587072793850098</v>
      </c>
      <c r="BA84" s="45" t="str">
        <f t="shared" si="110"/>
        <v/>
      </c>
      <c r="BB84" s="45" t="str">
        <f t="shared" si="111"/>
        <v/>
      </c>
      <c r="BD84" s="39">
        <f t="shared" si="162"/>
        <v>41455</v>
      </c>
      <c r="BE84" s="44">
        <f>IF(AND(ISNUMBER(C83),ISNUMBER(C84)),INDEX('Country weights'!$B$6:$FB$133,MATCH(Goods!$BD84,'Country weights'!$A$6:$A$133,0),MATCH(Goods!BE$1,'Country weights'!$B$3:$FB$3,0)),"")</f>
        <v>0.16078122169157741</v>
      </c>
      <c r="BF84" s="44">
        <f>IF(AND(ISNUMBER(D83),ISNUMBER(D84)),INDEX('Country weights'!$B$6:$FB$133,MATCH(Goods!$BD84,'Country weights'!$A$6:$A$133,0),MATCH(Goods!BF$1,'Country weights'!$B$3:$FB$3,0)),"")</f>
        <v>5.1216135101872957E-2</v>
      </c>
      <c r="BG84" s="44">
        <f>IF(AND(ISNUMBER(E83),ISNUMBER(E84)),INDEX('Country weights'!$B$6:$FB$133,MATCH(Goods!$BD84,'Country weights'!$A$6:$A$133,0),MATCH(Goods!BG$1,'Country weights'!$B$3:$FB$3,0)),"")</f>
        <v>5.5540806579137188E-2</v>
      </c>
      <c r="BH84" s="44">
        <f>IF(AND(ISNUMBER(F83),ISNUMBER(F84)),INDEX('Country weights'!$B$6:$FB$133,MATCH(Goods!$BD84,'Country weights'!$A$6:$A$133,0),MATCH(Goods!BH$1,'Country weights'!$B$3:$FB$3,0)),"")</f>
        <v>3.423514820827521E-2</v>
      </c>
      <c r="BI84" s="44">
        <f>IF(AND(ISNUMBER(G83),ISNUMBER(G84)),INDEX('Country weights'!$B$6:$FB$133,MATCH(Goods!$BD84,'Country weights'!$A$6:$A$133,0),MATCH(Goods!BI$1,'Country weights'!$B$3:$FB$3,0)),"")</f>
        <v>2.9864972989220419E-3</v>
      </c>
      <c r="BJ84" s="44">
        <f>IF(AND(ISNUMBER(H83),ISNUMBER(H84)),INDEX('Country weights'!$B$6:$FB$133,MATCH(Goods!$BD84,'Country weights'!$A$6:$A$133,0),MATCH(Goods!BJ$1,'Country weights'!$B$3:$FB$3,0)),"")</f>
        <v>1.8772268100422356E-2</v>
      </c>
      <c r="BK84" s="44">
        <f>IF(AND(ISNUMBER(I83),ISNUMBER(I84)),INDEX('Country weights'!$B$6:$FB$133,MATCH(Goods!$BD84,'Country weights'!$A$6:$A$133,0),MATCH(Goods!BK$1,'Country weights'!$B$3:$FB$3,0)),"")</f>
        <v>1.5972259033065067E-2</v>
      </c>
      <c r="BL84" s="44">
        <f>IF(AND(ISNUMBER(J83),ISNUMBER(J84)),INDEX('Country weights'!$B$6:$FB$133,MATCH(Goods!$BD84,'Country weights'!$A$6:$A$133,0),MATCH(Goods!BL$1,'Country weights'!$B$3:$FB$3,0)),"")</f>
        <v>5.2772701309142158E-3</v>
      </c>
      <c r="BM84" s="44">
        <f>IF(AND(ISNUMBER(K83),ISNUMBER(K84)),INDEX('Country weights'!$B$6:$FB$133,MATCH(Goods!$BD84,'Country weights'!$A$6:$A$133,0),MATCH(Goods!BM$1,'Country weights'!$B$3:$FB$3,0)),"")</f>
        <v>2.4644801850743726E-2</v>
      </c>
      <c r="BN84" s="44">
        <f>IF(AND(ISNUMBER(L83),ISNUMBER(L84)),INDEX('Country weights'!$B$6:$FB$133,MATCH(Goods!$BD84,'Country weights'!$A$6:$A$133,0),MATCH(Goods!BN$1,'Country weights'!$B$3:$FB$3,0)),"")</f>
        <v>2.1138902805151755E-3</v>
      </c>
      <c r="BO84" s="44">
        <f>IF(AND(ISNUMBER(M83),ISNUMBER(M84)),INDEX('Country weights'!$B$6:$FB$133,MATCH(Goods!$BD84,'Country weights'!$A$6:$A$133,0),MATCH(Goods!BO$1,'Country weights'!$B$3:$FB$3,0)),"")</f>
        <v>8.6523392193017176E-3</v>
      </c>
      <c r="BP84" s="44">
        <f>IF(AND(ISNUMBER(N83),ISNUMBER(N84)),INDEX('Country weights'!$B$6:$FB$133,MATCH(Goods!$BD84,'Country weights'!$A$6:$A$133,0),MATCH(Goods!BP$1,'Country weights'!$B$3:$FB$3,0)),"")</f>
        <v>6.1863243651450088E-3</v>
      </c>
      <c r="BQ84" s="44">
        <f>IF(AND(ISNUMBER(O83),ISNUMBER(O84)),INDEX('Country weights'!$B$6:$FB$133,MATCH(Goods!$BD84,'Country weights'!$A$6:$A$133,0),MATCH(Goods!BQ$1,'Country weights'!$B$3:$FB$3,0)),"")</f>
        <v>4.5377155742744885E-3</v>
      </c>
      <c r="BR84" s="44">
        <f>IF(AND(ISNUMBER(P83),ISNUMBER(P84)),INDEX('Country weights'!$B$6:$FB$133,MATCH(Goods!$BD84,'Country weights'!$A$6:$A$133,0),MATCH(Goods!BR$1,'Country weights'!$B$3:$FB$3,0)),"")</f>
        <v>1.3125524852714305E-2</v>
      </c>
      <c r="BS84" s="44">
        <f>IF(AND(ISNUMBER(Q83),ISNUMBER(Q84)),INDEX('Country weights'!$B$6:$FB$133,MATCH(Goods!$BD84,'Country weights'!$A$6:$A$133,0),MATCH(Goods!BS$1,'Country weights'!$B$3:$FB$3,0)),"")</f>
        <v>9.6292513913255363E-3</v>
      </c>
      <c r="BT84" s="44">
        <f>IF(AND(ISNUMBER(R83),ISNUMBER(R84)),INDEX('Country weights'!$B$6:$FB$133,MATCH(Goods!$BD84,'Country weights'!$A$6:$A$133,0),MATCH(Goods!BT$1,'Country weights'!$B$3:$FB$3,0)),"")</f>
        <v>8.5941275712924474E-3</v>
      </c>
      <c r="BU84" s="44">
        <f>IF(AND(ISNUMBER(S83),ISNUMBER(S84)),INDEX('Country weights'!$B$6:$FB$133,MATCH(Goods!$BD84,'Country weights'!$A$6:$A$133,0),MATCH(Goods!BU$1,'Country weights'!$B$3:$FB$3,0)),"")</f>
        <v>2.5306621785616462E-2</v>
      </c>
      <c r="BV84" s="44">
        <f>IF(AND(ISNUMBER(T83),ISNUMBER(T84)),INDEX('Country weights'!$B$6:$FB$133,MATCH(Goods!$BD84,'Country weights'!$A$6:$A$133,0),MATCH(Goods!BV$1,'Country weights'!$B$3:$FB$3,0)),"")</f>
        <v>1.3452699190747668E-2</v>
      </c>
      <c r="BW84" s="44">
        <f>IF(AND(ISNUMBER(U83),ISNUMBER(U84)),INDEX('Country weights'!$B$6:$FB$133,MATCH(Goods!$BD84,'Country weights'!$A$6:$A$133,0),MATCH(Goods!BW$1,'Country weights'!$B$3:$FB$3,0)),"")</f>
        <v>3.5422242085685861E-2</v>
      </c>
      <c r="BX84" s="44">
        <f>IF(AND(ISNUMBER(V83),ISNUMBER(V84)),INDEX('Country weights'!$B$6:$FB$133,MATCH(Goods!$BD84,'Country weights'!$A$6:$A$133,0),MATCH(Goods!BX$1,'Country weights'!$B$3:$FB$3,0)),"")</f>
        <v>3.7648942123441428E-2</v>
      </c>
      <c r="BY84" s="44">
        <f>IF(AND(ISNUMBER(W83),ISNUMBER(W84)),INDEX('Country weights'!$B$6:$FB$133,MATCH(Goods!$BD84,'Country weights'!$A$6:$A$133,0),MATCH(Goods!BY$1,'Country weights'!$B$3:$FB$3,0)),"")</f>
        <v>3.074049097477749E-2</v>
      </c>
      <c r="BZ84" s="44">
        <f>IF(AND(ISNUMBER(X83),ISNUMBER(X84)),INDEX('Country weights'!$B$6:$FB$133,MATCH(Goods!$BD84,'Country weights'!$A$6:$A$133,0),MATCH(Goods!BZ$1,'Country weights'!$B$3:$FB$3,0)),"")</f>
        <v>2.2188843116914447E-2</v>
      </c>
      <c r="CA84" s="44">
        <f>IF(AND(ISNUMBER(Y83),ISNUMBER(Y84)),INDEX('Country weights'!$B$6:$FB$133,MATCH(Goods!$BD84,'Country weights'!$A$6:$A$133,0),MATCH(Goods!CA$1,'Country weights'!$B$3:$FB$3,0)),"")</f>
        <v>3.1672866149763987E-2</v>
      </c>
      <c r="CB84" s="44" t="str">
        <f>IF(AND(ISNUMBER(Z83),ISNUMBER(Z84)),INDEX('Country weights'!$B$6:$FB$133,MATCH(Goods!$BD84,'Country weights'!$A$6:$A$133,0),MATCH(Goods!CB$1,'Country weights'!$B$3:$FB$3,0)),"")</f>
        <v/>
      </c>
      <c r="CC84" s="44" t="str">
        <f>IF(AND(ISNUMBER(AA83),ISNUMBER(AA84)),INDEX('Country weights'!$B$6:$FB$133,MATCH(Goods!$BD84,'Country weights'!$A$6:$A$133,0),MATCH(Goods!CC$1,'Country weights'!$B$3:$FB$3,0)),"")</f>
        <v/>
      </c>
      <c r="CD84" s="46">
        <f t="shared" si="163"/>
        <v>0.61869828667644622</v>
      </c>
      <c r="CF84" s="39">
        <f t="shared" si="164"/>
        <v>41455</v>
      </c>
      <c r="CG84" s="45">
        <f t="shared" si="165"/>
        <v>0.25987015828873528</v>
      </c>
      <c r="CH84" s="45">
        <f t="shared" si="112"/>
        <v>8.2780470230487138E-2</v>
      </c>
      <c r="CI84" s="45">
        <f t="shared" si="113"/>
        <v>8.9770422474408348E-2</v>
      </c>
      <c r="CJ84" s="45">
        <f t="shared" si="114"/>
        <v>5.5334157125569647E-2</v>
      </c>
      <c r="CK84" s="45">
        <f t="shared" si="115"/>
        <v>4.8270657333884899E-3</v>
      </c>
      <c r="CL84" s="45">
        <f t="shared" si="116"/>
        <v>3.0341555011028309E-2</v>
      </c>
      <c r="CM84" s="45">
        <f t="shared" si="117"/>
        <v>2.5815909591192874E-2</v>
      </c>
      <c r="CN84" s="45">
        <f t="shared" si="118"/>
        <v>8.5296343057015955E-3</v>
      </c>
      <c r="CO84" s="45">
        <f t="shared" si="119"/>
        <v>3.9833311941320997E-2</v>
      </c>
      <c r="CP84" s="45">
        <f t="shared" si="120"/>
        <v>3.41667388780188E-3</v>
      </c>
      <c r="CQ84" s="45">
        <f t="shared" si="121"/>
        <v>1.3984747340712349E-2</v>
      </c>
      <c r="CR84" s="45">
        <f t="shared" si="122"/>
        <v>9.9989356660045228E-3</v>
      </c>
      <c r="CS84" s="45">
        <f t="shared" si="123"/>
        <v>7.3342947152002175E-3</v>
      </c>
      <c r="CT84" s="45">
        <f t="shared" si="124"/>
        <v>2.1214742525347278E-2</v>
      </c>
      <c r="CU84" s="45">
        <f t="shared" si="125"/>
        <v>1.5563727262043057E-2</v>
      </c>
      <c r="CV84" s="45">
        <f t="shared" si="126"/>
        <v>1.3890660046044095E-2</v>
      </c>
      <c r="CW84" s="45">
        <f t="shared" si="127"/>
        <v>4.0903009319065375E-2</v>
      </c>
      <c r="CX84" s="45">
        <f t="shared" si="128"/>
        <v>2.1743553328737238E-2</v>
      </c>
      <c r="CY84" s="45">
        <f t="shared" si="129"/>
        <v>5.7252853044039924E-2</v>
      </c>
      <c r="CZ84" s="45">
        <f t="shared" si="130"/>
        <v>6.0851860970370326E-2</v>
      </c>
      <c r="DA84" s="45">
        <f t="shared" si="131"/>
        <v>4.968575416607466E-2</v>
      </c>
      <c r="DB84" s="45">
        <f t="shared" si="132"/>
        <v>3.5863753940728625E-2</v>
      </c>
      <c r="DC84" s="45">
        <f t="shared" si="133"/>
        <v>5.1192749085997705E-2</v>
      </c>
      <c r="DD84" s="45" t="str">
        <f t="shared" si="134"/>
        <v/>
      </c>
      <c r="DE84" s="45" t="str">
        <f t="shared" si="135"/>
        <v/>
      </c>
      <c r="DF84" s="46">
        <f t="shared" si="166"/>
        <v>0.99999999999999989</v>
      </c>
      <c r="DG84" s="47">
        <f>SUMPRODUCT(AD84:BB84,CG84:DE84,'Sector weights'!B71:Z71)</f>
        <v>2.2723926312371447</v>
      </c>
      <c r="DI84" s="45">
        <f>IF(AND(ISNUMBER(C83),ISNUMBER(C84)),CG84*'Sector weights'!B71,"")</f>
        <v>0.20865348186273169</v>
      </c>
      <c r="DJ84" s="45">
        <f>IF(AND(ISNUMBER(D83),ISNUMBER(D84)),CH84*'Sector weights'!C71,"")</f>
        <v>6.1587509393523053E-2</v>
      </c>
      <c r="DK84" s="45">
        <f>IF(AND(ISNUMBER(E83),ISNUMBER(E84)),CI84*'Sector weights'!D71,"")</f>
        <v>7.2133391411615996E-2</v>
      </c>
      <c r="DL84" s="45">
        <f>IF(AND(ISNUMBER(F83),ISNUMBER(F84)),CJ84*'Sector weights'!E71,"")</f>
        <v>4.4300776169179767E-2</v>
      </c>
      <c r="DM84" s="45">
        <f>IF(AND(ISNUMBER(G83),ISNUMBER(G84)),CK84*'Sector weights'!F71,"")</f>
        <v>3.6338653241120874E-3</v>
      </c>
      <c r="DN84" s="45">
        <f>IF(AND(ISNUMBER(H83),ISNUMBER(H84)),CL84*'Sector weights'!G71,"")</f>
        <v>2.1186342534694411E-2</v>
      </c>
      <c r="DO84" s="45">
        <f>IF(AND(ISNUMBER(I83),ISNUMBER(I84)),CM84*'Sector weights'!H71,"")</f>
        <v>2.1625133588640877E-2</v>
      </c>
      <c r="DP84" s="45">
        <f>IF(AND(ISNUMBER(J83),ISNUMBER(J84)),CN84*'Sector weights'!I71,"")</f>
        <v>7.2411041446199306E-3</v>
      </c>
      <c r="DQ84" s="45">
        <f>IF(AND(ISNUMBER(K83),ISNUMBER(K84)),CO84*'Sector weights'!J71,"")</f>
        <v>3.6624221496941264E-2</v>
      </c>
      <c r="DR84" s="45">
        <f>IF(AND(ISNUMBER(L83),ISNUMBER(L84)),CP84*'Sector weights'!K71,"")</f>
        <v>2.9852481724077021E-3</v>
      </c>
      <c r="DS84" s="45">
        <f>IF(AND(ISNUMBER(M83),ISNUMBER(M84)),CQ84*'Sector weights'!L71,"")</f>
        <v>1.1790043660887931E-2</v>
      </c>
      <c r="DT84" s="45">
        <f>IF(AND(ISNUMBER(N83),ISNUMBER(N84)),CR84*'Sector weights'!M71,"")</f>
        <v>8.5151157584339512E-3</v>
      </c>
      <c r="DU84" s="45">
        <f>IF(AND(ISNUMBER(O83),ISNUMBER(O84)),CS84*'Sector weights'!N71,"")</f>
        <v>6.1524996244183821E-3</v>
      </c>
      <c r="DV84" s="45">
        <f>IF(AND(ISNUMBER(P83),ISNUMBER(P84)),CT84*'Sector weights'!O71,"")</f>
        <v>1.4530095130167058E-2</v>
      </c>
      <c r="DW84" s="45">
        <f>IF(AND(ISNUMBER(Q83),ISNUMBER(Q84)),CU84*'Sector weights'!P71,"")</f>
        <v>9.3024329292632525E-3</v>
      </c>
      <c r="DX84" s="45">
        <f>IF(AND(ISNUMBER(R83),ISNUMBER(R84)),CV84*'Sector weights'!Q71,"")</f>
        <v>9.3718194921952203E-3</v>
      </c>
      <c r="DY84" s="45">
        <f>IF(AND(ISNUMBER(S83),ISNUMBER(S84)),CW84*'Sector weights'!R71,"")</f>
        <v>2.9145214407122675E-2</v>
      </c>
      <c r="DZ84" s="45">
        <f>IF(AND(ISNUMBER(T83),ISNUMBER(T84)),CX84*'Sector weights'!S71,"")</f>
        <v>1.8438055267458894E-2</v>
      </c>
      <c r="EA84" s="45">
        <f>IF(AND(ISNUMBER(U83),ISNUMBER(U84)),CY84*'Sector weights'!T71,"")</f>
        <v>5.0457142781852864E-2</v>
      </c>
      <c r="EB84" s="45">
        <f>IF(AND(ISNUMBER(V83),ISNUMBER(V84)),CZ84*'Sector weights'!U71,"")</f>
        <v>4.9784941348105051E-2</v>
      </c>
      <c r="EC84" s="45">
        <f>IF(AND(ISNUMBER(W83),ISNUMBER(W84)),DA84*'Sector weights'!V71,"")</f>
        <v>3.329737945940562E-2</v>
      </c>
      <c r="ED84" s="45">
        <f>IF(AND(ISNUMBER(X83),ISNUMBER(X84)),DB84*'Sector weights'!W71,"")</f>
        <v>3.0500143918601806E-2</v>
      </c>
      <c r="EE84" s="45">
        <f>IF(AND(ISNUMBER(Y83),ISNUMBER(Y84)),DC84*'Sector weights'!X71,"")</f>
        <v>4.3550812302965702E-2</v>
      </c>
      <c r="EF84" s="45" t="str">
        <f>IF(AND(ISNUMBER(Z83),ISNUMBER(Z84)),DD84*'Sector weights'!Y71,"")</f>
        <v/>
      </c>
      <c r="EG84" s="45" t="str">
        <f>IF(AND(ISNUMBER(AA83),ISNUMBER(AA84)),DE84*'Sector weights'!Z71,"")</f>
        <v/>
      </c>
      <c r="EH84" s="46">
        <f t="shared" si="167"/>
        <v>0.79480677017934509</v>
      </c>
      <c r="EI84" s="47">
        <f t="shared" si="168"/>
        <v>2.2723926312371447</v>
      </c>
      <c r="EK84" s="39">
        <f t="shared" si="169"/>
        <v>41455</v>
      </c>
      <c r="EL84" s="45">
        <f t="shared" si="170"/>
        <v>0.26252101729788968</v>
      </c>
      <c r="EM84" s="45">
        <f t="shared" si="136"/>
        <v>7.7487399081447264E-2</v>
      </c>
      <c r="EN84" s="45">
        <f t="shared" si="137"/>
        <v>9.0755884471567058E-2</v>
      </c>
      <c r="EO84" s="45">
        <f t="shared" si="138"/>
        <v>5.5737794180066517E-2</v>
      </c>
      <c r="EP84" s="45">
        <f t="shared" si="139"/>
        <v>4.5720110352005681E-3</v>
      </c>
      <c r="EQ84" s="45">
        <f t="shared" si="140"/>
        <v>2.6655966367666688E-2</v>
      </c>
      <c r="ER84" s="45">
        <f t="shared" si="141"/>
        <v>2.7208038985074633E-2</v>
      </c>
      <c r="ES84" s="45">
        <f t="shared" si="142"/>
        <v>9.1105214705028276E-3</v>
      </c>
      <c r="ET84" s="45">
        <f t="shared" si="143"/>
        <v>4.6079403033616774E-2</v>
      </c>
      <c r="EU84" s="45">
        <f t="shared" si="144"/>
        <v>3.7559420533547949E-3</v>
      </c>
      <c r="EV84" s="45">
        <f t="shared" si="145"/>
        <v>1.4833849060228253E-2</v>
      </c>
      <c r="EW84" s="45">
        <f t="shared" si="146"/>
        <v>1.0713441402257492E-2</v>
      </c>
      <c r="EX84" s="45">
        <f t="shared" si="147"/>
        <v>7.7408747072324185E-3</v>
      </c>
      <c r="EY84" s="45">
        <f t="shared" si="148"/>
        <v>1.8281292605105009E-2</v>
      </c>
      <c r="EZ84" s="45">
        <f t="shared" si="149"/>
        <v>1.170401823221032E-2</v>
      </c>
      <c r="FA84" s="45">
        <f t="shared" si="150"/>
        <v>1.1791318146523217E-2</v>
      </c>
      <c r="FB84" s="45">
        <f t="shared" si="151"/>
        <v>3.6669559823384705E-2</v>
      </c>
      <c r="FC84" s="45">
        <f t="shared" si="152"/>
        <v>2.3198160809951855E-2</v>
      </c>
      <c r="FD84" s="45">
        <f t="shared" si="153"/>
        <v>6.348353420601513E-2</v>
      </c>
      <c r="FE84" s="45">
        <f t="shared" si="154"/>
        <v>6.2637792248386698E-2</v>
      </c>
      <c r="FF84" s="45">
        <f t="shared" si="155"/>
        <v>4.1893678701166816E-2</v>
      </c>
      <c r="FG84" s="45">
        <f t="shared" si="156"/>
        <v>3.8374288019362955E-2</v>
      </c>
      <c r="FH84" s="45">
        <f t="shared" si="157"/>
        <v>5.4794214061788415E-2</v>
      </c>
      <c r="FI84" s="45" t="str">
        <f t="shared" si="158"/>
        <v/>
      </c>
      <c r="FJ84" s="45" t="str">
        <f t="shared" si="159"/>
        <v/>
      </c>
      <c r="FK84" s="46">
        <f t="shared" si="171"/>
        <v>1</v>
      </c>
      <c r="FL84" s="47">
        <f t="shared" si="172"/>
        <v>2.859050421430593</v>
      </c>
    </row>
    <row r="85" spans="1:168" x14ac:dyDescent="0.2">
      <c r="A85" t="s">
        <v>42</v>
      </c>
      <c r="B85" s="11">
        <v>41547</v>
      </c>
      <c r="C85" s="2">
        <v>2022.2</v>
      </c>
      <c r="D85" s="3">
        <v>134102</v>
      </c>
      <c r="E85" s="9">
        <v>72926.600000000006</v>
      </c>
      <c r="F85" s="3">
        <v>533586</v>
      </c>
      <c r="G85" s="3">
        <v>12742</v>
      </c>
      <c r="H85" s="2">
        <v>83989</v>
      </c>
      <c r="I85" s="2">
        <v>1363246.8</v>
      </c>
      <c r="J85" s="2">
        <v>11342371.699999999</v>
      </c>
      <c r="K85" s="2">
        <v>1797378.9926236162</v>
      </c>
      <c r="L85" s="9">
        <v>11528.222400000001</v>
      </c>
      <c r="M85" s="3">
        <v>614869</v>
      </c>
      <c r="N85" s="9">
        <v>5979.7529999999997</v>
      </c>
      <c r="O85" s="2">
        <v>55945.4</v>
      </c>
      <c r="P85" s="2">
        <v>26422</v>
      </c>
      <c r="Q85" s="3">
        <v>142113</v>
      </c>
      <c r="R85" s="3">
        <v>219625</v>
      </c>
      <c r="S85" s="2">
        <v>66089.5</v>
      </c>
      <c r="T85" s="2">
        <v>161347.4</v>
      </c>
      <c r="U85" s="3">
        <v>1267911</v>
      </c>
      <c r="V85" s="2">
        <v>115191.5</v>
      </c>
      <c r="W85" s="2">
        <v>103924.6</v>
      </c>
      <c r="X85" s="3">
        <v>1860889.1387122564</v>
      </c>
      <c r="Y85" s="2">
        <v>419263</v>
      </c>
      <c r="Z85" s="3" t="e">
        <v>#N/A</v>
      </c>
      <c r="AA85" s="3" t="e">
        <v>#N/A</v>
      </c>
      <c r="AC85" s="43">
        <f t="shared" si="160"/>
        <v>41547</v>
      </c>
      <c r="AD85" s="45">
        <f t="shared" si="161"/>
        <v>0.85785536159601605</v>
      </c>
      <c r="AE85" s="45">
        <f t="shared" si="88"/>
        <v>-0.31888561000810167</v>
      </c>
      <c r="AF85" s="45">
        <f t="shared" si="89"/>
        <v>2.051051694003303</v>
      </c>
      <c r="AG85" s="45">
        <f t="shared" si="90"/>
        <v>-0.40001567956933215</v>
      </c>
      <c r="AH85" s="45">
        <f t="shared" si="91"/>
        <v>6.271893244370319</v>
      </c>
      <c r="AI85" s="45">
        <f t="shared" si="92"/>
        <v>-0.81835573085189406</v>
      </c>
      <c r="AJ85" s="45">
        <f t="shared" si="93"/>
        <v>-7.5167470892383843</v>
      </c>
      <c r="AK85" s="45">
        <f t="shared" si="94"/>
        <v>-2.3256245527800035</v>
      </c>
      <c r="AL85" s="45">
        <f t="shared" si="95"/>
        <v>-0.90849278001017275</v>
      </c>
      <c r="AM85" s="45">
        <f t="shared" si="96"/>
        <v>7.2713867107924823</v>
      </c>
      <c r="AN85" s="45">
        <f t="shared" si="97"/>
        <v>4.3985785185147508</v>
      </c>
      <c r="AO85" s="45">
        <f t="shared" si="98"/>
        <v>0.8122974503719238</v>
      </c>
      <c r="AP85" s="45">
        <f t="shared" si="99"/>
        <v>6.3956761197663026</v>
      </c>
      <c r="AQ85" s="45">
        <f t="shared" si="100"/>
        <v>0.37533430585947603</v>
      </c>
      <c r="AR85" s="45">
        <f t="shared" si="101"/>
        <v>5.9714402893255247</v>
      </c>
      <c r="AS85" s="45">
        <f t="shared" si="102"/>
        <v>2.2829412778323732</v>
      </c>
      <c r="AT85" s="45">
        <f t="shared" si="103"/>
        <v>-9.597707438513936</v>
      </c>
      <c r="AU85" s="45">
        <f t="shared" si="104"/>
        <v>4.6112690228948816</v>
      </c>
      <c r="AV85" s="45">
        <f t="shared" si="105"/>
        <v>2.6480688988521628</v>
      </c>
      <c r="AW85" s="45">
        <f t="shared" si="106"/>
        <v>0.53675928309906418</v>
      </c>
      <c r="AX85" s="45">
        <f t="shared" si="107"/>
        <v>2.2737986165305868</v>
      </c>
      <c r="AY85" s="45">
        <f t="shared" si="108"/>
        <v>-0.77635115149840006</v>
      </c>
      <c r="AZ85" s="45">
        <f t="shared" si="109"/>
        <v>-1.066630295868265</v>
      </c>
      <c r="BA85" s="45" t="str">
        <f t="shared" si="110"/>
        <v/>
      </c>
      <c r="BB85" s="45" t="str">
        <f t="shared" si="111"/>
        <v/>
      </c>
      <c r="BD85" s="39">
        <f t="shared" si="162"/>
        <v>41547</v>
      </c>
      <c r="BE85" s="44">
        <f>IF(AND(ISNUMBER(C84),ISNUMBER(C85)),INDEX('Country weights'!$B$6:$FB$133,MATCH(Goods!$BD85,'Country weights'!$A$6:$A$133,0),MATCH(Goods!BE$1,'Country weights'!$B$3:$FB$3,0)),"")</f>
        <v>0.16078122169157741</v>
      </c>
      <c r="BF85" s="44">
        <f>IF(AND(ISNUMBER(D84),ISNUMBER(D85)),INDEX('Country weights'!$B$6:$FB$133,MATCH(Goods!$BD85,'Country weights'!$A$6:$A$133,0),MATCH(Goods!BF$1,'Country weights'!$B$3:$FB$3,0)),"")</f>
        <v>5.1216135101872957E-2</v>
      </c>
      <c r="BG85" s="44">
        <f>IF(AND(ISNUMBER(E84),ISNUMBER(E85)),INDEX('Country weights'!$B$6:$FB$133,MATCH(Goods!$BD85,'Country weights'!$A$6:$A$133,0),MATCH(Goods!BG$1,'Country weights'!$B$3:$FB$3,0)),"")</f>
        <v>5.5540806579137188E-2</v>
      </c>
      <c r="BH85" s="44">
        <f>IF(AND(ISNUMBER(F84),ISNUMBER(F85)),INDEX('Country weights'!$B$6:$FB$133,MATCH(Goods!$BD85,'Country weights'!$A$6:$A$133,0),MATCH(Goods!BH$1,'Country weights'!$B$3:$FB$3,0)),"")</f>
        <v>3.423514820827521E-2</v>
      </c>
      <c r="BI85" s="44">
        <f>IF(AND(ISNUMBER(G84),ISNUMBER(G85)),INDEX('Country weights'!$B$6:$FB$133,MATCH(Goods!$BD85,'Country weights'!$A$6:$A$133,0),MATCH(Goods!BI$1,'Country weights'!$B$3:$FB$3,0)),"")</f>
        <v>2.9864972989220419E-3</v>
      </c>
      <c r="BJ85" s="44">
        <f>IF(AND(ISNUMBER(H84),ISNUMBER(H85)),INDEX('Country weights'!$B$6:$FB$133,MATCH(Goods!$BD85,'Country weights'!$A$6:$A$133,0),MATCH(Goods!BJ$1,'Country weights'!$B$3:$FB$3,0)),"")</f>
        <v>1.8772268100422356E-2</v>
      </c>
      <c r="BK85" s="44">
        <f>IF(AND(ISNUMBER(I84),ISNUMBER(I85)),INDEX('Country weights'!$B$6:$FB$133,MATCH(Goods!$BD85,'Country weights'!$A$6:$A$133,0),MATCH(Goods!BK$1,'Country weights'!$B$3:$FB$3,0)),"")</f>
        <v>1.5972259033065067E-2</v>
      </c>
      <c r="BL85" s="44">
        <f>IF(AND(ISNUMBER(J84),ISNUMBER(J85)),INDEX('Country weights'!$B$6:$FB$133,MATCH(Goods!$BD85,'Country weights'!$A$6:$A$133,0),MATCH(Goods!BL$1,'Country weights'!$B$3:$FB$3,0)),"")</f>
        <v>5.2772701309142158E-3</v>
      </c>
      <c r="BM85" s="44">
        <f>IF(AND(ISNUMBER(K84),ISNUMBER(K85)),INDEX('Country weights'!$B$6:$FB$133,MATCH(Goods!$BD85,'Country weights'!$A$6:$A$133,0),MATCH(Goods!BM$1,'Country weights'!$B$3:$FB$3,0)),"")</f>
        <v>2.4644801850743726E-2</v>
      </c>
      <c r="BN85" s="44">
        <f>IF(AND(ISNUMBER(L84),ISNUMBER(L85)),INDEX('Country weights'!$B$6:$FB$133,MATCH(Goods!$BD85,'Country weights'!$A$6:$A$133,0),MATCH(Goods!BN$1,'Country weights'!$B$3:$FB$3,0)),"")</f>
        <v>2.1138902805151755E-3</v>
      </c>
      <c r="BO85" s="44">
        <f>IF(AND(ISNUMBER(M84),ISNUMBER(M85)),INDEX('Country weights'!$B$6:$FB$133,MATCH(Goods!$BD85,'Country weights'!$A$6:$A$133,0),MATCH(Goods!BO$1,'Country weights'!$B$3:$FB$3,0)),"")</f>
        <v>8.6523392193017176E-3</v>
      </c>
      <c r="BP85" s="44">
        <f>IF(AND(ISNUMBER(N84),ISNUMBER(N85)),INDEX('Country weights'!$B$6:$FB$133,MATCH(Goods!$BD85,'Country weights'!$A$6:$A$133,0),MATCH(Goods!BP$1,'Country weights'!$B$3:$FB$3,0)),"")</f>
        <v>6.1863243651450088E-3</v>
      </c>
      <c r="BQ85" s="44">
        <f>IF(AND(ISNUMBER(O84),ISNUMBER(O85)),INDEX('Country weights'!$B$6:$FB$133,MATCH(Goods!$BD85,'Country weights'!$A$6:$A$133,0),MATCH(Goods!BQ$1,'Country weights'!$B$3:$FB$3,0)),"")</f>
        <v>4.5377155742744885E-3</v>
      </c>
      <c r="BR85" s="44">
        <f>IF(AND(ISNUMBER(P84),ISNUMBER(P85)),INDEX('Country weights'!$B$6:$FB$133,MATCH(Goods!$BD85,'Country weights'!$A$6:$A$133,0),MATCH(Goods!BR$1,'Country weights'!$B$3:$FB$3,0)),"")</f>
        <v>1.3125524852714305E-2</v>
      </c>
      <c r="BS85" s="44">
        <f>IF(AND(ISNUMBER(Q84),ISNUMBER(Q85)),INDEX('Country weights'!$B$6:$FB$133,MATCH(Goods!$BD85,'Country weights'!$A$6:$A$133,0),MATCH(Goods!BS$1,'Country weights'!$B$3:$FB$3,0)),"")</f>
        <v>9.6292513913255363E-3</v>
      </c>
      <c r="BT85" s="44">
        <f>IF(AND(ISNUMBER(R84),ISNUMBER(R85)),INDEX('Country weights'!$B$6:$FB$133,MATCH(Goods!$BD85,'Country weights'!$A$6:$A$133,0),MATCH(Goods!BT$1,'Country weights'!$B$3:$FB$3,0)),"")</f>
        <v>8.5941275712924474E-3</v>
      </c>
      <c r="BU85" s="44">
        <f>IF(AND(ISNUMBER(S84),ISNUMBER(S85)),INDEX('Country weights'!$B$6:$FB$133,MATCH(Goods!$BD85,'Country weights'!$A$6:$A$133,0),MATCH(Goods!BU$1,'Country weights'!$B$3:$FB$3,0)),"")</f>
        <v>2.5306621785616462E-2</v>
      </c>
      <c r="BV85" s="44">
        <f>IF(AND(ISNUMBER(T84),ISNUMBER(T85)),INDEX('Country weights'!$B$6:$FB$133,MATCH(Goods!$BD85,'Country weights'!$A$6:$A$133,0),MATCH(Goods!BV$1,'Country weights'!$B$3:$FB$3,0)),"")</f>
        <v>1.3452699190747668E-2</v>
      </c>
      <c r="BW85" s="44">
        <f>IF(AND(ISNUMBER(U84),ISNUMBER(U85)),INDEX('Country weights'!$B$6:$FB$133,MATCH(Goods!$BD85,'Country weights'!$A$6:$A$133,0),MATCH(Goods!BW$1,'Country weights'!$B$3:$FB$3,0)),"")</f>
        <v>3.5422242085685861E-2</v>
      </c>
      <c r="BX85" s="44">
        <f>IF(AND(ISNUMBER(V84),ISNUMBER(V85)),INDEX('Country weights'!$B$6:$FB$133,MATCH(Goods!$BD85,'Country weights'!$A$6:$A$133,0),MATCH(Goods!BX$1,'Country weights'!$B$3:$FB$3,0)),"")</f>
        <v>3.7648942123441428E-2</v>
      </c>
      <c r="BY85" s="44">
        <f>IF(AND(ISNUMBER(W84),ISNUMBER(W85)),INDEX('Country weights'!$B$6:$FB$133,MATCH(Goods!$BD85,'Country weights'!$A$6:$A$133,0),MATCH(Goods!BY$1,'Country weights'!$B$3:$FB$3,0)),"")</f>
        <v>3.074049097477749E-2</v>
      </c>
      <c r="BZ85" s="44">
        <f>IF(AND(ISNUMBER(X84),ISNUMBER(X85)),INDEX('Country weights'!$B$6:$FB$133,MATCH(Goods!$BD85,'Country weights'!$A$6:$A$133,0),MATCH(Goods!BZ$1,'Country weights'!$B$3:$FB$3,0)),"")</f>
        <v>2.2188843116914447E-2</v>
      </c>
      <c r="CA85" s="44">
        <f>IF(AND(ISNUMBER(Y84),ISNUMBER(Y85)),INDEX('Country weights'!$B$6:$FB$133,MATCH(Goods!$BD85,'Country weights'!$A$6:$A$133,0),MATCH(Goods!CA$1,'Country weights'!$B$3:$FB$3,0)),"")</f>
        <v>3.1672866149763987E-2</v>
      </c>
      <c r="CB85" s="44" t="str">
        <f>IF(AND(ISNUMBER(Z84),ISNUMBER(Z85)),INDEX('Country weights'!$B$6:$FB$133,MATCH(Goods!$BD85,'Country weights'!$A$6:$A$133,0),MATCH(Goods!CB$1,'Country weights'!$B$3:$FB$3,0)),"")</f>
        <v/>
      </c>
      <c r="CC85" s="44" t="str">
        <f>IF(AND(ISNUMBER(AA84),ISNUMBER(AA85)),INDEX('Country weights'!$B$6:$FB$133,MATCH(Goods!$BD85,'Country weights'!$A$6:$A$133,0),MATCH(Goods!CC$1,'Country weights'!$B$3:$FB$3,0)),"")</f>
        <v/>
      </c>
      <c r="CD85" s="46">
        <f t="shared" si="163"/>
        <v>0.61869828667644622</v>
      </c>
      <c r="CF85" s="39">
        <f t="shared" si="164"/>
        <v>41547</v>
      </c>
      <c r="CG85" s="45">
        <f t="shared" si="165"/>
        <v>0.25987015828873528</v>
      </c>
      <c r="CH85" s="45">
        <f t="shared" si="112"/>
        <v>8.2780470230487138E-2</v>
      </c>
      <c r="CI85" s="45">
        <f t="shared" si="113"/>
        <v>8.9770422474408348E-2</v>
      </c>
      <c r="CJ85" s="45">
        <f t="shared" si="114"/>
        <v>5.5334157125569647E-2</v>
      </c>
      <c r="CK85" s="45">
        <f t="shared" si="115"/>
        <v>4.8270657333884899E-3</v>
      </c>
      <c r="CL85" s="45">
        <f t="shared" si="116"/>
        <v>3.0341555011028309E-2</v>
      </c>
      <c r="CM85" s="45">
        <f t="shared" si="117"/>
        <v>2.5815909591192874E-2</v>
      </c>
      <c r="CN85" s="45">
        <f t="shared" si="118"/>
        <v>8.5296343057015955E-3</v>
      </c>
      <c r="CO85" s="45">
        <f t="shared" si="119"/>
        <v>3.9833311941320997E-2</v>
      </c>
      <c r="CP85" s="45">
        <f t="shared" si="120"/>
        <v>3.41667388780188E-3</v>
      </c>
      <c r="CQ85" s="45">
        <f t="shared" si="121"/>
        <v>1.3984747340712349E-2</v>
      </c>
      <c r="CR85" s="45">
        <f t="shared" si="122"/>
        <v>9.9989356660045228E-3</v>
      </c>
      <c r="CS85" s="45">
        <f t="shared" si="123"/>
        <v>7.3342947152002175E-3</v>
      </c>
      <c r="CT85" s="45">
        <f t="shared" si="124"/>
        <v>2.1214742525347278E-2</v>
      </c>
      <c r="CU85" s="45">
        <f t="shared" si="125"/>
        <v>1.5563727262043057E-2</v>
      </c>
      <c r="CV85" s="45">
        <f t="shared" si="126"/>
        <v>1.3890660046044095E-2</v>
      </c>
      <c r="CW85" s="45">
        <f t="shared" si="127"/>
        <v>4.0903009319065375E-2</v>
      </c>
      <c r="CX85" s="45">
        <f t="shared" si="128"/>
        <v>2.1743553328737238E-2</v>
      </c>
      <c r="CY85" s="45">
        <f t="shared" si="129"/>
        <v>5.7252853044039924E-2</v>
      </c>
      <c r="CZ85" s="45">
        <f t="shared" si="130"/>
        <v>6.0851860970370326E-2</v>
      </c>
      <c r="DA85" s="45">
        <f t="shared" si="131"/>
        <v>4.968575416607466E-2</v>
      </c>
      <c r="DB85" s="45">
        <f t="shared" si="132"/>
        <v>3.5863753940728625E-2</v>
      </c>
      <c r="DC85" s="45">
        <f t="shared" si="133"/>
        <v>5.1192749085997705E-2</v>
      </c>
      <c r="DD85" s="45" t="str">
        <f t="shared" si="134"/>
        <v/>
      </c>
      <c r="DE85" s="45" t="str">
        <f t="shared" si="135"/>
        <v/>
      </c>
      <c r="DF85" s="46">
        <f t="shared" si="166"/>
        <v>0.99999999999999989</v>
      </c>
      <c r="DG85" s="47">
        <f>SUMPRODUCT(AD85:BB85,CG85:DE85,'Sector weights'!B72:Z72)</f>
        <v>0.24612557010116859</v>
      </c>
      <c r="DI85" s="45">
        <f>IF(AND(ISNUMBER(C84),ISNUMBER(C85)),CG85*'Sector weights'!B72,"")</f>
        <v>0.2091101125211359</v>
      </c>
      <c r="DJ85" s="45">
        <f>IF(AND(ISNUMBER(D84),ISNUMBER(D85)),CH85*'Sector weights'!C72,"")</f>
        <v>6.2352200308933382E-2</v>
      </c>
      <c r="DK85" s="45">
        <f>IF(AND(ISNUMBER(E84),ISNUMBER(E85)),CI85*'Sector weights'!D72,"")</f>
        <v>7.2859667943274017E-2</v>
      </c>
      <c r="DL85" s="45">
        <f>IF(AND(ISNUMBER(F84),ISNUMBER(F85)),CJ85*'Sector weights'!E72,"")</f>
        <v>4.4377945638157792E-2</v>
      </c>
      <c r="DM85" s="45">
        <f>IF(AND(ISNUMBER(G84),ISNUMBER(G85)),CK85*'Sector weights'!F72,"")</f>
        <v>3.622262995576918E-3</v>
      </c>
      <c r="DN85" s="45">
        <f>IF(AND(ISNUMBER(H84),ISNUMBER(H85)),CL85*'Sector weights'!G72,"")</f>
        <v>2.1256358263376515E-2</v>
      </c>
      <c r="DO85" s="45">
        <f>IF(AND(ISNUMBER(I84),ISNUMBER(I85)),CM85*'Sector weights'!H72,"")</f>
        <v>2.1591470124841611E-2</v>
      </c>
      <c r="DP85" s="45">
        <f>IF(AND(ISNUMBER(J84),ISNUMBER(J85)),CN85*'Sector weights'!I72,"")</f>
        <v>7.299159532281602E-3</v>
      </c>
      <c r="DQ85" s="45">
        <f>IF(AND(ISNUMBER(K84),ISNUMBER(K85)),CO85*'Sector weights'!J72,"")</f>
        <v>3.6405440797923266E-2</v>
      </c>
      <c r="DR85" s="45">
        <f>IF(AND(ISNUMBER(L84),ISNUMBER(L85)),CP85*'Sector weights'!K72,"")</f>
        <v>3.0149302867035969E-3</v>
      </c>
      <c r="DS85" s="45">
        <f>IF(AND(ISNUMBER(M84),ISNUMBER(M85)),CQ85*'Sector weights'!L72,"")</f>
        <v>1.1785249509971594E-2</v>
      </c>
      <c r="DT85" s="45">
        <f>IF(AND(ISNUMBER(N84),ISNUMBER(N85)),CR85*'Sector weights'!M72,"")</f>
        <v>8.4749272389643866E-3</v>
      </c>
      <c r="DU85" s="45">
        <f>IF(AND(ISNUMBER(O84),ISNUMBER(O85)),CS85*'Sector weights'!N72,"")</f>
        <v>6.1022587241912245E-3</v>
      </c>
      <c r="DV85" s="45">
        <f>IF(AND(ISNUMBER(P84),ISNUMBER(P85)),CT85*'Sector weights'!O72,"")</f>
        <v>1.4320330658119397E-2</v>
      </c>
      <c r="DW85" s="45">
        <f>IF(AND(ISNUMBER(Q84),ISNUMBER(Q85)),CU85*'Sector weights'!P72,"")</f>
        <v>9.1538287384217605E-3</v>
      </c>
      <c r="DX85" s="45">
        <f>IF(AND(ISNUMBER(R84),ISNUMBER(R85)),CV85*'Sector weights'!Q72,"")</f>
        <v>9.2756025260348866E-3</v>
      </c>
      <c r="DY85" s="45">
        <f>IF(AND(ISNUMBER(S84),ISNUMBER(S85)),CW85*'Sector weights'!R72,"")</f>
        <v>3.033464061369744E-2</v>
      </c>
      <c r="DZ85" s="45">
        <f>IF(AND(ISNUMBER(T84),ISNUMBER(T85)),CX85*'Sector weights'!S72,"")</f>
        <v>1.8403153014575218E-2</v>
      </c>
      <c r="EA85" s="45">
        <f>IF(AND(ISNUMBER(U84),ISNUMBER(U85)),CY85*'Sector weights'!T72,"")</f>
        <v>5.0671115689749101E-2</v>
      </c>
      <c r="EB85" s="45">
        <f>IF(AND(ISNUMBER(V84),ISNUMBER(V85)),CZ85*'Sector weights'!U72,"")</f>
        <v>5.0067992405786785E-2</v>
      </c>
      <c r="EC85" s="45">
        <f>IF(AND(ISNUMBER(W84),ISNUMBER(W85)),DA85*'Sector weights'!V72,"")</f>
        <v>3.3629297718959457E-2</v>
      </c>
      <c r="ED85" s="45">
        <f>IF(AND(ISNUMBER(X84),ISNUMBER(X85)),DB85*'Sector weights'!W72,"")</f>
        <v>3.0243814688101171E-2</v>
      </c>
      <c r="EE85" s="45">
        <f>IF(AND(ISNUMBER(Y84),ISNUMBER(Y85)),DC85*'Sector weights'!X72,"")</f>
        <v>4.377025662473806E-2</v>
      </c>
      <c r="EF85" s="45" t="str">
        <f>IF(AND(ISNUMBER(Z84),ISNUMBER(Z85)),DD85*'Sector weights'!Y72,"")</f>
        <v/>
      </c>
      <c r="EG85" s="45" t="str">
        <f>IF(AND(ISNUMBER(AA84),ISNUMBER(AA85)),DE85*'Sector weights'!Z72,"")</f>
        <v/>
      </c>
      <c r="EH85" s="46">
        <f t="shared" si="167"/>
        <v>0.79812201656351522</v>
      </c>
      <c r="EI85" s="47">
        <f t="shared" si="168"/>
        <v>0.24612557010116859</v>
      </c>
      <c r="EK85" s="39">
        <f t="shared" si="169"/>
        <v>41547</v>
      </c>
      <c r="EL85" s="45">
        <f t="shared" si="170"/>
        <v>0.26200268653345027</v>
      </c>
      <c r="EM85" s="45">
        <f t="shared" si="136"/>
        <v>7.8123644023008032E-2</v>
      </c>
      <c r="EN85" s="45">
        <f t="shared" si="137"/>
        <v>9.1288883693481954E-2</v>
      </c>
      <c r="EO85" s="45">
        <f t="shared" si="138"/>
        <v>5.5602958842354097E-2</v>
      </c>
      <c r="EP85" s="45">
        <f t="shared" si="139"/>
        <v>4.5384827387337902E-3</v>
      </c>
      <c r="EQ85" s="45">
        <f t="shared" si="140"/>
        <v>2.6632968170581615E-2</v>
      </c>
      <c r="ER85" s="45">
        <f t="shared" si="141"/>
        <v>2.7052843646399202E-2</v>
      </c>
      <c r="ES85" s="45">
        <f t="shared" si="142"/>
        <v>9.1454180949796272E-3</v>
      </c>
      <c r="ET85" s="45">
        <f t="shared" si="143"/>
        <v>4.5613878633087537E-2</v>
      </c>
      <c r="EU85" s="45">
        <f t="shared" si="144"/>
        <v>3.7775305330944547E-3</v>
      </c>
      <c r="EV85" s="45">
        <f t="shared" si="145"/>
        <v>1.4766225295620213E-2</v>
      </c>
      <c r="EW85" s="45">
        <f t="shared" si="146"/>
        <v>1.0618585959393773E-2</v>
      </c>
      <c r="EX85" s="45">
        <f t="shared" si="147"/>
        <v>7.6457716959943073E-3</v>
      </c>
      <c r="EY85" s="45">
        <f t="shared" si="148"/>
        <v>1.794253304748895E-2</v>
      </c>
      <c r="EZ85" s="45">
        <f t="shared" si="149"/>
        <v>1.1469209655229816E-2</v>
      </c>
      <c r="FA85" s="45">
        <f t="shared" si="150"/>
        <v>1.1621785057343705E-2</v>
      </c>
      <c r="FB85" s="45">
        <f t="shared" si="151"/>
        <v>3.8007522639595524E-2</v>
      </c>
      <c r="FC85" s="45">
        <f t="shared" si="152"/>
        <v>2.3058069609223315E-2</v>
      </c>
      <c r="FD85" s="45">
        <f t="shared" si="153"/>
        <v>6.3487931216237345E-2</v>
      </c>
      <c r="FE85" s="45">
        <f t="shared" si="154"/>
        <v>6.2732253172723157E-2</v>
      </c>
      <c r="FF85" s="45">
        <f t="shared" si="155"/>
        <v>4.213553444341453E-2</v>
      </c>
      <c r="FG85" s="45">
        <f t="shared" si="156"/>
        <v>3.7893723090514871E-2</v>
      </c>
      <c r="FH85" s="45">
        <f t="shared" si="157"/>
        <v>5.48415602080497E-2</v>
      </c>
      <c r="FI85" s="45" t="str">
        <f t="shared" si="158"/>
        <v/>
      </c>
      <c r="FJ85" s="45" t="str">
        <f t="shared" si="159"/>
        <v/>
      </c>
      <c r="FK85" s="46">
        <f t="shared" si="171"/>
        <v>0.99999999999999956</v>
      </c>
      <c r="FL85" s="47">
        <f t="shared" si="172"/>
        <v>0.30838088035826244</v>
      </c>
    </row>
    <row r="86" spans="1:168" x14ac:dyDescent="0.2">
      <c r="A86" t="s">
        <v>43</v>
      </c>
      <c r="B86" s="11">
        <v>41639</v>
      </c>
      <c r="C86" s="2">
        <v>2036.3</v>
      </c>
      <c r="D86" s="3">
        <v>138338</v>
      </c>
      <c r="E86" s="9">
        <v>75066</v>
      </c>
      <c r="F86" s="3">
        <v>535484</v>
      </c>
      <c r="G86" s="3">
        <v>12583</v>
      </c>
      <c r="H86" s="2">
        <v>82713</v>
      </c>
      <c r="I86" s="2">
        <v>1350002.3</v>
      </c>
      <c r="J86" s="2">
        <v>10661166.5</v>
      </c>
      <c r="K86" s="2">
        <v>1788303.5432068233</v>
      </c>
      <c r="L86" s="9">
        <v>10615.5578</v>
      </c>
      <c r="M86" s="3">
        <v>633403</v>
      </c>
      <c r="N86" s="9">
        <v>6142.317</v>
      </c>
      <c r="O86" s="2">
        <v>55177.7</v>
      </c>
      <c r="P86" s="2">
        <v>26748.6</v>
      </c>
      <c r="Q86" s="3">
        <v>137733</v>
      </c>
      <c r="R86" s="3">
        <v>214525</v>
      </c>
      <c r="S86" s="2">
        <v>62194.2</v>
      </c>
      <c r="T86" s="2">
        <v>164959.9</v>
      </c>
      <c r="U86" s="3">
        <v>1285824</v>
      </c>
      <c r="V86" s="2">
        <v>117034.2</v>
      </c>
      <c r="W86" s="2">
        <v>100289.8</v>
      </c>
      <c r="X86" s="3">
        <v>1923290.6313836109</v>
      </c>
      <c r="Y86" s="2">
        <v>415530.1</v>
      </c>
      <c r="Z86" s="3" t="e">
        <v>#N/A</v>
      </c>
      <c r="AA86" s="3" t="e">
        <v>#N/A</v>
      </c>
      <c r="AC86" s="43">
        <f t="shared" si="160"/>
        <v>41639</v>
      </c>
      <c r="AD86" s="45">
        <f t="shared" si="161"/>
        <v>0.69726040945503609</v>
      </c>
      <c r="AE86" s="45">
        <f t="shared" si="88"/>
        <v>3.1587895780823549</v>
      </c>
      <c r="AF86" s="45">
        <f t="shared" si="89"/>
        <v>2.9336346408580516</v>
      </c>
      <c r="AG86" s="45">
        <f t="shared" si="90"/>
        <v>0.3557064840531865</v>
      </c>
      <c r="AH86" s="45">
        <f t="shared" si="91"/>
        <v>-1.247841783079584</v>
      </c>
      <c r="AI86" s="45">
        <f t="shared" si="92"/>
        <v>-1.5192465680029521</v>
      </c>
      <c r="AJ86" s="45">
        <f t="shared" si="93"/>
        <v>-0.97154088313282649</v>
      </c>
      <c r="AK86" s="45">
        <f t="shared" si="94"/>
        <v>-6.0058444390426624</v>
      </c>
      <c r="AL86" s="45">
        <f t="shared" si="95"/>
        <v>-0.50492686595527969</v>
      </c>
      <c r="AM86" s="45">
        <f t="shared" si="96"/>
        <v>-7.9167851584820204</v>
      </c>
      <c r="AN86" s="45">
        <f t="shared" si="97"/>
        <v>3.0143006071212008</v>
      </c>
      <c r="AO86" s="45">
        <f t="shared" si="98"/>
        <v>2.7185738273804994</v>
      </c>
      <c r="AP86" s="45">
        <f t="shared" si="99"/>
        <v>-1.3722307821554702</v>
      </c>
      <c r="AQ86" s="45">
        <f t="shared" si="100"/>
        <v>1.2360911361743998</v>
      </c>
      <c r="AR86" s="45">
        <f t="shared" si="101"/>
        <v>-3.0820544214814949</v>
      </c>
      <c r="AS86" s="45">
        <f t="shared" si="102"/>
        <v>-2.3221400113830448</v>
      </c>
      <c r="AT86" s="45">
        <f t="shared" si="103"/>
        <v>-5.89397710680214</v>
      </c>
      <c r="AU86" s="45">
        <f t="shared" si="104"/>
        <v>2.2389576776570275</v>
      </c>
      <c r="AV86" s="45">
        <f t="shared" si="105"/>
        <v>1.4127963240322172</v>
      </c>
      <c r="AW86" s="45">
        <f t="shared" si="106"/>
        <v>1.5996840044621319</v>
      </c>
      <c r="AX86" s="45">
        <f t="shared" si="107"/>
        <v>-3.497535713392208</v>
      </c>
      <c r="AY86" s="45">
        <f t="shared" si="108"/>
        <v>3.3533159699420167</v>
      </c>
      <c r="AZ86" s="45">
        <f t="shared" si="109"/>
        <v>-0.89034806314891579</v>
      </c>
      <c r="BA86" s="45" t="str">
        <f t="shared" si="110"/>
        <v/>
      </c>
      <c r="BB86" s="45" t="str">
        <f t="shared" si="111"/>
        <v/>
      </c>
      <c r="BD86" s="39">
        <f t="shared" si="162"/>
        <v>41639</v>
      </c>
      <c r="BE86" s="44">
        <f>IF(AND(ISNUMBER(C85),ISNUMBER(C86)),INDEX('Country weights'!$B$6:$FB$133,MATCH(Goods!$BD86,'Country weights'!$A$6:$A$133,0),MATCH(Goods!BE$1,'Country weights'!$B$3:$FB$3,0)),"")</f>
        <v>0.16078122169157741</v>
      </c>
      <c r="BF86" s="44">
        <f>IF(AND(ISNUMBER(D85),ISNUMBER(D86)),INDEX('Country weights'!$B$6:$FB$133,MATCH(Goods!$BD86,'Country weights'!$A$6:$A$133,0),MATCH(Goods!BF$1,'Country weights'!$B$3:$FB$3,0)),"")</f>
        <v>5.1216135101872957E-2</v>
      </c>
      <c r="BG86" s="44">
        <f>IF(AND(ISNUMBER(E85),ISNUMBER(E86)),INDEX('Country weights'!$B$6:$FB$133,MATCH(Goods!$BD86,'Country weights'!$A$6:$A$133,0),MATCH(Goods!BG$1,'Country weights'!$B$3:$FB$3,0)),"")</f>
        <v>5.5540806579137188E-2</v>
      </c>
      <c r="BH86" s="44">
        <f>IF(AND(ISNUMBER(F85),ISNUMBER(F86)),INDEX('Country weights'!$B$6:$FB$133,MATCH(Goods!$BD86,'Country weights'!$A$6:$A$133,0),MATCH(Goods!BH$1,'Country weights'!$B$3:$FB$3,0)),"")</f>
        <v>3.423514820827521E-2</v>
      </c>
      <c r="BI86" s="44">
        <f>IF(AND(ISNUMBER(G85),ISNUMBER(G86)),INDEX('Country weights'!$B$6:$FB$133,MATCH(Goods!$BD86,'Country weights'!$A$6:$A$133,0),MATCH(Goods!BI$1,'Country weights'!$B$3:$FB$3,0)),"")</f>
        <v>2.9864972989220419E-3</v>
      </c>
      <c r="BJ86" s="44">
        <f>IF(AND(ISNUMBER(H85),ISNUMBER(H86)),INDEX('Country weights'!$B$6:$FB$133,MATCH(Goods!$BD86,'Country weights'!$A$6:$A$133,0),MATCH(Goods!BJ$1,'Country weights'!$B$3:$FB$3,0)),"")</f>
        <v>1.8772268100422356E-2</v>
      </c>
      <c r="BK86" s="44">
        <f>IF(AND(ISNUMBER(I85),ISNUMBER(I86)),INDEX('Country weights'!$B$6:$FB$133,MATCH(Goods!$BD86,'Country weights'!$A$6:$A$133,0),MATCH(Goods!BK$1,'Country weights'!$B$3:$FB$3,0)),"")</f>
        <v>1.5972259033065067E-2</v>
      </c>
      <c r="BL86" s="44">
        <f>IF(AND(ISNUMBER(J85),ISNUMBER(J86)),INDEX('Country weights'!$B$6:$FB$133,MATCH(Goods!$BD86,'Country weights'!$A$6:$A$133,0),MATCH(Goods!BL$1,'Country weights'!$B$3:$FB$3,0)),"")</f>
        <v>5.2772701309142158E-3</v>
      </c>
      <c r="BM86" s="44">
        <f>IF(AND(ISNUMBER(K85),ISNUMBER(K86)),INDEX('Country weights'!$B$6:$FB$133,MATCH(Goods!$BD86,'Country weights'!$A$6:$A$133,0),MATCH(Goods!BM$1,'Country weights'!$B$3:$FB$3,0)),"")</f>
        <v>2.4644801850743726E-2</v>
      </c>
      <c r="BN86" s="44">
        <f>IF(AND(ISNUMBER(L85),ISNUMBER(L86)),INDEX('Country weights'!$B$6:$FB$133,MATCH(Goods!$BD86,'Country weights'!$A$6:$A$133,0),MATCH(Goods!BN$1,'Country weights'!$B$3:$FB$3,0)),"")</f>
        <v>2.1138902805151755E-3</v>
      </c>
      <c r="BO86" s="44">
        <f>IF(AND(ISNUMBER(M85),ISNUMBER(M86)),INDEX('Country weights'!$B$6:$FB$133,MATCH(Goods!$BD86,'Country weights'!$A$6:$A$133,0),MATCH(Goods!BO$1,'Country weights'!$B$3:$FB$3,0)),"")</f>
        <v>8.6523392193017176E-3</v>
      </c>
      <c r="BP86" s="44">
        <f>IF(AND(ISNUMBER(N85),ISNUMBER(N86)),INDEX('Country weights'!$B$6:$FB$133,MATCH(Goods!$BD86,'Country weights'!$A$6:$A$133,0),MATCH(Goods!BP$1,'Country weights'!$B$3:$FB$3,0)),"")</f>
        <v>6.1863243651450088E-3</v>
      </c>
      <c r="BQ86" s="44">
        <f>IF(AND(ISNUMBER(O85),ISNUMBER(O86)),INDEX('Country weights'!$B$6:$FB$133,MATCH(Goods!$BD86,'Country weights'!$A$6:$A$133,0),MATCH(Goods!BQ$1,'Country weights'!$B$3:$FB$3,0)),"")</f>
        <v>4.5377155742744885E-3</v>
      </c>
      <c r="BR86" s="44">
        <f>IF(AND(ISNUMBER(P85),ISNUMBER(P86)),INDEX('Country weights'!$B$6:$FB$133,MATCH(Goods!$BD86,'Country weights'!$A$6:$A$133,0),MATCH(Goods!BR$1,'Country weights'!$B$3:$FB$3,0)),"")</f>
        <v>1.3125524852714305E-2</v>
      </c>
      <c r="BS86" s="44">
        <f>IF(AND(ISNUMBER(Q85),ISNUMBER(Q86)),INDEX('Country weights'!$B$6:$FB$133,MATCH(Goods!$BD86,'Country weights'!$A$6:$A$133,0),MATCH(Goods!BS$1,'Country weights'!$B$3:$FB$3,0)),"")</f>
        <v>9.6292513913255363E-3</v>
      </c>
      <c r="BT86" s="44">
        <f>IF(AND(ISNUMBER(R85),ISNUMBER(R86)),INDEX('Country weights'!$B$6:$FB$133,MATCH(Goods!$BD86,'Country weights'!$A$6:$A$133,0),MATCH(Goods!BT$1,'Country weights'!$B$3:$FB$3,0)),"")</f>
        <v>8.5941275712924474E-3</v>
      </c>
      <c r="BU86" s="44">
        <f>IF(AND(ISNUMBER(S85),ISNUMBER(S86)),INDEX('Country weights'!$B$6:$FB$133,MATCH(Goods!$BD86,'Country weights'!$A$6:$A$133,0),MATCH(Goods!BU$1,'Country weights'!$B$3:$FB$3,0)),"")</f>
        <v>2.5306621785616462E-2</v>
      </c>
      <c r="BV86" s="44">
        <f>IF(AND(ISNUMBER(T85),ISNUMBER(T86)),INDEX('Country weights'!$B$6:$FB$133,MATCH(Goods!$BD86,'Country weights'!$A$6:$A$133,0),MATCH(Goods!BV$1,'Country weights'!$B$3:$FB$3,0)),"")</f>
        <v>1.3452699190747668E-2</v>
      </c>
      <c r="BW86" s="44">
        <f>IF(AND(ISNUMBER(U85),ISNUMBER(U86)),INDEX('Country weights'!$B$6:$FB$133,MATCH(Goods!$BD86,'Country weights'!$A$6:$A$133,0),MATCH(Goods!BW$1,'Country weights'!$B$3:$FB$3,0)),"")</f>
        <v>3.5422242085685861E-2</v>
      </c>
      <c r="BX86" s="44">
        <f>IF(AND(ISNUMBER(V85),ISNUMBER(V86)),INDEX('Country weights'!$B$6:$FB$133,MATCH(Goods!$BD86,'Country weights'!$A$6:$A$133,0),MATCH(Goods!BX$1,'Country weights'!$B$3:$FB$3,0)),"")</f>
        <v>3.7648942123441428E-2</v>
      </c>
      <c r="BY86" s="44">
        <f>IF(AND(ISNUMBER(W85),ISNUMBER(W86)),INDEX('Country weights'!$B$6:$FB$133,MATCH(Goods!$BD86,'Country weights'!$A$6:$A$133,0),MATCH(Goods!BY$1,'Country weights'!$B$3:$FB$3,0)),"")</f>
        <v>3.074049097477749E-2</v>
      </c>
      <c r="BZ86" s="44">
        <f>IF(AND(ISNUMBER(X85),ISNUMBER(X86)),INDEX('Country weights'!$B$6:$FB$133,MATCH(Goods!$BD86,'Country weights'!$A$6:$A$133,0),MATCH(Goods!BZ$1,'Country weights'!$B$3:$FB$3,0)),"")</f>
        <v>2.2188843116914447E-2</v>
      </c>
      <c r="CA86" s="44">
        <f>IF(AND(ISNUMBER(Y85),ISNUMBER(Y86)),INDEX('Country weights'!$B$6:$FB$133,MATCH(Goods!$BD86,'Country weights'!$A$6:$A$133,0),MATCH(Goods!CA$1,'Country weights'!$B$3:$FB$3,0)),"")</f>
        <v>3.1672866149763987E-2</v>
      </c>
      <c r="CB86" s="44" t="str">
        <f>IF(AND(ISNUMBER(Z85),ISNUMBER(Z86)),INDEX('Country weights'!$B$6:$FB$133,MATCH(Goods!$BD86,'Country weights'!$A$6:$A$133,0),MATCH(Goods!CB$1,'Country weights'!$B$3:$FB$3,0)),"")</f>
        <v/>
      </c>
      <c r="CC86" s="44" t="str">
        <f>IF(AND(ISNUMBER(AA85),ISNUMBER(AA86)),INDEX('Country weights'!$B$6:$FB$133,MATCH(Goods!$BD86,'Country weights'!$A$6:$A$133,0),MATCH(Goods!CC$1,'Country weights'!$B$3:$FB$3,0)),"")</f>
        <v/>
      </c>
      <c r="CD86" s="46">
        <f t="shared" si="163"/>
        <v>0.61869828667644622</v>
      </c>
      <c r="CF86" s="39">
        <f t="shared" si="164"/>
        <v>41639</v>
      </c>
      <c r="CG86" s="45">
        <f t="shared" si="165"/>
        <v>0.25987015828873528</v>
      </c>
      <c r="CH86" s="45">
        <f t="shared" si="112"/>
        <v>8.2780470230487138E-2</v>
      </c>
      <c r="CI86" s="45">
        <f t="shared" si="113"/>
        <v>8.9770422474408348E-2</v>
      </c>
      <c r="CJ86" s="45">
        <f t="shared" si="114"/>
        <v>5.5334157125569647E-2</v>
      </c>
      <c r="CK86" s="45">
        <f t="shared" si="115"/>
        <v>4.8270657333884899E-3</v>
      </c>
      <c r="CL86" s="45">
        <f t="shared" si="116"/>
        <v>3.0341555011028309E-2</v>
      </c>
      <c r="CM86" s="45">
        <f t="shared" si="117"/>
        <v>2.5815909591192874E-2</v>
      </c>
      <c r="CN86" s="45">
        <f t="shared" si="118"/>
        <v>8.5296343057015955E-3</v>
      </c>
      <c r="CO86" s="45">
        <f t="shared" si="119"/>
        <v>3.9833311941320997E-2</v>
      </c>
      <c r="CP86" s="45">
        <f t="shared" si="120"/>
        <v>3.41667388780188E-3</v>
      </c>
      <c r="CQ86" s="45">
        <f t="shared" si="121"/>
        <v>1.3984747340712349E-2</v>
      </c>
      <c r="CR86" s="45">
        <f t="shared" si="122"/>
        <v>9.9989356660045228E-3</v>
      </c>
      <c r="CS86" s="45">
        <f t="shared" si="123"/>
        <v>7.3342947152002175E-3</v>
      </c>
      <c r="CT86" s="45">
        <f t="shared" si="124"/>
        <v>2.1214742525347278E-2</v>
      </c>
      <c r="CU86" s="45">
        <f t="shared" si="125"/>
        <v>1.5563727262043057E-2</v>
      </c>
      <c r="CV86" s="45">
        <f t="shared" si="126"/>
        <v>1.3890660046044095E-2</v>
      </c>
      <c r="CW86" s="45">
        <f t="shared" si="127"/>
        <v>4.0903009319065375E-2</v>
      </c>
      <c r="CX86" s="45">
        <f t="shared" si="128"/>
        <v>2.1743553328737238E-2</v>
      </c>
      <c r="CY86" s="45">
        <f t="shared" si="129"/>
        <v>5.7252853044039924E-2</v>
      </c>
      <c r="CZ86" s="45">
        <f t="shared" si="130"/>
        <v>6.0851860970370326E-2</v>
      </c>
      <c r="DA86" s="45">
        <f t="shared" si="131"/>
        <v>4.968575416607466E-2</v>
      </c>
      <c r="DB86" s="45">
        <f t="shared" si="132"/>
        <v>3.5863753940728625E-2</v>
      </c>
      <c r="DC86" s="45">
        <f t="shared" si="133"/>
        <v>5.1192749085997705E-2</v>
      </c>
      <c r="DD86" s="45" t="str">
        <f t="shared" si="134"/>
        <v/>
      </c>
      <c r="DE86" s="45" t="str">
        <f t="shared" si="135"/>
        <v/>
      </c>
      <c r="DF86" s="46">
        <f t="shared" si="166"/>
        <v>0.99999999999999989</v>
      </c>
      <c r="DG86" s="47">
        <f>SUMPRODUCT(AD86:BB86,CG86:DE86,'Sector weights'!B73:Z73)</f>
        <v>0.41065277101535624</v>
      </c>
      <c r="DI86" s="45">
        <f>IF(AND(ISNUMBER(C85),ISNUMBER(C86)),CG86*'Sector weights'!B73,"")</f>
        <v>0.20944140691542007</v>
      </c>
      <c r="DJ86" s="45">
        <f>IF(AND(ISNUMBER(D85),ISNUMBER(D86)),CH86*'Sector weights'!C73,"")</f>
        <v>6.2309309715136874E-2</v>
      </c>
      <c r="DK86" s="45">
        <f>IF(AND(ISNUMBER(E85),ISNUMBER(E86)),CI86*'Sector weights'!D73,"")</f>
        <v>7.2901281175638169E-2</v>
      </c>
      <c r="DL86" s="45">
        <f>IF(AND(ISNUMBER(F85),ISNUMBER(F86)),CJ86*'Sector weights'!E73,"")</f>
        <v>4.4402968010894446E-2</v>
      </c>
      <c r="DM86" s="45">
        <f>IF(AND(ISNUMBER(G85),ISNUMBER(G86)),CK86*'Sector weights'!F73,"")</f>
        <v>3.6463405012352465E-3</v>
      </c>
      <c r="DN86" s="45">
        <f>IF(AND(ISNUMBER(H85),ISNUMBER(H86)),CL86*'Sector weights'!G73,"")</f>
        <v>2.1608697078157383E-2</v>
      </c>
      <c r="DO86" s="45">
        <f>IF(AND(ISNUMBER(I85),ISNUMBER(I86)),CM86*'Sector weights'!H73,"")</f>
        <v>2.1289805736916988E-2</v>
      </c>
      <c r="DP86" s="45">
        <f>IF(AND(ISNUMBER(J85),ISNUMBER(J86)),CN86*'Sector weights'!I73,"")</f>
        <v>7.2501881307138966E-3</v>
      </c>
      <c r="DQ86" s="45">
        <f>IF(AND(ISNUMBER(K85),ISNUMBER(K86)),CO86*'Sector weights'!J73,"")</f>
        <v>3.6477443318268174E-2</v>
      </c>
      <c r="DR86" s="45">
        <f>IF(AND(ISNUMBER(L85),ISNUMBER(L86)),CP86*'Sector weights'!K73,"")</f>
        <v>3.0171693499321988E-3</v>
      </c>
      <c r="DS86" s="45">
        <f>IF(AND(ISNUMBER(M85),ISNUMBER(M86)),CQ86*'Sector weights'!L73,"")</f>
        <v>1.1888141168957709E-2</v>
      </c>
      <c r="DT86" s="45">
        <f>IF(AND(ISNUMBER(N85),ISNUMBER(N86)),CR86*'Sector weights'!M73,"")</f>
        <v>8.543195096338406E-3</v>
      </c>
      <c r="DU86" s="45">
        <f>IF(AND(ISNUMBER(O85),ISNUMBER(O86)),CS86*'Sector weights'!N73,"")</f>
        <v>6.1627291244149944E-3</v>
      </c>
      <c r="DV86" s="45">
        <f>IF(AND(ISNUMBER(P85),ISNUMBER(P86)),CT86*'Sector weights'!O73,"")</f>
        <v>1.4341569130752591E-2</v>
      </c>
      <c r="DW86" s="45">
        <f>IF(AND(ISNUMBER(Q85),ISNUMBER(Q86)),CU86*'Sector weights'!P73,"")</f>
        <v>9.2737113260240953E-3</v>
      </c>
      <c r="DX86" s="45">
        <f>IF(AND(ISNUMBER(R85),ISNUMBER(R86)),CV86*'Sector weights'!Q73,"")</f>
        <v>9.3553602864577326E-3</v>
      </c>
      <c r="DY86" s="45">
        <f>IF(AND(ISNUMBER(S85),ISNUMBER(S86)),CW86*'Sector weights'!R73,"")</f>
        <v>2.958763452317225E-2</v>
      </c>
      <c r="DZ86" s="45">
        <f>IF(AND(ISNUMBER(T85),ISNUMBER(T86)),CX86*'Sector weights'!S73,"")</f>
        <v>1.8420144884114135E-2</v>
      </c>
      <c r="EA86" s="45">
        <f>IF(AND(ISNUMBER(U85),ISNUMBER(U86)),CY86*'Sector weights'!T73,"")</f>
        <v>5.0813653918548453E-2</v>
      </c>
      <c r="EB86" s="45">
        <f>IF(AND(ISNUMBER(V85),ISNUMBER(V86)),CZ86*'Sector weights'!U73,"")</f>
        <v>4.991740847537366E-2</v>
      </c>
      <c r="EC86" s="45">
        <f>IF(AND(ISNUMBER(W85),ISNUMBER(W86)),DA86*'Sector weights'!V73,"")</f>
        <v>3.3381294113361271E-2</v>
      </c>
      <c r="ED86" s="45">
        <f>IF(AND(ISNUMBER(X85),ISNUMBER(X86)),DB86*'Sector weights'!W73,"")</f>
        <v>3.0232551586650568E-2</v>
      </c>
      <c r="EE86" s="45">
        <f>IF(AND(ISNUMBER(Y85),ISNUMBER(Y86)),DC86*'Sector weights'!X73,"")</f>
        <v>4.3914258449651779E-2</v>
      </c>
      <c r="EF86" s="45" t="str">
        <f>IF(AND(ISNUMBER(Z85),ISNUMBER(Z86)),DD86*'Sector weights'!Y73,"")</f>
        <v/>
      </c>
      <c r="EG86" s="45" t="str">
        <f>IF(AND(ISNUMBER(AA85),ISNUMBER(AA86)),DE86*'Sector weights'!Z73,"")</f>
        <v/>
      </c>
      <c r="EH86" s="46">
        <f t="shared" si="167"/>
        <v>0.7981762620161309</v>
      </c>
      <c r="EI86" s="47">
        <f t="shared" si="168"/>
        <v>0.41065277101535619</v>
      </c>
      <c r="EK86" s="39">
        <f t="shared" si="169"/>
        <v>41639</v>
      </c>
      <c r="EL86" s="45">
        <f t="shared" si="170"/>
        <v>0.26239994457663701</v>
      </c>
      <c r="EM86" s="45">
        <f t="shared" si="136"/>
        <v>7.8064598861595336E-2</v>
      </c>
      <c r="EN86" s="45">
        <f t="shared" si="137"/>
        <v>9.1334814933602793E-2</v>
      </c>
      <c r="EO86" s="45">
        <f t="shared" si="138"/>
        <v>5.5630529400531176E-2</v>
      </c>
      <c r="EP86" s="45">
        <f t="shared" si="139"/>
        <v>4.5683399453961149E-3</v>
      </c>
      <c r="EQ86" s="45">
        <f t="shared" si="140"/>
        <v>2.7072587981476048E-2</v>
      </c>
      <c r="ER86" s="45">
        <f t="shared" si="141"/>
        <v>2.6673063018863279E-2</v>
      </c>
      <c r="ES86" s="45">
        <f t="shared" si="142"/>
        <v>9.0834424371384927E-3</v>
      </c>
      <c r="ET86" s="45">
        <f t="shared" si="143"/>
        <v>4.5700987431183435E-2</v>
      </c>
      <c r="EU86" s="45">
        <f t="shared" si="144"/>
        <v>3.7800790295505213E-3</v>
      </c>
      <c r="EV86" s="45">
        <f t="shared" si="145"/>
        <v>1.4894130199925004E-2</v>
      </c>
      <c r="EW86" s="45">
        <f t="shared" si="146"/>
        <v>1.0703394103401374E-2</v>
      </c>
      <c r="EX86" s="45">
        <f t="shared" si="147"/>
        <v>7.721012785883186E-3</v>
      </c>
      <c r="EY86" s="45">
        <f t="shared" si="148"/>
        <v>1.796792239163679E-2</v>
      </c>
      <c r="EZ86" s="45">
        <f t="shared" si="149"/>
        <v>1.1618625819063354E-2</v>
      </c>
      <c r="FA86" s="45">
        <f t="shared" si="150"/>
        <v>1.1720920217329971E-2</v>
      </c>
      <c r="FB86" s="45">
        <f t="shared" si="151"/>
        <v>3.706904844355581E-2</v>
      </c>
      <c r="FC86" s="45">
        <f t="shared" si="152"/>
        <v>2.3077790909975558E-2</v>
      </c>
      <c r="FD86" s="45">
        <f t="shared" si="153"/>
        <v>6.3662196355222508E-2</v>
      </c>
      <c r="FE86" s="45">
        <f t="shared" si="154"/>
        <v>6.2539329783231318E-2</v>
      </c>
      <c r="FF86" s="45">
        <f t="shared" si="155"/>
        <v>4.1821958008426273E-2</v>
      </c>
      <c r="FG86" s="45">
        <f t="shared" si="156"/>
        <v>3.787703672154507E-2</v>
      </c>
      <c r="FH86" s="45">
        <f t="shared" si="157"/>
        <v>5.5018246644829794E-2</v>
      </c>
      <c r="FI86" s="45" t="str">
        <f t="shared" si="158"/>
        <v/>
      </c>
      <c r="FJ86" s="45" t="str">
        <f t="shared" si="159"/>
        <v/>
      </c>
      <c r="FK86" s="46">
        <f t="shared" si="171"/>
        <v>1.0000000000000004</v>
      </c>
      <c r="FL86" s="47">
        <f t="shared" si="172"/>
        <v>0.5144888297956639</v>
      </c>
    </row>
    <row r="87" spans="1:168" x14ac:dyDescent="0.2">
      <c r="A87" t="s">
        <v>44</v>
      </c>
      <c r="B87" s="11">
        <v>41729</v>
      </c>
      <c r="C87" s="2">
        <v>2061.4</v>
      </c>
      <c r="D87" s="3">
        <v>133667</v>
      </c>
      <c r="E87" s="9">
        <v>79080.5</v>
      </c>
      <c r="F87" s="3">
        <v>530618</v>
      </c>
      <c r="G87" s="3">
        <v>12965</v>
      </c>
      <c r="H87" s="2">
        <v>80878</v>
      </c>
      <c r="I87" s="2">
        <v>1301152.1000000001</v>
      </c>
      <c r="J87" s="2">
        <v>10668079.199999999</v>
      </c>
      <c r="K87" s="2">
        <v>1853370.2051459956</v>
      </c>
      <c r="L87" s="9">
        <v>10693.6708</v>
      </c>
      <c r="M87" s="3">
        <v>651280</v>
      </c>
      <c r="N87" s="9">
        <v>6385.1360000000004</v>
      </c>
      <c r="O87" s="2">
        <v>57361.9</v>
      </c>
      <c r="P87" s="2">
        <v>27171.3</v>
      </c>
      <c r="Q87" s="3">
        <v>140456</v>
      </c>
      <c r="R87" s="3">
        <v>212467</v>
      </c>
      <c r="S87" s="2">
        <v>62260.4</v>
      </c>
      <c r="T87" s="2">
        <v>168716.3</v>
      </c>
      <c r="U87" s="3">
        <v>1259324</v>
      </c>
      <c r="V87" s="2">
        <v>115600.3</v>
      </c>
      <c r="W87" s="2">
        <v>101014.7</v>
      </c>
      <c r="X87" s="3">
        <v>1963699.497819792</v>
      </c>
      <c r="Y87" s="2">
        <v>428379.4</v>
      </c>
      <c r="Z87" s="3" t="e">
        <v>#N/A</v>
      </c>
      <c r="AA87" s="3" t="e">
        <v>#N/A</v>
      </c>
      <c r="AC87" s="43">
        <f t="shared" si="160"/>
        <v>41729</v>
      </c>
      <c r="AD87" s="45">
        <f t="shared" si="161"/>
        <v>1.2326278053332196</v>
      </c>
      <c r="AE87" s="45">
        <f t="shared" si="88"/>
        <v>-3.3765125995749545</v>
      </c>
      <c r="AF87" s="45">
        <f t="shared" si="89"/>
        <v>5.3479604614605769</v>
      </c>
      <c r="AG87" s="45">
        <f t="shared" si="90"/>
        <v>-0.90871062440708306</v>
      </c>
      <c r="AH87" s="45">
        <f t="shared" si="91"/>
        <v>3.0358420090598415</v>
      </c>
      <c r="AI87" s="45">
        <f t="shared" si="92"/>
        <v>-2.2185146228525188</v>
      </c>
      <c r="AJ87" s="45">
        <f t="shared" si="93"/>
        <v>-3.6185271684351927</v>
      </c>
      <c r="AK87" s="45">
        <f t="shared" si="94"/>
        <v>6.4839996636378849E-2</v>
      </c>
      <c r="AL87" s="45">
        <f t="shared" si="95"/>
        <v>3.6384573629202555</v>
      </c>
      <c r="AM87" s="45">
        <f t="shared" si="96"/>
        <v>0.73583509667292102</v>
      </c>
      <c r="AN87" s="45">
        <f t="shared" si="97"/>
        <v>2.8223737494138756</v>
      </c>
      <c r="AO87" s="45">
        <f t="shared" si="98"/>
        <v>3.9532150489790752</v>
      </c>
      <c r="AP87" s="45">
        <f t="shared" si="99"/>
        <v>3.9584832278257487</v>
      </c>
      <c r="AQ87" s="45">
        <f t="shared" si="100"/>
        <v>1.5802696215876821</v>
      </c>
      <c r="AR87" s="45">
        <f t="shared" si="101"/>
        <v>1.9770134971285103</v>
      </c>
      <c r="AS87" s="45">
        <f t="shared" si="102"/>
        <v>-0.95932874956299319</v>
      </c>
      <c r="AT87" s="45">
        <f t="shared" si="103"/>
        <v>0.1064407935145173</v>
      </c>
      <c r="AU87" s="45">
        <f t="shared" si="104"/>
        <v>2.2771594793643768</v>
      </c>
      <c r="AV87" s="45">
        <f t="shared" si="105"/>
        <v>-2.0609352446368967</v>
      </c>
      <c r="AW87" s="45">
        <f t="shared" si="106"/>
        <v>-1.2251974209248173</v>
      </c>
      <c r="AX87" s="45">
        <f t="shared" si="107"/>
        <v>0.72280531021100547</v>
      </c>
      <c r="AY87" s="45">
        <f t="shared" si="108"/>
        <v>2.1010275710182658</v>
      </c>
      <c r="AZ87" s="45">
        <f t="shared" si="109"/>
        <v>3.0922669621286314</v>
      </c>
      <c r="BA87" s="45" t="str">
        <f t="shared" si="110"/>
        <v/>
      </c>
      <c r="BB87" s="45" t="str">
        <f t="shared" si="111"/>
        <v/>
      </c>
      <c r="BD87" s="39">
        <f t="shared" si="162"/>
        <v>41729</v>
      </c>
      <c r="BE87" s="44">
        <f>IF(AND(ISNUMBER(C86),ISNUMBER(C87)),INDEX('Country weights'!$B$6:$FB$133,MATCH(Goods!$BD87,'Country weights'!$A$6:$A$133,0),MATCH(Goods!BE$1,'Country weights'!$B$3:$FB$3,0)),"")</f>
        <v>0.16456289724777604</v>
      </c>
      <c r="BF87" s="44">
        <f>IF(AND(ISNUMBER(D86),ISNUMBER(D87)),INDEX('Country weights'!$B$6:$FB$133,MATCH(Goods!$BD87,'Country weights'!$A$6:$A$133,0),MATCH(Goods!BF$1,'Country weights'!$B$3:$FB$3,0)),"")</f>
        <v>5.3252537232437183E-2</v>
      </c>
      <c r="BG87" s="44">
        <f>IF(AND(ISNUMBER(E86),ISNUMBER(E87)),INDEX('Country weights'!$B$6:$FB$133,MATCH(Goods!$BD87,'Country weights'!$A$6:$A$133,0),MATCH(Goods!BG$1,'Country weights'!$B$3:$FB$3,0)),"")</f>
        <v>5.6570832300889613E-2</v>
      </c>
      <c r="BH87" s="44">
        <f>IF(AND(ISNUMBER(F86),ISNUMBER(F87)),INDEX('Country weights'!$B$6:$FB$133,MATCH(Goods!$BD87,'Country weights'!$A$6:$A$133,0),MATCH(Goods!BH$1,'Country weights'!$B$3:$FB$3,0)),"")</f>
        <v>3.3593373758936049E-2</v>
      </c>
      <c r="BI87" s="44">
        <f>IF(AND(ISNUMBER(G86),ISNUMBER(G87)),INDEX('Country weights'!$B$6:$FB$133,MATCH(Goods!$BD87,'Country weights'!$A$6:$A$133,0),MATCH(Goods!BI$1,'Country weights'!$B$3:$FB$3,0)),"")</f>
        <v>3.1002046141866096E-3</v>
      </c>
      <c r="BJ87" s="44">
        <f>IF(AND(ISNUMBER(H86),ISNUMBER(H87)),INDEX('Country weights'!$B$6:$FB$133,MATCH(Goods!$BD87,'Country weights'!$A$6:$A$133,0),MATCH(Goods!BJ$1,'Country weights'!$B$3:$FB$3,0)),"")</f>
        <v>1.7619719481575247E-2</v>
      </c>
      <c r="BK87" s="44">
        <f>IF(AND(ISNUMBER(I86),ISNUMBER(I87)),INDEX('Country weights'!$B$6:$FB$133,MATCH(Goods!$BD87,'Country weights'!$A$6:$A$133,0),MATCH(Goods!BK$1,'Country weights'!$B$3:$FB$3,0)),"")</f>
        <v>1.451424464407329E-2</v>
      </c>
      <c r="BL87" s="44">
        <f>IF(AND(ISNUMBER(J86),ISNUMBER(J87)),INDEX('Country weights'!$B$6:$FB$133,MATCH(Goods!$BD87,'Country weights'!$A$6:$A$133,0),MATCH(Goods!BL$1,'Country weights'!$B$3:$FB$3,0)),"")</f>
        <v>4.7931224929786652E-3</v>
      </c>
      <c r="BM87" s="44">
        <f>IF(AND(ISNUMBER(K86),ISNUMBER(K87)),INDEX('Country weights'!$B$6:$FB$133,MATCH(Goods!$BD87,'Country weights'!$A$6:$A$133,0),MATCH(Goods!BM$1,'Country weights'!$B$3:$FB$3,0)),"")</f>
        <v>2.5388513818429045E-2</v>
      </c>
      <c r="BN87" s="44">
        <f>IF(AND(ISNUMBER(L86),ISNUMBER(L87)),INDEX('Country weights'!$B$6:$FB$133,MATCH(Goods!$BD87,'Country weights'!$A$6:$A$133,0),MATCH(Goods!BN$1,'Country weights'!$B$3:$FB$3,0)),"")</f>
        <v>2.1240598770522093E-3</v>
      </c>
      <c r="BO87" s="44">
        <f>IF(AND(ISNUMBER(M86),ISNUMBER(M87)),INDEX('Country weights'!$B$6:$FB$133,MATCH(Goods!$BD87,'Country weights'!$A$6:$A$133,0),MATCH(Goods!BO$1,'Country weights'!$B$3:$FB$3,0)),"")</f>
        <v>9.019704754117331E-3</v>
      </c>
      <c r="BP87" s="44">
        <f>IF(AND(ISNUMBER(N86),ISNUMBER(N87)),INDEX('Country weights'!$B$6:$FB$133,MATCH(Goods!$BD87,'Country weights'!$A$6:$A$133,0),MATCH(Goods!BP$1,'Country weights'!$B$3:$FB$3,0)),"")</f>
        <v>6.4996089147723963E-3</v>
      </c>
      <c r="BQ87" s="44">
        <f>IF(AND(ISNUMBER(O86),ISNUMBER(O87)),INDEX('Country weights'!$B$6:$FB$133,MATCH(Goods!$BD87,'Country weights'!$A$6:$A$133,0),MATCH(Goods!BQ$1,'Country weights'!$B$3:$FB$3,0)),"")</f>
        <v>4.7757131336254284E-3</v>
      </c>
      <c r="BR87" s="44">
        <f>IF(AND(ISNUMBER(P86),ISNUMBER(P87)),INDEX('Country weights'!$B$6:$FB$133,MATCH(Goods!$BD87,'Country weights'!$A$6:$A$133,0),MATCH(Goods!BR$1,'Country weights'!$B$3:$FB$3,0)),"")</f>
        <v>1.3244663477703365E-2</v>
      </c>
      <c r="BS87" s="44">
        <f>IF(AND(ISNUMBER(Q86),ISNUMBER(Q87)),INDEX('Country weights'!$B$6:$FB$133,MATCH(Goods!$BD87,'Country weights'!$A$6:$A$133,0),MATCH(Goods!BS$1,'Country weights'!$B$3:$FB$3,0)),"")</f>
        <v>9.5863776507410306E-3</v>
      </c>
      <c r="BT87" s="44">
        <f>IF(AND(ISNUMBER(R86),ISNUMBER(R87)),INDEX('Country weights'!$B$6:$FB$133,MATCH(Goods!$BD87,'Country weights'!$A$6:$A$133,0),MATCH(Goods!BT$1,'Country weights'!$B$3:$FB$3,0)),"")</f>
        <v>8.409754690787398E-3</v>
      </c>
      <c r="BU87" s="44">
        <f>IF(AND(ISNUMBER(S86),ISNUMBER(S87)),INDEX('Country weights'!$B$6:$FB$133,MATCH(Goods!$BD87,'Country weights'!$A$6:$A$133,0),MATCH(Goods!BU$1,'Country weights'!$B$3:$FB$3,0)),"")</f>
        <v>2.2768778785194375E-2</v>
      </c>
      <c r="BV87" s="44">
        <f>IF(AND(ISNUMBER(T86),ISNUMBER(T87)),INDEX('Country weights'!$B$6:$FB$133,MATCH(Goods!$BD87,'Country weights'!$A$6:$A$133,0),MATCH(Goods!BV$1,'Country weights'!$B$3:$FB$3,0)),"")</f>
        <v>1.4166959339993136E-2</v>
      </c>
      <c r="BW87" s="44">
        <f>IF(AND(ISNUMBER(U86),ISNUMBER(U87)),INDEX('Country weights'!$B$6:$FB$133,MATCH(Goods!$BD87,'Country weights'!$A$6:$A$133,0),MATCH(Goods!BW$1,'Country weights'!$B$3:$FB$3,0)),"")</f>
        <v>3.5353714341055748E-2</v>
      </c>
      <c r="BX87" s="44">
        <f>IF(AND(ISNUMBER(V86),ISNUMBER(V87)),INDEX('Country weights'!$B$6:$FB$133,MATCH(Goods!$BD87,'Country weights'!$A$6:$A$133,0),MATCH(Goods!BX$1,'Country weights'!$B$3:$FB$3,0)),"")</f>
        <v>3.6614462416028164E-2</v>
      </c>
      <c r="BY87" s="44">
        <f>IF(AND(ISNUMBER(W86),ISNUMBER(W87)),INDEX('Country weights'!$B$6:$FB$133,MATCH(Goods!$BD87,'Country weights'!$A$6:$A$133,0),MATCH(Goods!BY$1,'Country weights'!$B$3:$FB$3,0)),"")</f>
        <v>3.0239549130959664E-2</v>
      </c>
      <c r="BZ87" s="44">
        <f>IF(AND(ISNUMBER(X86),ISNUMBER(X87)),INDEX('Country weights'!$B$6:$FB$133,MATCH(Goods!$BD87,'Country weights'!$A$6:$A$133,0),MATCH(Goods!BZ$1,'Country weights'!$B$3:$FB$3,0)),"")</f>
        <v>2.1367957475807262E-2</v>
      </c>
      <c r="CA87" s="44">
        <f>IF(AND(ISNUMBER(Y86),ISNUMBER(Y87)),INDEX('Country weights'!$B$6:$FB$133,MATCH(Goods!$BD87,'Country weights'!$A$6:$A$133,0),MATCH(Goods!CA$1,'Country weights'!$B$3:$FB$3,0)),"")</f>
        <v>3.095049980712012E-2</v>
      </c>
      <c r="CB87" s="44" t="str">
        <f>IF(AND(ISNUMBER(Z86),ISNUMBER(Z87)),INDEX('Country weights'!$B$6:$FB$133,MATCH(Goods!$BD87,'Country weights'!$A$6:$A$133,0),MATCH(Goods!CB$1,'Country weights'!$B$3:$FB$3,0)),"")</f>
        <v/>
      </c>
      <c r="CC87" s="44" t="str">
        <f>IF(AND(ISNUMBER(AA86),ISNUMBER(AA87)),INDEX('Country weights'!$B$6:$FB$133,MATCH(Goods!$BD87,'Country weights'!$A$6:$A$133,0),MATCH(Goods!CC$1,'Country weights'!$B$3:$FB$3,0)),"")</f>
        <v/>
      </c>
      <c r="CD87" s="46">
        <f t="shared" si="163"/>
        <v>0.61851724938623942</v>
      </c>
      <c r="CF87" s="39">
        <f t="shared" si="164"/>
        <v>41729</v>
      </c>
      <c r="CG87" s="45">
        <f t="shared" si="165"/>
        <v>0.26606031992005619</v>
      </c>
      <c r="CH87" s="45">
        <f t="shared" si="112"/>
        <v>8.6097093145389533E-2</v>
      </c>
      <c r="CI87" s="45">
        <f t="shared" si="113"/>
        <v>9.1462012348120264E-2</v>
      </c>
      <c r="CJ87" s="45">
        <f t="shared" si="114"/>
        <v>5.4312751652878029E-2</v>
      </c>
      <c r="CK87" s="45">
        <f t="shared" si="115"/>
        <v>5.0123171459857787E-3</v>
      </c>
      <c r="CL87" s="45">
        <f t="shared" si="116"/>
        <v>2.8487030069184755E-2</v>
      </c>
      <c r="CM87" s="45">
        <f t="shared" si="117"/>
        <v>2.3466192185385152E-2</v>
      </c>
      <c r="CN87" s="45">
        <f t="shared" si="118"/>
        <v>7.749375620057365E-3</v>
      </c>
      <c r="CO87" s="45">
        <f t="shared" si="119"/>
        <v>4.1047382015008169E-2</v>
      </c>
      <c r="CP87" s="45">
        <f t="shared" si="120"/>
        <v>3.4341158296877479E-3</v>
      </c>
      <c r="CQ87" s="45">
        <f t="shared" si="121"/>
        <v>1.4582786111571941E-2</v>
      </c>
      <c r="CR87" s="45">
        <f t="shared" si="122"/>
        <v>1.0508371304473756E-2</v>
      </c>
      <c r="CS87" s="45">
        <f t="shared" si="123"/>
        <v>7.7212286938875422E-3</v>
      </c>
      <c r="CT87" s="45">
        <f t="shared" si="124"/>
        <v>2.141357171662742E-2</v>
      </c>
      <c r="CU87" s="45">
        <f t="shared" si="125"/>
        <v>1.5498965728528484E-2</v>
      </c>
      <c r="CV87" s="45">
        <f t="shared" si="126"/>
        <v>1.3596637279125971E-2</v>
      </c>
      <c r="CW87" s="45">
        <f t="shared" si="127"/>
        <v>3.6811873569877078E-2</v>
      </c>
      <c r="CX87" s="45">
        <f t="shared" si="128"/>
        <v>2.2904711799147309E-2</v>
      </c>
      <c r="CY87" s="45">
        <f t="shared" si="129"/>
        <v>5.7158817116479091E-2</v>
      </c>
      <c r="CZ87" s="45">
        <f t="shared" si="130"/>
        <v>5.9197156509961595E-2</v>
      </c>
      <c r="DA87" s="45">
        <f t="shared" si="131"/>
        <v>4.8890389331852357E-2</v>
      </c>
      <c r="DB87" s="45">
        <f t="shared" si="132"/>
        <v>3.454706800337564E-2</v>
      </c>
      <c r="DC87" s="45">
        <f t="shared" si="133"/>
        <v>5.0039832903338743E-2</v>
      </c>
      <c r="DD87" s="45" t="str">
        <f t="shared" si="134"/>
        <v/>
      </c>
      <c r="DE87" s="45" t="str">
        <f t="shared" si="135"/>
        <v/>
      </c>
      <c r="DF87" s="46">
        <f t="shared" si="166"/>
        <v>1</v>
      </c>
      <c r="DG87" s="47">
        <f>SUMPRODUCT(AD87:BB87,CG87:DE87,'Sector weights'!B74:Z74)</f>
        <v>0.66629944560143473</v>
      </c>
      <c r="DI87" s="45">
        <f>IF(AND(ISNUMBER(C86),ISNUMBER(C87)),CG87*'Sector weights'!B74,"")</f>
        <v>0.21420948499652476</v>
      </c>
      <c r="DJ87" s="45">
        <f>IF(AND(ISNUMBER(D86),ISNUMBER(D87)),CH87*'Sector weights'!C74,"")</f>
        <v>6.539667194620731E-2</v>
      </c>
      <c r="DK87" s="45">
        <f>IF(AND(ISNUMBER(E86),ISNUMBER(E87)),CI87*'Sector weights'!D74,"")</f>
        <v>7.4232395157094136E-2</v>
      </c>
      <c r="DL87" s="45">
        <f>IF(AND(ISNUMBER(F86),ISNUMBER(F87)),CJ87*'Sector weights'!E74,"")</f>
        <v>4.3657284076510462E-2</v>
      </c>
      <c r="DM87" s="45">
        <f>IF(AND(ISNUMBER(G86),ISNUMBER(G87)),CK87*'Sector weights'!F74,"")</f>
        <v>3.7620033789405936E-3</v>
      </c>
      <c r="DN87" s="45">
        <f>IF(AND(ISNUMBER(H86),ISNUMBER(H87)),CL87*'Sector weights'!G74,"")</f>
        <v>2.0245982747291041E-2</v>
      </c>
      <c r="DO87" s="45">
        <f>IF(AND(ISNUMBER(I86),ISNUMBER(I87)),CM87*'Sector weights'!H74,"")</f>
        <v>1.9248945130079818E-2</v>
      </c>
      <c r="DP87" s="45">
        <f>IF(AND(ISNUMBER(J86),ISNUMBER(J87)),CN87*'Sector weights'!I74,"")</f>
        <v>6.5130716454949375E-3</v>
      </c>
      <c r="DQ87" s="45">
        <f>IF(AND(ISNUMBER(K86),ISNUMBER(K87)),CO87*'Sector weights'!J74,"")</f>
        <v>3.7569110682392319E-2</v>
      </c>
      <c r="DR87" s="45">
        <f>IF(AND(ISNUMBER(L86),ISNUMBER(L87)),CP87*'Sector weights'!K74,"")</f>
        <v>2.998510138917236E-3</v>
      </c>
      <c r="DS87" s="45">
        <f>IF(AND(ISNUMBER(M86),ISNUMBER(M87)),CQ87*'Sector weights'!L74,"")</f>
        <v>1.2430866845695863E-2</v>
      </c>
      <c r="DT87" s="45">
        <f>IF(AND(ISNUMBER(N86),ISNUMBER(N87)),CR87*'Sector weights'!M74,"")</f>
        <v>8.858212695071083E-3</v>
      </c>
      <c r="DU87" s="45">
        <f>IF(AND(ISNUMBER(O86),ISNUMBER(O87)),CS87*'Sector weights'!N74,"")</f>
        <v>6.4121651310416038E-3</v>
      </c>
      <c r="DV87" s="45">
        <f>IF(AND(ISNUMBER(P86),ISNUMBER(P87)),CT87*'Sector weights'!O74,"")</f>
        <v>1.4566107988184527E-2</v>
      </c>
      <c r="DW87" s="45">
        <f>IF(AND(ISNUMBER(Q86),ISNUMBER(Q87)),CU87*'Sector weights'!P74,"")</f>
        <v>9.1170036203214802E-3</v>
      </c>
      <c r="DX87" s="45">
        <f>IF(AND(ISNUMBER(R86),ISNUMBER(R87)),CV87*'Sector weights'!Q74,"")</f>
        <v>8.963573766792762E-3</v>
      </c>
      <c r="DY87" s="45">
        <f>IF(AND(ISNUMBER(S86),ISNUMBER(S87)),CW87*'Sector weights'!R74,"")</f>
        <v>2.6410268259248547E-2</v>
      </c>
      <c r="DZ87" s="45">
        <f>IF(AND(ISNUMBER(T86),ISNUMBER(T87)),CX87*'Sector weights'!S74,"")</f>
        <v>1.9580570787901416E-2</v>
      </c>
      <c r="EA87" s="45">
        <f>IF(AND(ISNUMBER(U86),ISNUMBER(U87)),CY87*'Sector weights'!T74,"")</f>
        <v>5.0633383436566239E-2</v>
      </c>
      <c r="EB87" s="45">
        <f>IF(AND(ISNUMBER(V86),ISNUMBER(V87)),CZ87*'Sector weights'!U74,"")</f>
        <v>4.8351390568520142E-2</v>
      </c>
      <c r="EC87" s="45">
        <f>IF(AND(ISNUMBER(W86),ISNUMBER(W87)),DA87*'Sector weights'!V74,"")</f>
        <v>3.2384455643253748E-2</v>
      </c>
      <c r="ED87" s="45">
        <f>IF(AND(ISNUMBER(X86),ISNUMBER(X87)),DB87*'Sector weights'!W74,"")</f>
        <v>2.9313693088004703E-2</v>
      </c>
      <c r="EE87" s="45">
        <f>IF(AND(ISNUMBER(Y86),ISNUMBER(Y87)),DC87*'Sector weights'!X74,"")</f>
        <v>4.2960168762378702E-2</v>
      </c>
      <c r="EF87" s="45" t="str">
        <f>IF(AND(ISNUMBER(Z86),ISNUMBER(Z87)),DD87*'Sector weights'!Y74,"")</f>
        <v/>
      </c>
      <c r="EG87" s="45" t="str">
        <f>IF(AND(ISNUMBER(AA86),ISNUMBER(AA87)),DE87*'Sector weights'!Z74,"")</f>
        <v/>
      </c>
      <c r="EH87" s="46">
        <f t="shared" si="167"/>
        <v>0.79781532049243331</v>
      </c>
      <c r="EI87" s="47">
        <f t="shared" si="168"/>
        <v>0.66629944560143461</v>
      </c>
      <c r="EK87" s="39">
        <f t="shared" si="169"/>
        <v>41729</v>
      </c>
      <c r="EL87" s="45">
        <f t="shared" si="170"/>
        <v>0.26849507585829369</v>
      </c>
      <c r="EM87" s="45">
        <f t="shared" si="136"/>
        <v>8.1969686801505279E-2</v>
      </c>
      <c r="EN87" s="45">
        <f t="shared" si="137"/>
        <v>9.3044584693204285E-2</v>
      </c>
      <c r="EO87" s="45">
        <f t="shared" si="138"/>
        <v>5.4721040014077439E-2</v>
      </c>
      <c r="EP87" s="45">
        <f t="shared" si="139"/>
        <v>4.7153812195767095E-3</v>
      </c>
      <c r="EQ87" s="45">
        <f t="shared" si="140"/>
        <v>2.5376778594317629E-2</v>
      </c>
      <c r="ER87" s="45">
        <f t="shared" si="141"/>
        <v>2.4127068803590845E-2</v>
      </c>
      <c r="ES87" s="45">
        <f t="shared" si="142"/>
        <v>8.1636332095940348E-3</v>
      </c>
      <c r="ET87" s="45">
        <f t="shared" si="143"/>
        <v>4.7089984006829601E-2</v>
      </c>
      <c r="EU87" s="45">
        <f t="shared" si="144"/>
        <v>3.7584013015273684E-3</v>
      </c>
      <c r="EV87" s="45">
        <f t="shared" si="145"/>
        <v>1.5581133285361322E-2</v>
      </c>
      <c r="EW87" s="45">
        <f t="shared" si="146"/>
        <v>1.1103086726391207E-2</v>
      </c>
      <c r="EX87" s="45">
        <f t="shared" si="147"/>
        <v>8.0371546726927239E-3</v>
      </c>
      <c r="EY87" s="45">
        <f t="shared" si="148"/>
        <v>1.8257493449980289E-2</v>
      </c>
      <c r="EZ87" s="45">
        <f t="shared" si="149"/>
        <v>1.1427461200787943E-2</v>
      </c>
      <c r="FA87" s="45">
        <f t="shared" si="150"/>
        <v>1.1235148707422916E-2</v>
      </c>
      <c r="FB87" s="45">
        <f t="shared" si="151"/>
        <v>3.3103235273731532E-2</v>
      </c>
      <c r="FC87" s="45">
        <f t="shared" si="152"/>
        <v>2.4542736000376323E-2</v>
      </c>
      <c r="FD87" s="45">
        <f t="shared" si="153"/>
        <v>6.3465042768687294E-2</v>
      </c>
      <c r="FE87" s="45">
        <f t="shared" si="154"/>
        <v>6.0604740629292941E-2</v>
      </c>
      <c r="FF87" s="45">
        <f t="shared" si="155"/>
        <v>4.0591418604577788E-2</v>
      </c>
      <c r="FG87" s="45">
        <f t="shared" si="156"/>
        <v>3.6742454469176518E-2</v>
      </c>
      <c r="FH87" s="45">
        <f t="shared" si="157"/>
        <v>5.3847259709004482E-2</v>
      </c>
      <c r="FI87" s="45" t="str">
        <f t="shared" si="158"/>
        <v/>
      </c>
      <c r="FJ87" s="45" t="str">
        <f t="shared" si="159"/>
        <v/>
      </c>
      <c r="FK87" s="46">
        <f t="shared" si="171"/>
        <v>1.0000000000000002</v>
      </c>
      <c r="FL87" s="47">
        <f t="shared" si="172"/>
        <v>0.83515498949077149</v>
      </c>
    </row>
    <row r="88" spans="1:168" x14ac:dyDescent="0.2">
      <c r="A88" t="s">
        <v>45</v>
      </c>
      <c r="B88" s="11">
        <v>41820</v>
      </c>
      <c r="C88" s="2">
        <v>2119.1</v>
      </c>
      <c r="D88" s="3">
        <v>134558</v>
      </c>
      <c r="E88" s="9">
        <v>74905.2</v>
      </c>
      <c r="F88" s="3">
        <v>548772</v>
      </c>
      <c r="G88" s="3">
        <v>13281</v>
      </c>
      <c r="H88" s="2">
        <v>83757</v>
      </c>
      <c r="I88" s="2">
        <v>1310903.8</v>
      </c>
      <c r="J88" s="2">
        <v>10444737.9</v>
      </c>
      <c r="K88" s="2">
        <v>1897712.3081578203</v>
      </c>
      <c r="L88" s="9">
        <v>10889.045</v>
      </c>
      <c r="M88" s="3">
        <v>660715</v>
      </c>
      <c r="N88" s="9">
        <v>6661.1260000000002</v>
      </c>
      <c r="O88" s="2">
        <v>56018</v>
      </c>
      <c r="P88" s="2">
        <v>27980.7</v>
      </c>
      <c r="Q88" s="3">
        <v>145712</v>
      </c>
      <c r="R88" s="3">
        <v>217863</v>
      </c>
      <c r="S88" s="2">
        <v>54293.9</v>
      </c>
      <c r="T88" s="2">
        <v>173145.2</v>
      </c>
      <c r="U88" s="3">
        <v>1272719</v>
      </c>
      <c r="V88" s="2">
        <v>115419.4</v>
      </c>
      <c r="W88" s="2">
        <v>100664.1</v>
      </c>
      <c r="X88" s="3">
        <v>1961121.6698091631</v>
      </c>
      <c r="Y88" s="2">
        <v>428912</v>
      </c>
      <c r="Z88" s="3" t="e">
        <v>#N/A</v>
      </c>
      <c r="AA88" s="3" t="e">
        <v>#N/A</v>
      </c>
      <c r="AC88" s="43">
        <f t="shared" si="160"/>
        <v>41820</v>
      </c>
      <c r="AD88" s="45">
        <f t="shared" si="161"/>
        <v>2.7990685941593041</v>
      </c>
      <c r="AE88" s="45">
        <f t="shared" si="88"/>
        <v>0.66658187884818254</v>
      </c>
      <c r="AF88" s="45">
        <f t="shared" si="89"/>
        <v>-5.2798098140502407</v>
      </c>
      <c r="AG88" s="45">
        <f t="shared" si="90"/>
        <v>3.4212936613533751</v>
      </c>
      <c r="AH88" s="45">
        <f t="shared" si="91"/>
        <v>2.4373312765136879</v>
      </c>
      <c r="AI88" s="45">
        <f t="shared" si="92"/>
        <v>3.5596824847300867</v>
      </c>
      <c r="AJ88" s="45">
        <f t="shared" si="93"/>
        <v>0.74946656889689489</v>
      </c>
      <c r="AK88" s="45">
        <f t="shared" si="94"/>
        <v>-2.0935474494789941</v>
      </c>
      <c r="AL88" s="45">
        <f t="shared" si="95"/>
        <v>2.3925119163298314</v>
      </c>
      <c r="AM88" s="45">
        <f t="shared" si="96"/>
        <v>1.8270078035317772</v>
      </c>
      <c r="AN88" s="45">
        <f t="shared" si="97"/>
        <v>1.4486856651517055</v>
      </c>
      <c r="AO88" s="45">
        <f t="shared" si="98"/>
        <v>4.3223824833175106</v>
      </c>
      <c r="AP88" s="45">
        <f t="shared" si="99"/>
        <v>-2.342844292117241</v>
      </c>
      <c r="AQ88" s="45">
        <f t="shared" si="100"/>
        <v>2.9788784489516607</v>
      </c>
      <c r="AR88" s="45">
        <f t="shared" si="101"/>
        <v>3.7420971692202487</v>
      </c>
      <c r="AS88" s="45">
        <f t="shared" si="102"/>
        <v>2.5396885163343041</v>
      </c>
      <c r="AT88" s="45">
        <f t="shared" si="103"/>
        <v>-12.795452647268569</v>
      </c>
      <c r="AU88" s="45">
        <f t="shared" si="104"/>
        <v>2.6250575670519138</v>
      </c>
      <c r="AV88" s="45">
        <f t="shared" si="105"/>
        <v>1.063665903294142</v>
      </c>
      <c r="AW88" s="45">
        <f t="shared" si="106"/>
        <v>-0.15648748316398065</v>
      </c>
      <c r="AX88" s="45">
        <f t="shared" si="107"/>
        <v>-0.34707819752965996</v>
      </c>
      <c r="AY88" s="45">
        <f t="shared" si="108"/>
        <v>-0.13127405763921907</v>
      </c>
      <c r="AZ88" s="45">
        <f t="shared" si="109"/>
        <v>0.12432904103232278</v>
      </c>
      <c r="BA88" s="45" t="str">
        <f t="shared" si="110"/>
        <v/>
      </c>
      <c r="BB88" s="45" t="str">
        <f t="shared" si="111"/>
        <v/>
      </c>
      <c r="BD88" s="39">
        <f t="shared" si="162"/>
        <v>41820</v>
      </c>
      <c r="BE88" s="44">
        <f>IF(AND(ISNUMBER(C87),ISNUMBER(C88)),INDEX('Country weights'!$B$6:$FB$133,MATCH(Goods!$BD88,'Country weights'!$A$6:$A$133,0),MATCH(Goods!BE$1,'Country weights'!$B$3:$FB$3,0)),"")</f>
        <v>0.16456289724777604</v>
      </c>
      <c r="BF88" s="44">
        <f>IF(AND(ISNUMBER(D87),ISNUMBER(D88)),INDEX('Country weights'!$B$6:$FB$133,MATCH(Goods!$BD88,'Country weights'!$A$6:$A$133,0),MATCH(Goods!BF$1,'Country weights'!$B$3:$FB$3,0)),"")</f>
        <v>5.3252537232437183E-2</v>
      </c>
      <c r="BG88" s="44">
        <f>IF(AND(ISNUMBER(E87),ISNUMBER(E88)),INDEX('Country weights'!$B$6:$FB$133,MATCH(Goods!$BD88,'Country weights'!$A$6:$A$133,0),MATCH(Goods!BG$1,'Country weights'!$B$3:$FB$3,0)),"")</f>
        <v>5.6570832300889613E-2</v>
      </c>
      <c r="BH88" s="44">
        <f>IF(AND(ISNUMBER(F87),ISNUMBER(F88)),INDEX('Country weights'!$B$6:$FB$133,MATCH(Goods!$BD88,'Country weights'!$A$6:$A$133,0),MATCH(Goods!BH$1,'Country weights'!$B$3:$FB$3,0)),"")</f>
        <v>3.3593373758936049E-2</v>
      </c>
      <c r="BI88" s="44">
        <f>IF(AND(ISNUMBER(G87),ISNUMBER(G88)),INDEX('Country weights'!$B$6:$FB$133,MATCH(Goods!$BD88,'Country weights'!$A$6:$A$133,0),MATCH(Goods!BI$1,'Country weights'!$B$3:$FB$3,0)),"")</f>
        <v>3.1002046141866096E-3</v>
      </c>
      <c r="BJ88" s="44">
        <f>IF(AND(ISNUMBER(H87),ISNUMBER(H88)),INDEX('Country weights'!$B$6:$FB$133,MATCH(Goods!$BD88,'Country weights'!$A$6:$A$133,0),MATCH(Goods!BJ$1,'Country weights'!$B$3:$FB$3,0)),"")</f>
        <v>1.7619719481575247E-2</v>
      </c>
      <c r="BK88" s="44">
        <f>IF(AND(ISNUMBER(I87),ISNUMBER(I88)),INDEX('Country weights'!$B$6:$FB$133,MATCH(Goods!$BD88,'Country weights'!$A$6:$A$133,0),MATCH(Goods!BK$1,'Country weights'!$B$3:$FB$3,0)),"")</f>
        <v>1.451424464407329E-2</v>
      </c>
      <c r="BL88" s="44">
        <f>IF(AND(ISNUMBER(J87),ISNUMBER(J88)),INDEX('Country weights'!$B$6:$FB$133,MATCH(Goods!$BD88,'Country weights'!$A$6:$A$133,0),MATCH(Goods!BL$1,'Country weights'!$B$3:$FB$3,0)),"")</f>
        <v>4.7931224929786652E-3</v>
      </c>
      <c r="BM88" s="44">
        <f>IF(AND(ISNUMBER(K87),ISNUMBER(K88)),INDEX('Country weights'!$B$6:$FB$133,MATCH(Goods!$BD88,'Country weights'!$A$6:$A$133,0),MATCH(Goods!BM$1,'Country weights'!$B$3:$FB$3,0)),"")</f>
        <v>2.5388513818429045E-2</v>
      </c>
      <c r="BN88" s="44">
        <f>IF(AND(ISNUMBER(L87),ISNUMBER(L88)),INDEX('Country weights'!$B$6:$FB$133,MATCH(Goods!$BD88,'Country weights'!$A$6:$A$133,0),MATCH(Goods!BN$1,'Country weights'!$B$3:$FB$3,0)),"")</f>
        <v>2.1240598770522093E-3</v>
      </c>
      <c r="BO88" s="44">
        <f>IF(AND(ISNUMBER(M87),ISNUMBER(M88)),INDEX('Country weights'!$B$6:$FB$133,MATCH(Goods!$BD88,'Country weights'!$A$6:$A$133,0),MATCH(Goods!BO$1,'Country weights'!$B$3:$FB$3,0)),"")</f>
        <v>9.019704754117331E-3</v>
      </c>
      <c r="BP88" s="44">
        <f>IF(AND(ISNUMBER(N87),ISNUMBER(N88)),INDEX('Country weights'!$B$6:$FB$133,MATCH(Goods!$BD88,'Country weights'!$A$6:$A$133,0),MATCH(Goods!BP$1,'Country weights'!$B$3:$FB$3,0)),"")</f>
        <v>6.4996089147723963E-3</v>
      </c>
      <c r="BQ88" s="44">
        <f>IF(AND(ISNUMBER(O87),ISNUMBER(O88)),INDEX('Country weights'!$B$6:$FB$133,MATCH(Goods!$BD88,'Country weights'!$A$6:$A$133,0),MATCH(Goods!BQ$1,'Country weights'!$B$3:$FB$3,0)),"")</f>
        <v>4.7757131336254284E-3</v>
      </c>
      <c r="BR88" s="44">
        <f>IF(AND(ISNUMBER(P87),ISNUMBER(P88)),INDEX('Country weights'!$B$6:$FB$133,MATCH(Goods!$BD88,'Country weights'!$A$6:$A$133,0),MATCH(Goods!BR$1,'Country weights'!$B$3:$FB$3,0)),"")</f>
        <v>1.3244663477703365E-2</v>
      </c>
      <c r="BS88" s="44">
        <f>IF(AND(ISNUMBER(Q87),ISNUMBER(Q88)),INDEX('Country weights'!$B$6:$FB$133,MATCH(Goods!$BD88,'Country weights'!$A$6:$A$133,0),MATCH(Goods!BS$1,'Country weights'!$B$3:$FB$3,0)),"")</f>
        <v>9.5863776507410306E-3</v>
      </c>
      <c r="BT88" s="44">
        <f>IF(AND(ISNUMBER(R87),ISNUMBER(R88)),INDEX('Country weights'!$B$6:$FB$133,MATCH(Goods!$BD88,'Country weights'!$A$6:$A$133,0),MATCH(Goods!BT$1,'Country weights'!$B$3:$FB$3,0)),"")</f>
        <v>8.409754690787398E-3</v>
      </c>
      <c r="BU88" s="44">
        <f>IF(AND(ISNUMBER(S87),ISNUMBER(S88)),INDEX('Country weights'!$B$6:$FB$133,MATCH(Goods!$BD88,'Country weights'!$A$6:$A$133,0),MATCH(Goods!BU$1,'Country weights'!$B$3:$FB$3,0)),"")</f>
        <v>2.2768778785194375E-2</v>
      </c>
      <c r="BV88" s="44">
        <f>IF(AND(ISNUMBER(T87),ISNUMBER(T88)),INDEX('Country weights'!$B$6:$FB$133,MATCH(Goods!$BD88,'Country weights'!$A$6:$A$133,0),MATCH(Goods!BV$1,'Country weights'!$B$3:$FB$3,0)),"")</f>
        <v>1.4166959339993136E-2</v>
      </c>
      <c r="BW88" s="44">
        <f>IF(AND(ISNUMBER(U87),ISNUMBER(U88)),INDEX('Country weights'!$B$6:$FB$133,MATCH(Goods!$BD88,'Country weights'!$A$6:$A$133,0),MATCH(Goods!BW$1,'Country weights'!$B$3:$FB$3,0)),"")</f>
        <v>3.5353714341055748E-2</v>
      </c>
      <c r="BX88" s="44">
        <f>IF(AND(ISNUMBER(V87),ISNUMBER(V88)),INDEX('Country weights'!$B$6:$FB$133,MATCH(Goods!$BD88,'Country weights'!$A$6:$A$133,0),MATCH(Goods!BX$1,'Country weights'!$B$3:$FB$3,0)),"")</f>
        <v>3.6614462416028164E-2</v>
      </c>
      <c r="BY88" s="44">
        <f>IF(AND(ISNUMBER(W87),ISNUMBER(W88)),INDEX('Country weights'!$B$6:$FB$133,MATCH(Goods!$BD88,'Country weights'!$A$6:$A$133,0),MATCH(Goods!BY$1,'Country weights'!$B$3:$FB$3,0)),"")</f>
        <v>3.0239549130959664E-2</v>
      </c>
      <c r="BZ88" s="44">
        <f>IF(AND(ISNUMBER(X87),ISNUMBER(X88)),INDEX('Country weights'!$B$6:$FB$133,MATCH(Goods!$BD88,'Country weights'!$A$6:$A$133,0),MATCH(Goods!BZ$1,'Country weights'!$B$3:$FB$3,0)),"")</f>
        <v>2.1367957475807262E-2</v>
      </c>
      <c r="CA88" s="44">
        <f>IF(AND(ISNUMBER(Y87),ISNUMBER(Y88)),INDEX('Country weights'!$B$6:$FB$133,MATCH(Goods!$BD88,'Country weights'!$A$6:$A$133,0),MATCH(Goods!CA$1,'Country weights'!$B$3:$FB$3,0)),"")</f>
        <v>3.095049980712012E-2</v>
      </c>
      <c r="CB88" s="44" t="str">
        <f>IF(AND(ISNUMBER(Z87),ISNUMBER(Z88)),INDEX('Country weights'!$B$6:$FB$133,MATCH(Goods!$BD88,'Country weights'!$A$6:$A$133,0),MATCH(Goods!CB$1,'Country weights'!$B$3:$FB$3,0)),"")</f>
        <v/>
      </c>
      <c r="CC88" s="44" t="str">
        <f>IF(AND(ISNUMBER(AA87),ISNUMBER(AA88)),INDEX('Country weights'!$B$6:$FB$133,MATCH(Goods!$BD88,'Country weights'!$A$6:$A$133,0),MATCH(Goods!CC$1,'Country weights'!$B$3:$FB$3,0)),"")</f>
        <v/>
      </c>
      <c r="CD88" s="46">
        <f t="shared" si="163"/>
        <v>0.61851724938623942</v>
      </c>
      <c r="CF88" s="39">
        <f t="shared" si="164"/>
        <v>41820</v>
      </c>
      <c r="CG88" s="45">
        <f t="shared" si="165"/>
        <v>0.26606031992005619</v>
      </c>
      <c r="CH88" s="45">
        <f t="shared" si="112"/>
        <v>8.6097093145389533E-2</v>
      </c>
      <c r="CI88" s="45">
        <f t="shared" si="113"/>
        <v>9.1462012348120264E-2</v>
      </c>
      <c r="CJ88" s="45">
        <f t="shared" si="114"/>
        <v>5.4312751652878029E-2</v>
      </c>
      <c r="CK88" s="45">
        <f t="shared" si="115"/>
        <v>5.0123171459857787E-3</v>
      </c>
      <c r="CL88" s="45">
        <f t="shared" si="116"/>
        <v>2.8487030069184755E-2</v>
      </c>
      <c r="CM88" s="45">
        <f t="shared" si="117"/>
        <v>2.3466192185385152E-2</v>
      </c>
      <c r="CN88" s="45">
        <f t="shared" si="118"/>
        <v>7.749375620057365E-3</v>
      </c>
      <c r="CO88" s="45">
        <f t="shared" si="119"/>
        <v>4.1047382015008169E-2</v>
      </c>
      <c r="CP88" s="45">
        <f t="shared" si="120"/>
        <v>3.4341158296877479E-3</v>
      </c>
      <c r="CQ88" s="45">
        <f t="shared" si="121"/>
        <v>1.4582786111571941E-2</v>
      </c>
      <c r="CR88" s="45">
        <f t="shared" si="122"/>
        <v>1.0508371304473756E-2</v>
      </c>
      <c r="CS88" s="45">
        <f t="shared" si="123"/>
        <v>7.7212286938875422E-3</v>
      </c>
      <c r="CT88" s="45">
        <f t="shared" si="124"/>
        <v>2.141357171662742E-2</v>
      </c>
      <c r="CU88" s="45">
        <f t="shared" si="125"/>
        <v>1.5498965728528484E-2</v>
      </c>
      <c r="CV88" s="45">
        <f t="shared" si="126"/>
        <v>1.3596637279125971E-2</v>
      </c>
      <c r="CW88" s="45">
        <f t="shared" si="127"/>
        <v>3.6811873569877078E-2</v>
      </c>
      <c r="CX88" s="45">
        <f t="shared" si="128"/>
        <v>2.2904711799147309E-2</v>
      </c>
      <c r="CY88" s="45">
        <f t="shared" si="129"/>
        <v>5.7158817116479091E-2</v>
      </c>
      <c r="CZ88" s="45">
        <f t="shared" si="130"/>
        <v>5.9197156509961595E-2</v>
      </c>
      <c r="DA88" s="45">
        <f t="shared" si="131"/>
        <v>4.8890389331852357E-2</v>
      </c>
      <c r="DB88" s="45">
        <f t="shared" si="132"/>
        <v>3.454706800337564E-2</v>
      </c>
      <c r="DC88" s="45">
        <f t="shared" si="133"/>
        <v>5.0039832903338743E-2</v>
      </c>
      <c r="DD88" s="45" t="str">
        <f t="shared" si="134"/>
        <v/>
      </c>
      <c r="DE88" s="45" t="str">
        <f t="shared" si="135"/>
        <v/>
      </c>
      <c r="DF88" s="46">
        <f t="shared" si="166"/>
        <v>1</v>
      </c>
      <c r="DG88" s="47">
        <f>SUMPRODUCT(AD88:BB88,CG88:DE88,'Sector weights'!B75:Z75)</f>
        <v>0.479077055607316</v>
      </c>
      <c r="DI88" s="45">
        <f>IF(AND(ISNUMBER(C87),ISNUMBER(C88)),CG88*'Sector weights'!B75,"")</f>
        <v>0.21407367036815139</v>
      </c>
      <c r="DJ88" s="45">
        <f>IF(AND(ISNUMBER(D87),ISNUMBER(D88)),CH88*'Sector weights'!C75,"")</f>
        <v>6.4158351541833164E-2</v>
      </c>
      <c r="DK88" s="45">
        <f>IF(AND(ISNUMBER(E87),ISNUMBER(E88)),CI88*'Sector weights'!D75,"")</f>
        <v>7.3585830590595577E-2</v>
      </c>
      <c r="DL88" s="45">
        <f>IF(AND(ISNUMBER(F87),ISNUMBER(F88)),CJ88*'Sector weights'!E75,"")</f>
        <v>4.3517878924057611E-2</v>
      </c>
      <c r="DM88" s="45">
        <f>IF(AND(ISNUMBER(G87),ISNUMBER(G88)),CK88*'Sector weights'!F75,"")</f>
        <v>3.7825781023111539E-3</v>
      </c>
      <c r="DN88" s="45">
        <f>IF(AND(ISNUMBER(H87),ISNUMBER(H88)),CL88*'Sector weights'!G75,"")</f>
        <v>2.0337496958481773E-2</v>
      </c>
      <c r="DO88" s="45">
        <f>IF(AND(ISNUMBER(I87),ISNUMBER(I88)),CM88*'Sector weights'!H75,"")</f>
        <v>1.9157913295401285E-2</v>
      </c>
      <c r="DP88" s="45">
        <f>IF(AND(ISNUMBER(J87),ISNUMBER(J88)),CN88*'Sector weights'!I75,"")</f>
        <v>6.5191799851921682E-3</v>
      </c>
      <c r="DQ88" s="45">
        <f>IF(AND(ISNUMBER(K87),ISNUMBER(K88)),CO88*'Sector weights'!J75,"")</f>
        <v>3.7802177879509104E-2</v>
      </c>
      <c r="DR88" s="45">
        <f>IF(AND(ISNUMBER(L87),ISNUMBER(L88)),CP88*'Sector weights'!K75,"")</f>
        <v>2.8996686456821907E-3</v>
      </c>
      <c r="DS88" s="45">
        <f>IF(AND(ISNUMBER(M87),ISNUMBER(M88)),CQ88*'Sector weights'!L75,"")</f>
        <v>1.2407201405057178E-2</v>
      </c>
      <c r="DT88" s="45">
        <f>IF(AND(ISNUMBER(N87),ISNUMBER(N88)),CR88*'Sector weights'!M75,"")</f>
        <v>8.9270539302340572E-3</v>
      </c>
      <c r="DU88" s="45">
        <f>IF(AND(ISNUMBER(O87),ISNUMBER(O88)),CS88*'Sector weights'!N75,"")</f>
        <v>6.5505119260727907E-3</v>
      </c>
      <c r="DV88" s="45">
        <f>IF(AND(ISNUMBER(P87),ISNUMBER(P88)),CT88*'Sector weights'!O75,"")</f>
        <v>1.4524078411981993E-2</v>
      </c>
      <c r="DW88" s="45">
        <f>IF(AND(ISNUMBER(Q87),ISNUMBER(Q88)),CU88*'Sector weights'!P75,"")</f>
        <v>9.0302140463440102E-3</v>
      </c>
      <c r="DX88" s="45">
        <f>IF(AND(ISNUMBER(R87),ISNUMBER(R88)),CV88*'Sector weights'!Q75,"")</f>
        <v>9.0595781139835782E-3</v>
      </c>
      <c r="DY88" s="45">
        <f>IF(AND(ISNUMBER(S87),ISNUMBER(S88)),CW88*'Sector weights'!R75,"")</f>
        <v>2.5862647662577717E-2</v>
      </c>
      <c r="DZ88" s="45">
        <f>IF(AND(ISNUMBER(T87),ISNUMBER(T88)),CX88*'Sector weights'!S75,"")</f>
        <v>1.9554395122624777E-2</v>
      </c>
      <c r="EA88" s="45">
        <f>IF(AND(ISNUMBER(U87),ISNUMBER(U88)),CY88*'Sector weights'!T75,"")</f>
        <v>5.0861849944633164E-2</v>
      </c>
      <c r="EB88" s="45">
        <f>IF(AND(ISNUMBER(V87),ISNUMBER(V88)),CZ88*'Sector weights'!U75,"")</f>
        <v>4.8274836137923077E-2</v>
      </c>
      <c r="EC88" s="45">
        <f>IF(AND(ISNUMBER(W87),ISNUMBER(W88)),DA88*'Sector weights'!V75,"")</f>
        <v>3.1892821190123349E-2</v>
      </c>
      <c r="ED88" s="45">
        <f>IF(AND(ISNUMBER(X87),ISNUMBER(X88)),DB88*'Sector weights'!W75,"")</f>
        <v>2.9229119699625526E-2</v>
      </c>
      <c r="EE88" s="45">
        <f>IF(AND(ISNUMBER(Y87),ISNUMBER(Y88)),DC88*'Sector weights'!X75,"")</f>
        <v>4.2991135439177361E-2</v>
      </c>
      <c r="EF88" s="45" t="str">
        <f>IF(AND(ISNUMBER(Z87),ISNUMBER(Z88)),DD88*'Sector weights'!Y75,"")</f>
        <v/>
      </c>
      <c r="EG88" s="45" t="str">
        <f>IF(AND(ISNUMBER(AA87),ISNUMBER(AA88)),DE88*'Sector weights'!Z75,"")</f>
        <v/>
      </c>
      <c r="EH88" s="46">
        <f t="shared" si="167"/>
        <v>0.79500018932157401</v>
      </c>
      <c r="EI88" s="47">
        <f t="shared" si="168"/>
        <v>0.47907705560731589</v>
      </c>
      <c r="EK88" s="39">
        <f t="shared" si="169"/>
        <v>41820</v>
      </c>
      <c r="EL88" s="45">
        <f t="shared" si="170"/>
        <v>0.26927499294161744</v>
      </c>
      <c r="EM88" s="45">
        <f t="shared" si="136"/>
        <v>8.070230976496208E-2</v>
      </c>
      <c r="EN88" s="45">
        <f t="shared" si="137"/>
        <v>9.2560771153263763E-2</v>
      </c>
      <c r="EO88" s="45">
        <f t="shared" si="138"/>
        <v>5.4739457309053323E-2</v>
      </c>
      <c r="EP88" s="45">
        <f t="shared" si="139"/>
        <v>4.7579587440590128E-3</v>
      </c>
      <c r="EQ88" s="45">
        <f t="shared" si="140"/>
        <v>2.5581751088433198E-2</v>
      </c>
      <c r="ER88" s="45">
        <f t="shared" si="141"/>
        <v>2.4097998406453203E-2</v>
      </c>
      <c r="ES88" s="45">
        <f t="shared" si="142"/>
        <v>8.2002244436638616E-3</v>
      </c>
      <c r="ET88" s="45">
        <f t="shared" si="143"/>
        <v>4.7549897958852297E-2</v>
      </c>
      <c r="EU88" s="45">
        <f t="shared" si="144"/>
        <v>3.6473810756657414E-3</v>
      </c>
      <c r="EV88" s="45">
        <f t="shared" si="145"/>
        <v>1.5606538931324104E-2</v>
      </c>
      <c r="EW88" s="45">
        <f t="shared" si="146"/>
        <v>1.1228995980305488E-2</v>
      </c>
      <c r="EX88" s="45">
        <f t="shared" si="147"/>
        <v>8.2396356806691759E-3</v>
      </c>
      <c r="EY88" s="45">
        <f t="shared" si="148"/>
        <v>1.8269276670709156E-2</v>
      </c>
      <c r="EZ88" s="45">
        <f t="shared" si="149"/>
        <v>1.1358757101743694E-2</v>
      </c>
      <c r="FA88" s="45">
        <f t="shared" si="150"/>
        <v>1.1395693027085582E-2</v>
      </c>
      <c r="FB88" s="45">
        <f t="shared" si="151"/>
        <v>3.2531624532879694E-2</v>
      </c>
      <c r="FC88" s="45">
        <f t="shared" si="152"/>
        <v>2.4596717567214457E-2</v>
      </c>
      <c r="FD88" s="45">
        <f t="shared" si="153"/>
        <v>6.3977154506135309E-2</v>
      </c>
      <c r="FE88" s="45">
        <f t="shared" si="154"/>
        <v>6.0723049863823521E-2</v>
      </c>
      <c r="FF88" s="45">
        <f t="shared" si="155"/>
        <v>4.0116746660575756E-2</v>
      </c>
      <c r="FG88" s="45">
        <f t="shared" si="156"/>
        <v>3.6766179545905088E-2</v>
      </c>
      <c r="FH88" s="45">
        <f t="shared" si="157"/>
        <v>5.4076887045605017E-2</v>
      </c>
      <c r="FI88" s="45" t="str">
        <f t="shared" si="158"/>
        <v/>
      </c>
      <c r="FJ88" s="45" t="str">
        <f t="shared" si="159"/>
        <v/>
      </c>
      <c r="FK88" s="46">
        <f t="shared" si="171"/>
        <v>1</v>
      </c>
      <c r="FL88" s="47">
        <f t="shared" si="172"/>
        <v>0.60261250505631192</v>
      </c>
    </row>
    <row r="89" spans="1:168" x14ac:dyDescent="0.2">
      <c r="A89" t="s">
        <v>46</v>
      </c>
      <c r="B89" s="11">
        <v>41912</v>
      </c>
      <c r="C89" s="2">
        <v>2124.4</v>
      </c>
      <c r="D89" s="3">
        <v>139188</v>
      </c>
      <c r="E89" s="9">
        <v>75968</v>
      </c>
      <c r="F89" s="3">
        <v>551849</v>
      </c>
      <c r="G89" s="3">
        <v>13535</v>
      </c>
      <c r="H89" s="2">
        <v>84574</v>
      </c>
      <c r="I89" s="2">
        <v>1364160.3</v>
      </c>
      <c r="J89" s="2">
        <v>10248949.9</v>
      </c>
      <c r="K89" s="2">
        <v>1913879.8585406563</v>
      </c>
      <c r="L89" s="9">
        <v>11095.074699999999</v>
      </c>
      <c r="M89" s="3">
        <v>664234</v>
      </c>
      <c r="N89" s="9">
        <v>6689.5479999999998</v>
      </c>
      <c r="O89" s="2">
        <v>58352</v>
      </c>
      <c r="P89" s="2">
        <v>27988.7</v>
      </c>
      <c r="Q89" s="3">
        <v>144431</v>
      </c>
      <c r="R89" s="3">
        <v>232712</v>
      </c>
      <c r="S89" s="2">
        <v>56067.9</v>
      </c>
      <c r="T89" s="2">
        <v>178347.3</v>
      </c>
      <c r="U89" s="3">
        <v>1274196</v>
      </c>
      <c r="V89" s="2">
        <v>115456.9</v>
      </c>
      <c r="W89" s="2">
        <v>97569.1</v>
      </c>
      <c r="X89" s="3">
        <v>2020050.4074542597</v>
      </c>
      <c r="Y89" s="2">
        <v>422307.1</v>
      </c>
      <c r="Z89" s="3" t="e">
        <v>#N/A</v>
      </c>
      <c r="AA89" s="3" t="e">
        <v>#N/A</v>
      </c>
      <c r="AC89" s="43">
        <f t="shared" si="160"/>
        <v>41912</v>
      </c>
      <c r="AD89" s="45">
        <f t="shared" si="161"/>
        <v>0.2501061771506885</v>
      </c>
      <c r="AE89" s="45">
        <f t="shared" si="88"/>
        <v>3.4408953759716976</v>
      </c>
      <c r="AF89" s="45">
        <f t="shared" si="89"/>
        <v>1.4188601058404471</v>
      </c>
      <c r="AG89" s="45">
        <f t="shared" si="90"/>
        <v>0.56070645003754027</v>
      </c>
      <c r="AH89" s="45">
        <f t="shared" si="91"/>
        <v>1.9125065883593084</v>
      </c>
      <c r="AI89" s="45">
        <f t="shared" si="92"/>
        <v>0.97544085867449226</v>
      </c>
      <c r="AJ89" s="45">
        <f t="shared" si="93"/>
        <v>4.0625788101308347</v>
      </c>
      <c r="AK89" s="45">
        <f t="shared" si="94"/>
        <v>-1.8745132896058614</v>
      </c>
      <c r="AL89" s="45">
        <f t="shared" si="95"/>
        <v>0.85194949273057485</v>
      </c>
      <c r="AM89" s="45">
        <f t="shared" si="96"/>
        <v>1.8920823635130368</v>
      </c>
      <c r="AN89" s="45">
        <f t="shared" si="97"/>
        <v>0.53260482961638989</v>
      </c>
      <c r="AO89" s="45">
        <f t="shared" si="98"/>
        <v>0.42668461758565979</v>
      </c>
      <c r="AP89" s="45">
        <f t="shared" si="99"/>
        <v>4.1665179049591217</v>
      </c>
      <c r="AQ89" s="45">
        <f t="shared" si="100"/>
        <v>2.8591136033040421E-2</v>
      </c>
      <c r="AR89" s="45">
        <f t="shared" si="101"/>
        <v>-0.8791314373558845</v>
      </c>
      <c r="AS89" s="45">
        <f t="shared" si="102"/>
        <v>6.815751183082952</v>
      </c>
      <c r="AT89" s="45">
        <f t="shared" si="103"/>
        <v>3.2674020470071286</v>
      </c>
      <c r="AU89" s="45">
        <f t="shared" si="104"/>
        <v>3.0044725467410993</v>
      </c>
      <c r="AV89" s="45">
        <f t="shared" si="105"/>
        <v>0.11605075432989942</v>
      </c>
      <c r="AW89" s="45">
        <f t="shared" si="106"/>
        <v>3.2490205286106466E-2</v>
      </c>
      <c r="AX89" s="45">
        <f t="shared" si="107"/>
        <v>-3.0745817029109723</v>
      </c>
      <c r="AY89" s="45">
        <f t="shared" si="108"/>
        <v>3.0048486308771993</v>
      </c>
      <c r="AZ89" s="45">
        <f t="shared" si="109"/>
        <v>-1.5399196105494894</v>
      </c>
      <c r="BA89" s="45" t="str">
        <f t="shared" si="110"/>
        <v/>
      </c>
      <c r="BB89" s="45" t="str">
        <f t="shared" si="111"/>
        <v/>
      </c>
      <c r="BD89" s="39">
        <f t="shared" si="162"/>
        <v>41912</v>
      </c>
      <c r="BE89" s="44">
        <f>IF(AND(ISNUMBER(C88),ISNUMBER(C89)),INDEX('Country weights'!$B$6:$FB$133,MATCH(Goods!$BD89,'Country weights'!$A$6:$A$133,0),MATCH(Goods!BE$1,'Country weights'!$B$3:$FB$3,0)),"")</f>
        <v>0.16456289724777604</v>
      </c>
      <c r="BF89" s="44">
        <f>IF(AND(ISNUMBER(D88),ISNUMBER(D89)),INDEX('Country weights'!$B$6:$FB$133,MATCH(Goods!$BD89,'Country weights'!$A$6:$A$133,0),MATCH(Goods!BF$1,'Country weights'!$B$3:$FB$3,0)),"")</f>
        <v>5.3252537232437183E-2</v>
      </c>
      <c r="BG89" s="44">
        <f>IF(AND(ISNUMBER(E88),ISNUMBER(E89)),INDEX('Country weights'!$B$6:$FB$133,MATCH(Goods!$BD89,'Country weights'!$A$6:$A$133,0),MATCH(Goods!BG$1,'Country weights'!$B$3:$FB$3,0)),"")</f>
        <v>5.6570832300889613E-2</v>
      </c>
      <c r="BH89" s="44">
        <f>IF(AND(ISNUMBER(F88),ISNUMBER(F89)),INDEX('Country weights'!$B$6:$FB$133,MATCH(Goods!$BD89,'Country weights'!$A$6:$A$133,0),MATCH(Goods!BH$1,'Country weights'!$B$3:$FB$3,0)),"")</f>
        <v>3.3593373758936049E-2</v>
      </c>
      <c r="BI89" s="44">
        <f>IF(AND(ISNUMBER(G88),ISNUMBER(G89)),INDEX('Country weights'!$B$6:$FB$133,MATCH(Goods!$BD89,'Country weights'!$A$6:$A$133,0),MATCH(Goods!BI$1,'Country weights'!$B$3:$FB$3,0)),"")</f>
        <v>3.1002046141866096E-3</v>
      </c>
      <c r="BJ89" s="44">
        <f>IF(AND(ISNUMBER(H88),ISNUMBER(H89)),INDEX('Country weights'!$B$6:$FB$133,MATCH(Goods!$BD89,'Country weights'!$A$6:$A$133,0),MATCH(Goods!BJ$1,'Country weights'!$B$3:$FB$3,0)),"")</f>
        <v>1.7619719481575247E-2</v>
      </c>
      <c r="BK89" s="44">
        <f>IF(AND(ISNUMBER(I88),ISNUMBER(I89)),INDEX('Country weights'!$B$6:$FB$133,MATCH(Goods!$BD89,'Country weights'!$A$6:$A$133,0),MATCH(Goods!BK$1,'Country weights'!$B$3:$FB$3,0)),"")</f>
        <v>1.451424464407329E-2</v>
      </c>
      <c r="BL89" s="44">
        <f>IF(AND(ISNUMBER(J88),ISNUMBER(J89)),INDEX('Country weights'!$B$6:$FB$133,MATCH(Goods!$BD89,'Country weights'!$A$6:$A$133,0),MATCH(Goods!BL$1,'Country weights'!$B$3:$FB$3,0)),"")</f>
        <v>4.7931224929786652E-3</v>
      </c>
      <c r="BM89" s="44">
        <f>IF(AND(ISNUMBER(K88),ISNUMBER(K89)),INDEX('Country weights'!$B$6:$FB$133,MATCH(Goods!$BD89,'Country weights'!$A$6:$A$133,0),MATCH(Goods!BM$1,'Country weights'!$B$3:$FB$3,0)),"")</f>
        <v>2.5388513818429045E-2</v>
      </c>
      <c r="BN89" s="44">
        <f>IF(AND(ISNUMBER(L88),ISNUMBER(L89)),INDEX('Country weights'!$B$6:$FB$133,MATCH(Goods!$BD89,'Country weights'!$A$6:$A$133,0),MATCH(Goods!BN$1,'Country weights'!$B$3:$FB$3,0)),"")</f>
        <v>2.1240598770522093E-3</v>
      </c>
      <c r="BO89" s="44">
        <f>IF(AND(ISNUMBER(M88),ISNUMBER(M89)),INDEX('Country weights'!$B$6:$FB$133,MATCH(Goods!$BD89,'Country weights'!$A$6:$A$133,0),MATCH(Goods!BO$1,'Country weights'!$B$3:$FB$3,0)),"")</f>
        <v>9.019704754117331E-3</v>
      </c>
      <c r="BP89" s="44">
        <f>IF(AND(ISNUMBER(N88),ISNUMBER(N89)),INDEX('Country weights'!$B$6:$FB$133,MATCH(Goods!$BD89,'Country weights'!$A$6:$A$133,0),MATCH(Goods!BP$1,'Country weights'!$B$3:$FB$3,0)),"")</f>
        <v>6.4996089147723963E-3</v>
      </c>
      <c r="BQ89" s="44">
        <f>IF(AND(ISNUMBER(O88),ISNUMBER(O89)),INDEX('Country weights'!$B$6:$FB$133,MATCH(Goods!$BD89,'Country weights'!$A$6:$A$133,0),MATCH(Goods!BQ$1,'Country weights'!$B$3:$FB$3,0)),"")</f>
        <v>4.7757131336254284E-3</v>
      </c>
      <c r="BR89" s="44">
        <f>IF(AND(ISNUMBER(P88),ISNUMBER(P89)),INDEX('Country weights'!$B$6:$FB$133,MATCH(Goods!$BD89,'Country weights'!$A$6:$A$133,0),MATCH(Goods!BR$1,'Country weights'!$B$3:$FB$3,0)),"")</f>
        <v>1.3244663477703365E-2</v>
      </c>
      <c r="BS89" s="44">
        <f>IF(AND(ISNUMBER(Q88),ISNUMBER(Q89)),INDEX('Country weights'!$B$6:$FB$133,MATCH(Goods!$BD89,'Country weights'!$A$6:$A$133,0),MATCH(Goods!BS$1,'Country weights'!$B$3:$FB$3,0)),"")</f>
        <v>9.5863776507410306E-3</v>
      </c>
      <c r="BT89" s="44">
        <f>IF(AND(ISNUMBER(R88),ISNUMBER(R89)),INDEX('Country weights'!$B$6:$FB$133,MATCH(Goods!$BD89,'Country weights'!$A$6:$A$133,0),MATCH(Goods!BT$1,'Country weights'!$B$3:$FB$3,0)),"")</f>
        <v>8.409754690787398E-3</v>
      </c>
      <c r="BU89" s="44">
        <f>IF(AND(ISNUMBER(S88),ISNUMBER(S89)),INDEX('Country weights'!$B$6:$FB$133,MATCH(Goods!$BD89,'Country weights'!$A$6:$A$133,0),MATCH(Goods!BU$1,'Country weights'!$B$3:$FB$3,0)),"")</f>
        <v>2.2768778785194375E-2</v>
      </c>
      <c r="BV89" s="44">
        <f>IF(AND(ISNUMBER(T88),ISNUMBER(T89)),INDEX('Country weights'!$B$6:$FB$133,MATCH(Goods!$BD89,'Country weights'!$A$6:$A$133,0),MATCH(Goods!BV$1,'Country weights'!$B$3:$FB$3,0)),"")</f>
        <v>1.4166959339993136E-2</v>
      </c>
      <c r="BW89" s="44">
        <f>IF(AND(ISNUMBER(U88),ISNUMBER(U89)),INDEX('Country weights'!$B$6:$FB$133,MATCH(Goods!$BD89,'Country weights'!$A$6:$A$133,0),MATCH(Goods!BW$1,'Country weights'!$B$3:$FB$3,0)),"")</f>
        <v>3.5353714341055748E-2</v>
      </c>
      <c r="BX89" s="44">
        <f>IF(AND(ISNUMBER(V88),ISNUMBER(V89)),INDEX('Country weights'!$B$6:$FB$133,MATCH(Goods!$BD89,'Country weights'!$A$6:$A$133,0),MATCH(Goods!BX$1,'Country weights'!$B$3:$FB$3,0)),"")</f>
        <v>3.6614462416028164E-2</v>
      </c>
      <c r="BY89" s="44">
        <f>IF(AND(ISNUMBER(W88),ISNUMBER(W89)),INDEX('Country weights'!$B$6:$FB$133,MATCH(Goods!$BD89,'Country weights'!$A$6:$A$133,0),MATCH(Goods!BY$1,'Country weights'!$B$3:$FB$3,0)),"")</f>
        <v>3.0239549130959664E-2</v>
      </c>
      <c r="BZ89" s="44">
        <f>IF(AND(ISNUMBER(X88),ISNUMBER(X89)),INDEX('Country weights'!$B$6:$FB$133,MATCH(Goods!$BD89,'Country weights'!$A$6:$A$133,0),MATCH(Goods!BZ$1,'Country weights'!$B$3:$FB$3,0)),"")</f>
        <v>2.1367957475807262E-2</v>
      </c>
      <c r="CA89" s="44">
        <f>IF(AND(ISNUMBER(Y88),ISNUMBER(Y89)),INDEX('Country weights'!$B$6:$FB$133,MATCH(Goods!$BD89,'Country weights'!$A$6:$A$133,0),MATCH(Goods!CA$1,'Country weights'!$B$3:$FB$3,0)),"")</f>
        <v>3.095049980712012E-2</v>
      </c>
      <c r="CB89" s="44" t="str">
        <f>IF(AND(ISNUMBER(Z88),ISNUMBER(Z89)),INDEX('Country weights'!$B$6:$FB$133,MATCH(Goods!$BD89,'Country weights'!$A$6:$A$133,0),MATCH(Goods!CB$1,'Country weights'!$B$3:$FB$3,0)),"")</f>
        <v/>
      </c>
      <c r="CC89" s="44" t="str">
        <f>IF(AND(ISNUMBER(AA88),ISNUMBER(AA89)),INDEX('Country weights'!$B$6:$FB$133,MATCH(Goods!$BD89,'Country weights'!$A$6:$A$133,0),MATCH(Goods!CC$1,'Country weights'!$B$3:$FB$3,0)),"")</f>
        <v/>
      </c>
      <c r="CD89" s="46">
        <f t="shared" si="163"/>
        <v>0.61851724938623942</v>
      </c>
      <c r="CF89" s="39">
        <f t="shared" si="164"/>
        <v>41912</v>
      </c>
      <c r="CG89" s="45">
        <f t="shared" si="165"/>
        <v>0.26606031992005619</v>
      </c>
      <c r="CH89" s="45">
        <f t="shared" si="112"/>
        <v>8.6097093145389533E-2</v>
      </c>
      <c r="CI89" s="45">
        <f t="shared" si="113"/>
        <v>9.1462012348120264E-2</v>
      </c>
      <c r="CJ89" s="45">
        <f t="shared" si="114"/>
        <v>5.4312751652878029E-2</v>
      </c>
      <c r="CK89" s="45">
        <f t="shared" si="115"/>
        <v>5.0123171459857787E-3</v>
      </c>
      <c r="CL89" s="45">
        <f t="shared" si="116"/>
        <v>2.8487030069184755E-2</v>
      </c>
      <c r="CM89" s="45">
        <f t="shared" si="117"/>
        <v>2.3466192185385152E-2</v>
      </c>
      <c r="CN89" s="45">
        <f t="shared" si="118"/>
        <v>7.749375620057365E-3</v>
      </c>
      <c r="CO89" s="45">
        <f t="shared" si="119"/>
        <v>4.1047382015008169E-2</v>
      </c>
      <c r="CP89" s="45">
        <f t="shared" si="120"/>
        <v>3.4341158296877479E-3</v>
      </c>
      <c r="CQ89" s="45">
        <f t="shared" si="121"/>
        <v>1.4582786111571941E-2</v>
      </c>
      <c r="CR89" s="45">
        <f t="shared" si="122"/>
        <v>1.0508371304473756E-2</v>
      </c>
      <c r="CS89" s="45">
        <f t="shared" si="123"/>
        <v>7.7212286938875422E-3</v>
      </c>
      <c r="CT89" s="45">
        <f t="shared" si="124"/>
        <v>2.141357171662742E-2</v>
      </c>
      <c r="CU89" s="45">
        <f t="shared" si="125"/>
        <v>1.5498965728528484E-2</v>
      </c>
      <c r="CV89" s="45">
        <f t="shared" si="126"/>
        <v>1.3596637279125971E-2</v>
      </c>
      <c r="CW89" s="45">
        <f t="shared" si="127"/>
        <v>3.6811873569877078E-2</v>
      </c>
      <c r="CX89" s="45">
        <f t="shared" si="128"/>
        <v>2.2904711799147309E-2</v>
      </c>
      <c r="CY89" s="45">
        <f t="shared" si="129"/>
        <v>5.7158817116479091E-2</v>
      </c>
      <c r="CZ89" s="45">
        <f t="shared" si="130"/>
        <v>5.9197156509961595E-2</v>
      </c>
      <c r="DA89" s="45">
        <f t="shared" si="131"/>
        <v>4.8890389331852357E-2</v>
      </c>
      <c r="DB89" s="45">
        <f t="shared" si="132"/>
        <v>3.454706800337564E-2</v>
      </c>
      <c r="DC89" s="45">
        <f t="shared" si="133"/>
        <v>5.0039832903338743E-2</v>
      </c>
      <c r="DD89" s="45" t="str">
        <f t="shared" si="134"/>
        <v/>
      </c>
      <c r="DE89" s="45" t="str">
        <f t="shared" si="135"/>
        <v/>
      </c>
      <c r="DF89" s="46">
        <f t="shared" si="166"/>
        <v>1</v>
      </c>
      <c r="DG89" s="47">
        <f>SUMPRODUCT(AD89:BB89,CG89:DE89,'Sector weights'!B76:Z76)</f>
        <v>0.69552695172135892</v>
      </c>
      <c r="DI89" s="45">
        <f>IF(AND(ISNUMBER(C88),ISNUMBER(C89)),CG89*'Sector weights'!B76,"")</f>
        <v>0.2153091056070385</v>
      </c>
      <c r="DJ89" s="45">
        <f>IF(AND(ISNUMBER(D88),ISNUMBER(D89)),CH89*'Sector weights'!C76,"")</f>
        <v>6.422403558753402E-2</v>
      </c>
      <c r="DK89" s="45">
        <f>IF(AND(ISNUMBER(E88),ISNUMBER(E89)),CI89*'Sector weights'!D76,"")</f>
        <v>7.2619100302183867E-2</v>
      </c>
      <c r="DL89" s="45">
        <f>IF(AND(ISNUMBER(F88),ISNUMBER(F89)),CJ89*'Sector weights'!E76,"")</f>
        <v>4.3537280325760243E-2</v>
      </c>
      <c r="DM89" s="45">
        <f>IF(AND(ISNUMBER(G88),ISNUMBER(G89)),CK89*'Sector weights'!F76,"")</f>
        <v>3.7937302111949122E-3</v>
      </c>
      <c r="DN89" s="45">
        <f>IF(AND(ISNUMBER(H88),ISNUMBER(H89)),CL89*'Sector weights'!G76,"")</f>
        <v>2.0529044332154935E-2</v>
      </c>
      <c r="DO89" s="45">
        <f>IF(AND(ISNUMBER(I88),ISNUMBER(I89)),CM89*'Sector weights'!H76,"")</f>
        <v>1.9243843313192389E-2</v>
      </c>
      <c r="DP89" s="45">
        <f>IF(AND(ISNUMBER(J88),ISNUMBER(J89)),CN89*'Sector weights'!I76,"")</f>
        <v>6.5061624711291082E-3</v>
      </c>
      <c r="DQ89" s="45">
        <f>IF(AND(ISNUMBER(K88),ISNUMBER(K89)),CO89*'Sector weights'!J76,"")</f>
        <v>3.7842900594732186E-2</v>
      </c>
      <c r="DR89" s="45">
        <f>IF(AND(ISNUMBER(L88),ISNUMBER(L89)),CP89*'Sector weights'!K76,"")</f>
        <v>2.9150779459223425E-3</v>
      </c>
      <c r="DS89" s="45">
        <f>IF(AND(ISNUMBER(M88),ISNUMBER(M89)),CQ89*'Sector weights'!L76,"")</f>
        <v>1.2378706874866391E-2</v>
      </c>
      <c r="DT89" s="45">
        <f>IF(AND(ISNUMBER(N88),ISNUMBER(N89)),CR89*'Sector weights'!M76,"")</f>
        <v>8.9350627421177966E-3</v>
      </c>
      <c r="DU89" s="45">
        <f>IF(AND(ISNUMBER(O88),ISNUMBER(O89)),CS89*'Sector weights'!N76,"")</f>
        <v>6.4983043741549708E-3</v>
      </c>
      <c r="DV89" s="45">
        <f>IF(AND(ISNUMBER(P88),ISNUMBER(P89)),CT89*'Sector weights'!O76,"")</f>
        <v>1.4528635176463779E-2</v>
      </c>
      <c r="DW89" s="45">
        <f>IF(AND(ISNUMBER(Q88),ISNUMBER(Q89)),CU89*'Sector weights'!P76,"")</f>
        <v>9.3170400722601011E-3</v>
      </c>
      <c r="DX89" s="45">
        <f>IF(AND(ISNUMBER(R88),ISNUMBER(R89)),CV89*'Sector weights'!Q76,"")</f>
        <v>9.0024288092577648E-3</v>
      </c>
      <c r="DY89" s="45">
        <f>IF(AND(ISNUMBER(S88),ISNUMBER(S89)),CW89*'Sector weights'!R76,"")</f>
        <v>2.4886041181827849E-2</v>
      </c>
      <c r="DZ89" s="45">
        <f>IF(AND(ISNUMBER(T88),ISNUMBER(T89)),CX89*'Sector weights'!S76,"")</f>
        <v>1.956142813725768E-2</v>
      </c>
      <c r="EA89" s="45">
        <f>IF(AND(ISNUMBER(U88),ISNUMBER(U89)),CY89*'Sector weights'!T76,"")</f>
        <v>5.0751368117016832E-2</v>
      </c>
      <c r="EB89" s="45">
        <f>IF(AND(ISNUMBER(V88),ISNUMBER(V89)),CZ89*'Sector weights'!U76,"")</f>
        <v>4.7948649059314292E-2</v>
      </c>
      <c r="EC89" s="45">
        <f>IF(AND(ISNUMBER(W88),ISNUMBER(W89)),DA89*'Sector weights'!V76,"")</f>
        <v>3.1712212426997385E-2</v>
      </c>
      <c r="ED89" s="45">
        <f>IF(AND(ISNUMBER(X88),ISNUMBER(X89)),DB89*'Sector weights'!W76,"")</f>
        <v>2.9080643372655115E-2</v>
      </c>
      <c r="EE89" s="45">
        <f>IF(AND(ISNUMBER(Y88),ISNUMBER(Y89)),DC89*'Sector weights'!X76,"")</f>
        <v>4.3025645189151494E-2</v>
      </c>
      <c r="EF89" s="45" t="str">
        <f>IF(AND(ISNUMBER(Z88),ISNUMBER(Z89)),DD89*'Sector weights'!Y76,"")</f>
        <v/>
      </c>
      <c r="EG89" s="45" t="str">
        <f>IF(AND(ISNUMBER(AA88),ISNUMBER(AA89)),DE89*'Sector weights'!Z76,"")</f>
        <v/>
      </c>
      <c r="EH89" s="46">
        <f t="shared" si="167"/>
        <v>0.79414644622418384</v>
      </c>
      <c r="EI89" s="47">
        <f t="shared" si="168"/>
        <v>0.69552695172135892</v>
      </c>
      <c r="EK89" s="39">
        <f t="shared" si="169"/>
        <v>41912</v>
      </c>
      <c r="EL89" s="45">
        <f t="shared" si="170"/>
        <v>0.27112015249925042</v>
      </c>
      <c r="EM89" s="45">
        <f t="shared" si="136"/>
        <v>8.0871778615759088E-2</v>
      </c>
      <c r="EN89" s="45">
        <f t="shared" si="137"/>
        <v>9.1442958219426232E-2</v>
      </c>
      <c r="EO89" s="45">
        <f t="shared" si="138"/>
        <v>5.4822735192936782E-2</v>
      </c>
      <c r="EP89" s="45">
        <f t="shared" si="139"/>
        <v>4.7771166505024693E-3</v>
      </c>
      <c r="EQ89" s="45">
        <f t="shared" si="140"/>
        <v>2.5850451676465328E-2</v>
      </c>
      <c r="ER89" s="45">
        <f t="shared" si="141"/>
        <v>2.4232109083517753E-2</v>
      </c>
      <c r="ES89" s="45">
        <f t="shared" si="142"/>
        <v>8.1926482225829281E-3</v>
      </c>
      <c r="ET89" s="45">
        <f t="shared" si="143"/>
        <v>4.7652294831335568E-2</v>
      </c>
      <c r="EU89" s="45">
        <f t="shared" si="144"/>
        <v>3.6707057744604318E-3</v>
      </c>
      <c r="EV89" s="45">
        <f t="shared" si="145"/>
        <v>1.5587435961870361E-2</v>
      </c>
      <c r="EW89" s="45">
        <f t="shared" si="146"/>
        <v>1.125115246010365E-2</v>
      </c>
      <c r="EX89" s="45">
        <f t="shared" si="147"/>
        <v>8.1827532000571714E-3</v>
      </c>
      <c r="EY89" s="45">
        <f t="shared" si="148"/>
        <v>1.8294654903438821E-2</v>
      </c>
      <c r="EZ89" s="45">
        <f t="shared" si="149"/>
        <v>1.1732143506476065E-2</v>
      </c>
      <c r="FA89" s="45">
        <f t="shared" si="150"/>
        <v>1.1335980727560192E-2</v>
      </c>
      <c r="FB89" s="45">
        <f t="shared" si="151"/>
        <v>3.1336841334680773E-2</v>
      </c>
      <c r="FC89" s="45">
        <f t="shared" si="152"/>
        <v>2.4632016210944019E-2</v>
      </c>
      <c r="FD89" s="45">
        <f t="shared" si="153"/>
        <v>6.3906812601526086E-2</v>
      </c>
      <c r="FE89" s="45">
        <f t="shared" si="154"/>
        <v>6.0377590666417985E-2</v>
      </c>
      <c r="FF89" s="45">
        <f t="shared" si="155"/>
        <v>3.9932448955447668E-2</v>
      </c>
      <c r="FG89" s="45">
        <f t="shared" si="156"/>
        <v>3.6618741431030451E-2</v>
      </c>
      <c r="FH89" s="45">
        <f t="shared" si="157"/>
        <v>5.4178477274209894E-2</v>
      </c>
      <c r="FI89" s="45" t="str">
        <f t="shared" si="158"/>
        <v/>
      </c>
      <c r="FJ89" s="45" t="str">
        <f t="shared" si="159"/>
        <v/>
      </c>
      <c r="FK89" s="46">
        <f t="shared" si="171"/>
        <v>1.0000000000000002</v>
      </c>
      <c r="FL89" s="47">
        <f t="shared" si="172"/>
        <v>0.87581699197708784</v>
      </c>
    </row>
    <row r="90" spans="1:168" x14ac:dyDescent="0.2">
      <c r="A90" t="s">
        <v>47</v>
      </c>
      <c r="B90" s="11">
        <v>42004</v>
      </c>
      <c r="C90" s="2">
        <v>2178.4</v>
      </c>
      <c r="D90" s="3">
        <v>148061</v>
      </c>
      <c r="E90" s="9">
        <v>76678.100000000006</v>
      </c>
      <c r="F90" s="3">
        <v>557027</v>
      </c>
      <c r="G90" s="3">
        <v>13852</v>
      </c>
      <c r="H90" s="2">
        <v>83684</v>
      </c>
      <c r="I90" s="2">
        <v>1339023.7</v>
      </c>
      <c r="J90" s="2">
        <v>10438851.9</v>
      </c>
      <c r="K90" s="2">
        <v>1961259.9055139648</v>
      </c>
      <c r="L90" s="9">
        <v>11174.2868</v>
      </c>
      <c r="M90" s="3">
        <v>680205</v>
      </c>
      <c r="N90" s="9">
        <v>6743.77</v>
      </c>
      <c r="O90" s="2">
        <v>63001.4</v>
      </c>
      <c r="P90" s="2">
        <v>28135.599999999999</v>
      </c>
      <c r="Q90" s="3">
        <v>142911</v>
      </c>
      <c r="R90" s="3">
        <v>215829</v>
      </c>
      <c r="S90" s="2">
        <v>59791.6</v>
      </c>
      <c r="T90" s="2">
        <v>177890.2</v>
      </c>
      <c r="U90" s="3">
        <v>1284353</v>
      </c>
      <c r="V90" s="2">
        <v>115326.5</v>
      </c>
      <c r="W90" s="2">
        <v>102325.2</v>
      </c>
      <c r="X90" s="3">
        <v>2009211.7775723052</v>
      </c>
      <c r="Y90" s="2">
        <v>425295.8</v>
      </c>
      <c r="Z90" s="3" t="e">
        <v>#N/A</v>
      </c>
      <c r="AA90" s="3" t="e">
        <v>#N/A</v>
      </c>
      <c r="AC90" s="43">
        <f t="shared" si="160"/>
        <v>42004</v>
      </c>
      <c r="AD90" s="45">
        <f t="shared" si="161"/>
        <v>2.5418941818866392</v>
      </c>
      <c r="AE90" s="45">
        <f t="shared" si="88"/>
        <v>6.3748311636060651</v>
      </c>
      <c r="AF90" s="45">
        <f t="shared" si="89"/>
        <v>0.93473567818029846</v>
      </c>
      <c r="AG90" s="45">
        <f t="shared" si="90"/>
        <v>0.93830015094709118</v>
      </c>
      <c r="AH90" s="45">
        <f t="shared" si="91"/>
        <v>2.342076099002588</v>
      </c>
      <c r="AI90" s="45">
        <f t="shared" si="92"/>
        <v>-1.0523328682573885</v>
      </c>
      <c r="AJ90" s="45">
        <f t="shared" si="93"/>
        <v>-1.8426426864936674</v>
      </c>
      <c r="AK90" s="45">
        <f t="shared" si="94"/>
        <v>1.8528922655773661</v>
      </c>
      <c r="AL90" s="45">
        <f t="shared" si="95"/>
        <v>2.4756019434488463</v>
      </c>
      <c r="AM90" s="45">
        <f t="shared" si="96"/>
        <v>0.71393931218868278</v>
      </c>
      <c r="AN90" s="45">
        <f t="shared" si="97"/>
        <v>2.4044237422354175</v>
      </c>
      <c r="AO90" s="45">
        <f t="shared" si="98"/>
        <v>0.81054803702731437</v>
      </c>
      <c r="AP90" s="45">
        <f t="shared" si="99"/>
        <v>7.9678502879078739</v>
      </c>
      <c r="AQ90" s="45">
        <f t="shared" si="100"/>
        <v>0.52485467349321357</v>
      </c>
      <c r="AR90" s="45">
        <f t="shared" si="101"/>
        <v>-1.0524056469871423</v>
      </c>
      <c r="AS90" s="45">
        <f t="shared" si="102"/>
        <v>-7.25489016466706</v>
      </c>
      <c r="AT90" s="45">
        <f t="shared" si="103"/>
        <v>6.641411574180589</v>
      </c>
      <c r="AU90" s="45">
        <f t="shared" si="104"/>
        <v>-0.25629768434957123</v>
      </c>
      <c r="AV90" s="45">
        <f t="shared" si="105"/>
        <v>0.79713011185091887</v>
      </c>
      <c r="AW90" s="45">
        <f t="shared" si="106"/>
        <v>-0.1129425785726057</v>
      </c>
      <c r="AX90" s="45">
        <f t="shared" si="107"/>
        <v>4.8745965679708014</v>
      </c>
      <c r="AY90" s="45">
        <f t="shared" si="108"/>
        <v>-0.53655244651116263</v>
      </c>
      <c r="AZ90" s="45">
        <f t="shared" si="109"/>
        <v>0.70770773212196492</v>
      </c>
      <c r="BA90" s="45" t="str">
        <f t="shared" si="110"/>
        <v/>
      </c>
      <c r="BB90" s="45" t="str">
        <f t="shared" si="111"/>
        <v/>
      </c>
      <c r="BD90" s="39">
        <f t="shared" si="162"/>
        <v>42004</v>
      </c>
      <c r="BE90" s="44">
        <f>IF(AND(ISNUMBER(C89),ISNUMBER(C90)),INDEX('Country weights'!$B$6:$FB$133,MATCH(Goods!$BD90,'Country weights'!$A$6:$A$133,0),MATCH(Goods!BE$1,'Country weights'!$B$3:$FB$3,0)),"")</f>
        <v>0.16456289724777604</v>
      </c>
      <c r="BF90" s="44">
        <f>IF(AND(ISNUMBER(D89),ISNUMBER(D90)),INDEX('Country weights'!$B$6:$FB$133,MATCH(Goods!$BD90,'Country weights'!$A$6:$A$133,0),MATCH(Goods!BF$1,'Country weights'!$B$3:$FB$3,0)),"")</f>
        <v>5.3252537232437183E-2</v>
      </c>
      <c r="BG90" s="44">
        <f>IF(AND(ISNUMBER(E89),ISNUMBER(E90)),INDEX('Country weights'!$B$6:$FB$133,MATCH(Goods!$BD90,'Country weights'!$A$6:$A$133,0),MATCH(Goods!BG$1,'Country weights'!$B$3:$FB$3,0)),"")</f>
        <v>5.6570832300889613E-2</v>
      </c>
      <c r="BH90" s="44">
        <f>IF(AND(ISNUMBER(F89),ISNUMBER(F90)),INDEX('Country weights'!$B$6:$FB$133,MATCH(Goods!$BD90,'Country weights'!$A$6:$A$133,0),MATCH(Goods!BH$1,'Country weights'!$B$3:$FB$3,0)),"")</f>
        <v>3.3593373758936049E-2</v>
      </c>
      <c r="BI90" s="44">
        <f>IF(AND(ISNUMBER(G89),ISNUMBER(G90)),INDEX('Country weights'!$B$6:$FB$133,MATCH(Goods!$BD90,'Country weights'!$A$6:$A$133,0),MATCH(Goods!BI$1,'Country weights'!$B$3:$FB$3,0)),"")</f>
        <v>3.1002046141866096E-3</v>
      </c>
      <c r="BJ90" s="44">
        <f>IF(AND(ISNUMBER(H89),ISNUMBER(H90)),INDEX('Country weights'!$B$6:$FB$133,MATCH(Goods!$BD90,'Country weights'!$A$6:$A$133,0),MATCH(Goods!BJ$1,'Country weights'!$B$3:$FB$3,0)),"")</f>
        <v>1.7619719481575247E-2</v>
      </c>
      <c r="BK90" s="44">
        <f>IF(AND(ISNUMBER(I89),ISNUMBER(I90)),INDEX('Country weights'!$B$6:$FB$133,MATCH(Goods!$BD90,'Country weights'!$A$6:$A$133,0),MATCH(Goods!BK$1,'Country weights'!$B$3:$FB$3,0)),"")</f>
        <v>1.451424464407329E-2</v>
      </c>
      <c r="BL90" s="44">
        <f>IF(AND(ISNUMBER(J89),ISNUMBER(J90)),INDEX('Country weights'!$B$6:$FB$133,MATCH(Goods!$BD90,'Country weights'!$A$6:$A$133,0),MATCH(Goods!BL$1,'Country weights'!$B$3:$FB$3,0)),"")</f>
        <v>4.7931224929786652E-3</v>
      </c>
      <c r="BM90" s="44">
        <f>IF(AND(ISNUMBER(K89),ISNUMBER(K90)),INDEX('Country weights'!$B$6:$FB$133,MATCH(Goods!$BD90,'Country weights'!$A$6:$A$133,0),MATCH(Goods!BM$1,'Country weights'!$B$3:$FB$3,0)),"")</f>
        <v>2.5388513818429045E-2</v>
      </c>
      <c r="BN90" s="44">
        <f>IF(AND(ISNUMBER(L89),ISNUMBER(L90)),INDEX('Country weights'!$B$6:$FB$133,MATCH(Goods!$BD90,'Country weights'!$A$6:$A$133,0),MATCH(Goods!BN$1,'Country weights'!$B$3:$FB$3,0)),"")</f>
        <v>2.1240598770522093E-3</v>
      </c>
      <c r="BO90" s="44">
        <f>IF(AND(ISNUMBER(M89),ISNUMBER(M90)),INDEX('Country weights'!$B$6:$FB$133,MATCH(Goods!$BD90,'Country weights'!$A$6:$A$133,0),MATCH(Goods!BO$1,'Country weights'!$B$3:$FB$3,0)),"")</f>
        <v>9.019704754117331E-3</v>
      </c>
      <c r="BP90" s="44">
        <f>IF(AND(ISNUMBER(N89),ISNUMBER(N90)),INDEX('Country weights'!$B$6:$FB$133,MATCH(Goods!$BD90,'Country weights'!$A$6:$A$133,0),MATCH(Goods!BP$1,'Country weights'!$B$3:$FB$3,0)),"")</f>
        <v>6.4996089147723963E-3</v>
      </c>
      <c r="BQ90" s="44">
        <f>IF(AND(ISNUMBER(O89),ISNUMBER(O90)),INDEX('Country weights'!$B$6:$FB$133,MATCH(Goods!$BD90,'Country weights'!$A$6:$A$133,0),MATCH(Goods!BQ$1,'Country weights'!$B$3:$FB$3,0)),"")</f>
        <v>4.7757131336254284E-3</v>
      </c>
      <c r="BR90" s="44">
        <f>IF(AND(ISNUMBER(P89),ISNUMBER(P90)),INDEX('Country weights'!$B$6:$FB$133,MATCH(Goods!$BD90,'Country weights'!$A$6:$A$133,0),MATCH(Goods!BR$1,'Country weights'!$B$3:$FB$3,0)),"")</f>
        <v>1.3244663477703365E-2</v>
      </c>
      <c r="BS90" s="44">
        <f>IF(AND(ISNUMBER(Q89),ISNUMBER(Q90)),INDEX('Country weights'!$B$6:$FB$133,MATCH(Goods!$BD90,'Country weights'!$A$6:$A$133,0),MATCH(Goods!BS$1,'Country weights'!$B$3:$FB$3,0)),"")</f>
        <v>9.5863776507410306E-3</v>
      </c>
      <c r="BT90" s="44">
        <f>IF(AND(ISNUMBER(R89),ISNUMBER(R90)),INDEX('Country weights'!$B$6:$FB$133,MATCH(Goods!$BD90,'Country weights'!$A$6:$A$133,0),MATCH(Goods!BT$1,'Country weights'!$B$3:$FB$3,0)),"")</f>
        <v>8.409754690787398E-3</v>
      </c>
      <c r="BU90" s="44">
        <f>IF(AND(ISNUMBER(S89),ISNUMBER(S90)),INDEX('Country weights'!$B$6:$FB$133,MATCH(Goods!$BD90,'Country weights'!$A$6:$A$133,0),MATCH(Goods!BU$1,'Country weights'!$B$3:$FB$3,0)),"")</f>
        <v>2.2768778785194375E-2</v>
      </c>
      <c r="BV90" s="44">
        <f>IF(AND(ISNUMBER(T89),ISNUMBER(T90)),INDEX('Country weights'!$B$6:$FB$133,MATCH(Goods!$BD90,'Country weights'!$A$6:$A$133,0),MATCH(Goods!BV$1,'Country weights'!$B$3:$FB$3,0)),"")</f>
        <v>1.4166959339993136E-2</v>
      </c>
      <c r="BW90" s="44">
        <f>IF(AND(ISNUMBER(U89),ISNUMBER(U90)),INDEX('Country weights'!$B$6:$FB$133,MATCH(Goods!$BD90,'Country weights'!$A$6:$A$133,0),MATCH(Goods!BW$1,'Country weights'!$B$3:$FB$3,0)),"")</f>
        <v>3.5353714341055748E-2</v>
      </c>
      <c r="BX90" s="44">
        <f>IF(AND(ISNUMBER(V89),ISNUMBER(V90)),INDEX('Country weights'!$B$6:$FB$133,MATCH(Goods!$BD90,'Country weights'!$A$6:$A$133,0),MATCH(Goods!BX$1,'Country weights'!$B$3:$FB$3,0)),"")</f>
        <v>3.6614462416028164E-2</v>
      </c>
      <c r="BY90" s="44">
        <f>IF(AND(ISNUMBER(W89),ISNUMBER(W90)),INDEX('Country weights'!$B$6:$FB$133,MATCH(Goods!$BD90,'Country weights'!$A$6:$A$133,0),MATCH(Goods!BY$1,'Country weights'!$B$3:$FB$3,0)),"")</f>
        <v>3.0239549130959664E-2</v>
      </c>
      <c r="BZ90" s="44">
        <f>IF(AND(ISNUMBER(X89),ISNUMBER(X90)),INDEX('Country weights'!$B$6:$FB$133,MATCH(Goods!$BD90,'Country weights'!$A$6:$A$133,0),MATCH(Goods!BZ$1,'Country weights'!$B$3:$FB$3,0)),"")</f>
        <v>2.1367957475807262E-2</v>
      </c>
      <c r="CA90" s="44">
        <f>IF(AND(ISNUMBER(Y89),ISNUMBER(Y90)),INDEX('Country weights'!$B$6:$FB$133,MATCH(Goods!$BD90,'Country weights'!$A$6:$A$133,0),MATCH(Goods!CA$1,'Country weights'!$B$3:$FB$3,0)),"")</f>
        <v>3.095049980712012E-2</v>
      </c>
      <c r="CB90" s="44" t="str">
        <f>IF(AND(ISNUMBER(Z89),ISNUMBER(Z90)),INDEX('Country weights'!$B$6:$FB$133,MATCH(Goods!$BD90,'Country weights'!$A$6:$A$133,0),MATCH(Goods!CB$1,'Country weights'!$B$3:$FB$3,0)),"")</f>
        <v/>
      </c>
      <c r="CC90" s="44" t="str">
        <f>IF(AND(ISNUMBER(AA89),ISNUMBER(AA90)),INDEX('Country weights'!$B$6:$FB$133,MATCH(Goods!$BD90,'Country weights'!$A$6:$A$133,0),MATCH(Goods!CC$1,'Country weights'!$B$3:$FB$3,0)),"")</f>
        <v/>
      </c>
      <c r="CD90" s="46">
        <f t="shared" si="163"/>
        <v>0.61851724938623942</v>
      </c>
      <c r="CF90" s="39">
        <f t="shared" si="164"/>
        <v>42004</v>
      </c>
      <c r="CG90" s="45">
        <f t="shared" si="165"/>
        <v>0.26606031992005619</v>
      </c>
      <c r="CH90" s="45">
        <f t="shared" si="112"/>
        <v>8.6097093145389533E-2</v>
      </c>
      <c r="CI90" s="45">
        <f t="shared" si="113"/>
        <v>9.1462012348120264E-2</v>
      </c>
      <c r="CJ90" s="45">
        <f t="shared" si="114"/>
        <v>5.4312751652878029E-2</v>
      </c>
      <c r="CK90" s="45">
        <f t="shared" si="115"/>
        <v>5.0123171459857787E-3</v>
      </c>
      <c r="CL90" s="45">
        <f t="shared" si="116"/>
        <v>2.8487030069184755E-2</v>
      </c>
      <c r="CM90" s="45">
        <f t="shared" si="117"/>
        <v>2.3466192185385152E-2</v>
      </c>
      <c r="CN90" s="45">
        <f t="shared" si="118"/>
        <v>7.749375620057365E-3</v>
      </c>
      <c r="CO90" s="45">
        <f t="shared" si="119"/>
        <v>4.1047382015008169E-2</v>
      </c>
      <c r="CP90" s="45">
        <f t="shared" si="120"/>
        <v>3.4341158296877479E-3</v>
      </c>
      <c r="CQ90" s="45">
        <f t="shared" si="121"/>
        <v>1.4582786111571941E-2</v>
      </c>
      <c r="CR90" s="45">
        <f t="shared" si="122"/>
        <v>1.0508371304473756E-2</v>
      </c>
      <c r="CS90" s="45">
        <f t="shared" si="123"/>
        <v>7.7212286938875422E-3</v>
      </c>
      <c r="CT90" s="45">
        <f t="shared" si="124"/>
        <v>2.141357171662742E-2</v>
      </c>
      <c r="CU90" s="45">
        <f t="shared" si="125"/>
        <v>1.5498965728528484E-2</v>
      </c>
      <c r="CV90" s="45">
        <f t="shared" si="126"/>
        <v>1.3596637279125971E-2</v>
      </c>
      <c r="CW90" s="45">
        <f t="shared" si="127"/>
        <v>3.6811873569877078E-2</v>
      </c>
      <c r="CX90" s="45">
        <f t="shared" si="128"/>
        <v>2.2904711799147309E-2</v>
      </c>
      <c r="CY90" s="45">
        <f t="shared" si="129"/>
        <v>5.7158817116479091E-2</v>
      </c>
      <c r="CZ90" s="45">
        <f t="shared" si="130"/>
        <v>5.9197156509961595E-2</v>
      </c>
      <c r="DA90" s="45">
        <f t="shared" si="131"/>
        <v>4.8890389331852357E-2</v>
      </c>
      <c r="DB90" s="45">
        <f t="shared" si="132"/>
        <v>3.454706800337564E-2</v>
      </c>
      <c r="DC90" s="45">
        <f t="shared" si="133"/>
        <v>5.0039832903338743E-2</v>
      </c>
      <c r="DD90" s="45" t="str">
        <f t="shared" si="134"/>
        <v/>
      </c>
      <c r="DE90" s="45" t="str">
        <f t="shared" si="135"/>
        <v/>
      </c>
      <c r="DF90" s="46">
        <f t="shared" si="166"/>
        <v>1</v>
      </c>
      <c r="DG90" s="47">
        <f>SUMPRODUCT(AD90:BB90,CG90:DE90,'Sector weights'!B77:Z77)</f>
        <v>1.5058319171266501</v>
      </c>
      <c r="DI90" s="45">
        <f>IF(AND(ISNUMBER(C89),ISNUMBER(C90)),CG90*'Sector weights'!B77,"")</f>
        <v>0.21544446107801313</v>
      </c>
      <c r="DJ90" s="45">
        <f>IF(AND(ISNUMBER(D89),ISNUMBER(D90)),CH90*'Sector weights'!C77,"")</f>
        <v>6.411471938751527E-2</v>
      </c>
      <c r="DK90" s="45">
        <f>IF(AND(ISNUMBER(E89),ISNUMBER(E90)),CI90*'Sector weights'!D77,"")</f>
        <v>7.2344233482592252E-2</v>
      </c>
      <c r="DL90" s="45">
        <f>IF(AND(ISNUMBER(F89),ISNUMBER(F90)),CJ90*'Sector weights'!E77,"")</f>
        <v>4.3604454780444751E-2</v>
      </c>
      <c r="DM90" s="45">
        <f>IF(AND(ISNUMBER(G89),ISNUMBER(G90)),CK90*'Sector weights'!F77,"")</f>
        <v>3.8044926295938489E-3</v>
      </c>
      <c r="DN90" s="45">
        <f>IF(AND(ISNUMBER(H89),ISNUMBER(H90)),CL90*'Sector weights'!G77,"")</f>
        <v>2.0493718844440175E-2</v>
      </c>
      <c r="DO90" s="45">
        <f>IF(AND(ISNUMBER(I89),ISNUMBER(I90)),CM90*'Sector weights'!H77,"")</f>
        <v>1.9334053609932362E-2</v>
      </c>
      <c r="DP90" s="45">
        <f>IF(AND(ISNUMBER(J89),ISNUMBER(J90)),CN90*'Sector weights'!I77,"")</f>
        <v>6.6474057961014689E-3</v>
      </c>
      <c r="DQ90" s="45">
        <f>IF(AND(ISNUMBER(K89),ISNUMBER(K90)),CO90*'Sector weights'!J77,"")</f>
        <v>3.7669063815446137E-2</v>
      </c>
      <c r="DR90" s="45">
        <f>IF(AND(ISNUMBER(L89),ISNUMBER(L90)),CP90*'Sector weights'!K77,"")</f>
        <v>2.9016851631740118E-3</v>
      </c>
      <c r="DS90" s="45">
        <f>IF(AND(ISNUMBER(M89),ISNUMBER(M90)),CQ90*'Sector weights'!L77,"")</f>
        <v>1.2310532359350002E-2</v>
      </c>
      <c r="DT90" s="45">
        <f>IF(AND(ISNUMBER(N89),ISNUMBER(N90)),CR90*'Sector weights'!M77,"")</f>
        <v>8.9714786528817345E-3</v>
      </c>
      <c r="DU90" s="45">
        <f>IF(AND(ISNUMBER(O89),ISNUMBER(O90)),CS90*'Sector weights'!N77,"")</f>
        <v>6.4249614508094981E-3</v>
      </c>
      <c r="DV90" s="45">
        <f>IF(AND(ISNUMBER(P89),ISNUMBER(P90)),CT90*'Sector weights'!O77,"")</f>
        <v>1.4395779172365361E-2</v>
      </c>
      <c r="DW90" s="45">
        <f>IF(AND(ISNUMBER(Q89),ISNUMBER(Q90)),CU90*'Sector weights'!P77,"")</f>
        <v>9.2001739280809878E-3</v>
      </c>
      <c r="DX90" s="45">
        <f>IF(AND(ISNUMBER(R89),ISNUMBER(R90)),CV90*'Sector weights'!Q77,"")</f>
        <v>9.2224977906348645E-3</v>
      </c>
      <c r="DY90" s="45">
        <f>IF(AND(ISNUMBER(S89),ISNUMBER(S90)),CW90*'Sector weights'!R77,"")</f>
        <v>2.4774896813040067E-2</v>
      </c>
      <c r="DZ90" s="45">
        <f>IF(AND(ISNUMBER(T89),ISNUMBER(T90)),CX90*'Sector weights'!S77,"")</f>
        <v>1.9581579129388019E-2</v>
      </c>
      <c r="EA90" s="45">
        <f>IF(AND(ISNUMBER(U89),ISNUMBER(U90)),CY90*'Sector weights'!T77,"")</f>
        <v>5.0776577407757498E-2</v>
      </c>
      <c r="EB90" s="45">
        <f>IF(AND(ISNUMBER(V89),ISNUMBER(V90)),CZ90*'Sector weights'!U77,"")</f>
        <v>4.7945889984791268E-2</v>
      </c>
      <c r="EC90" s="45">
        <f>IF(AND(ISNUMBER(W89),ISNUMBER(W90)),DA90*'Sector weights'!V77,"")</f>
        <v>3.1446869024483647E-2</v>
      </c>
      <c r="ED90" s="45">
        <f>IF(AND(ISNUMBER(X89),ISNUMBER(X90)),DB90*'Sector weights'!W77,"")</f>
        <v>2.9077878019766457E-2</v>
      </c>
      <c r="EE90" s="45">
        <f>IF(AND(ISNUMBER(Y89),ISNUMBER(Y90)),DC90*'Sector weights'!X77,"")</f>
        <v>4.2780586776418168E-2</v>
      </c>
      <c r="EF90" s="45" t="str">
        <f>IF(AND(ISNUMBER(Z89),ISNUMBER(Z90)),DD90*'Sector weights'!Y77,"")</f>
        <v/>
      </c>
      <c r="EG90" s="45" t="str">
        <f>IF(AND(ISNUMBER(AA89),ISNUMBER(AA90)),DE90*'Sector weights'!Z77,"")</f>
        <v/>
      </c>
      <c r="EH90" s="46">
        <f t="shared" si="167"/>
        <v>0.79326798909702101</v>
      </c>
      <c r="EI90" s="47">
        <f t="shared" si="168"/>
        <v>1.5058319171266501</v>
      </c>
      <c r="EK90" s="39">
        <f t="shared" si="169"/>
        <v>42004</v>
      </c>
      <c r="EL90" s="45">
        <f t="shared" si="170"/>
        <v>0.27159101846937517</v>
      </c>
      <c r="EM90" s="45">
        <f t="shared" si="136"/>
        <v>8.0823530343758387E-2</v>
      </c>
      <c r="EN90" s="45">
        <f t="shared" si="137"/>
        <v>9.1197721926157493E-2</v>
      </c>
      <c r="EO90" s="45">
        <f t="shared" si="138"/>
        <v>5.4968126005033702E-2</v>
      </c>
      <c r="EP90" s="45">
        <f t="shared" si="139"/>
        <v>4.7959739733409801E-3</v>
      </c>
      <c r="EQ90" s="45">
        <f t="shared" si="140"/>
        <v>2.5834546617427772E-2</v>
      </c>
      <c r="ER90" s="45">
        <f t="shared" si="141"/>
        <v>2.4372663306306316E-2</v>
      </c>
      <c r="ES90" s="45">
        <f t="shared" si="142"/>
        <v>8.3797731503930072E-3</v>
      </c>
      <c r="ET90" s="45">
        <f t="shared" si="143"/>
        <v>4.7485924470902864E-2</v>
      </c>
      <c r="EU90" s="45">
        <f t="shared" si="144"/>
        <v>3.6578876282112524E-3</v>
      </c>
      <c r="EV90" s="45">
        <f t="shared" si="145"/>
        <v>1.5518755992364084E-2</v>
      </c>
      <c r="EW90" s="45">
        <f t="shared" si="146"/>
        <v>1.1309518064751348E-2</v>
      </c>
      <c r="EX90" s="45">
        <f t="shared" si="147"/>
        <v>8.0993580216479535E-3</v>
      </c>
      <c r="EY90" s="45">
        <f t="shared" si="148"/>
        <v>1.814743487727535E-2</v>
      </c>
      <c r="EZ90" s="45">
        <f t="shared" si="149"/>
        <v>1.1597813165956147E-2</v>
      </c>
      <c r="FA90" s="45">
        <f t="shared" si="150"/>
        <v>1.1625954806436672E-2</v>
      </c>
      <c r="FB90" s="45">
        <f t="shared" si="151"/>
        <v>3.1231433958707189E-2</v>
      </c>
      <c r="FC90" s="45">
        <f t="shared" si="152"/>
        <v>2.4684695964698865E-2</v>
      </c>
      <c r="FD90" s="45">
        <f t="shared" si="153"/>
        <v>6.4009361408313731E-2</v>
      </c>
      <c r="FE90" s="45">
        <f t="shared" si="154"/>
        <v>6.0440974101788975E-2</v>
      </c>
      <c r="FF90" s="45">
        <f t="shared" si="155"/>
        <v>3.9642175729641758E-2</v>
      </c>
      <c r="FG90" s="45">
        <f t="shared" si="156"/>
        <v>3.6655806637131395E-2</v>
      </c>
      <c r="FH90" s="45">
        <f t="shared" si="157"/>
        <v>5.392955138037956E-2</v>
      </c>
      <c r="FI90" s="45" t="str">
        <f t="shared" si="158"/>
        <v/>
      </c>
      <c r="FJ90" s="45" t="str">
        <f t="shared" si="159"/>
        <v/>
      </c>
      <c r="FK90" s="46">
        <f t="shared" si="171"/>
        <v>0.99999999999999989</v>
      </c>
      <c r="FL90" s="47">
        <f t="shared" si="172"/>
        <v>1.8982638122593884</v>
      </c>
    </row>
    <row r="91" spans="1:168" x14ac:dyDescent="0.2">
      <c r="A91" t="s">
        <v>48</v>
      </c>
      <c r="B91" s="11">
        <v>42094</v>
      </c>
      <c r="C91" s="2">
        <v>2226.4</v>
      </c>
      <c r="D91" s="3">
        <v>145880</v>
      </c>
      <c r="E91" s="9">
        <v>76407.7</v>
      </c>
      <c r="F91" s="3">
        <v>553142</v>
      </c>
      <c r="G91" s="3">
        <v>13996</v>
      </c>
      <c r="H91" s="2">
        <v>85105</v>
      </c>
      <c r="I91" s="2">
        <v>1365335.5</v>
      </c>
      <c r="J91" s="2">
        <v>10447416.800000001</v>
      </c>
      <c r="K91" s="2">
        <v>1958944.2758412804</v>
      </c>
      <c r="L91" s="9">
        <v>11651.185099999999</v>
      </c>
      <c r="M91" s="3">
        <v>692190</v>
      </c>
      <c r="N91" s="9">
        <v>6681.6369999999997</v>
      </c>
      <c r="O91" s="2">
        <v>62547.7</v>
      </c>
      <c r="P91" s="2">
        <v>28495.7</v>
      </c>
      <c r="Q91" s="3">
        <v>150404</v>
      </c>
      <c r="R91" s="3">
        <v>228341</v>
      </c>
      <c r="S91" s="2">
        <v>61414.2</v>
      </c>
      <c r="T91" s="2">
        <v>178103.2</v>
      </c>
      <c r="U91" s="3">
        <v>1262898</v>
      </c>
      <c r="V91" s="2">
        <v>114535.2</v>
      </c>
      <c r="W91" s="2">
        <v>103324.4</v>
      </c>
      <c r="X91" s="3">
        <v>1996478.8870176813</v>
      </c>
      <c r="Y91" s="2">
        <v>412778.4</v>
      </c>
      <c r="Z91" s="3">
        <v>141773</v>
      </c>
      <c r="AA91" s="3" t="e">
        <v>#N/A</v>
      </c>
      <c r="AC91" s="43">
        <f t="shared" si="160"/>
        <v>42094</v>
      </c>
      <c r="AD91" s="45">
        <f t="shared" si="161"/>
        <v>2.2034520749173669</v>
      </c>
      <c r="AE91" s="45">
        <f t="shared" si="88"/>
        <v>-1.47304151667218</v>
      </c>
      <c r="AF91" s="45">
        <f t="shared" si="89"/>
        <v>-0.35264306236071352</v>
      </c>
      <c r="AG91" s="45">
        <f t="shared" si="90"/>
        <v>-0.6974527267080366</v>
      </c>
      <c r="AH91" s="45">
        <f t="shared" si="91"/>
        <v>1.0395610742131023</v>
      </c>
      <c r="AI91" s="45">
        <f t="shared" si="92"/>
        <v>1.6980545863008567</v>
      </c>
      <c r="AJ91" s="45">
        <f t="shared" si="93"/>
        <v>1.9649988271305485</v>
      </c>
      <c r="AK91" s="45">
        <f t="shared" si="94"/>
        <v>8.20482949853929E-2</v>
      </c>
      <c r="AL91" s="45">
        <f t="shared" si="95"/>
        <v>-0.11806847558419875</v>
      </c>
      <c r="AM91" s="45">
        <f t="shared" si="96"/>
        <v>4.267818685305258</v>
      </c>
      <c r="AN91" s="45">
        <f t="shared" si="97"/>
        <v>1.7619688182239246</v>
      </c>
      <c r="AO91" s="45">
        <f t="shared" si="98"/>
        <v>-0.92133925089379343</v>
      </c>
      <c r="AP91" s="45">
        <f t="shared" si="99"/>
        <v>-0.72014272698702753</v>
      </c>
      <c r="AQ91" s="45">
        <f t="shared" si="100"/>
        <v>1.2798731855727441</v>
      </c>
      <c r="AR91" s="45">
        <f t="shared" si="101"/>
        <v>5.243123342499878</v>
      </c>
      <c r="AS91" s="45">
        <f t="shared" si="102"/>
        <v>5.7971820283650555</v>
      </c>
      <c r="AT91" s="45">
        <f t="shared" si="103"/>
        <v>2.7137591233551195</v>
      </c>
      <c r="AU91" s="45">
        <f t="shared" si="104"/>
        <v>0.11973678145282829</v>
      </c>
      <c r="AV91" s="45">
        <f t="shared" si="105"/>
        <v>-1.6704909008660396</v>
      </c>
      <c r="AW91" s="45">
        <f t="shared" si="106"/>
        <v>-0.68613891863535947</v>
      </c>
      <c r="AX91" s="45">
        <f t="shared" si="107"/>
        <v>0.9764945487524157</v>
      </c>
      <c r="AY91" s="45">
        <f t="shared" si="108"/>
        <v>-0.63372565783029744</v>
      </c>
      <c r="AZ91" s="45">
        <f t="shared" si="109"/>
        <v>-2.9432221056497565</v>
      </c>
      <c r="BA91" s="45" t="str">
        <f t="shared" si="110"/>
        <v/>
      </c>
      <c r="BB91" s="45" t="str">
        <f t="shared" si="111"/>
        <v/>
      </c>
      <c r="BD91" s="39">
        <f t="shared" si="162"/>
        <v>42094</v>
      </c>
      <c r="BE91" s="44">
        <f>IF(AND(ISNUMBER(C90),ISNUMBER(C91)),INDEX('Country weights'!$B$6:$FB$133,MATCH(Goods!$BD91,'Country weights'!$A$6:$A$133,0),MATCH(Goods!BE$1,'Country weights'!$B$3:$FB$3,0)),"")</f>
        <v>0.17764250652942207</v>
      </c>
      <c r="BF91" s="44">
        <f>IF(AND(ISNUMBER(D90),ISNUMBER(D91)),INDEX('Country weights'!$B$6:$FB$133,MATCH(Goods!$BD91,'Country weights'!$A$6:$A$133,0),MATCH(Goods!BF$1,'Country weights'!$B$3:$FB$3,0)),"")</f>
        <v>5.4636447327524346E-2</v>
      </c>
      <c r="BG91" s="44">
        <f>IF(AND(ISNUMBER(E90),ISNUMBER(E91)),INDEX('Country weights'!$B$6:$FB$133,MATCH(Goods!$BD91,'Country weights'!$A$6:$A$133,0),MATCH(Goods!BG$1,'Country weights'!$B$3:$FB$3,0)),"")</f>
        <v>5.1370950650221264E-2</v>
      </c>
      <c r="BH91" s="44">
        <f>IF(AND(ISNUMBER(F90),ISNUMBER(F91)),INDEX('Country weights'!$B$6:$FB$133,MATCH(Goods!$BD91,'Country weights'!$A$6:$A$133,0),MATCH(Goods!BH$1,'Country weights'!$B$3:$FB$3,0)),"")</f>
        <v>3.3948756149543506E-2</v>
      </c>
      <c r="BI91" s="44">
        <f>IF(AND(ISNUMBER(G90),ISNUMBER(G91)),INDEX('Country weights'!$B$6:$FB$133,MATCH(Goods!$BD91,'Country weights'!$A$6:$A$133,0),MATCH(Goods!BI$1,'Country weights'!$B$3:$FB$3,0)),"")</f>
        <v>3.0549268894186589E-3</v>
      </c>
      <c r="BJ91" s="44">
        <f>IF(AND(ISNUMBER(H90),ISNUMBER(H91)),INDEX('Country weights'!$B$6:$FB$133,MATCH(Goods!$BD91,'Country weights'!$A$6:$A$133,0),MATCH(Goods!BJ$1,'Country weights'!$B$3:$FB$3,0)),"")</f>
        <v>1.7269135108522581E-2</v>
      </c>
      <c r="BK91" s="44">
        <f>IF(AND(ISNUMBER(I90),ISNUMBER(I91)),INDEX('Country weights'!$B$6:$FB$133,MATCH(Goods!$BD91,'Country weights'!$A$6:$A$133,0),MATCH(Goods!BK$1,'Country weights'!$B$3:$FB$3,0)),"")</f>
        <v>1.4604068101128199E-2</v>
      </c>
      <c r="BL91" s="44">
        <f>IF(AND(ISNUMBER(J90),ISNUMBER(J91)),INDEX('Country weights'!$B$6:$FB$133,MATCH(Goods!$BD91,'Country weights'!$A$6:$A$133,0),MATCH(Goods!BL$1,'Country weights'!$B$3:$FB$3,0)),"")</f>
        <v>4.6224421335127382E-3</v>
      </c>
      <c r="BM91" s="44">
        <f>IF(AND(ISNUMBER(K90),ISNUMBER(K91)),INDEX('Country weights'!$B$6:$FB$133,MATCH(Goods!$BD91,'Country weights'!$A$6:$A$133,0),MATCH(Goods!BM$1,'Country weights'!$B$3:$FB$3,0)),"")</f>
        <v>2.7942307890384467E-2</v>
      </c>
      <c r="BN91" s="44">
        <f>IF(AND(ISNUMBER(L90),ISNUMBER(L91)),INDEX('Country weights'!$B$6:$FB$133,MATCH(Goods!$BD91,'Country weights'!$A$6:$A$133,0),MATCH(Goods!BN$1,'Country weights'!$B$3:$FB$3,0)),"")</f>
        <v>2.0301349530952514E-3</v>
      </c>
      <c r="BO91" s="44">
        <f>IF(AND(ISNUMBER(M90),ISNUMBER(M91)),INDEX('Country weights'!$B$6:$FB$133,MATCH(Goods!$BD91,'Country weights'!$A$6:$A$133,0),MATCH(Goods!BO$1,'Country weights'!$B$3:$FB$3,0)),"")</f>
        <v>8.9180833071467631E-3</v>
      </c>
      <c r="BP91" s="44">
        <f>IF(AND(ISNUMBER(N90),ISNUMBER(N91)),INDEX('Country weights'!$B$6:$FB$133,MATCH(Goods!$BD91,'Country weights'!$A$6:$A$133,0),MATCH(Goods!BP$1,'Country weights'!$B$3:$FB$3,0)),"")</f>
        <v>6.3336929550632396E-3</v>
      </c>
      <c r="BQ91" s="44">
        <f>IF(AND(ISNUMBER(O90),ISNUMBER(O91)),INDEX('Country weights'!$B$6:$FB$133,MATCH(Goods!$BD91,'Country weights'!$A$6:$A$133,0),MATCH(Goods!BQ$1,'Country weights'!$B$3:$FB$3,0)),"")</f>
        <v>4.7675859710895495E-3</v>
      </c>
      <c r="BR91" s="44">
        <f>IF(AND(ISNUMBER(P90),ISNUMBER(P91)),INDEX('Country weights'!$B$6:$FB$133,MATCH(Goods!$BD91,'Country weights'!$A$6:$A$133,0),MATCH(Goods!BR$1,'Country weights'!$B$3:$FB$3,0)),"")</f>
        <v>1.278848003437554E-2</v>
      </c>
      <c r="BS91" s="44">
        <f>IF(AND(ISNUMBER(Q90),ISNUMBER(Q91)),INDEX('Country weights'!$B$6:$FB$133,MATCH(Goods!$BD91,'Country weights'!$A$6:$A$133,0),MATCH(Goods!BS$1,'Country weights'!$B$3:$FB$3,0)),"")</f>
        <v>9.3555159458537877E-3</v>
      </c>
      <c r="BT91" s="44">
        <f>IF(AND(ISNUMBER(R90),ISNUMBER(R91)),INDEX('Country weights'!$B$6:$FB$133,MATCH(Goods!$BD91,'Country weights'!$A$6:$A$133,0),MATCH(Goods!BT$1,'Country weights'!$B$3:$FB$3,0)),"")</f>
        <v>7.8595654180134266E-3</v>
      </c>
      <c r="BU91" s="44">
        <f>IF(AND(ISNUMBER(S90),ISNUMBER(S91)),INDEX('Country weights'!$B$6:$FB$133,MATCH(Goods!$BD91,'Country weights'!$A$6:$A$133,0),MATCH(Goods!BU$1,'Country weights'!$B$3:$FB$3,0)),"")</f>
        <v>2.3561746685772149E-2</v>
      </c>
      <c r="BV91" s="44">
        <f>IF(AND(ISNUMBER(T90),ISNUMBER(T91)),INDEX('Country weights'!$B$6:$FB$133,MATCH(Goods!$BD91,'Country weights'!$A$6:$A$133,0),MATCH(Goods!BV$1,'Country weights'!$B$3:$FB$3,0)),"")</f>
        <v>1.3756115525208928E-2</v>
      </c>
      <c r="BW91" s="44">
        <f>IF(AND(ISNUMBER(U90),ISNUMBER(U91)),INDEX('Country weights'!$B$6:$FB$133,MATCH(Goods!$BD91,'Country weights'!$A$6:$A$133,0),MATCH(Goods!BW$1,'Country weights'!$B$3:$FB$3,0)),"")</f>
        <v>3.8056622437913537E-2</v>
      </c>
      <c r="BX91" s="44">
        <f>IF(AND(ISNUMBER(V90),ISNUMBER(V91)),INDEX('Country weights'!$B$6:$FB$133,MATCH(Goods!$BD91,'Country weights'!$A$6:$A$133,0),MATCH(Goods!BX$1,'Country weights'!$B$3:$FB$3,0)),"")</f>
        <v>3.4000623839757466E-2</v>
      </c>
      <c r="BY91" s="44">
        <f>IF(AND(ISNUMBER(W90),ISNUMBER(W91)),INDEX('Country weights'!$B$6:$FB$133,MATCH(Goods!$BD91,'Country weights'!$A$6:$A$133,0),MATCH(Goods!BY$1,'Country weights'!$B$3:$FB$3,0)),"")</f>
        <v>2.9577642067307518E-2</v>
      </c>
      <c r="BZ91" s="44">
        <f>IF(AND(ISNUMBER(X90),ISNUMBER(X91)),INDEX('Country weights'!$B$6:$FB$133,MATCH(Goods!$BD91,'Country weights'!$A$6:$A$133,0),MATCH(Goods!BZ$1,'Country weights'!$B$3:$FB$3,0)),"")</f>
        <v>2.024063747044326E-2</v>
      </c>
      <c r="CA91" s="44">
        <f>IF(AND(ISNUMBER(Y90),ISNUMBER(Y91)),INDEX('Country weights'!$B$6:$FB$133,MATCH(Goods!$BD91,'Country weights'!$A$6:$A$133,0),MATCH(Goods!CA$1,'Country weights'!$B$3:$FB$3,0)),"")</f>
        <v>3.0577761611955693E-2</v>
      </c>
      <c r="CB91" s="44" t="str">
        <f>IF(AND(ISNUMBER(Z90),ISNUMBER(Z91)),INDEX('Country weights'!$B$6:$FB$133,MATCH(Goods!$BD91,'Country weights'!$A$6:$A$133,0),MATCH(Goods!CB$1,'Country weights'!$B$3:$FB$3,0)),"")</f>
        <v/>
      </c>
      <c r="CC91" s="44" t="str">
        <f>IF(AND(ISNUMBER(AA90),ISNUMBER(AA91)),INDEX('Country weights'!$B$6:$FB$133,MATCH(Goods!$BD91,'Country weights'!$A$6:$A$133,0),MATCH(Goods!CC$1,'Country weights'!$B$3:$FB$3,0)),"")</f>
        <v/>
      </c>
      <c r="CD91" s="46">
        <f t="shared" si="163"/>
        <v>0.62691574900267388</v>
      </c>
      <c r="CF91" s="39">
        <f t="shared" si="164"/>
        <v>42094</v>
      </c>
      <c r="CG91" s="45">
        <f t="shared" si="165"/>
        <v>0.28335945749013941</v>
      </c>
      <c r="CH91" s="45">
        <f t="shared" si="112"/>
        <v>8.715118006596978E-2</v>
      </c>
      <c r="CI91" s="45">
        <f t="shared" si="113"/>
        <v>8.1942351475368921E-2</v>
      </c>
      <c r="CJ91" s="45">
        <f t="shared" si="114"/>
        <v>5.4152023144339145E-2</v>
      </c>
      <c r="CK91" s="45">
        <f t="shared" si="115"/>
        <v>4.872946475309602E-3</v>
      </c>
      <c r="CL91" s="45">
        <f t="shared" si="116"/>
        <v>2.7546181661563147E-2</v>
      </c>
      <c r="CM91" s="45">
        <f t="shared" si="117"/>
        <v>2.3295104843610987E-2</v>
      </c>
      <c r="CN91" s="45">
        <f t="shared" si="118"/>
        <v>7.3733067654885515E-3</v>
      </c>
      <c r="CO91" s="45">
        <f t="shared" si="119"/>
        <v>4.4571073441425524E-2</v>
      </c>
      <c r="CP91" s="45">
        <f t="shared" si="120"/>
        <v>3.2382899238452417E-3</v>
      </c>
      <c r="CQ91" s="45">
        <f t="shared" si="121"/>
        <v>1.422532983312998E-2</v>
      </c>
      <c r="CR91" s="45">
        <f t="shared" si="122"/>
        <v>1.0102941208829362E-2</v>
      </c>
      <c r="CS91" s="45">
        <f t="shared" si="123"/>
        <v>7.6048272493936262E-3</v>
      </c>
      <c r="CT91" s="45">
        <f t="shared" si="124"/>
        <v>2.0399040947240578E-2</v>
      </c>
      <c r="CU91" s="45">
        <f t="shared" si="125"/>
        <v>1.4923083302241119E-2</v>
      </c>
      <c r="CV91" s="45">
        <f t="shared" si="126"/>
        <v>1.2536876654505459E-2</v>
      </c>
      <c r="CW91" s="45">
        <f t="shared" si="127"/>
        <v>3.7583593526331484E-2</v>
      </c>
      <c r="CX91" s="45">
        <f t="shared" si="128"/>
        <v>2.1942526642683299E-2</v>
      </c>
      <c r="CY91" s="45">
        <f t="shared" si="129"/>
        <v>6.0704524489065312E-2</v>
      </c>
      <c r="CZ91" s="45">
        <f t="shared" si="130"/>
        <v>5.4234757850392508E-2</v>
      </c>
      <c r="DA91" s="45">
        <f t="shared" si="131"/>
        <v>4.7179612434941981E-2</v>
      </c>
      <c r="DB91" s="45">
        <f t="shared" si="132"/>
        <v>3.22860567829776E-2</v>
      </c>
      <c r="DC91" s="45">
        <f t="shared" si="133"/>
        <v>4.8774913791207491E-2</v>
      </c>
      <c r="DD91" s="45" t="str">
        <f t="shared" si="134"/>
        <v/>
      </c>
      <c r="DE91" s="45" t="str">
        <f t="shared" si="135"/>
        <v/>
      </c>
      <c r="DF91" s="46">
        <f t="shared" si="166"/>
        <v>0.99999999999999978</v>
      </c>
      <c r="DG91" s="47">
        <f>SUMPRODUCT(AD91:BB91,CG91:DE91,'Sector weights'!B78:Z78)</f>
        <v>0.3998437593450837</v>
      </c>
      <c r="DI91" s="45">
        <f>IF(AND(ISNUMBER(C90),ISNUMBER(C91)),CG91*'Sector weights'!B78,"")</f>
        <v>0.22923840093457118</v>
      </c>
      <c r="DJ91" s="45">
        <f>IF(AND(ISNUMBER(D90),ISNUMBER(D91)),CH91*'Sector weights'!C78,"")</f>
        <v>6.5042370654358625E-2</v>
      </c>
      <c r="DK91" s="45">
        <f>IF(AND(ISNUMBER(E90),ISNUMBER(E91)),CI91*'Sector weights'!D78,"")</f>
        <v>6.5181974289648129E-2</v>
      </c>
      <c r="DL91" s="45">
        <f>IF(AND(ISNUMBER(F90),ISNUMBER(F91)),CJ91*'Sector weights'!E78,"")</f>
        <v>4.3537010757220364E-2</v>
      </c>
      <c r="DM91" s="45">
        <f>IF(AND(ISNUMBER(G90),ISNUMBER(G91)),CK91*'Sector weights'!F78,"")</f>
        <v>3.7149176981831926E-3</v>
      </c>
      <c r="DN91" s="45">
        <f>IF(AND(ISNUMBER(H90),ISNUMBER(H91)),CL91*'Sector weights'!G78,"")</f>
        <v>1.9820082250687848E-2</v>
      </c>
      <c r="DO91" s="45">
        <f>IF(AND(ISNUMBER(I90),ISNUMBER(I91)),CM91*'Sector weights'!H78,"")</f>
        <v>1.9197235664542272E-2</v>
      </c>
      <c r="DP91" s="45">
        <f>IF(AND(ISNUMBER(J90),ISNUMBER(J91)),CN91*'Sector weights'!I78,"")</f>
        <v>6.269126114519504E-3</v>
      </c>
      <c r="DQ91" s="45">
        <f>IF(AND(ISNUMBER(K90),ISNUMBER(K91)),CO91*'Sector weights'!J78,"")</f>
        <v>4.1024713281479906E-2</v>
      </c>
      <c r="DR91" s="45">
        <f>IF(AND(ISNUMBER(L90),ISNUMBER(L91)),CP91*'Sector weights'!K78,"")</f>
        <v>2.741812949829643E-3</v>
      </c>
      <c r="DS91" s="45">
        <f>IF(AND(ISNUMBER(M90),ISNUMBER(M91)),CQ91*'Sector weights'!L78,"")</f>
        <v>1.2002590615569375E-2</v>
      </c>
      <c r="DT91" s="45">
        <f>IF(AND(ISNUMBER(N90),ISNUMBER(N91)),CR91*'Sector weights'!M78,"")</f>
        <v>8.597219015342215E-3</v>
      </c>
      <c r="DU91" s="45">
        <f>IF(AND(ISNUMBER(O90),ISNUMBER(O91)),CS91*'Sector weights'!N78,"")</f>
        <v>6.4800055651124825E-3</v>
      </c>
      <c r="DV91" s="45">
        <f>IF(AND(ISNUMBER(P90),ISNUMBER(P91)),CT91*'Sector weights'!O78,"")</f>
        <v>1.3380689585858377E-2</v>
      </c>
      <c r="DW91" s="45">
        <f>IF(AND(ISNUMBER(Q90),ISNUMBER(Q91)),CU91*'Sector weights'!P78,"")</f>
        <v>8.7653571734745851E-3</v>
      </c>
      <c r="DX91" s="45">
        <f>IF(AND(ISNUMBER(R90),ISNUMBER(R91)),CV91*'Sector weights'!Q78,"")</f>
        <v>8.2775187570827274E-3</v>
      </c>
      <c r="DY91" s="45">
        <f>IF(AND(ISNUMBER(S90),ISNUMBER(S91)),CW91*'Sector weights'!R78,"")</f>
        <v>2.5666781539344548E-2</v>
      </c>
      <c r="DZ91" s="45">
        <f>IF(AND(ISNUMBER(T90),ISNUMBER(T91)),CX91*'Sector weights'!S78,"")</f>
        <v>1.8681290871288364E-2</v>
      </c>
      <c r="EA91" s="45">
        <f>IF(AND(ISNUMBER(U90),ISNUMBER(U91)),CY91*'Sector weights'!T78,"")</f>
        <v>5.3929834488560167E-2</v>
      </c>
      <c r="EB91" s="45">
        <f>IF(AND(ISNUMBER(V90),ISNUMBER(V91)),CZ91*'Sector weights'!U78,"")</f>
        <v>4.3783988802763185E-2</v>
      </c>
      <c r="EC91" s="45">
        <f>IF(AND(ISNUMBER(W90),ISNUMBER(W91)),DA91*'Sector weights'!V78,"")</f>
        <v>3.0659402724405739E-2</v>
      </c>
      <c r="ED91" s="45">
        <f>IF(AND(ISNUMBER(X90),ISNUMBER(X91)),DB91*'Sector weights'!W78,"")</f>
        <v>2.6876348428417029E-2</v>
      </c>
      <c r="EE91" s="45">
        <f>IF(AND(ISNUMBER(Y90),ISNUMBER(Y91)),DC91*'Sector weights'!X78,"")</f>
        <v>4.1797468550319572E-2</v>
      </c>
      <c r="EF91" s="45" t="str">
        <f>IF(AND(ISNUMBER(Z90),ISNUMBER(Z91)),DD91*'Sector weights'!Y78,"")</f>
        <v/>
      </c>
      <c r="EG91" s="45" t="str">
        <f>IF(AND(ISNUMBER(AA90),ISNUMBER(AA91)),DE91*'Sector weights'!Z78,"")</f>
        <v/>
      </c>
      <c r="EH91" s="46">
        <f t="shared" si="167"/>
        <v>0.79466614071257879</v>
      </c>
      <c r="EI91" s="47">
        <f t="shared" si="168"/>
        <v>0.3998437593450837</v>
      </c>
      <c r="EK91" s="39">
        <f t="shared" si="169"/>
        <v>42094</v>
      </c>
      <c r="EL91" s="45">
        <f t="shared" si="170"/>
        <v>0.28847133304183897</v>
      </c>
      <c r="EM91" s="45">
        <f t="shared" si="136"/>
        <v>8.1848674961833651E-2</v>
      </c>
      <c r="EN91" s="45">
        <f t="shared" si="137"/>
        <v>8.2024350793654444E-2</v>
      </c>
      <c r="EO91" s="45">
        <f t="shared" si="138"/>
        <v>5.4786543086107371E-2</v>
      </c>
      <c r="EP91" s="45">
        <f t="shared" si="139"/>
        <v>4.6748156337100485E-3</v>
      </c>
      <c r="EQ91" s="45">
        <f t="shared" si="140"/>
        <v>2.494139517875411E-2</v>
      </c>
      <c r="ER91" s="45">
        <f t="shared" si="141"/>
        <v>2.4157611204282683E-2</v>
      </c>
      <c r="ES91" s="45">
        <f t="shared" si="142"/>
        <v>7.8890062044143037E-3</v>
      </c>
      <c r="ET91" s="45">
        <f t="shared" si="143"/>
        <v>5.1625092827905013E-2</v>
      </c>
      <c r="EU91" s="45">
        <f t="shared" si="144"/>
        <v>3.4502702573574527E-3</v>
      </c>
      <c r="EV91" s="45">
        <f t="shared" si="145"/>
        <v>1.5103941140372015E-2</v>
      </c>
      <c r="EW91" s="45">
        <f t="shared" si="146"/>
        <v>1.0818655250157093E-2</v>
      </c>
      <c r="EX91" s="45">
        <f t="shared" si="147"/>
        <v>8.1543748161987221E-3</v>
      </c>
      <c r="EY91" s="45">
        <f t="shared" si="148"/>
        <v>1.6838127233985187E-2</v>
      </c>
      <c r="EZ91" s="45">
        <f t="shared" si="149"/>
        <v>1.1030238642877966E-2</v>
      </c>
      <c r="FA91" s="45">
        <f t="shared" si="150"/>
        <v>1.0416347611916947E-2</v>
      </c>
      <c r="FB91" s="45">
        <f t="shared" si="151"/>
        <v>3.2298823649802279E-2</v>
      </c>
      <c r="FC91" s="45">
        <f t="shared" si="152"/>
        <v>2.3508351387082897E-2</v>
      </c>
      <c r="FD91" s="45">
        <f t="shared" si="153"/>
        <v>6.7864769524722882E-2</v>
      </c>
      <c r="FE91" s="45">
        <f t="shared" si="154"/>
        <v>5.5097337812206257E-2</v>
      </c>
      <c r="FF91" s="45">
        <f t="shared" si="155"/>
        <v>3.8581488695256835E-2</v>
      </c>
      <c r="FG91" s="45">
        <f t="shared" si="156"/>
        <v>3.3820930641787442E-2</v>
      </c>
      <c r="FH91" s="45">
        <f t="shared" si="157"/>
        <v>5.2597520403775723E-2</v>
      </c>
      <c r="FI91" s="45" t="str">
        <f t="shared" si="158"/>
        <v/>
      </c>
      <c r="FJ91" s="45" t="str">
        <f t="shared" si="159"/>
        <v/>
      </c>
      <c r="FK91" s="46">
        <f t="shared" si="171"/>
        <v>1.0000000000000004</v>
      </c>
      <c r="FL91" s="47">
        <f t="shared" si="172"/>
        <v>0.50315942615416165</v>
      </c>
    </row>
    <row r="92" spans="1:168" x14ac:dyDescent="0.2">
      <c r="A92" t="s">
        <v>49</v>
      </c>
      <c r="B92" s="11">
        <v>42185</v>
      </c>
      <c r="C92" s="2">
        <v>2243.3000000000002</v>
      </c>
      <c r="D92" s="3">
        <v>140692</v>
      </c>
      <c r="E92" s="9">
        <v>74628.5</v>
      </c>
      <c r="F92" s="3">
        <v>551270</v>
      </c>
      <c r="G92" s="3">
        <v>14274</v>
      </c>
      <c r="H92" s="2">
        <v>85932</v>
      </c>
      <c r="I92" s="2">
        <v>1320542.1000000001</v>
      </c>
      <c r="J92" s="2">
        <v>9909459.1999999993</v>
      </c>
      <c r="K92" s="2">
        <v>1990403.5830742263</v>
      </c>
      <c r="L92" s="9">
        <v>11597.143099999999</v>
      </c>
      <c r="M92" s="3">
        <v>708295</v>
      </c>
      <c r="N92" s="9">
        <v>6940.63</v>
      </c>
      <c r="O92" s="2">
        <v>62111</v>
      </c>
      <c r="P92" s="2">
        <v>28207.9</v>
      </c>
      <c r="Q92" s="3">
        <v>149512</v>
      </c>
      <c r="R92" s="3">
        <v>227011</v>
      </c>
      <c r="S92" s="2">
        <v>55690.5</v>
      </c>
      <c r="T92" s="2">
        <v>180455</v>
      </c>
      <c r="U92" s="3">
        <v>1228057</v>
      </c>
      <c r="V92" s="2">
        <v>114403.1</v>
      </c>
      <c r="W92" s="2">
        <v>102298.6</v>
      </c>
      <c r="X92" s="3">
        <v>2002586.2172496107</v>
      </c>
      <c r="Y92" s="2">
        <v>400295.7</v>
      </c>
      <c r="Z92" s="3">
        <v>138004</v>
      </c>
      <c r="AA92" s="3" t="e">
        <v>#N/A</v>
      </c>
      <c r="AC92" s="43">
        <f t="shared" si="160"/>
        <v>42185</v>
      </c>
      <c r="AD92" s="45">
        <f t="shared" si="161"/>
        <v>0.75907294286741145</v>
      </c>
      <c r="AE92" s="45">
        <f t="shared" si="88"/>
        <v>-3.5563476830271501</v>
      </c>
      <c r="AF92" s="45">
        <f t="shared" si="89"/>
        <v>-2.3285611266927297</v>
      </c>
      <c r="AG92" s="45">
        <f t="shared" si="90"/>
        <v>-0.33843027649319568</v>
      </c>
      <c r="AH92" s="45">
        <f t="shared" si="91"/>
        <v>1.9862817947985167</v>
      </c>
      <c r="AI92" s="45">
        <f t="shared" si="92"/>
        <v>0.97174079078785613</v>
      </c>
      <c r="AJ92" s="45">
        <f t="shared" si="93"/>
        <v>-3.2807613952760994</v>
      </c>
      <c r="AK92" s="45">
        <f t="shared" si="94"/>
        <v>-5.1491924778956033</v>
      </c>
      <c r="AL92" s="45">
        <f t="shared" si="95"/>
        <v>1.6059317062214751</v>
      </c>
      <c r="AM92" s="45">
        <f t="shared" si="96"/>
        <v>-0.46383264480107655</v>
      </c>
      <c r="AN92" s="45">
        <f t="shared" si="97"/>
        <v>2.3266733122408567</v>
      </c>
      <c r="AO92" s="45">
        <f t="shared" si="98"/>
        <v>3.8761908197048278</v>
      </c>
      <c r="AP92" s="45">
        <f t="shared" si="99"/>
        <v>-0.6981871435720266</v>
      </c>
      <c r="AQ92" s="45">
        <f t="shared" si="100"/>
        <v>-1.0099769438897788</v>
      </c>
      <c r="AR92" s="45">
        <f t="shared" si="101"/>
        <v>-0.59306933326240818</v>
      </c>
      <c r="AS92" s="45">
        <f t="shared" si="102"/>
        <v>-0.58246219470002858</v>
      </c>
      <c r="AT92" s="45">
        <f t="shared" si="103"/>
        <v>-9.3198315698975076</v>
      </c>
      <c r="AU92" s="45">
        <f t="shared" si="104"/>
        <v>1.3204703789712946</v>
      </c>
      <c r="AV92" s="45">
        <f t="shared" si="105"/>
        <v>-2.7588134592025693</v>
      </c>
      <c r="AW92" s="45">
        <f t="shared" si="106"/>
        <v>-0.11533572211860355</v>
      </c>
      <c r="AX92" s="45">
        <f t="shared" si="107"/>
        <v>-0.99279550619213452</v>
      </c>
      <c r="AY92" s="45">
        <f t="shared" si="108"/>
        <v>0.30590507476151441</v>
      </c>
      <c r="AZ92" s="45">
        <f t="shared" si="109"/>
        <v>-3.0240681198434816</v>
      </c>
      <c r="BA92" s="45">
        <f t="shared" si="110"/>
        <v>-2.6584751680503338</v>
      </c>
      <c r="BB92" s="45" t="str">
        <f t="shared" si="111"/>
        <v/>
      </c>
      <c r="BD92" s="39">
        <f t="shared" si="162"/>
        <v>42185</v>
      </c>
      <c r="BE92" s="44">
        <f>IF(AND(ISNUMBER(C91),ISNUMBER(C92)),INDEX('Country weights'!$B$6:$FB$133,MATCH(Goods!$BD92,'Country weights'!$A$6:$A$133,0),MATCH(Goods!BE$1,'Country weights'!$B$3:$FB$3,0)),"")</f>
        <v>0.17764250652942207</v>
      </c>
      <c r="BF92" s="44">
        <f>IF(AND(ISNUMBER(D91),ISNUMBER(D92)),INDEX('Country weights'!$B$6:$FB$133,MATCH(Goods!$BD92,'Country weights'!$A$6:$A$133,0),MATCH(Goods!BF$1,'Country weights'!$B$3:$FB$3,0)),"")</f>
        <v>5.4636447327524346E-2</v>
      </c>
      <c r="BG92" s="44">
        <f>IF(AND(ISNUMBER(E91),ISNUMBER(E92)),INDEX('Country weights'!$B$6:$FB$133,MATCH(Goods!$BD92,'Country weights'!$A$6:$A$133,0),MATCH(Goods!BG$1,'Country weights'!$B$3:$FB$3,0)),"")</f>
        <v>5.1370950650221264E-2</v>
      </c>
      <c r="BH92" s="44">
        <f>IF(AND(ISNUMBER(F91),ISNUMBER(F92)),INDEX('Country weights'!$B$6:$FB$133,MATCH(Goods!$BD92,'Country weights'!$A$6:$A$133,0),MATCH(Goods!BH$1,'Country weights'!$B$3:$FB$3,0)),"")</f>
        <v>3.3948756149543506E-2</v>
      </c>
      <c r="BI92" s="44">
        <f>IF(AND(ISNUMBER(G91),ISNUMBER(G92)),INDEX('Country weights'!$B$6:$FB$133,MATCH(Goods!$BD92,'Country weights'!$A$6:$A$133,0),MATCH(Goods!BI$1,'Country weights'!$B$3:$FB$3,0)),"")</f>
        <v>3.0549268894186589E-3</v>
      </c>
      <c r="BJ92" s="44">
        <f>IF(AND(ISNUMBER(H91),ISNUMBER(H92)),INDEX('Country weights'!$B$6:$FB$133,MATCH(Goods!$BD92,'Country weights'!$A$6:$A$133,0),MATCH(Goods!BJ$1,'Country weights'!$B$3:$FB$3,0)),"")</f>
        <v>1.7269135108522581E-2</v>
      </c>
      <c r="BK92" s="44">
        <f>IF(AND(ISNUMBER(I91),ISNUMBER(I92)),INDEX('Country weights'!$B$6:$FB$133,MATCH(Goods!$BD92,'Country weights'!$A$6:$A$133,0),MATCH(Goods!BK$1,'Country weights'!$B$3:$FB$3,0)),"")</f>
        <v>1.4604068101128199E-2</v>
      </c>
      <c r="BL92" s="44">
        <f>IF(AND(ISNUMBER(J91),ISNUMBER(J92)),INDEX('Country weights'!$B$6:$FB$133,MATCH(Goods!$BD92,'Country weights'!$A$6:$A$133,0),MATCH(Goods!BL$1,'Country weights'!$B$3:$FB$3,0)),"")</f>
        <v>4.6224421335127382E-3</v>
      </c>
      <c r="BM92" s="44">
        <f>IF(AND(ISNUMBER(K91),ISNUMBER(K92)),INDEX('Country weights'!$B$6:$FB$133,MATCH(Goods!$BD92,'Country weights'!$A$6:$A$133,0),MATCH(Goods!BM$1,'Country weights'!$B$3:$FB$3,0)),"")</f>
        <v>2.7942307890384467E-2</v>
      </c>
      <c r="BN92" s="44">
        <f>IF(AND(ISNUMBER(L91),ISNUMBER(L92)),INDEX('Country weights'!$B$6:$FB$133,MATCH(Goods!$BD92,'Country weights'!$A$6:$A$133,0),MATCH(Goods!BN$1,'Country weights'!$B$3:$FB$3,0)),"")</f>
        <v>2.0301349530952514E-3</v>
      </c>
      <c r="BO92" s="44">
        <f>IF(AND(ISNUMBER(M91),ISNUMBER(M92)),INDEX('Country weights'!$B$6:$FB$133,MATCH(Goods!$BD92,'Country weights'!$A$6:$A$133,0),MATCH(Goods!BO$1,'Country weights'!$B$3:$FB$3,0)),"")</f>
        <v>8.9180833071467631E-3</v>
      </c>
      <c r="BP92" s="44">
        <f>IF(AND(ISNUMBER(N91),ISNUMBER(N92)),INDEX('Country weights'!$B$6:$FB$133,MATCH(Goods!$BD92,'Country weights'!$A$6:$A$133,0),MATCH(Goods!BP$1,'Country weights'!$B$3:$FB$3,0)),"")</f>
        <v>6.3336929550632396E-3</v>
      </c>
      <c r="BQ92" s="44">
        <f>IF(AND(ISNUMBER(O91),ISNUMBER(O92)),INDEX('Country weights'!$B$6:$FB$133,MATCH(Goods!$BD92,'Country weights'!$A$6:$A$133,0),MATCH(Goods!BQ$1,'Country weights'!$B$3:$FB$3,0)),"")</f>
        <v>4.7675859710895495E-3</v>
      </c>
      <c r="BR92" s="44">
        <f>IF(AND(ISNUMBER(P91),ISNUMBER(P92)),INDEX('Country weights'!$B$6:$FB$133,MATCH(Goods!$BD92,'Country weights'!$A$6:$A$133,0),MATCH(Goods!BR$1,'Country weights'!$B$3:$FB$3,0)),"")</f>
        <v>1.278848003437554E-2</v>
      </c>
      <c r="BS92" s="44">
        <f>IF(AND(ISNUMBER(Q91),ISNUMBER(Q92)),INDEX('Country weights'!$B$6:$FB$133,MATCH(Goods!$BD92,'Country weights'!$A$6:$A$133,0),MATCH(Goods!BS$1,'Country weights'!$B$3:$FB$3,0)),"")</f>
        <v>9.3555159458537877E-3</v>
      </c>
      <c r="BT92" s="44">
        <f>IF(AND(ISNUMBER(R91),ISNUMBER(R92)),INDEX('Country weights'!$B$6:$FB$133,MATCH(Goods!$BD92,'Country weights'!$A$6:$A$133,0),MATCH(Goods!BT$1,'Country weights'!$B$3:$FB$3,0)),"")</f>
        <v>7.8595654180134266E-3</v>
      </c>
      <c r="BU92" s="44">
        <f>IF(AND(ISNUMBER(S91),ISNUMBER(S92)),INDEX('Country weights'!$B$6:$FB$133,MATCH(Goods!$BD92,'Country weights'!$A$6:$A$133,0),MATCH(Goods!BU$1,'Country weights'!$B$3:$FB$3,0)),"")</f>
        <v>2.3561746685772149E-2</v>
      </c>
      <c r="BV92" s="44">
        <f>IF(AND(ISNUMBER(T91),ISNUMBER(T92)),INDEX('Country weights'!$B$6:$FB$133,MATCH(Goods!$BD92,'Country weights'!$A$6:$A$133,0),MATCH(Goods!BV$1,'Country weights'!$B$3:$FB$3,0)),"")</f>
        <v>1.3756115525208928E-2</v>
      </c>
      <c r="BW92" s="44">
        <f>IF(AND(ISNUMBER(U91),ISNUMBER(U92)),INDEX('Country weights'!$B$6:$FB$133,MATCH(Goods!$BD92,'Country weights'!$A$6:$A$133,0),MATCH(Goods!BW$1,'Country weights'!$B$3:$FB$3,0)),"")</f>
        <v>3.8056622437913537E-2</v>
      </c>
      <c r="BX92" s="44">
        <f>IF(AND(ISNUMBER(V91),ISNUMBER(V92)),INDEX('Country weights'!$B$6:$FB$133,MATCH(Goods!$BD92,'Country weights'!$A$6:$A$133,0),MATCH(Goods!BX$1,'Country weights'!$B$3:$FB$3,0)),"")</f>
        <v>3.4000623839757466E-2</v>
      </c>
      <c r="BY92" s="44">
        <f>IF(AND(ISNUMBER(W91),ISNUMBER(W92)),INDEX('Country weights'!$B$6:$FB$133,MATCH(Goods!$BD92,'Country weights'!$A$6:$A$133,0),MATCH(Goods!BY$1,'Country weights'!$B$3:$FB$3,0)),"")</f>
        <v>2.9577642067307518E-2</v>
      </c>
      <c r="BZ92" s="44">
        <f>IF(AND(ISNUMBER(X91),ISNUMBER(X92)),INDEX('Country weights'!$B$6:$FB$133,MATCH(Goods!$BD92,'Country weights'!$A$6:$A$133,0),MATCH(Goods!BZ$1,'Country weights'!$B$3:$FB$3,0)),"")</f>
        <v>2.024063747044326E-2</v>
      </c>
      <c r="CA92" s="44">
        <f>IF(AND(ISNUMBER(Y91),ISNUMBER(Y92)),INDEX('Country weights'!$B$6:$FB$133,MATCH(Goods!$BD92,'Country weights'!$A$6:$A$133,0),MATCH(Goods!CA$1,'Country weights'!$B$3:$FB$3,0)),"")</f>
        <v>3.0577761611955693E-2</v>
      </c>
      <c r="CB92" s="44">
        <f>IF(AND(ISNUMBER(Z91),ISNUMBER(Z92)),INDEX('Country weights'!$B$6:$FB$133,MATCH(Goods!$BD92,'Country weights'!$A$6:$A$133,0),MATCH(Goods!CB$1,'Country weights'!$B$3:$FB$3,0)),"")</f>
        <v>1.1860824312175002E-2</v>
      </c>
      <c r="CC92" s="44" t="str">
        <f>IF(AND(ISNUMBER(AA91),ISNUMBER(AA92)),INDEX('Country weights'!$B$6:$FB$133,MATCH(Goods!$BD92,'Country weights'!$A$6:$A$133,0),MATCH(Goods!CC$1,'Country weights'!$B$3:$FB$3,0)),"")</f>
        <v/>
      </c>
      <c r="CD92" s="46">
        <f t="shared" si="163"/>
        <v>0.63877657331484894</v>
      </c>
      <c r="CF92" s="39">
        <f t="shared" si="164"/>
        <v>42185</v>
      </c>
      <c r="CG92" s="45">
        <f t="shared" si="165"/>
        <v>0.27809802981278586</v>
      </c>
      <c r="CH92" s="45">
        <f t="shared" si="112"/>
        <v>8.5532954103178085E-2</v>
      </c>
      <c r="CI92" s="45">
        <f t="shared" si="113"/>
        <v>8.0420843212264836E-2</v>
      </c>
      <c r="CJ92" s="45">
        <f t="shared" si="114"/>
        <v>5.3146526606902313E-2</v>
      </c>
      <c r="CK92" s="45">
        <f t="shared" si="115"/>
        <v>4.7824654457277738E-3</v>
      </c>
      <c r="CL92" s="45">
        <f t="shared" si="116"/>
        <v>2.7034703259242312E-2</v>
      </c>
      <c r="CM92" s="45">
        <f t="shared" si="117"/>
        <v>2.2862560574728446E-2</v>
      </c>
      <c r="CN92" s="45">
        <f t="shared" si="118"/>
        <v>7.2363989642343467E-3</v>
      </c>
      <c r="CO92" s="45">
        <f t="shared" si="119"/>
        <v>4.3743476291532503E-2</v>
      </c>
      <c r="CP92" s="45">
        <f t="shared" si="120"/>
        <v>3.1781612505920919E-3</v>
      </c>
      <c r="CQ92" s="45">
        <f t="shared" si="121"/>
        <v>1.3961193443378043E-2</v>
      </c>
      <c r="CR92" s="45">
        <f t="shared" si="122"/>
        <v>9.9153494659257047E-3</v>
      </c>
      <c r="CS92" s="45">
        <f t="shared" si="123"/>
        <v>7.4636205682196118E-3</v>
      </c>
      <c r="CT92" s="45">
        <f t="shared" si="124"/>
        <v>2.0020270887536416E-2</v>
      </c>
      <c r="CU92" s="45">
        <f t="shared" si="125"/>
        <v>1.4645991003246315E-2</v>
      </c>
      <c r="CV92" s="45">
        <f t="shared" si="126"/>
        <v>1.2304091518615378E-2</v>
      </c>
      <c r="CW92" s="45">
        <f t="shared" si="127"/>
        <v>3.688574013211144E-2</v>
      </c>
      <c r="CX92" s="45">
        <f t="shared" si="128"/>
        <v>2.1535097090087905E-2</v>
      </c>
      <c r="CY92" s="45">
        <f t="shared" si="129"/>
        <v>5.9577360892281293E-2</v>
      </c>
      <c r="CZ92" s="45">
        <f t="shared" si="130"/>
        <v>5.3227725092226848E-2</v>
      </c>
      <c r="DA92" s="45">
        <f t="shared" si="131"/>
        <v>4.6303579847673727E-2</v>
      </c>
      <c r="DB92" s="45">
        <f t="shared" si="132"/>
        <v>3.1686568224327756E-2</v>
      </c>
      <c r="DC92" s="45">
        <f t="shared" si="133"/>
        <v>4.7869259596162596E-2</v>
      </c>
      <c r="DD92" s="45">
        <f t="shared" si="134"/>
        <v>1.8568032717018373E-2</v>
      </c>
      <c r="DE92" s="45" t="str">
        <f t="shared" si="135"/>
        <v/>
      </c>
      <c r="DF92" s="46">
        <f t="shared" si="166"/>
        <v>1.0000000000000002</v>
      </c>
      <c r="DG92" s="47">
        <f>SUMPRODUCT(AD92:BB92,CG92:DE92,'Sector weights'!B79:Z79)</f>
        <v>-0.73383110963995735</v>
      </c>
      <c r="DI92" s="45">
        <f>IF(AND(ISNUMBER(C91),ISNUMBER(C92)),CG92*'Sector weights'!B79,"")</f>
        <v>0.22665646065643608</v>
      </c>
      <c r="DJ92" s="45">
        <f>IF(AND(ISNUMBER(D91),ISNUMBER(D92)),CH92*'Sector weights'!C79,"")</f>
        <v>6.3370936807425296E-2</v>
      </c>
      <c r="DK92" s="45">
        <f>IF(AND(ISNUMBER(E91),ISNUMBER(E92)),CI92*'Sector weights'!D79,"")</f>
        <v>6.3297197430829066E-2</v>
      </c>
      <c r="DL92" s="45">
        <f>IF(AND(ISNUMBER(F91),ISNUMBER(F92)),CJ92*'Sector weights'!E79,"")</f>
        <v>4.2621737168052461E-2</v>
      </c>
      <c r="DM92" s="45">
        <f>IF(AND(ISNUMBER(G91),ISNUMBER(G92)),CK92*'Sector weights'!F79,"")</f>
        <v>3.6417511631341632E-3</v>
      </c>
      <c r="DN92" s="45">
        <f>IF(AND(ISNUMBER(H91),ISNUMBER(H92)),CL92*'Sector weights'!G79,"")</f>
        <v>1.9531145074131943E-2</v>
      </c>
      <c r="DO92" s="45">
        <f>IF(AND(ISNUMBER(I91),ISNUMBER(I92)),CM92*'Sector weights'!H79,"")</f>
        <v>1.9000681060878655E-2</v>
      </c>
      <c r="DP92" s="45">
        <f>IF(AND(ISNUMBER(J91),ISNUMBER(J92)),CN92*'Sector weights'!I79,"")</f>
        <v>6.1501266076728995E-3</v>
      </c>
      <c r="DQ92" s="45">
        <f>IF(AND(ISNUMBER(K91),ISNUMBER(K92)),CO92*'Sector weights'!J79,"")</f>
        <v>4.0260182914680323E-2</v>
      </c>
      <c r="DR92" s="45">
        <f>IF(AND(ISNUMBER(L91),ISNUMBER(L92)),CP92*'Sector weights'!K79,"")</f>
        <v>2.7421997668619423E-3</v>
      </c>
      <c r="DS92" s="45">
        <f>IF(AND(ISNUMBER(M91),ISNUMBER(M92)),CQ92*'Sector weights'!L79,"")</f>
        <v>1.1849032635265398E-2</v>
      </c>
      <c r="DT92" s="45">
        <f>IF(AND(ISNUMBER(N91),ISNUMBER(N92)),CR92*'Sector weights'!M79,"")</f>
        <v>8.4090316219672372E-3</v>
      </c>
      <c r="DU92" s="45">
        <f>IF(AND(ISNUMBER(O91),ISNUMBER(O92)),CS92*'Sector weights'!N79,"")</f>
        <v>6.2436861977649711E-3</v>
      </c>
      <c r="DV92" s="45">
        <f>IF(AND(ISNUMBER(P91),ISNUMBER(P92)),CT92*'Sector weights'!O79,"")</f>
        <v>1.3284795570194383E-2</v>
      </c>
      <c r="DW92" s="45">
        <f>IF(AND(ISNUMBER(Q91),ISNUMBER(Q92)),CU92*'Sector weights'!P79,"")</f>
        <v>8.8912481921455764E-3</v>
      </c>
      <c r="DX92" s="45">
        <f>IF(AND(ISNUMBER(R91),ISNUMBER(R92)),CV92*'Sector weights'!Q79,"")</f>
        <v>8.3310952082297583E-3</v>
      </c>
      <c r="DY92" s="45">
        <f>IF(AND(ISNUMBER(S91),ISNUMBER(S92)),CW92*'Sector weights'!R79,"")</f>
        <v>2.5222666598615766E-2</v>
      </c>
      <c r="DZ92" s="45">
        <f>IF(AND(ISNUMBER(T91),ISNUMBER(T92)),CX92*'Sector weights'!S79,"")</f>
        <v>1.8258133652475993E-2</v>
      </c>
      <c r="EA92" s="45">
        <f>IF(AND(ISNUMBER(U91),ISNUMBER(U92)),CY92*'Sector weights'!T79,"")</f>
        <v>5.2693373221769986E-2</v>
      </c>
      <c r="EB92" s="45">
        <f>IF(AND(ISNUMBER(V91),ISNUMBER(V92)),CZ92*'Sector weights'!U79,"")</f>
        <v>4.255854783109924E-2</v>
      </c>
      <c r="EC92" s="45">
        <f>IF(AND(ISNUMBER(W91),ISNUMBER(W92)),DA92*'Sector weights'!V79,"")</f>
        <v>3.0518668624656999E-2</v>
      </c>
      <c r="ED92" s="45">
        <f>IF(AND(ISNUMBER(X91),ISNUMBER(X92)),DB92*'Sector weights'!W79,"")</f>
        <v>2.6484981990927893E-2</v>
      </c>
      <c r="EE92" s="45">
        <f>IF(AND(ISNUMBER(Y91),ISNUMBER(Y92)),DC92*'Sector weights'!X79,"")</f>
        <v>4.1057120979434744E-2</v>
      </c>
      <c r="EF92" s="45">
        <f>IF(AND(ISNUMBER(Z91),ISNUMBER(Z92)),DD92*'Sector weights'!Y79,"")</f>
        <v>1.4651151815165414E-2</v>
      </c>
      <c r="EG92" s="45" t="str">
        <f>IF(AND(ISNUMBER(AA91),ISNUMBER(AA92)),DE92*'Sector weights'!Z79,"")</f>
        <v/>
      </c>
      <c r="EH92" s="46">
        <f t="shared" si="167"/>
        <v>0.79572595278981595</v>
      </c>
      <c r="EI92" s="47">
        <f t="shared" si="168"/>
        <v>-0.73383110963995735</v>
      </c>
      <c r="EK92" s="39">
        <f t="shared" si="169"/>
        <v>42185</v>
      </c>
      <c r="EL92" s="45">
        <f t="shared" si="170"/>
        <v>0.28484236295395204</v>
      </c>
      <c r="EM92" s="45">
        <f t="shared" si="136"/>
        <v>7.9639147856428116E-2</v>
      </c>
      <c r="EN92" s="45">
        <f t="shared" si="137"/>
        <v>7.9546478544414739E-2</v>
      </c>
      <c r="EO92" s="45">
        <f t="shared" si="138"/>
        <v>5.3563336747558137E-2</v>
      </c>
      <c r="EP92" s="45">
        <f t="shared" si="139"/>
        <v>4.5766399227852002E-3</v>
      </c>
      <c r="EQ92" s="45">
        <f t="shared" si="140"/>
        <v>2.4545064799829302E-2</v>
      </c>
      <c r="ER92" s="45">
        <f t="shared" si="141"/>
        <v>2.3878423211235286E-2</v>
      </c>
      <c r="ES92" s="45">
        <f t="shared" si="142"/>
        <v>7.7289506344622163E-3</v>
      </c>
      <c r="ET92" s="45">
        <f t="shared" si="143"/>
        <v>5.0595538292458705E-2</v>
      </c>
      <c r="EU92" s="45">
        <f t="shared" si="144"/>
        <v>3.4461610272327895E-3</v>
      </c>
      <c r="EV92" s="45">
        <f t="shared" si="145"/>
        <v>1.4890846017680683E-2</v>
      </c>
      <c r="EW92" s="45">
        <f t="shared" si="146"/>
        <v>1.0567748346632612E-2</v>
      </c>
      <c r="EX92" s="45">
        <f t="shared" si="147"/>
        <v>7.8465282876279217E-3</v>
      </c>
      <c r="EY92" s="45">
        <f t="shared" si="148"/>
        <v>1.669518949786403E-2</v>
      </c>
      <c r="EZ92" s="45">
        <f t="shared" si="149"/>
        <v>1.1173756694717386E-2</v>
      </c>
      <c r="FA92" s="45">
        <f t="shared" si="150"/>
        <v>1.046980455899538E-2</v>
      </c>
      <c r="FB92" s="45">
        <f t="shared" si="151"/>
        <v>3.1697679974097955E-2</v>
      </c>
      <c r="FC92" s="45">
        <f t="shared" si="152"/>
        <v>2.2945253436139613E-2</v>
      </c>
      <c r="FD92" s="45">
        <f t="shared" si="153"/>
        <v>6.6220503474879719E-2</v>
      </c>
      <c r="FE92" s="45">
        <f t="shared" si="154"/>
        <v>5.348392581879343E-2</v>
      </c>
      <c r="FF92" s="45">
        <f t="shared" si="155"/>
        <v>3.8353240230079862E-2</v>
      </c>
      <c r="FG92" s="45">
        <f t="shared" si="156"/>
        <v>3.3284049487228011E-2</v>
      </c>
      <c r="FH92" s="45">
        <f t="shared" si="157"/>
        <v>5.1597061570617921E-2</v>
      </c>
      <c r="FI92" s="45">
        <f t="shared" si="158"/>
        <v>1.8412308614289205E-2</v>
      </c>
      <c r="FJ92" s="45" t="str">
        <f t="shared" si="159"/>
        <v/>
      </c>
      <c r="FK92" s="46">
        <f t="shared" si="171"/>
        <v>1.0000000000000004</v>
      </c>
      <c r="FL92" s="47">
        <f t="shared" si="172"/>
        <v>-0.92221587981031028</v>
      </c>
    </row>
    <row r="93" spans="1:168" x14ac:dyDescent="0.2">
      <c r="A93" t="s">
        <v>50</v>
      </c>
      <c r="B93" s="11">
        <v>42277</v>
      </c>
      <c r="C93" s="2">
        <v>2254.6</v>
      </c>
      <c r="D93" s="3">
        <v>141727</v>
      </c>
      <c r="E93" s="9">
        <v>77508.7</v>
      </c>
      <c r="F93" s="3">
        <v>545207</v>
      </c>
      <c r="G93" s="3">
        <v>14164</v>
      </c>
      <c r="H93" s="2">
        <v>86193</v>
      </c>
      <c r="I93" s="2">
        <v>1332181.2</v>
      </c>
      <c r="J93" s="2">
        <v>10473993.199999999</v>
      </c>
      <c r="K93" s="2">
        <v>2039879.0528347611</v>
      </c>
      <c r="L93" s="9">
        <v>11408.2356</v>
      </c>
      <c r="M93" s="3">
        <v>716662</v>
      </c>
      <c r="N93" s="9">
        <v>7042.32</v>
      </c>
      <c r="O93" s="2">
        <v>64771.6</v>
      </c>
      <c r="P93" s="2">
        <v>29740.2</v>
      </c>
      <c r="Q93" s="3">
        <v>151664</v>
      </c>
      <c r="R93" s="3">
        <v>223288</v>
      </c>
      <c r="S93" s="2">
        <v>59238.7</v>
      </c>
      <c r="T93" s="2">
        <v>184509.5</v>
      </c>
      <c r="U93" s="3">
        <v>1221171</v>
      </c>
      <c r="V93" s="2">
        <v>115574.7</v>
      </c>
      <c r="W93" s="2">
        <v>106993.2</v>
      </c>
      <c r="X93" s="3">
        <v>1996998.4801312818</v>
      </c>
      <c r="Y93" s="2">
        <v>395778.5</v>
      </c>
      <c r="Z93" s="3">
        <v>145172</v>
      </c>
      <c r="AA93" s="3" t="e">
        <v>#N/A</v>
      </c>
      <c r="AC93" s="43">
        <f t="shared" si="160"/>
        <v>42277</v>
      </c>
      <c r="AD93" s="45">
        <f t="shared" si="161"/>
        <v>0.50372219498060478</v>
      </c>
      <c r="AE93" s="45">
        <f t="shared" si="88"/>
        <v>0.73564950388080863</v>
      </c>
      <c r="AF93" s="45">
        <f t="shared" si="89"/>
        <v>3.8593834795017878</v>
      </c>
      <c r="AG93" s="45">
        <f t="shared" si="90"/>
        <v>-1.0998240426651207</v>
      </c>
      <c r="AH93" s="45">
        <f t="shared" si="91"/>
        <v>-0.77063191817290377</v>
      </c>
      <c r="AI93" s="45">
        <f t="shared" si="92"/>
        <v>0.30372852953497453</v>
      </c>
      <c r="AJ93" s="45">
        <f t="shared" si="93"/>
        <v>0.88138802996131638</v>
      </c>
      <c r="AK93" s="45">
        <f t="shared" si="94"/>
        <v>5.6969203728090445</v>
      </c>
      <c r="AL93" s="45">
        <f t="shared" si="95"/>
        <v>2.485700396706414</v>
      </c>
      <c r="AM93" s="45">
        <f t="shared" si="96"/>
        <v>-1.6289141073028479</v>
      </c>
      <c r="AN93" s="45">
        <f t="shared" si="97"/>
        <v>1.1812874579094856</v>
      </c>
      <c r="AO93" s="45">
        <f t="shared" si="98"/>
        <v>1.4651407725235321</v>
      </c>
      <c r="AP93" s="45">
        <f t="shared" si="99"/>
        <v>4.283621258714243</v>
      </c>
      <c r="AQ93" s="45">
        <f t="shared" si="100"/>
        <v>5.432166166215846</v>
      </c>
      <c r="AR93" s="45">
        <f t="shared" si="101"/>
        <v>1.4393493498849663</v>
      </c>
      <c r="AS93" s="45">
        <f t="shared" si="102"/>
        <v>-1.6400086339428466</v>
      </c>
      <c r="AT93" s="45">
        <f t="shared" si="103"/>
        <v>6.3712841507977069</v>
      </c>
      <c r="AU93" s="45">
        <f t="shared" si="104"/>
        <v>2.2468205369759797</v>
      </c>
      <c r="AV93" s="45">
        <f t="shared" si="105"/>
        <v>-0.56072315861560584</v>
      </c>
      <c r="AW93" s="45">
        <f t="shared" si="106"/>
        <v>1.024098123215178</v>
      </c>
      <c r="AX93" s="45">
        <f t="shared" si="107"/>
        <v>4.5891146115391468</v>
      </c>
      <c r="AY93" s="45">
        <f t="shared" si="108"/>
        <v>-0.27902604493119654</v>
      </c>
      <c r="AZ93" s="45">
        <f t="shared" si="109"/>
        <v>-1.1284657816709065</v>
      </c>
      <c r="BA93" s="45">
        <f t="shared" si="110"/>
        <v>5.1940523463088084</v>
      </c>
      <c r="BB93" s="45" t="str">
        <f t="shared" si="111"/>
        <v/>
      </c>
      <c r="BD93" s="39">
        <f t="shared" si="162"/>
        <v>42277</v>
      </c>
      <c r="BE93" s="44">
        <f>IF(AND(ISNUMBER(C92),ISNUMBER(C93)),INDEX('Country weights'!$B$6:$FB$133,MATCH(Goods!$BD93,'Country weights'!$A$6:$A$133,0),MATCH(Goods!BE$1,'Country weights'!$B$3:$FB$3,0)),"")</f>
        <v>0.17764250652942207</v>
      </c>
      <c r="BF93" s="44">
        <f>IF(AND(ISNUMBER(D92),ISNUMBER(D93)),INDEX('Country weights'!$B$6:$FB$133,MATCH(Goods!$BD93,'Country weights'!$A$6:$A$133,0),MATCH(Goods!BF$1,'Country weights'!$B$3:$FB$3,0)),"")</f>
        <v>5.4636447327524346E-2</v>
      </c>
      <c r="BG93" s="44">
        <f>IF(AND(ISNUMBER(E92),ISNUMBER(E93)),INDEX('Country weights'!$B$6:$FB$133,MATCH(Goods!$BD93,'Country weights'!$A$6:$A$133,0),MATCH(Goods!BG$1,'Country weights'!$B$3:$FB$3,0)),"")</f>
        <v>5.1370950650221264E-2</v>
      </c>
      <c r="BH93" s="44">
        <f>IF(AND(ISNUMBER(F92),ISNUMBER(F93)),INDEX('Country weights'!$B$6:$FB$133,MATCH(Goods!$BD93,'Country weights'!$A$6:$A$133,0),MATCH(Goods!BH$1,'Country weights'!$B$3:$FB$3,0)),"")</f>
        <v>3.3948756149543506E-2</v>
      </c>
      <c r="BI93" s="44">
        <f>IF(AND(ISNUMBER(G92),ISNUMBER(G93)),INDEX('Country weights'!$B$6:$FB$133,MATCH(Goods!$BD93,'Country weights'!$A$6:$A$133,0),MATCH(Goods!BI$1,'Country weights'!$B$3:$FB$3,0)),"")</f>
        <v>3.0549268894186589E-3</v>
      </c>
      <c r="BJ93" s="44">
        <f>IF(AND(ISNUMBER(H92),ISNUMBER(H93)),INDEX('Country weights'!$B$6:$FB$133,MATCH(Goods!$BD93,'Country weights'!$A$6:$A$133,0),MATCH(Goods!BJ$1,'Country weights'!$B$3:$FB$3,0)),"")</f>
        <v>1.7269135108522581E-2</v>
      </c>
      <c r="BK93" s="44">
        <f>IF(AND(ISNUMBER(I92),ISNUMBER(I93)),INDEX('Country weights'!$B$6:$FB$133,MATCH(Goods!$BD93,'Country weights'!$A$6:$A$133,0),MATCH(Goods!BK$1,'Country weights'!$B$3:$FB$3,0)),"")</f>
        <v>1.4604068101128199E-2</v>
      </c>
      <c r="BL93" s="44">
        <f>IF(AND(ISNUMBER(J92),ISNUMBER(J93)),INDEX('Country weights'!$B$6:$FB$133,MATCH(Goods!$BD93,'Country weights'!$A$6:$A$133,0),MATCH(Goods!BL$1,'Country weights'!$B$3:$FB$3,0)),"")</f>
        <v>4.6224421335127382E-3</v>
      </c>
      <c r="BM93" s="44">
        <f>IF(AND(ISNUMBER(K92),ISNUMBER(K93)),INDEX('Country weights'!$B$6:$FB$133,MATCH(Goods!$BD93,'Country weights'!$A$6:$A$133,0),MATCH(Goods!BM$1,'Country weights'!$B$3:$FB$3,0)),"")</f>
        <v>2.7942307890384467E-2</v>
      </c>
      <c r="BN93" s="44">
        <f>IF(AND(ISNUMBER(L92),ISNUMBER(L93)),INDEX('Country weights'!$B$6:$FB$133,MATCH(Goods!$BD93,'Country weights'!$A$6:$A$133,0),MATCH(Goods!BN$1,'Country weights'!$B$3:$FB$3,0)),"")</f>
        <v>2.0301349530952514E-3</v>
      </c>
      <c r="BO93" s="44">
        <f>IF(AND(ISNUMBER(M92),ISNUMBER(M93)),INDEX('Country weights'!$B$6:$FB$133,MATCH(Goods!$BD93,'Country weights'!$A$6:$A$133,0),MATCH(Goods!BO$1,'Country weights'!$B$3:$FB$3,0)),"")</f>
        <v>8.9180833071467631E-3</v>
      </c>
      <c r="BP93" s="44">
        <f>IF(AND(ISNUMBER(N92),ISNUMBER(N93)),INDEX('Country weights'!$B$6:$FB$133,MATCH(Goods!$BD93,'Country weights'!$A$6:$A$133,0),MATCH(Goods!BP$1,'Country weights'!$B$3:$FB$3,0)),"")</f>
        <v>6.3336929550632396E-3</v>
      </c>
      <c r="BQ93" s="44">
        <f>IF(AND(ISNUMBER(O92),ISNUMBER(O93)),INDEX('Country weights'!$B$6:$FB$133,MATCH(Goods!$BD93,'Country weights'!$A$6:$A$133,0),MATCH(Goods!BQ$1,'Country weights'!$B$3:$FB$3,0)),"")</f>
        <v>4.7675859710895495E-3</v>
      </c>
      <c r="BR93" s="44">
        <f>IF(AND(ISNUMBER(P92),ISNUMBER(P93)),INDEX('Country weights'!$B$6:$FB$133,MATCH(Goods!$BD93,'Country weights'!$A$6:$A$133,0),MATCH(Goods!BR$1,'Country weights'!$B$3:$FB$3,0)),"")</f>
        <v>1.278848003437554E-2</v>
      </c>
      <c r="BS93" s="44">
        <f>IF(AND(ISNUMBER(Q92),ISNUMBER(Q93)),INDEX('Country weights'!$B$6:$FB$133,MATCH(Goods!$BD93,'Country weights'!$A$6:$A$133,0),MATCH(Goods!BS$1,'Country weights'!$B$3:$FB$3,0)),"")</f>
        <v>9.3555159458537877E-3</v>
      </c>
      <c r="BT93" s="44">
        <f>IF(AND(ISNUMBER(R92),ISNUMBER(R93)),INDEX('Country weights'!$B$6:$FB$133,MATCH(Goods!$BD93,'Country weights'!$A$6:$A$133,0),MATCH(Goods!BT$1,'Country weights'!$B$3:$FB$3,0)),"")</f>
        <v>7.8595654180134266E-3</v>
      </c>
      <c r="BU93" s="44">
        <f>IF(AND(ISNUMBER(S92),ISNUMBER(S93)),INDEX('Country weights'!$B$6:$FB$133,MATCH(Goods!$BD93,'Country weights'!$A$6:$A$133,0),MATCH(Goods!BU$1,'Country weights'!$B$3:$FB$3,0)),"")</f>
        <v>2.3561746685772149E-2</v>
      </c>
      <c r="BV93" s="44">
        <f>IF(AND(ISNUMBER(T92),ISNUMBER(T93)),INDEX('Country weights'!$B$6:$FB$133,MATCH(Goods!$BD93,'Country weights'!$A$6:$A$133,0),MATCH(Goods!BV$1,'Country weights'!$B$3:$FB$3,0)),"")</f>
        <v>1.3756115525208928E-2</v>
      </c>
      <c r="BW93" s="44">
        <f>IF(AND(ISNUMBER(U92),ISNUMBER(U93)),INDEX('Country weights'!$B$6:$FB$133,MATCH(Goods!$BD93,'Country weights'!$A$6:$A$133,0),MATCH(Goods!BW$1,'Country weights'!$B$3:$FB$3,0)),"")</f>
        <v>3.8056622437913537E-2</v>
      </c>
      <c r="BX93" s="44">
        <f>IF(AND(ISNUMBER(V92),ISNUMBER(V93)),INDEX('Country weights'!$B$6:$FB$133,MATCH(Goods!$BD93,'Country weights'!$A$6:$A$133,0),MATCH(Goods!BX$1,'Country weights'!$B$3:$FB$3,0)),"")</f>
        <v>3.4000623839757466E-2</v>
      </c>
      <c r="BY93" s="44">
        <f>IF(AND(ISNUMBER(W92),ISNUMBER(W93)),INDEX('Country weights'!$B$6:$FB$133,MATCH(Goods!$BD93,'Country weights'!$A$6:$A$133,0),MATCH(Goods!BY$1,'Country weights'!$B$3:$FB$3,0)),"")</f>
        <v>2.9577642067307518E-2</v>
      </c>
      <c r="BZ93" s="44">
        <f>IF(AND(ISNUMBER(X92),ISNUMBER(X93)),INDEX('Country weights'!$B$6:$FB$133,MATCH(Goods!$BD93,'Country weights'!$A$6:$A$133,0),MATCH(Goods!BZ$1,'Country weights'!$B$3:$FB$3,0)),"")</f>
        <v>2.024063747044326E-2</v>
      </c>
      <c r="CA93" s="44">
        <f>IF(AND(ISNUMBER(Y92),ISNUMBER(Y93)),INDEX('Country weights'!$B$6:$FB$133,MATCH(Goods!$BD93,'Country weights'!$A$6:$A$133,0),MATCH(Goods!CA$1,'Country weights'!$B$3:$FB$3,0)),"")</f>
        <v>3.0577761611955693E-2</v>
      </c>
      <c r="CB93" s="44">
        <f>IF(AND(ISNUMBER(Z92),ISNUMBER(Z93)),INDEX('Country weights'!$B$6:$FB$133,MATCH(Goods!$BD93,'Country weights'!$A$6:$A$133,0),MATCH(Goods!CB$1,'Country weights'!$B$3:$FB$3,0)),"")</f>
        <v>1.1860824312175002E-2</v>
      </c>
      <c r="CC93" s="44" t="str">
        <f>IF(AND(ISNUMBER(AA92),ISNUMBER(AA93)),INDEX('Country weights'!$B$6:$FB$133,MATCH(Goods!$BD93,'Country weights'!$A$6:$A$133,0),MATCH(Goods!CC$1,'Country weights'!$B$3:$FB$3,0)),"")</f>
        <v/>
      </c>
      <c r="CD93" s="46">
        <f t="shared" si="163"/>
        <v>0.63877657331484894</v>
      </c>
      <c r="CF93" s="39">
        <f t="shared" si="164"/>
        <v>42277</v>
      </c>
      <c r="CG93" s="45">
        <f t="shared" si="165"/>
        <v>0.27809802981278586</v>
      </c>
      <c r="CH93" s="45">
        <f t="shared" si="112"/>
        <v>8.5532954103178085E-2</v>
      </c>
      <c r="CI93" s="45">
        <f t="shared" si="113"/>
        <v>8.0420843212264836E-2</v>
      </c>
      <c r="CJ93" s="45">
        <f t="shared" si="114"/>
        <v>5.3146526606902313E-2</v>
      </c>
      <c r="CK93" s="45">
        <f t="shared" si="115"/>
        <v>4.7824654457277738E-3</v>
      </c>
      <c r="CL93" s="45">
        <f t="shared" si="116"/>
        <v>2.7034703259242312E-2</v>
      </c>
      <c r="CM93" s="45">
        <f t="shared" si="117"/>
        <v>2.2862560574728446E-2</v>
      </c>
      <c r="CN93" s="45">
        <f t="shared" si="118"/>
        <v>7.2363989642343467E-3</v>
      </c>
      <c r="CO93" s="45">
        <f t="shared" si="119"/>
        <v>4.3743476291532503E-2</v>
      </c>
      <c r="CP93" s="45">
        <f t="shared" si="120"/>
        <v>3.1781612505920919E-3</v>
      </c>
      <c r="CQ93" s="45">
        <f t="shared" si="121"/>
        <v>1.3961193443378043E-2</v>
      </c>
      <c r="CR93" s="45">
        <f t="shared" si="122"/>
        <v>9.9153494659257047E-3</v>
      </c>
      <c r="CS93" s="45">
        <f t="shared" si="123"/>
        <v>7.4636205682196118E-3</v>
      </c>
      <c r="CT93" s="45">
        <f t="shared" si="124"/>
        <v>2.0020270887536416E-2</v>
      </c>
      <c r="CU93" s="45">
        <f t="shared" si="125"/>
        <v>1.4645991003246315E-2</v>
      </c>
      <c r="CV93" s="45">
        <f t="shared" si="126"/>
        <v>1.2304091518615378E-2</v>
      </c>
      <c r="CW93" s="45">
        <f t="shared" si="127"/>
        <v>3.688574013211144E-2</v>
      </c>
      <c r="CX93" s="45">
        <f t="shared" si="128"/>
        <v>2.1535097090087905E-2</v>
      </c>
      <c r="CY93" s="45">
        <f t="shared" si="129"/>
        <v>5.9577360892281293E-2</v>
      </c>
      <c r="CZ93" s="45">
        <f t="shared" si="130"/>
        <v>5.3227725092226848E-2</v>
      </c>
      <c r="DA93" s="45">
        <f t="shared" si="131"/>
        <v>4.6303579847673727E-2</v>
      </c>
      <c r="DB93" s="45">
        <f t="shared" si="132"/>
        <v>3.1686568224327756E-2</v>
      </c>
      <c r="DC93" s="45">
        <f t="shared" si="133"/>
        <v>4.7869259596162596E-2</v>
      </c>
      <c r="DD93" s="45">
        <f t="shared" si="134"/>
        <v>1.8568032717018373E-2</v>
      </c>
      <c r="DE93" s="45" t="str">
        <f t="shared" si="135"/>
        <v/>
      </c>
      <c r="DF93" s="46">
        <f t="shared" si="166"/>
        <v>1.0000000000000002</v>
      </c>
      <c r="DG93" s="47">
        <f>SUMPRODUCT(AD93:BB93,CG93:DE93,'Sector weights'!B80:Z80)</f>
        <v>0.99964694821691413</v>
      </c>
      <c r="DI93" s="45">
        <f>IF(AND(ISNUMBER(C92),ISNUMBER(C93)),CG93*'Sector weights'!B80,"")</f>
        <v>0.22659353126508155</v>
      </c>
      <c r="DJ93" s="45">
        <f>IF(AND(ISNUMBER(D92),ISNUMBER(D93)),CH93*'Sector weights'!C80,"")</f>
        <v>6.2514882873239988E-2</v>
      </c>
      <c r="DK93" s="45">
        <f>IF(AND(ISNUMBER(E92),ISNUMBER(E93)),CI93*'Sector weights'!D80,"")</f>
        <v>6.3152384886268287E-2</v>
      </c>
      <c r="DL93" s="45">
        <f>IF(AND(ISNUMBER(F92),ISNUMBER(F93)),CJ93*'Sector weights'!E80,"")</f>
        <v>4.2369745334810881E-2</v>
      </c>
      <c r="DM93" s="45">
        <f>IF(AND(ISNUMBER(G92),ISNUMBER(G93)),CK93*'Sector weights'!F80,"")</f>
        <v>3.6507252672505612E-3</v>
      </c>
      <c r="DN93" s="45">
        <f>IF(AND(ISNUMBER(H92),ISNUMBER(H93)),CL93*'Sector weights'!G80,"")</f>
        <v>1.9549013526706415E-2</v>
      </c>
      <c r="DO93" s="45">
        <f>IF(AND(ISNUMBER(I92),ISNUMBER(I93)),CM93*'Sector weights'!H80,"")</f>
        <v>1.8762431498346617E-2</v>
      </c>
      <c r="DP93" s="45">
        <f>IF(AND(ISNUMBER(J92),ISNUMBER(J93)),CN93*'Sector weights'!I80,"")</f>
        <v>6.1023675012885966E-3</v>
      </c>
      <c r="DQ93" s="45">
        <f>IF(AND(ISNUMBER(K92),ISNUMBER(K93)),CO93*'Sector weights'!J80,"")</f>
        <v>4.0134267995121181E-2</v>
      </c>
      <c r="DR93" s="45">
        <f>IF(AND(ISNUMBER(L92),ISNUMBER(L93)),CP93*'Sector weights'!K80,"")</f>
        <v>2.7008330172867434E-3</v>
      </c>
      <c r="DS93" s="45">
        <f>IF(AND(ISNUMBER(M92),ISNUMBER(M93)),CQ93*'Sector weights'!L80,"")</f>
        <v>1.1827855981753958E-2</v>
      </c>
      <c r="DT93" s="45">
        <f>IF(AND(ISNUMBER(N92),ISNUMBER(N93)),CR93*'Sector weights'!M80,"")</f>
        <v>8.418990356852887E-3</v>
      </c>
      <c r="DU93" s="45">
        <f>IF(AND(ISNUMBER(O92),ISNUMBER(O93)),CS93*'Sector weights'!N80,"")</f>
        <v>6.2808463258790899E-3</v>
      </c>
      <c r="DV93" s="45">
        <f>IF(AND(ISNUMBER(P92),ISNUMBER(P93)),CT93*'Sector weights'!O80,"")</f>
        <v>1.3284759187772607E-2</v>
      </c>
      <c r="DW93" s="45">
        <f>IF(AND(ISNUMBER(Q92),ISNUMBER(Q93)),CU93*'Sector weights'!P80,"")</f>
        <v>8.7761718195885682E-3</v>
      </c>
      <c r="DX93" s="45">
        <f>IF(AND(ISNUMBER(R92),ISNUMBER(R93)),CV93*'Sector weights'!Q80,"")</f>
        <v>8.3082903112299458E-3</v>
      </c>
      <c r="DY93" s="45">
        <f>IF(AND(ISNUMBER(S92),ISNUMBER(S93)),CW93*'Sector weights'!R80,"")</f>
        <v>2.4100623472022829E-2</v>
      </c>
      <c r="DZ93" s="45">
        <f>IF(AND(ISNUMBER(T92),ISNUMBER(T93)),CX93*'Sector weights'!S80,"")</f>
        <v>1.8235395439090217E-2</v>
      </c>
      <c r="EA93" s="45">
        <f>IF(AND(ISNUMBER(U92),ISNUMBER(U93)),CY93*'Sector weights'!T80,"")</f>
        <v>5.2405783117335264E-2</v>
      </c>
      <c r="EB93" s="45">
        <f>IF(AND(ISNUMBER(V92),ISNUMBER(V93)),CZ93*'Sector weights'!U80,"")</f>
        <v>4.2442916173823092E-2</v>
      </c>
      <c r="EC93" s="45">
        <f>IF(AND(ISNUMBER(W92),ISNUMBER(W93)),DA93*'Sector weights'!V80,"")</f>
        <v>2.9997994937450673E-2</v>
      </c>
      <c r="ED93" s="45">
        <f>IF(AND(ISNUMBER(X92),ISNUMBER(X93)),DB93*'Sector weights'!W80,"")</f>
        <v>2.6424742463293037E-2</v>
      </c>
      <c r="EE93" s="45">
        <f>IF(AND(ISNUMBER(Y92),ISNUMBER(Y93)),DC93*'Sector weights'!X80,"")</f>
        <v>4.0877751281577987E-2</v>
      </c>
      <c r="EF93" s="45">
        <f>IF(AND(ISNUMBER(Z92),ISNUMBER(Z93)),DD93*'Sector weights'!Y80,"")</f>
        <v>1.4526268336410039E-2</v>
      </c>
      <c r="EG93" s="45" t="str">
        <f>IF(AND(ISNUMBER(AA92),ISNUMBER(AA93)),DE93*'Sector weights'!Z80,"")</f>
        <v/>
      </c>
      <c r="EH93" s="46">
        <f t="shared" si="167"/>
        <v>0.79143857236948112</v>
      </c>
      <c r="EI93" s="47">
        <f t="shared" si="168"/>
        <v>0.99964694821691413</v>
      </c>
      <c r="EK93" s="39">
        <f t="shared" si="169"/>
        <v>42277</v>
      </c>
      <c r="EL93" s="45">
        <f t="shared" si="170"/>
        <v>0.28630589811497958</v>
      </c>
      <c r="EM93" s="45">
        <f t="shared" si="136"/>
        <v>7.8988926059134601E-2</v>
      </c>
      <c r="EN93" s="45">
        <f t="shared" si="137"/>
        <v>7.979442383910719E-2</v>
      </c>
      <c r="EO93" s="45">
        <f t="shared" si="138"/>
        <v>5.3535102803949096E-2</v>
      </c>
      <c r="EP93" s="45">
        <f t="shared" si="139"/>
        <v>4.612771470463824E-3</v>
      </c>
      <c r="EQ93" s="45">
        <f t="shared" si="140"/>
        <v>2.4700607487677523E-2</v>
      </c>
      <c r="ER93" s="45">
        <f t="shared" si="141"/>
        <v>2.3706743837584178E-2</v>
      </c>
      <c r="ES93" s="45">
        <f t="shared" si="142"/>
        <v>7.7104752211138395E-3</v>
      </c>
      <c r="ET93" s="45">
        <f t="shared" si="143"/>
        <v>5.0710528139870086E-2</v>
      </c>
      <c r="EU93" s="45">
        <f t="shared" si="144"/>
        <v>3.4125617724199905E-3</v>
      </c>
      <c r="EV93" s="45">
        <f t="shared" si="145"/>
        <v>1.4944755530859005E-2</v>
      </c>
      <c r="EW93" s="45">
        <f t="shared" si="146"/>
        <v>1.0637579024797015E-2</v>
      </c>
      <c r="EX93" s="45">
        <f t="shared" si="147"/>
        <v>7.9359871317301583E-3</v>
      </c>
      <c r="EY93" s="45">
        <f t="shared" si="148"/>
        <v>1.678558469547356E-2</v>
      </c>
      <c r="EZ93" s="45">
        <f t="shared" si="149"/>
        <v>1.1088885639366379E-2</v>
      </c>
      <c r="FA93" s="45">
        <f t="shared" si="150"/>
        <v>1.049770708844254E-2</v>
      </c>
      <c r="FB93" s="45">
        <f t="shared" si="151"/>
        <v>3.0451666513887716E-2</v>
      </c>
      <c r="FC93" s="45">
        <f t="shared" si="152"/>
        <v>2.3040822213776395E-2</v>
      </c>
      <c r="FD93" s="45">
        <f t="shared" si="153"/>
        <v>6.6215856728385175E-2</v>
      </c>
      <c r="FE93" s="45">
        <f t="shared" si="154"/>
        <v>5.3627555764376778E-2</v>
      </c>
      <c r="FF93" s="45">
        <f t="shared" si="155"/>
        <v>3.7903124746169414E-2</v>
      </c>
      <c r="FG93" s="45">
        <f t="shared" si="156"/>
        <v>3.3388241849497215E-2</v>
      </c>
      <c r="FH93" s="45">
        <f t="shared" si="157"/>
        <v>5.1649935584001723E-2</v>
      </c>
      <c r="FI93" s="45">
        <f t="shared" si="158"/>
        <v>1.8354258742936891E-2</v>
      </c>
      <c r="FJ93" s="45" t="str">
        <f t="shared" si="159"/>
        <v/>
      </c>
      <c r="FK93" s="46">
        <f t="shared" si="171"/>
        <v>0.99999999999999978</v>
      </c>
      <c r="FL93" s="47">
        <f t="shared" si="172"/>
        <v>1.2630758508826274</v>
      </c>
    </row>
    <row r="94" spans="1:168" x14ac:dyDescent="0.2">
      <c r="A94" t="s">
        <v>51</v>
      </c>
      <c r="B94" s="11">
        <v>42369</v>
      </c>
      <c r="C94" s="2">
        <v>2249.9</v>
      </c>
      <c r="D94" s="3">
        <v>146627</v>
      </c>
      <c r="E94" s="9">
        <v>76015.399999999994</v>
      </c>
      <c r="F94" s="3">
        <v>544990</v>
      </c>
      <c r="G94" s="3">
        <v>14117</v>
      </c>
      <c r="H94" s="2">
        <v>84894</v>
      </c>
      <c r="I94" s="2">
        <v>1311892.8</v>
      </c>
      <c r="J94" s="2">
        <v>10545166.9</v>
      </c>
      <c r="K94" s="2">
        <v>2030909.8465144034</v>
      </c>
      <c r="L94" s="9">
        <v>11850.640800000001</v>
      </c>
      <c r="M94" s="3">
        <v>727272</v>
      </c>
      <c r="N94" s="9">
        <v>7129.1170000000002</v>
      </c>
      <c r="O94" s="2">
        <v>64971.9</v>
      </c>
      <c r="P94" s="2">
        <v>30071.9</v>
      </c>
      <c r="Q94" s="3">
        <v>152848</v>
      </c>
      <c r="R94" s="3">
        <v>224413</v>
      </c>
      <c r="S94" s="2">
        <v>62822.3</v>
      </c>
      <c r="T94" s="2">
        <v>189314</v>
      </c>
      <c r="U94" s="3">
        <v>1242382</v>
      </c>
      <c r="V94" s="2">
        <v>119491.7</v>
      </c>
      <c r="W94" s="2">
        <v>104871.9</v>
      </c>
      <c r="X94" s="3">
        <v>2018700.0880874002</v>
      </c>
      <c r="Y94" s="2">
        <v>387789.9</v>
      </c>
      <c r="Z94" s="3">
        <v>146826</v>
      </c>
      <c r="AA94" s="3" t="e">
        <v>#N/A</v>
      </c>
      <c r="AC94" s="43">
        <f t="shared" si="160"/>
        <v>42369</v>
      </c>
      <c r="AD94" s="45">
        <f t="shared" si="161"/>
        <v>-0.20846269848309174</v>
      </c>
      <c r="AE94" s="45">
        <f t="shared" si="88"/>
        <v>3.457351104588402</v>
      </c>
      <c r="AF94" s="45">
        <f t="shared" si="89"/>
        <v>-1.9266224307722957</v>
      </c>
      <c r="AG94" s="45">
        <f t="shared" si="90"/>
        <v>-3.9801396533789557E-2</v>
      </c>
      <c r="AH94" s="45">
        <f t="shared" si="91"/>
        <v>-0.33182716746681384</v>
      </c>
      <c r="AI94" s="45">
        <f t="shared" si="92"/>
        <v>-1.5070829417702103</v>
      </c>
      <c r="AJ94" s="45">
        <f t="shared" si="93"/>
        <v>-1.52294597761925</v>
      </c>
      <c r="AK94" s="45">
        <f t="shared" si="94"/>
        <v>0.67952784235147945</v>
      </c>
      <c r="AL94" s="45">
        <f t="shared" si="95"/>
        <v>-0.4396930449329095</v>
      </c>
      <c r="AM94" s="45">
        <f t="shared" si="96"/>
        <v>3.877945858691767</v>
      </c>
      <c r="AN94" s="45">
        <f t="shared" si="97"/>
        <v>1.4804747565798193</v>
      </c>
      <c r="AO94" s="45">
        <f t="shared" si="98"/>
        <v>1.2325057651455751</v>
      </c>
      <c r="AP94" s="45">
        <f t="shared" si="99"/>
        <v>0.30924046958853424</v>
      </c>
      <c r="AQ94" s="45">
        <f t="shared" si="100"/>
        <v>1.1153253844964128</v>
      </c>
      <c r="AR94" s="45">
        <f t="shared" si="101"/>
        <v>0.78067306677920278</v>
      </c>
      <c r="AS94" s="45">
        <f t="shared" si="102"/>
        <v>0.50383361398731452</v>
      </c>
      <c r="AT94" s="45">
        <f t="shared" si="103"/>
        <v>6.0494237719598942</v>
      </c>
      <c r="AU94" s="45">
        <f t="shared" si="104"/>
        <v>2.6039309629043439</v>
      </c>
      <c r="AV94" s="45">
        <f t="shared" si="105"/>
        <v>1.7369393803161159</v>
      </c>
      <c r="AW94" s="45">
        <f t="shared" si="106"/>
        <v>3.3891500475450087</v>
      </c>
      <c r="AX94" s="45">
        <f t="shared" si="107"/>
        <v>-1.9826493646325161</v>
      </c>
      <c r="AY94" s="45">
        <f t="shared" si="108"/>
        <v>1.0867112905710297</v>
      </c>
      <c r="AZ94" s="45">
        <f t="shared" si="109"/>
        <v>-2.018452240331392</v>
      </c>
      <c r="BA94" s="45">
        <f t="shared" si="110"/>
        <v>1.1393381643843181</v>
      </c>
      <c r="BB94" s="45" t="str">
        <f t="shared" si="111"/>
        <v/>
      </c>
      <c r="BD94" s="39">
        <f t="shared" si="162"/>
        <v>42369</v>
      </c>
      <c r="BE94" s="44">
        <f>IF(AND(ISNUMBER(C93),ISNUMBER(C94)),INDEX('Country weights'!$B$6:$FB$133,MATCH(Goods!$BD94,'Country weights'!$A$6:$A$133,0),MATCH(Goods!BE$1,'Country weights'!$B$3:$FB$3,0)),"")</f>
        <v>0.17764250652942207</v>
      </c>
      <c r="BF94" s="44">
        <f>IF(AND(ISNUMBER(D93),ISNUMBER(D94)),INDEX('Country weights'!$B$6:$FB$133,MATCH(Goods!$BD94,'Country weights'!$A$6:$A$133,0),MATCH(Goods!BF$1,'Country weights'!$B$3:$FB$3,0)),"")</f>
        <v>5.4636447327524346E-2</v>
      </c>
      <c r="BG94" s="44">
        <f>IF(AND(ISNUMBER(E93),ISNUMBER(E94)),INDEX('Country weights'!$B$6:$FB$133,MATCH(Goods!$BD94,'Country weights'!$A$6:$A$133,0),MATCH(Goods!BG$1,'Country weights'!$B$3:$FB$3,0)),"")</f>
        <v>5.1370950650221264E-2</v>
      </c>
      <c r="BH94" s="44">
        <f>IF(AND(ISNUMBER(F93),ISNUMBER(F94)),INDEX('Country weights'!$B$6:$FB$133,MATCH(Goods!$BD94,'Country weights'!$A$6:$A$133,0),MATCH(Goods!BH$1,'Country weights'!$B$3:$FB$3,0)),"")</f>
        <v>3.3948756149543506E-2</v>
      </c>
      <c r="BI94" s="44">
        <f>IF(AND(ISNUMBER(G93),ISNUMBER(G94)),INDEX('Country weights'!$B$6:$FB$133,MATCH(Goods!$BD94,'Country weights'!$A$6:$A$133,0),MATCH(Goods!BI$1,'Country weights'!$B$3:$FB$3,0)),"")</f>
        <v>3.0549268894186589E-3</v>
      </c>
      <c r="BJ94" s="44">
        <f>IF(AND(ISNUMBER(H93),ISNUMBER(H94)),INDEX('Country weights'!$B$6:$FB$133,MATCH(Goods!$BD94,'Country weights'!$A$6:$A$133,0),MATCH(Goods!BJ$1,'Country weights'!$B$3:$FB$3,0)),"")</f>
        <v>1.7269135108522581E-2</v>
      </c>
      <c r="BK94" s="44">
        <f>IF(AND(ISNUMBER(I93),ISNUMBER(I94)),INDEX('Country weights'!$B$6:$FB$133,MATCH(Goods!$BD94,'Country weights'!$A$6:$A$133,0),MATCH(Goods!BK$1,'Country weights'!$B$3:$FB$3,0)),"")</f>
        <v>1.4604068101128199E-2</v>
      </c>
      <c r="BL94" s="44">
        <f>IF(AND(ISNUMBER(J93),ISNUMBER(J94)),INDEX('Country weights'!$B$6:$FB$133,MATCH(Goods!$BD94,'Country weights'!$A$6:$A$133,0),MATCH(Goods!BL$1,'Country weights'!$B$3:$FB$3,0)),"")</f>
        <v>4.6224421335127382E-3</v>
      </c>
      <c r="BM94" s="44">
        <f>IF(AND(ISNUMBER(K93),ISNUMBER(K94)),INDEX('Country weights'!$B$6:$FB$133,MATCH(Goods!$BD94,'Country weights'!$A$6:$A$133,0),MATCH(Goods!BM$1,'Country weights'!$B$3:$FB$3,0)),"")</f>
        <v>2.7942307890384467E-2</v>
      </c>
      <c r="BN94" s="44">
        <f>IF(AND(ISNUMBER(L93),ISNUMBER(L94)),INDEX('Country weights'!$B$6:$FB$133,MATCH(Goods!$BD94,'Country weights'!$A$6:$A$133,0),MATCH(Goods!BN$1,'Country weights'!$B$3:$FB$3,0)),"")</f>
        <v>2.0301349530952514E-3</v>
      </c>
      <c r="BO94" s="44">
        <f>IF(AND(ISNUMBER(M93),ISNUMBER(M94)),INDEX('Country weights'!$B$6:$FB$133,MATCH(Goods!$BD94,'Country weights'!$A$6:$A$133,0),MATCH(Goods!BO$1,'Country weights'!$B$3:$FB$3,0)),"")</f>
        <v>8.9180833071467631E-3</v>
      </c>
      <c r="BP94" s="44">
        <f>IF(AND(ISNUMBER(N93),ISNUMBER(N94)),INDEX('Country weights'!$B$6:$FB$133,MATCH(Goods!$BD94,'Country weights'!$A$6:$A$133,0),MATCH(Goods!BP$1,'Country weights'!$B$3:$FB$3,0)),"")</f>
        <v>6.3336929550632396E-3</v>
      </c>
      <c r="BQ94" s="44">
        <f>IF(AND(ISNUMBER(O93),ISNUMBER(O94)),INDEX('Country weights'!$B$6:$FB$133,MATCH(Goods!$BD94,'Country weights'!$A$6:$A$133,0),MATCH(Goods!BQ$1,'Country weights'!$B$3:$FB$3,0)),"")</f>
        <v>4.7675859710895495E-3</v>
      </c>
      <c r="BR94" s="44">
        <f>IF(AND(ISNUMBER(P93),ISNUMBER(P94)),INDEX('Country weights'!$B$6:$FB$133,MATCH(Goods!$BD94,'Country weights'!$A$6:$A$133,0),MATCH(Goods!BR$1,'Country weights'!$B$3:$FB$3,0)),"")</f>
        <v>1.278848003437554E-2</v>
      </c>
      <c r="BS94" s="44">
        <f>IF(AND(ISNUMBER(Q93),ISNUMBER(Q94)),INDEX('Country weights'!$B$6:$FB$133,MATCH(Goods!$BD94,'Country weights'!$A$6:$A$133,0),MATCH(Goods!BS$1,'Country weights'!$B$3:$FB$3,0)),"")</f>
        <v>9.3555159458537877E-3</v>
      </c>
      <c r="BT94" s="44">
        <f>IF(AND(ISNUMBER(R93),ISNUMBER(R94)),INDEX('Country weights'!$B$6:$FB$133,MATCH(Goods!$BD94,'Country weights'!$A$6:$A$133,0),MATCH(Goods!BT$1,'Country weights'!$B$3:$FB$3,0)),"")</f>
        <v>7.8595654180134266E-3</v>
      </c>
      <c r="BU94" s="44">
        <f>IF(AND(ISNUMBER(S93),ISNUMBER(S94)),INDEX('Country weights'!$B$6:$FB$133,MATCH(Goods!$BD94,'Country weights'!$A$6:$A$133,0),MATCH(Goods!BU$1,'Country weights'!$B$3:$FB$3,0)),"")</f>
        <v>2.3561746685772149E-2</v>
      </c>
      <c r="BV94" s="44">
        <f>IF(AND(ISNUMBER(T93),ISNUMBER(T94)),INDEX('Country weights'!$B$6:$FB$133,MATCH(Goods!$BD94,'Country weights'!$A$6:$A$133,0),MATCH(Goods!BV$1,'Country weights'!$B$3:$FB$3,0)),"")</f>
        <v>1.3756115525208928E-2</v>
      </c>
      <c r="BW94" s="44">
        <f>IF(AND(ISNUMBER(U93),ISNUMBER(U94)),INDEX('Country weights'!$B$6:$FB$133,MATCH(Goods!$BD94,'Country weights'!$A$6:$A$133,0),MATCH(Goods!BW$1,'Country weights'!$B$3:$FB$3,0)),"")</f>
        <v>3.8056622437913537E-2</v>
      </c>
      <c r="BX94" s="44">
        <f>IF(AND(ISNUMBER(V93),ISNUMBER(V94)),INDEX('Country weights'!$B$6:$FB$133,MATCH(Goods!$BD94,'Country weights'!$A$6:$A$133,0),MATCH(Goods!BX$1,'Country weights'!$B$3:$FB$3,0)),"")</f>
        <v>3.4000623839757466E-2</v>
      </c>
      <c r="BY94" s="44">
        <f>IF(AND(ISNUMBER(W93),ISNUMBER(W94)),INDEX('Country weights'!$B$6:$FB$133,MATCH(Goods!$BD94,'Country weights'!$A$6:$A$133,0),MATCH(Goods!BY$1,'Country weights'!$B$3:$FB$3,0)),"")</f>
        <v>2.9577642067307518E-2</v>
      </c>
      <c r="BZ94" s="44">
        <f>IF(AND(ISNUMBER(X93),ISNUMBER(X94)),INDEX('Country weights'!$B$6:$FB$133,MATCH(Goods!$BD94,'Country weights'!$A$6:$A$133,0),MATCH(Goods!BZ$1,'Country weights'!$B$3:$FB$3,0)),"")</f>
        <v>2.024063747044326E-2</v>
      </c>
      <c r="CA94" s="44">
        <f>IF(AND(ISNUMBER(Y93),ISNUMBER(Y94)),INDEX('Country weights'!$B$6:$FB$133,MATCH(Goods!$BD94,'Country weights'!$A$6:$A$133,0),MATCH(Goods!CA$1,'Country weights'!$B$3:$FB$3,0)),"")</f>
        <v>3.0577761611955693E-2</v>
      </c>
      <c r="CB94" s="44">
        <f>IF(AND(ISNUMBER(Z93),ISNUMBER(Z94)),INDEX('Country weights'!$B$6:$FB$133,MATCH(Goods!$BD94,'Country weights'!$A$6:$A$133,0),MATCH(Goods!CB$1,'Country weights'!$B$3:$FB$3,0)),"")</f>
        <v>1.1860824312175002E-2</v>
      </c>
      <c r="CC94" s="44" t="str">
        <f>IF(AND(ISNUMBER(AA93),ISNUMBER(AA94)),INDEX('Country weights'!$B$6:$FB$133,MATCH(Goods!$BD94,'Country weights'!$A$6:$A$133,0),MATCH(Goods!CC$1,'Country weights'!$B$3:$FB$3,0)),"")</f>
        <v/>
      </c>
      <c r="CD94" s="46">
        <f t="shared" si="163"/>
        <v>0.63877657331484894</v>
      </c>
      <c r="CF94" s="39">
        <f t="shared" si="164"/>
        <v>42369</v>
      </c>
      <c r="CG94" s="45">
        <f t="shared" si="165"/>
        <v>0.27809802981278586</v>
      </c>
      <c r="CH94" s="45">
        <f t="shared" si="112"/>
        <v>8.5532954103178085E-2</v>
      </c>
      <c r="CI94" s="45">
        <f t="shared" si="113"/>
        <v>8.0420843212264836E-2</v>
      </c>
      <c r="CJ94" s="45">
        <f t="shared" si="114"/>
        <v>5.3146526606902313E-2</v>
      </c>
      <c r="CK94" s="45">
        <f t="shared" si="115"/>
        <v>4.7824654457277738E-3</v>
      </c>
      <c r="CL94" s="45">
        <f t="shared" si="116"/>
        <v>2.7034703259242312E-2</v>
      </c>
      <c r="CM94" s="45">
        <f t="shared" si="117"/>
        <v>2.2862560574728446E-2</v>
      </c>
      <c r="CN94" s="45">
        <f t="shared" si="118"/>
        <v>7.2363989642343467E-3</v>
      </c>
      <c r="CO94" s="45">
        <f t="shared" si="119"/>
        <v>4.3743476291532503E-2</v>
      </c>
      <c r="CP94" s="45">
        <f t="shared" si="120"/>
        <v>3.1781612505920919E-3</v>
      </c>
      <c r="CQ94" s="45">
        <f t="shared" si="121"/>
        <v>1.3961193443378043E-2</v>
      </c>
      <c r="CR94" s="45">
        <f t="shared" si="122"/>
        <v>9.9153494659257047E-3</v>
      </c>
      <c r="CS94" s="45">
        <f t="shared" si="123"/>
        <v>7.4636205682196118E-3</v>
      </c>
      <c r="CT94" s="45">
        <f t="shared" si="124"/>
        <v>2.0020270887536416E-2</v>
      </c>
      <c r="CU94" s="45">
        <f t="shared" si="125"/>
        <v>1.4645991003246315E-2</v>
      </c>
      <c r="CV94" s="45">
        <f t="shared" si="126"/>
        <v>1.2304091518615378E-2</v>
      </c>
      <c r="CW94" s="45">
        <f t="shared" si="127"/>
        <v>3.688574013211144E-2</v>
      </c>
      <c r="CX94" s="45">
        <f t="shared" si="128"/>
        <v>2.1535097090087905E-2</v>
      </c>
      <c r="CY94" s="45">
        <f t="shared" si="129"/>
        <v>5.9577360892281293E-2</v>
      </c>
      <c r="CZ94" s="45">
        <f t="shared" si="130"/>
        <v>5.3227725092226848E-2</v>
      </c>
      <c r="DA94" s="45">
        <f t="shared" si="131"/>
        <v>4.6303579847673727E-2</v>
      </c>
      <c r="DB94" s="45">
        <f t="shared" si="132"/>
        <v>3.1686568224327756E-2</v>
      </c>
      <c r="DC94" s="45">
        <f t="shared" si="133"/>
        <v>4.7869259596162596E-2</v>
      </c>
      <c r="DD94" s="45">
        <f t="shared" si="134"/>
        <v>1.8568032717018373E-2</v>
      </c>
      <c r="DE94" s="45" t="str">
        <f t="shared" si="135"/>
        <v/>
      </c>
      <c r="DF94" s="46">
        <f t="shared" si="166"/>
        <v>1.0000000000000002</v>
      </c>
      <c r="DG94" s="47">
        <f>SUMPRODUCT(AD94:BB94,CG94:DE94,'Sector weights'!B81:Z81)</f>
        <v>0.37323824263985617</v>
      </c>
      <c r="DI94" s="45">
        <f>IF(AND(ISNUMBER(C93),ISNUMBER(C94)),CG94*'Sector weights'!B81,"")</f>
        <v>0.22617409206258821</v>
      </c>
      <c r="DJ94" s="45">
        <f>IF(AND(ISNUMBER(D93),ISNUMBER(D94)),CH94*'Sector weights'!C81,"")</f>
        <v>6.303404321152449E-2</v>
      </c>
      <c r="DK94" s="45">
        <f>IF(AND(ISNUMBER(E93),ISNUMBER(E94)),CI94*'Sector weights'!D81,"")</f>
        <v>6.3785873368840049E-2</v>
      </c>
      <c r="DL94" s="45">
        <f>IF(AND(ISNUMBER(F93),ISNUMBER(F94)),CJ94*'Sector weights'!E81,"")</f>
        <v>4.2409115211460277E-2</v>
      </c>
      <c r="DM94" s="45">
        <f>IF(AND(ISNUMBER(G93),ISNUMBER(G94)),CK94*'Sector weights'!F81,"")</f>
        <v>3.6730745349359173E-3</v>
      </c>
      <c r="DN94" s="45">
        <f>IF(AND(ISNUMBER(H93),ISNUMBER(H94)),CL94*'Sector weights'!G81,"")</f>
        <v>1.9653704596070212E-2</v>
      </c>
      <c r="DO94" s="45">
        <f>IF(AND(ISNUMBER(I93),ISNUMBER(I94)),CM94*'Sector weights'!H81,"")</f>
        <v>1.8782060225853114E-2</v>
      </c>
      <c r="DP94" s="45">
        <f>IF(AND(ISNUMBER(J93),ISNUMBER(J94)),CN94*'Sector weights'!I81,"")</f>
        <v>6.1455608526424848E-3</v>
      </c>
      <c r="DQ94" s="45">
        <f>IF(AND(ISNUMBER(K93),ISNUMBER(K94)),CO94*'Sector weights'!J81,"")</f>
        <v>4.0337717124445269E-2</v>
      </c>
      <c r="DR94" s="45">
        <f>IF(AND(ISNUMBER(L93),ISNUMBER(L94)),CP94*'Sector weights'!K81,"")</f>
        <v>2.7057568029956198E-3</v>
      </c>
      <c r="DS94" s="45">
        <f>IF(AND(ISNUMBER(M93),ISNUMBER(M94)),CQ94*'Sector weights'!L81,"")</f>
        <v>1.1867236318037133E-2</v>
      </c>
      <c r="DT94" s="45">
        <f>IF(AND(ISNUMBER(N93),ISNUMBER(N94)),CR94*'Sector weights'!M81,"")</f>
        <v>8.4174091649921231E-3</v>
      </c>
      <c r="DU94" s="45">
        <f>IF(AND(ISNUMBER(O93),ISNUMBER(O94)),CS94*'Sector weights'!N81,"")</f>
        <v>6.3437763153118007E-3</v>
      </c>
      <c r="DV94" s="45">
        <f>IF(AND(ISNUMBER(P93),ISNUMBER(P94)),CT94*'Sector weights'!O81,"")</f>
        <v>1.3426272713219348E-2</v>
      </c>
      <c r="DW94" s="45">
        <f>IF(AND(ISNUMBER(Q93),ISNUMBER(Q94)),CU94*'Sector weights'!P81,"")</f>
        <v>8.7335683739147244E-3</v>
      </c>
      <c r="DX94" s="45">
        <f>IF(AND(ISNUMBER(R93),ISNUMBER(R94)),CV94*'Sector weights'!Q81,"")</f>
        <v>8.2575095037978729E-3</v>
      </c>
      <c r="DY94" s="45">
        <f>IF(AND(ISNUMBER(S93),ISNUMBER(S94)),CW94*'Sector weights'!R81,"")</f>
        <v>2.4663951196862408E-2</v>
      </c>
      <c r="DZ94" s="45">
        <f>IF(AND(ISNUMBER(T93),ISNUMBER(T94)),CX94*'Sector weights'!S81,"")</f>
        <v>1.8269592841115765E-2</v>
      </c>
      <c r="EA94" s="45">
        <f>IF(AND(ISNUMBER(U93),ISNUMBER(U94)),CY94*'Sector weights'!T81,"")</f>
        <v>5.2378492692762055E-2</v>
      </c>
      <c r="EB94" s="45">
        <f>IF(AND(ISNUMBER(V93),ISNUMBER(V94)),CZ94*'Sector weights'!U81,"")</f>
        <v>4.2340180084508523E-2</v>
      </c>
      <c r="EC94" s="45">
        <f>IF(AND(ISNUMBER(W93),ISNUMBER(W94)),DA94*'Sector weights'!V81,"")</f>
        <v>3.0321530612188455E-2</v>
      </c>
      <c r="ED94" s="45">
        <f>IF(AND(ISNUMBER(X93),ISNUMBER(X94)),DB94*'Sector weights'!W81,"")</f>
        <v>2.6490340173018434E-2</v>
      </c>
      <c r="EE94" s="45">
        <f>IF(AND(ISNUMBER(Y93),ISNUMBER(Y94)),DC94*'Sector weights'!X81,"")</f>
        <v>4.1027895796430028E-2</v>
      </c>
      <c r="EF94" s="45">
        <f>IF(AND(ISNUMBER(Z93),ISNUMBER(Z94)),DD94*'Sector weights'!Y81,"")</f>
        <v>1.4551001331154239E-2</v>
      </c>
      <c r="EG94" s="45" t="str">
        <f>IF(AND(ISNUMBER(AA93),ISNUMBER(AA94)),DE94*'Sector weights'!Z81,"")</f>
        <v/>
      </c>
      <c r="EH94" s="46">
        <f t="shared" si="167"/>
        <v>0.79378975510866878</v>
      </c>
      <c r="EI94" s="47">
        <f t="shared" si="168"/>
        <v>0.37323824263985617</v>
      </c>
      <c r="EK94" s="39">
        <f t="shared" si="169"/>
        <v>42369</v>
      </c>
      <c r="EL94" s="45">
        <f t="shared" si="170"/>
        <v>0.28492946728901192</v>
      </c>
      <c r="EM94" s="45">
        <f t="shared" si="136"/>
        <v>7.9408990612249986E-2</v>
      </c>
      <c r="EN94" s="45">
        <f t="shared" si="137"/>
        <v>8.0356130774335635E-2</v>
      </c>
      <c r="EO94" s="45">
        <f t="shared" si="138"/>
        <v>5.3426130708444992E-2</v>
      </c>
      <c r="EP94" s="45">
        <f t="shared" si="139"/>
        <v>4.6272637197655418E-3</v>
      </c>
      <c r="EQ94" s="45">
        <f t="shared" si="140"/>
        <v>2.4759332643918597E-2</v>
      </c>
      <c r="ER94" s="45">
        <f t="shared" si="141"/>
        <v>2.3661253001787449E-2</v>
      </c>
      <c r="ES94" s="45">
        <f t="shared" si="142"/>
        <v>7.7420511074763939E-3</v>
      </c>
      <c r="ET94" s="45">
        <f t="shared" si="143"/>
        <v>5.081662602073151E-2</v>
      </c>
      <c r="EU94" s="45">
        <f t="shared" si="144"/>
        <v>3.4086567451669936E-3</v>
      </c>
      <c r="EV94" s="45">
        <f t="shared" si="145"/>
        <v>1.4950100126213551E-2</v>
      </c>
      <c r="EW94" s="45">
        <f t="shared" si="146"/>
        <v>1.060407886448445E-2</v>
      </c>
      <c r="EX94" s="45">
        <f t="shared" si="147"/>
        <v>7.9917588687489997E-3</v>
      </c>
      <c r="EY94" s="45">
        <f t="shared" si="148"/>
        <v>1.6914142097212263E-2</v>
      </c>
      <c r="EZ94" s="45">
        <f t="shared" si="149"/>
        <v>1.1002369730406901E-2</v>
      </c>
      <c r="FA94" s="45">
        <f t="shared" si="150"/>
        <v>1.0402640561501617E-2</v>
      </c>
      <c r="FB94" s="45">
        <f t="shared" si="151"/>
        <v>3.1071138217809255E-2</v>
      </c>
      <c r="FC94" s="45">
        <f t="shared" si="152"/>
        <v>2.3015657135326321E-2</v>
      </c>
      <c r="FD94" s="45">
        <f t="shared" si="153"/>
        <v>6.5985347323601465E-2</v>
      </c>
      <c r="FE94" s="45">
        <f t="shared" si="154"/>
        <v>5.3339287653960975E-2</v>
      </c>
      <c r="FF94" s="45">
        <f t="shared" si="155"/>
        <v>3.8198440351548096E-2</v>
      </c>
      <c r="FG94" s="45">
        <f t="shared" si="156"/>
        <v>3.3371985469114476E-2</v>
      </c>
      <c r="FH94" s="45">
        <f t="shared" si="157"/>
        <v>5.1686098910174727E-2</v>
      </c>
      <c r="FI94" s="45">
        <f t="shared" si="158"/>
        <v>1.8331052067007626E-2</v>
      </c>
      <c r="FJ94" s="45" t="str">
        <f t="shared" si="159"/>
        <v/>
      </c>
      <c r="FK94" s="46">
        <f t="shared" si="171"/>
        <v>0.99999999999999989</v>
      </c>
      <c r="FL94" s="47">
        <f t="shared" si="172"/>
        <v>0.47019785810760478</v>
      </c>
    </row>
    <row r="95" spans="1:168" x14ac:dyDescent="0.2">
      <c r="A95" t="s">
        <v>52</v>
      </c>
      <c r="B95" s="11">
        <v>42460</v>
      </c>
      <c r="C95" s="2">
        <v>2249.6999999999998</v>
      </c>
      <c r="D95" s="3">
        <v>146071</v>
      </c>
      <c r="E95" s="9">
        <v>75905</v>
      </c>
      <c r="F95" s="3">
        <v>546567</v>
      </c>
      <c r="G95" s="3">
        <v>14177</v>
      </c>
      <c r="H95" s="2">
        <v>83655</v>
      </c>
      <c r="I95" s="2">
        <v>1268699.8</v>
      </c>
      <c r="J95" s="2">
        <v>10462357.199999999</v>
      </c>
      <c r="K95" s="2">
        <v>2022574.6556640181</v>
      </c>
      <c r="L95" s="9">
        <v>11862.840400000001</v>
      </c>
      <c r="M95" s="3">
        <v>735921</v>
      </c>
      <c r="N95" s="9">
        <v>6979.0640000000003</v>
      </c>
      <c r="O95" s="2">
        <v>71589.8</v>
      </c>
      <c r="P95" s="2">
        <v>30592.3</v>
      </c>
      <c r="Q95" s="3">
        <v>149693</v>
      </c>
      <c r="R95" s="3">
        <v>224605</v>
      </c>
      <c r="S95" s="2">
        <v>63363.8</v>
      </c>
      <c r="T95" s="2">
        <v>191119</v>
      </c>
      <c r="U95" s="3">
        <v>1189733</v>
      </c>
      <c r="V95" s="2">
        <v>116245.8</v>
      </c>
      <c r="W95" s="2">
        <v>102235</v>
      </c>
      <c r="X95" s="3">
        <v>1918102.8823476175</v>
      </c>
      <c r="Y95" s="2">
        <v>388545.2</v>
      </c>
      <c r="Z95" s="3">
        <v>142398</v>
      </c>
      <c r="AA95" s="3" t="e">
        <v>#N/A</v>
      </c>
      <c r="AC95" s="43">
        <f t="shared" si="160"/>
        <v>42460</v>
      </c>
      <c r="AD95" s="45">
        <f t="shared" si="161"/>
        <v>-8.8892839681831148E-3</v>
      </c>
      <c r="AE95" s="45">
        <f t="shared" si="88"/>
        <v>-0.37919346368676665</v>
      </c>
      <c r="AF95" s="45">
        <f t="shared" si="89"/>
        <v>-0.14523372895491882</v>
      </c>
      <c r="AG95" s="45">
        <f t="shared" si="90"/>
        <v>0.2893631075799652</v>
      </c>
      <c r="AH95" s="45">
        <f t="shared" si="91"/>
        <v>0.42501948005950752</v>
      </c>
      <c r="AI95" s="45">
        <f t="shared" si="92"/>
        <v>-1.459467100148415</v>
      </c>
      <c r="AJ95" s="45">
        <f t="shared" si="93"/>
        <v>-3.2924184049184513</v>
      </c>
      <c r="AK95" s="45">
        <f t="shared" si="94"/>
        <v>-0.78528581657631991</v>
      </c>
      <c r="AL95" s="45">
        <f t="shared" si="95"/>
        <v>-0.41041658568403694</v>
      </c>
      <c r="AM95" s="45">
        <f t="shared" si="96"/>
        <v>0.10294464414108973</v>
      </c>
      <c r="AN95" s="45">
        <f t="shared" si="97"/>
        <v>1.1892386892386808</v>
      </c>
      <c r="AO95" s="45">
        <f t="shared" si="98"/>
        <v>-2.104790817712765</v>
      </c>
      <c r="AP95" s="45">
        <f t="shared" si="99"/>
        <v>10.185788009893514</v>
      </c>
      <c r="AQ95" s="45">
        <f t="shared" si="100"/>
        <v>1.7305191890103266</v>
      </c>
      <c r="AR95" s="45">
        <f t="shared" si="101"/>
        <v>-2.0641421542970773</v>
      </c>
      <c r="AS95" s="45">
        <f t="shared" si="102"/>
        <v>8.555654084210218E-2</v>
      </c>
      <c r="AT95" s="45">
        <f t="shared" si="103"/>
        <v>0.86195507009454442</v>
      </c>
      <c r="AU95" s="45">
        <f t="shared" si="104"/>
        <v>0.9534424289804333</v>
      </c>
      <c r="AV95" s="45">
        <f t="shared" si="105"/>
        <v>-4.2377465224061499</v>
      </c>
      <c r="AW95" s="45">
        <f t="shared" si="106"/>
        <v>-2.716422981679889</v>
      </c>
      <c r="AX95" s="45">
        <f t="shared" si="107"/>
        <v>-2.5144009024342995</v>
      </c>
      <c r="AY95" s="45">
        <f t="shared" si="108"/>
        <v>-4.9832665254942672</v>
      </c>
      <c r="AZ95" s="45">
        <f t="shared" si="109"/>
        <v>0.19477041562969699</v>
      </c>
      <c r="BA95" s="45">
        <f t="shared" si="110"/>
        <v>-3.0158146377344597</v>
      </c>
      <c r="BB95" s="45" t="str">
        <f t="shared" si="111"/>
        <v/>
      </c>
      <c r="BD95" s="39">
        <f t="shared" si="162"/>
        <v>42460</v>
      </c>
      <c r="BE95" s="44">
        <f>IF(AND(ISNUMBER(C94),ISNUMBER(C95)),INDEX('Country weights'!$B$6:$FB$133,MATCH(Goods!$BD95,'Country weights'!$A$6:$A$133,0),MATCH(Goods!BE$1,'Country weights'!$B$3:$FB$3,0)),"")</f>
        <v>0.1796399200030766</v>
      </c>
      <c r="BF95" s="44">
        <f>IF(AND(ISNUMBER(D94),ISNUMBER(D95)),INDEX('Country weights'!$B$6:$FB$133,MATCH(Goods!$BD95,'Country weights'!$A$6:$A$133,0),MATCH(Goods!BF$1,'Country weights'!$B$3:$FB$3,0)),"")</f>
        <v>5.4404467946211316E-2</v>
      </c>
      <c r="BG95" s="44">
        <f>IF(AND(ISNUMBER(E94),ISNUMBER(E95)),INDEX('Country weights'!$B$6:$FB$133,MATCH(Goods!$BD95,'Country weights'!$A$6:$A$133,0),MATCH(Goods!BG$1,'Country weights'!$B$3:$FB$3,0)),"")</f>
        <v>5.0582827528991445E-2</v>
      </c>
      <c r="BH95" s="44">
        <f>IF(AND(ISNUMBER(F94),ISNUMBER(F95)),INDEX('Country weights'!$B$6:$FB$133,MATCH(Goods!$BD95,'Country weights'!$A$6:$A$133,0),MATCH(Goods!BH$1,'Country weights'!$B$3:$FB$3,0)),"")</f>
        <v>3.3942013925805849E-2</v>
      </c>
      <c r="BI95" s="44">
        <f>IF(AND(ISNUMBER(G94),ISNUMBER(G95)),INDEX('Country weights'!$B$6:$FB$133,MATCH(Goods!$BD95,'Country weights'!$A$6:$A$133,0),MATCH(Goods!BI$1,'Country weights'!$B$3:$FB$3,0)),"")</f>
        <v>3.1493217726881986E-3</v>
      </c>
      <c r="BJ95" s="44">
        <f>IF(AND(ISNUMBER(H94),ISNUMBER(H95)),INDEX('Country weights'!$B$6:$FB$133,MATCH(Goods!$BD95,'Country weights'!$A$6:$A$133,0),MATCH(Goods!BJ$1,'Country weights'!$B$3:$FB$3,0)),"")</f>
        <v>1.7129079032089503E-2</v>
      </c>
      <c r="BK95" s="44">
        <f>IF(AND(ISNUMBER(I94),ISNUMBER(I95)),INDEX('Country weights'!$B$6:$FB$133,MATCH(Goods!$BD95,'Country weights'!$A$6:$A$133,0),MATCH(Goods!BK$1,'Country weights'!$B$3:$FB$3,0)),"")</f>
        <v>1.4512557001862512E-2</v>
      </c>
      <c r="BL95" s="44">
        <f>IF(AND(ISNUMBER(J94),ISNUMBER(J95)),INDEX('Country weights'!$B$6:$FB$133,MATCH(Goods!$BD95,'Country weights'!$A$6:$A$133,0),MATCH(Goods!BL$1,'Country weights'!$B$3:$FB$3,0)),"")</f>
        <v>4.5842625272538564E-3</v>
      </c>
      <c r="BM95" s="44">
        <f>IF(AND(ISNUMBER(K94),ISNUMBER(K95)),INDEX('Country weights'!$B$6:$FB$133,MATCH(Goods!$BD95,'Country weights'!$A$6:$A$133,0),MATCH(Goods!BM$1,'Country weights'!$B$3:$FB$3,0)),"")</f>
        <v>2.8345635772739554E-2</v>
      </c>
      <c r="BN95" s="44">
        <f>IF(AND(ISNUMBER(L94),ISNUMBER(L95)),INDEX('Country weights'!$B$6:$FB$133,MATCH(Goods!$BD95,'Country weights'!$A$6:$A$133,0),MATCH(Goods!BN$1,'Country weights'!$B$3:$FB$3,0)),"")</f>
        <v>2.0851823007439637E-3</v>
      </c>
      <c r="BO95" s="44">
        <f>IF(AND(ISNUMBER(M94),ISNUMBER(M95)),INDEX('Country weights'!$B$6:$FB$133,MATCH(Goods!$BD95,'Country weights'!$A$6:$A$133,0),MATCH(Goods!BO$1,'Country weights'!$B$3:$FB$3,0)),"")</f>
        <v>9.2053417777132659E-3</v>
      </c>
      <c r="BP95" s="44">
        <f>IF(AND(ISNUMBER(N94),ISNUMBER(N95)),INDEX('Country weights'!$B$6:$FB$133,MATCH(Goods!$BD95,'Country weights'!$A$6:$A$133,0),MATCH(Goods!BP$1,'Country weights'!$B$3:$FB$3,0)),"")</f>
        <v>6.561264072087008E-3</v>
      </c>
      <c r="BQ95" s="44">
        <f>IF(AND(ISNUMBER(O94),ISNUMBER(O95)),INDEX('Country weights'!$B$6:$FB$133,MATCH(Goods!$BD95,'Country weights'!$A$6:$A$133,0),MATCH(Goods!BQ$1,'Country weights'!$B$3:$FB$3,0)),"")</f>
        <v>5.2869835713156895E-3</v>
      </c>
      <c r="BR95" s="44">
        <f>IF(AND(ISNUMBER(P94),ISNUMBER(P95)),INDEX('Country weights'!$B$6:$FB$133,MATCH(Goods!$BD95,'Country weights'!$A$6:$A$133,0),MATCH(Goods!BR$1,'Country weights'!$B$3:$FB$3,0)),"")</f>
        <v>1.3406873389365781E-2</v>
      </c>
      <c r="BS95" s="44">
        <f>IF(AND(ISNUMBER(Q94),ISNUMBER(Q95)),INDEX('Country weights'!$B$6:$FB$133,MATCH(Goods!$BD95,'Country weights'!$A$6:$A$133,0),MATCH(Goods!BS$1,'Country weights'!$B$3:$FB$3,0)),"")</f>
        <v>9.6010750042870192E-3</v>
      </c>
      <c r="BT95" s="44">
        <f>IF(AND(ISNUMBER(R94),ISNUMBER(R95)),INDEX('Country weights'!$B$6:$FB$133,MATCH(Goods!$BD95,'Country weights'!$A$6:$A$133,0),MATCH(Goods!BT$1,'Country weights'!$B$3:$FB$3,0)),"")</f>
        <v>8.0741256406682838E-3</v>
      </c>
      <c r="BU95" s="44">
        <f>IF(AND(ISNUMBER(S94),ISNUMBER(S95)),INDEX('Country weights'!$B$6:$FB$133,MATCH(Goods!$BD95,'Country weights'!$A$6:$A$133,0),MATCH(Goods!BU$1,'Country weights'!$B$3:$FB$3,0)),"")</f>
        <v>2.5663475604580443E-2</v>
      </c>
      <c r="BV95" s="44">
        <f>IF(AND(ISNUMBER(T94),ISNUMBER(T95)),INDEX('Country weights'!$B$6:$FB$133,MATCH(Goods!$BD95,'Country weights'!$A$6:$A$133,0),MATCH(Goods!BV$1,'Country weights'!$B$3:$FB$3,0)),"")</f>
        <v>1.4586891395257763E-2</v>
      </c>
      <c r="BW95" s="44">
        <f>IF(AND(ISNUMBER(U94),ISNUMBER(U95)),INDEX('Country weights'!$B$6:$FB$133,MATCH(Goods!$BD95,'Country weights'!$A$6:$A$133,0),MATCH(Goods!BW$1,'Country weights'!$B$3:$FB$3,0)),"")</f>
        <v>3.8923384731428166E-2</v>
      </c>
      <c r="BX95" s="44">
        <f>IF(AND(ISNUMBER(V94),ISNUMBER(V95)),INDEX('Country weights'!$B$6:$FB$133,MATCH(Goods!$BD95,'Country weights'!$A$6:$A$133,0),MATCH(Goods!BX$1,'Country weights'!$B$3:$FB$3,0)),"")</f>
        <v>3.3300111785786957E-2</v>
      </c>
      <c r="BY95" s="44">
        <f>IF(AND(ISNUMBER(W94),ISNUMBER(W95)),INDEX('Country weights'!$B$6:$FB$133,MATCH(Goods!$BD95,'Country weights'!$A$6:$A$133,0),MATCH(Goods!BY$1,'Country weights'!$B$3:$FB$3,0)),"")</f>
        <v>2.8979029198918309E-2</v>
      </c>
      <c r="BZ95" s="44">
        <f>IF(AND(ISNUMBER(X94),ISNUMBER(X95)),INDEX('Country weights'!$B$6:$FB$133,MATCH(Goods!$BD95,'Country weights'!$A$6:$A$133,0),MATCH(Goods!BZ$1,'Country weights'!$B$3:$FB$3,0)),"")</f>
        <v>1.9031066311031287E-2</v>
      </c>
      <c r="CA95" s="44">
        <f>IF(AND(ISNUMBER(Y94),ISNUMBER(Y95)),INDEX('Country weights'!$B$6:$FB$133,MATCH(Goods!$BD95,'Country weights'!$A$6:$A$133,0),MATCH(Goods!CA$1,'Country weights'!$B$3:$FB$3,0)),"")</f>
        <v>3.2041881208370988E-2</v>
      </c>
      <c r="CB95" s="44">
        <f>IF(AND(ISNUMBER(Z94),ISNUMBER(Z95)),INDEX('Country weights'!$B$6:$FB$133,MATCH(Goods!$BD95,'Country weights'!$A$6:$A$133,0),MATCH(Goods!CB$1,'Country weights'!$B$3:$FB$3,0)),"")</f>
        <v>1.1908244463976269E-2</v>
      </c>
      <c r="CC95" s="44" t="str">
        <f>IF(AND(ISNUMBER(AA94),ISNUMBER(AA95)),INDEX('Country weights'!$B$6:$FB$133,MATCH(Goods!$BD95,'Country weights'!$A$6:$A$133,0),MATCH(Goods!CC$1,'Country weights'!$B$3:$FB$3,0)),"")</f>
        <v/>
      </c>
      <c r="CD95" s="46">
        <f t="shared" si="163"/>
        <v>0.64494501596624998</v>
      </c>
      <c r="CF95" s="39">
        <f t="shared" si="164"/>
        <v>42460</v>
      </c>
      <c r="CG95" s="45">
        <f t="shared" si="165"/>
        <v>0.27853524805357543</v>
      </c>
      <c r="CH95" s="45">
        <f t="shared" si="112"/>
        <v>8.4355203310941318E-2</v>
      </c>
      <c r="CI95" s="45">
        <f t="shared" si="113"/>
        <v>7.842967427728513E-2</v>
      </c>
      <c r="CJ95" s="45">
        <f t="shared" si="114"/>
        <v>5.262776374037758E-2</v>
      </c>
      <c r="CK95" s="45">
        <f t="shared" si="115"/>
        <v>4.8830856812962838E-3</v>
      </c>
      <c r="CL95" s="45">
        <f t="shared" si="116"/>
        <v>2.6558975739082027E-2</v>
      </c>
      <c r="CM95" s="45">
        <f t="shared" si="117"/>
        <v>2.2502006593724814E-2</v>
      </c>
      <c r="CN95" s="45">
        <f t="shared" si="118"/>
        <v>7.1079896948823794E-3</v>
      </c>
      <c r="CO95" s="45">
        <f t="shared" si="119"/>
        <v>4.3950468754723866E-2</v>
      </c>
      <c r="CP95" s="45">
        <f t="shared" si="120"/>
        <v>3.2331163884102045E-3</v>
      </c>
      <c r="CQ95" s="45">
        <f t="shared" si="121"/>
        <v>1.427306444708611E-2</v>
      </c>
      <c r="CR95" s="45">
        <f t="shared" si="122"/>
        <v>1.0173369682153431E-2</v>
      </c>
      <c r="CS95" s="45">
        <f t="shared" si="123"/>
        <v>8.1975725688720694E-3</v>
      </c>
      <c r="CT95" s="45">
        <f t="shared" si="124"/>
        <v>2.0787622289443915E-2</v>
      </c>
      <c r="CU95" s="45">
        <f t="shared" si="125"/>
        <v>1.4886656639873071E-2</v>
      </c>
      <c r="CV95" s="45">
        <f t="shared" si="126"/>
        <v>1.2519091458628782E-2</v>
      </c>
      <c r="CW95" s="45">
        <f t="shared" si="127"/>
        <v>3.979172637861491E-2</v>
      </c>
      <c r="CX95" s="45">
        <f t="shared" si="128"/>
        <v>2.2617263540526525E-2</v>
      </c>
      <c r="CY95" s="45">
        <f t="shared" si="129"/>
        <v>6.0351477673044038E-2</v>
      </c>
      <c r="CZ95" s="45">
        <f t="shared" si="130"/>
        <v>5.1632481779701908E-2</v>
      </c>
      <c r="DA95" s="45">
        <f t="shared" si="131"/>
        <v>4.4932557786344356E-2</v>
      </c>
      <c r="DB95" s="45">
        <f t="shared" si="132"/>
        <v>2.9508044623802757E-2</v>
      </c>
      <c r="DC95" s="45">
        <f t="shared" si="133"/>
        <v>4.9681570389944286E-2</v>
      </c>
      <c r="DD95" s="45">
        <f t="shared" si="134"/>
        <v>1.846396850766489E-2</v>
      </c>
      <c r="DE95" s="45" t="str">
        <f t="shared" si="135"/>
        <v/>
      </c>
      <c r="DF95" s="46">
        <f t="shared" si="166"/>
        <v>0.99999999999999989</v>
      </c>
      <c r="DG95" s="47">
        <f>SUMPRODUCT(AD95:BB95,CG95:DE95,'Sector weights'!B82:Z82)</f>
        <v>-0.58378973056078332</v>
      </c>
      <c r="DI95" s="45">
        <f>IF(AND(ISNUMBER(C94),ISNUMBER(C95)),CG95*'Sector weights'!B82,"")</f>
        <v>0.22539075478195203</v>
      </c>
      <c r="DJ95" s="45">
        <f>IF(AND(ISNUMBER(D94),ISNUMBER(D95)),CH95*'Sector weights'!C82,"")</f>
        <v>6.1838804874976963E-2</v>
      </c>
      <c r="DK95" s="45">
        <f>IF(AND(ISNUMBER(E94),ISNUMBER(E95)),CI95*'Sector weights'!D82,"")</f>
        <v>6.129631064287077E-2</v>
      </c>
      <c r="DL95" s="45">
        <f>IF(AND(ISNUMBER(F94),ISNUMBER(F95)),CJ95*'Sector weights'!E82,"")</f>
        <v>4.1960696907793131E-2</v>
      </c>
      <c r="DM95" s="45">
        <f>IF(AND(ISNUMBER(G94),ISNUMBER(G95)),CK95*'Sector weights'!F82,"")</f>
        <v>3.7276007442199554E-3</v>
      </c>
      <c r="DN95" s="45">
        <f>IF(AND(ISNUMBER(H94),ISNUMBER(H95)),CL95*'Sector weights'!G82,"")</f>
        <v>1.9032766801675018E-2</v>
      </c>
      <c r="DO95" s="45">
        <f>IF(AND(ISNUMBER(I94),ISNUMBER(I95)),CM95*'Sector weights'!H82,"")</f>
        <v>1.8426814032550864E-2</v>
      </c>
      <c r="DP95" s="45">
        <f>IF(AND(ISNUMBER(J94),ISNUMBER(J95)),CN95*'Sector weights'!I82,"")</f>
        <v>6.0491443252881682E-3</v>
      </c>
      <c r="DQ95" s="45">
        <f>IF(AND(ISNUMBER(K94),ISNUMBER(K95)),CO95*'Sector weights'!J82,"")</f>
        <v>4.0817620525477383E-2</v>
      </c>
      <c r="DR95" s="45">
        <f>IF(AND(ISNUMBER(L94),ISNUMBER(L95)),CP95*'Sector weights'!K82,"")</f>
        <v>2.7911028915286592E-3</v>
      </c>
      <c r="DS95" s="45">
        <f>IF(AND(ISNUMBER(M94),ISNUMBER(M95)),CQ95*'Sector weights'!L82,"")</f>
        <v>1.2179551258987597E-2</v>
      </c>
      <c r="DT95" s="45">
        <f>IF(AND(ISNUMBER(N94),ISNUMBER(N95)),CR95*'Sector weights'!M82,"")</f>
        <v>8.5262133784326181E-3</v>
      </c>
      <c r="DU95" s="45">
        <f>IF(AND(ISNUMBER(O94),ISNUMBER(O95)),CS95*'Sector weights'!N82,"")</f>
        <v>6.9046536690364315E-3</v>
      </c>
      <c r="DV95" s="45">
        <f>IF(AND(ISNUMBER(P94),ISNUMBER(P95)),CT95*'Sector weights'!O82,"")</f>
        <v>1.3806763288893785E-2</v>
      </c>
      <c r="DW95" s="45">
        <f>IF(AND(ISNUMBER(Q94),ISNUMBER(Q95)),CU95*'Sector weights'!P82,"")</f>
        <v>8.8623006585835211E-3</v>
      </c>
      <c r="DX95" s="45">
        <f>IF(AND(ISNUMBER(R94),ISNUMBER(R95)),CV95*'Sector weights'!Q82,"")</f>
        <v>8.3169927160335264E-3</v>
      </c>
      <c r="DY95" s="45">
        <f>IF(AND(ISNUMBER(S94),ISNUMBER(S95)),CW95*'Sector weights'!R82,"")</f>
        <v>2.7005388227718946E-2</v>
      </c>
      <c r="DZ95" s="45">
        <f>IF(AND(ISNUMBER(T94),ISNUMBER(T95)),CX95*'Sector weights'!S82,"")</f>
        <v>1.9137678313392636E-2</v>
      </c>
      <c r="EA95" s="45">
        <f>IF(AND(ISNUMBER(U94),ISNUMBER(U95)),CY95*'Sector weights'!T82,"")</f>
        <v>5.3131832955091232E-2</v>
      </c>
      <c r="EB95" s="45">
        <f>IF(AND(ISNUMBER(V94),ISNUMBER(V95)),CZ95*'Sector weights'!U82,"")</f>
        <v>4.1209923420546586E-2</v>
      </c>
      <c r="EC95" s="45">
        <f>IF(AND(ISNUMBER(W94),ISNUMBER(W95)),DA95*'Sector weights'!V82,"")</f>
        <v>2.9155128804753551E-2</v>
      </c>
      <c r="ED95" s="45">
        <f>IF(AND(ISNUMBER(X94),ISNUMBER(X95)),DB95*'Sector weights'!W82,"")</f>
        <v>2.4557969943809058E-2</v>
      </c>
      <c r="EE95" s="45">
        <f>IF(AND(ISNUMBER(Y94),ISNUMBER(Y95)),DC95*'Sector weights'!X82,"")</f>
        <v>4.2626078209182405E-2</v>
      </c>
      <c r="EF95" s="45">
        <f>IF(AND(ISNUMBER(Z94),ISNUMBER(Z95)),DD95*'Sector weights'!Y82,"")</f>
        <v>1.4495493282143935E-2</v>
      </c>
      <c r="EG95" s="45" t="str">
        <f>IF(AND(ISNUMBER(AA94),ISNUMBER(AA95)),DE95*'Sector weights'!Z82,"")</f>
        <v/>
      </c>
      <c r="EH95" s="46">
        <f t="shared" si="167"/>
        <v>0.79124758465493894</v>
      </c>
      <c r="EI95" s="47">
        <f t="shared" si="168"/>
        <v>-0.58378973056078332</v>
      </c>
      <c r="EK95" s="39">
        <f t="shared" si="169"/>
        <v>42460</v>
      </c>
      <c r="EL95" s="45">
        <f t="shared" si="170"/>
        <v>0.28485490401875208</v>
      </c>
      <c r="EM95" s="45">
        <f t="shared" si="136"/>
        <v>7.8153546467942411E-2</v>
      </c>
      <c r="EN95" s="45">
        <f t="shared" si="137"/>
        <v>7.7467927652002805E-2</v>
      </c>
      <c r="EO95" s="45">
        <f t="shared" si="138"/>
        <v>5.3031058446885604E-2</v>
      </c>
      <c r="EP95" s="45">
        <f t="shared" si="139"/>
        <v>4.7110421775828264E-3</v>
      </c>
      <c r="EQ95" s="45">
        <f t="shared" si="140"/>
        <v>2.4054123097228989E-2</v>
      </c>
      <c r="ER95" s="45">
        <f t="shared" si="141"/>
        <v>2.3288303673731595E-2</v>
      </c>
      <c r="ES95" s="45">
        <f t="shared" si="142"/>
        <v>7.6450714575339706E-3</v>
      </c>
      <c r="ET95" s="45">
        <f t="shared" si="143"/>
        <v>5.1586407740224376E-2</v>
      </c>
      <c r="EU95" s="45">
        <f t="shared" si="144"/>
        <v>3.5274709783106031E-3</v>
      </c>
      <c r="EV95" s="45">
        <f t="shared" si="145"/>
        <v>1.5392844787386072E-2</v>
      </c>
      <c r="EW95" s="45">
        <f t="shared" si="146"/>
        <v>1.0775658016259067E-2</v>
      </c>
      <c r="EX95" s="45">
        <f t="shared" si="147"/>
        <v>8.7262871987755057E-3</v>
      </c>
      <c r="EY95" s="45">
        <f t="shared" si="148"/>
        <v>1.7449359159705847E-2</v>
      </c>
      <c r="EZ95" s="45">
        <f t="shared" si="149"/>
        <v>1.1200414169287288E-2</v>
      </c>
      <c r="FA95" s="45">
        <f t="shared" si="150"/>
        <v>1.0511239310336151E-2</v>
      </c>
      <c r="FB95" s="45">
        <f t="shared" si="151"/>
        <v>3.4130136699874955E-2</v>
      </c>
      <c r="FC95" s="45">
        <f t="shared" si="152"/>
        <v>2.4186713090237778E-2</v>
      </c>
      <c r="FD95" s="45">
        <f t="shared" si="153"/>
        <v>6.7149440940488803E-2</v>
      </c>
      <c r="FE95" s="45">
        <f t="shared" si="154"/>
        <v>5.2082210700861893E-2</v>
      </c>
      <c r="FF95" s="45">
        <f t="shared" si="155"/>
        <v>3.6847036717929479E-2</v>
      </c>
      <c r="FG95" s="45">
        <f t="shared" si="156"/>
        <v>3.1037023581586953E-2</v>
      </c>
      <c r="FH95" s="45">
        <f t="shared" si="157"/>
        <v>5.3871985249435587E-2</v>
      </c>
      <c r="FI95" s="45">
        <f t="shared" si="158"/>
        <v>1.8319794667639184E-2</v>
      </c>
      <c r="FJ95" s="45" t="str">
        <f t="shared" si="159"/>
        <v/>
      </c>
      <c r="FK95" s="46">
        <f t="shared" si="171"/>
        <v>1</v>
      </c>
      <c r="FL95" s="47">
        <f t="shared" si="172"/>
        <v>-0.73780917867240314</v>
      </c>
    </row>
    <row r="96" spans="1:168" x14ac:dyDescent="0.2">
      <c r="A96" t="s">
        <v>53</v>
      </c>
      <c r="B96" s="11">
        <v>42551</v>
      </c>
      <c r="C96" s="2">
        <v>2251.3000000000002</v>
      </c>
      <c r="D96" s="3">
        <v>148625</v>
      </c>
      <c r="E96" s="9">
        <v>74278.7</v>
      </c>
      <c r="F96" s="3">
        <v>546618</v>
      </c>
      <c r="G96" s="3">
        <v>14650</v>
      </c>
      <c r="H96" s="2">
        <v>84899</v>
      </c>
      <c r="I96" s="2">
        <v>1289939.8999999999</v>
      </c>
      <c r="J96" s="2">
        <v>10225667.6</v>
      </c>
      <c r="K96" s="2">
        <v>2055567.5851183492</v>
      </c>
      <c r="L96" s="9">
        <v>11952.093000000001</v>
      </c>
      <c r="M96" s="3">
        <v>726377</v>
      </c>
      <c r="N96" s="9">
        <v>7254.4809999999998</v>
      </c>
      <c r="O96" s="2">
        <v>76104.7</v>
      </c>
      <c r="P96" s="2">
        <v>30370.3</v>
      </c>
      <c r="Q96" s="3">
        <v>147386</v>
      </c>
      <c r="R96" s="3">
        <v>219683</v>
      </c>
      <c r="S96" s="2">
        <v>61903.9</v>
      </c>
      <c r="T96" s="2">
        <v>197900.79999999999</v>
      </c>
      <c r="U96" s="3">
        <v>1238731</v>
      </c>
      <c r="V96" s="2">
        <v>119837</v>
      </c>
      <c r="W96" s="2">
        <v>102612.5</v>
      </c>
      <c r="X96" s="3">
        <v>1920327.3444871958</v>
      </c>
      <c r="Y96" s="2">
        <v>394310</v>
      </c>
      <c r="Z96" s="3">
        <v>142241</v>
      </c>
      <c r="AA96" s="3" t="e">
        <v>#N/A</v>
      </c>
      <c r="AC96" s="43">
        <f t="shared" si="160"/>
        <v>42551</v>
      </c>
      <c r="AD96" s="45">
        <f t="shared" si="161"/>
        <v>7.1120593856965897E-2</v>
      </c>
      <c r="AE96" s="45">
        <f t="shared" si="88"/>
        <v>1.7484647876717441</v>
      </c>
      <c r="AF96" s="45">
        <f t="shared" si="89"/>
        <v>-2.1425466043080155</v>
      </c>
      <c r="AG96" s="45">
        <f t="shared" si="90"/>
        <v>9.3309694877197202E-3</v>
      </c>
      <c r="AH96" s="45">
        <f t="shared" si="91"/>
        <v>3.3363899273471054</v>
      </c>
      <c r="AI96" s="45">
        <f t="shared" si="92"/>
        <v>1.4870599485984126</v>
      </c>
      <c r="AJ96" s="45">
        <f t="shared" si="93"/>
        <v>1.6741627924903746</v>
      </c>
      <c r="AK96" s="45">
        <f t="shared" si="94"/>
        <v>-2.2622970662863562</v>
      </c>
      <c r="AL96" s="45">
        <f t="shared" si="95"/>
        <v>1.6312341975579292</v>
      </c>
      <c r="AM96" s="45">
        <f t="shared" si="96"/>
        <v>0.75237124491702723</v>
      </c>
      <c r="AN96" s="45">
        <f t="shared" si="97"/>
        <v>-1.2968783334080691</v>
      </c>
      <c r="AO96" s="45">
        <f t="shared" si="98"/>
        <v>3.9463314851389653</v>
      </c>
      <c r="AP96" s="45">
        <f t="shared" si="99"/>
        <v>6.3066246867570452</v>
      </c>
      <c r="AQ96" s="45">
        <f t="shared" si="100"/>
        <v>-0.72567280001830659</v>
      </c>
      <c r="AR96" s="45">
        <f t="shared" si="101"/>
        <v>-1.5411542289886615</v>
      </c>
      <c r="AS96" s="45">
        <f t="shared" si="102"/>
        <v>-2.1914026847131618</v>
      </c>
      <c r="AT96" s="45">
        <f t="shared" si="103"/>
        <v>-2.3039969193766829</v>
      </c>
      <c r="AU96" s="45">
        <f t="shared" si="104"/>
        <v>3.5484698015372462</v>
      </c>
      <c r="AV96" s="45">
        <f t="shared" si="105"/>
        <v>4.118403036647722</v>
      </c>
      <c r="AW96" s="45">
        <f t="shared" si="106"/>
        <v>3.0893159150696237</v>
      </c>
      <c r="AX96" s="45">
        <f t="shared" si="107"/>
        <v>0.36924732234557833</v>
      </c>
      <c r="AY96" s="45">
        <f t="shared" si="108"/>
        <v>0.11597199295461103</v>
      </c>
      <c r="AZ96" s="45">
        <f t="shared" si="109"/>
        <v>1.4836883842600512</v>
      </c>
      <c r="BA96" s="45">
        <f t="shared" si="110"/>
        <v>-0.1102543575050241</v>
      </c>
      <c r="BB96" s="45" t="str">
        <f t="shared" si="111"/>
        <v/>
      </c>
      <c r="BD96" s="39">
        <f t="shared" si="162"/>
        <v>42551</v>
      </c>
      <c r="BE96" s="44">
        <f>IF(AND(ISNUMBER(C95),ISNUMBER(C96)),INDEX('Country weights'!$B$6:$FB$133,MATCH(Goods!$BD96,'Country weights'!$A$6:$A$133,0),MATCH(Goods!BE$1,'Country weights'!$B$3:$FB$3,0)),"")</f>
        <v>0.1796399200030766</v>
      </c>
      <c r="BF96" s="44">
        <f>IF(AND(ISNUMBER(D95),ISNUMBER(D96)),INDEX('Country weights'!$B$6:$FB$133,MATCH(Goods!$BD96,'Country weights'!$A$6:$A$133,0),MATCH(Goods!BF$1,'Country weights'!$B$3:$FB$3,0)),"")</f>
        <v>5.4404467946211316E-2</v>
      </c>
      <c r="BG96" s="44">
        <f>IF(AND(ISNUMBER(E95),ISNUMBER(E96)),INDEX('Country weights'!$B$6:$FB$133,MATCH(Goods!$BD96,'Country weights'!$A$6:$A$133,0),MATCH(Goods!BG$1,'Country weights'!$B$3:$FB$3,0)),"")</f>
        <v>5.0582827528991445E-2</v>
      </c>
      <c r="BH96" s="44">
        <f>IF(AND(ISNUMBER(F95),ISNUMBER(F96)),INDEX('Country weights'!$B$6:$FB$133,MATCH(Goods!$BD96,'Country weights'!$A$6:$A$133,0),MATCH(Goods!BH$1,'Country weights'!$B$3:$FB$3,0)),"")</f>
        <v>3.3942013925805849E-2</v>
      </c>
      <c r="BI96" s="44">
        <f>IF(AND(ISNUMBER(G95),ISNUMBER(G96)),INDEX('Country weights'!$B$6:$FB$133,MATCH(Goods!$BD96,'Country weights'!$A$6:$A$133,0),MATCH(Goods!BI$1,'Country weights'!$B$3:$FB$3,0)),"")</f>
        <v>3.1493217726881986E-3</v>
      </c>
      <c r="BJ96" s="44">
        <f>IF(AND(ISNUMBER(H95),ISNUMBER(H96)),INDEX('Country weights'!$B$6:$FB$133,MATCH(Goods!$BD96,'Country weights'!$A$6:$A$133,0),MATCH(Goods!BJ$1,'Country weights'!$B$3:$FB$3,0)),"")</f>
        <v>1.7129079032089503E-2</v>
      </c>
      <c r="BK96" s="44">
        <f>IF(AND(ISNUMBER(I95),ISNUMBER(I96)),INDEX('Country weights'!$B$6:$FB$133,MATCH(Goods!$BD96,'Country weights'!$A$6:$A$133,0),MATCH(Goods!BK$1,'Country weights'!$B$3:$FB$3,0)),"")</f>
        <v>1.4512557001862512E-2</v>
      </c>
      <c r="BL96" s="44">
        <f>IF(AND(ISNUMBER(J95),ISNUMBER(J96)),INDEX('Country weights'!$B$6:$FB$133,MATCH(Goods!$BD96,'Country weights'!$A$6:$A$133,0),MATCH(Goods!BL$1,'Country weights'!$B$3:$FB$3,0)),"")</f>
        <v>4.5842625272538564E-3</v>
      </c>
      <c r="BM96" s="44">
        <f>IF(AND(ISNUMBER(K95),ISNUMBER(K96)),INDEX('Country weights'!$B$6:$FB$133,MATCH(Goods!$BD96,'Country weights'!$A$6:$A$133,0),MATCH(Goods!BM$1,'Country weights'!$B$3:$FB$3,0)),"")</f>
        <v>2.8345635772739554E-2</v>
      </c>
      <c r="BN96" s="44">
        <f>IF(AND(ISNUMBER(L95),ISNUMBER(L96)),INDEX('Country weights'!$B$6:$FB$133,MATCH(Goods!$BD96,'Country weights'!$A$6:$A$133,0),MATCH(Goods!BN$1,'Country weights'!$B$3:$FB$3,0)),"")</f>
        <v>2.0851823007439637E-3</v>
      </c>
      <c r="BO96" s="44">
        <f>IF(AND(ISNUMBER(M95),ISNUMBER(M96)),INDEX('Country weights'!$B$6:$FB$133,MATCH(Goods!$BD96,'Country weights'!$A$6:$A$133,0),MATCH(Goods!BO$1,'Country weights'!$B$3:$FB$3,0)),"")</f>
        <v>9.2053417777132659E-3</v>
      </c>
      <c r="BP96" s="44">
        <f>IF(AND(ISNUMBER(N95),ISNUMBER(N96)),INDEX('Country weights'!$B$6:$FB$133,MATCH(Goods!$BD96,'Country weights'!$A$6:$A$133,0),MATCH(Goods!BP$1,'Country weights'!$B$3:$FB$3,0)),"")</f>
        <v>6.561264072087008E-3</v>
      </c>
      <c r="BQ96" s="44">
        <f>IF(AND(ISNUMBER(O95),ISNUMBER(O96)),INDEX('Country weights'!$B$6:$FB$133,MATCH(Goods!$BD96,'Country weights'!$A$6:$A$133,0),MATCH(Goods!BQ$1,'Country weights'!$B$3:$FB$3,0)),"")</f>
        <v>5.2869835713156895E-3</v>
      </c>
      <c r="BR96" s="44">
        <f>IF(AND(ISNUMBER(P95),ISNUMBER(P96)),INDEX('Country weights'!$B$6:$FB$133,MATCH(Goods!$BD96,'Country weights'!$A$6:$A$133,0),MATCH(Goods!BR$1,'Country weights'!$B$3:$FB$3,0)),"")</f>
        <v>1.3406873389365781E-2</v>
      </c>
      <c r="BS96" s="44">
        <f>IF(AND(ISNUMBER(Q95),ISNUMBER(Q96)),INDEX('Country weights'!$B$6:$FB$133,MATCH(Goods!$BD96,'Country weights'!$A$6:$A$133,0),MATCH(Goods!BS$1,'Country weights'!$B$3:$FB$3,0)),"")</f>
        <v>9.6010750042870192E-3</v>
      </c>
      <c r="BT96" s="44">
        <f>IF(AND(ISNUMBER(R95),ISNUMBER(R96)),INDEX('Country weights'!$B$6:$FB$133,MATCH(Goods!$BD96,'Country weights'!$A$6:$A$133,0),MATCH(Goods!BT$1,'Country weights'!$B$3:$FB$3,0)),"")</f>
        <v>8.0741256406682838E-3</v>
      </c>
      <c r="BU96" s="44">
        <f>IF(AND(ISNUMBER(S95),ISNUMBER(S96)),INDEX('Country weights'!$B$6:$FB$133,MATCH(Goods!$BD96,'Country weights'!$A$6:$A$133,0),MATCH(Goods!BU$1,'Country weights'!$B$3:$FB$3,0)),"")</f>
        <v>2.5663475604580443E-2</v>
      </c>
      <c r="BV96" s="44">
        <f>IF(AND(ISNUMBER(T95),ISNUMBER(T96)),INDEX('Country weights'!$B$6:$FB$133,MATCH(Goods!$BD96,'Country weights'!$A$6:$A$133,0),MATCH(Goods!BV$1,'Country weights'!$B$3:$FB$3,0)),"")</f>
        <v>1.4586891395257763E-2</v>
      </c>
      <c r="BW96" s="44">
        <f>IF(AND(ISNUMBER(U95),ISNUMBER(U96)),INDEX('Country weights'!$B$6:$FB$133,MATCH(Goods!$BD96,'Country weights'!$A$6:$A$133,0),MATCH(Goods!BW$1,'Country weights'!$B$3:$FB$3,0)),"")</f>
        <v>3.8923384731428166E-2</v>
      </c>
      <c r="BX96" s="44">
        <f>IF(AND(ISNUMBER(V95),ISNUMBER(V96)),INDEX('Country weights'!$B$6:$FB$133,MATCH(Goods!$BD96,'Country weights'!$A$6:$A$133,0),MATCH(Goods!BX$1,'Country weights'!$B$3:$FB$3,0)),"")</f>
        <v>3.3300111785786957E-2</v>
      </c>
      <c r="BY96" s="44">
        <f>IF(AND(ISNUMBER(W95),ISNUMBER(W96)),INDEX('Country weights'!$B$6:$FB$133,MATCH(Goods!$BD96,'Country weights'!$A$6:$A$133,0),MATCH(Goods!BY$1,'Country weights'!$B$3:$FB$3,0)),"")</f>
        <v>2.8979029198918309E-2</v>
      </c>
      <c r="BZ96" s="44">
        <f>IF(AND(ISNUMBER(X95),ISNUMBER(X96)),INDEX('Country weights'!$B$6:$FB$133,MATCH(Goods!$BD96,'Country weights'!$A$6:$A$133,0),MATCH(Goods!BZ$1,'Country weights'!$B$3:$FB$3,0)),"")</f>
        <v>1.9031066311031287E-2</v>
      </c>
      <c r="CA96" s="44">
        <f>IF(AND(ISNUMBER(Y95),ISNUMBER(Y96)),INDEX('Country weights'!$B$6:$FB$133,MATCH(Goods!$BD96,'Country weights'!$A$6:$A$133,0),MATCH(Goods!CA$1,'Country weights'!$B$3:$FB$3,0)),"")</f>
        <v>3.2041881208370988E-2</v>
      </c>
      <c r="CB96" s="44">
        <f>IF(AND(ISNUMBER(Z95),ISNUMBER(Z96)),INDEX('Country weights'!$B$6:$FB$133,MATCH(Goods!$BD96,'Country weights'!$A$6:$A$133,0),MATCH(Goods!CB$1,'Country weights'!$B$3:$FB$3,0)),"")</f>
        <v>1.1908244463976269E-2</v>
      </c>
      <c r="CC96" s="44" t="str">
        <f>IF(AND(ISNUMBER(AA95),ISNUMBER(AA96)),INDEX('Country weights'!$B$6:$FB$133,MATCH(Goods!$BD96,'Country weights'!$A$6:$A$133,0),MATCH(Goods!CC$1,'Country weights'!$B$3:$FB$3,0)),"")</f>
        <v/>
      </c>
      <c r="CD96" s="46">
        <f t="shared" si="163"/>
        <v>0.64494501596624998</v>
      </c>
      <c r="CF96" s="39">
        <f t="shared" si="164"/>
        <v>42551</v>
      </c>
      <c r="CG96" s="45">
        <f t="shared" si="165"/>
        <v>0.27853524805357543</v>
      </c>
      <c r="CH96" s="45">
        <f t="shared" si="112"/>
        <v>8.4355203310941318E-2</v>
      </c>
      <c r="CI96" s="45">
        <f t="shared" si="113"/>
        <v>7.842967427728513E-2</v>
      </c>
      <c r="CJ96" s="45">
        <f t="shared" si="114"/>
        <v>5.262776374037758E-2</v>
      </c>
      <c r="CK96" s="45">
        <f t="shared" si="115"/>
        <v>4.8830856812962838E-3</v>
      </c>
      <c r="CL96" s="45">
        <f t="shared" si="116"/>
        <v>2.6558975739082027E-2</v>
      </c>
      <c r="CM96" s="45">
        <f t="shared" si="117"/>
        <v>2.2502006593724814E-2</v>
      </c>
      <c r="CN96" s="45">
        <f t="shared" si="118"/>
        <v>7.1079896948823794E-3</v>
      </c>
      <c r="CO96" s="45">
        <f t="shared" si="119"/>
        <v>4.3950468754723866E-2</v>
      </c>
      <c r="CP96" s="45">
        <f t="shared" si="120"/>
        <v>3.2331163884102045E-3</v>
      </c>
      <c r="CQ96" s="45">
        <f t="shared" si="121"/>
        <v>1.427306444708611E-2</v>
      </c>
      <c r="CR96" s="45">
        <f t="shared" si="122"/>
        <v>1.0173369682153431E-2</v>
      </c>
      <c r="CS96" s="45">
        <f t="shared" si="123"/>
        <v>8.1975725688720694E-3</v>
      </c>
      <c r="CT96" s="45">
        <f t="shared" si="124"/>
        <v>2.0787622289443915E-2</v>
      </c>
      <c r="CU96" s="45">
        <f t="shared" si="125"/>
        <v>1.4886656639873071E-2</v>
      </c>
      <c r="CV96" s="45">
        <f t="shared" si="126"/>
        <v>1.2519091458628782E-2</v>
      </c>
      <c r="CW96" s="45">
        <f t="shared" si="127"/>
        <v>3.979172637861491E-2</v>
      </c>
      <c r="CX96" s="45">
        <f t="shared" si="128"/>
        <v>2.2617263540526525E-2</v>
      </c>
      <c r="CY96" s="45">
        <f t="shared" si="129"/>
        <v>6.0351477673044038E-2</v>
      </c>
      <c r="CZ96" s="45">
        <f t="shared" si="130"/>
        <v>5.1632481779701908E-2</v>
      </c>
      <c r="DA96" s="45">
        <f t="shared" si="131"/>
        <v>4.4932557786344356E-2</v>
      </c>
      <c r="DB96" s="45">
        <f t="shared" si="132"/>
        <v>2.9508044623802757E-2</v>
      </c>
      <c r="DC96" s="45">
        <f t="shared" si="133"/>
        <v>4.9681570389944286E-2</v>
      </c>
      <c r="DD96" s="45">
        <f t="shared" si="134"/>
        <v>1.846396850766489E-2</v>
      </c>
      <c r="DE96" s="45" t="str">
        <f t="shared" si="135"/>
        <v/>
      </c>
      <c r="DF96" s="46">
        <f t="shared" si="166"/>
        <v>0.99999999999999989</v>
      </c>
      <c r="DG96" s="47">
        <f>SUMPRODUCT(AD96:BB96,CG96:DE96,'Sector weights'!B83:Z83)</f>
        <v>0.56138780410364431</v>
      </c>
      <c r="DI96" s="45">
        <f>IF(AND(ISNUMBER(C95),ISNUMBER(C96)),CG96*'Sector weights'!B83,"")</f>
        <v>0.22565477602583051</v>
      </c>
      <c r="DJ96" s="45">
        <f>IF(AND(ISNUMBER(D95),ISNUMBER(D96)),CH96*'Sector weights'!C83,"")</f>
        <v>6.1850150851730033E-2</v>
      </c>
      <c r="DK96" s="45">
        <f>IF(AND(ISNUMBER(E95),ISNUMBER(E96)),CI96*'Sector weights'!D83,"")</f>
        <v>6.2089187445099704E-2</v>
      </c>
      <c r="DL96" s="45">
        <f>IF(AND(ISNUMBER(F95),ISNUMBER(F96)),CJ96*'Sector weights'!E83,"")</f>
        <v>4.1975447624136041E-2</v>
      </c>
      <c r="DM96" s="45">
        <f>IF(AND(ISNUMBER(G95),ISNUMBER(G96)),CK96*'Sector weights'!F83,"")</f>
        <v>3.7311364505625425E-3</v>
      </c>
      <c r="DN96" s="45">
        <f>IF(AND(ISNUMBER(H95),ISNUMBER(H96)),CL96*'Sector weights'!G83,"")</f>
        <v>1.9144954506664369E-2</v>
      </c>
      <c r="DO96" s="45">
        <f>IF(AND(ISNUMBER(I95),ISNUMBER(I96)),CM96*'Sector weights'!H83,"")</f>
        <v>1.824730111699812E-2</v>
      </c>
      <c r="DP96" s="45">
        <f>IF(AND(ISNUMBER(J95),ISNUMBER(J96)),CN96*'Sector weights'!I83,"")</f>
        <v>6.016687294622243E-3</v>
      </c>
      <c r="DQ96" s="45">
        <f>IF(AND(ISNUMBER(K95),ISNUMBER(K96)),CO96*'Sector weights'!J83,"")</f>
        <v>4.0821835294464419E-2</v>
      </c>
      <c r="DR96" s="45">
        <f>IF(AND(ISNUMBER(L95),ISNUMBER(L96)),CP96*'Sector weights'!K83,"")</f>
        <v>2.7415789239202347E-3</v>
      </c>
      <c r="DS96" s="45">
        <f>IF(AND(ISNUMBER(M95),ISNUMBER(M96)),CQ96*'Sector weights'!L83,"")</f>
        <v>1.2197211067949642E-2</v>
      </c>
      <c r="DT96" s="45">
        <f>IF(AND(ISNUMBER(N95),ISNUMBER(N96)),CR96*'Sector weights'!M83,"")</f>
        <v>8.5911667707369004E-3</v>
      </c>
      <c r="DU96" s="45">
        <f>IF(AND(ISNUMBER(O95),ISNUMBER(O96)),CS96*'Sector weights'!N83,"")</f>
        <v>6.9628601714313244E-3</v>
      </c>
      <c r="DV96" s="45">
        <f>IF(AND(ISNUMBER(P95),ISNUMBER(P96)),CT96*'Sector weights'!O83,"")</f>
        <v>1.3791229557715022E-2</v>
      </c>
      <c r="DW96" s="45">
        <f>IF(AND(ISNUMBER(Q95),ISNUMBER(Q96)),CU96*'Sector weights'!P83,"")</f>
        <v>8.6906078839727313E-3</v>
      </c>
      <c r="DX96" s="45">
        <f>IF(AND(ISNUMBER(R95),ISNUMBER(R96)),CV96*'Sector weights'!Q83,"")</f>
        <v>8.2704162107165753E-3</v>
      </c>
      <c r="DY96" s="45">
        <f>IF(AND(ISNUMBER(S95),ISNUMBER(S96)),CW96*'Sector weights'!R83,"")</f>
        <v>2.7034948467226795E-2</v>
      </c>
      <c r="DZ96" s="45">
        <f>IF(AND(ISNUMBER(T95),ISNUMBER(T96)),CX96*'Sector weights'!S83,"")</f>
        <v>1.9076722333812565E-2</v>
      </c>
      <c r="EA96" s="45">
        <f>IF(AND(ISNUMBER(U95),ISNUMBER(U96)),CY96*'Sector weights'!T83,"")</f>
        <v>5.2732841654457227E-2</v>
      </c>
      <c r="EB96" s="45">
        <f>IF(AND(ISNUMBER(V95),ISNUMBER(V96)),CZ96*'Sector weights'!U83,"")</f>
        <v>4.0483853161930927E-2</v>
      </c>
      <c r="EC96" s="45">
        <f>IF(AND(ISNUMBER(W95),ISNUMBER(W96)),DA96*'Sector weights'!V83,"")</f>
        <v>2.9351650396389348E-2</v>
      </c>
      <c r="ED96" s="45">
        <f>IF(AND(ISNUMBER(X95),ISNUMBER(X96)),DB96*'Sector weights'!W83,"")</f>
        <v>2.4296213724917456E-2</v>
      </c>
      <c r="EE96" s="45">
        <f>IF(AND(ISNUMBER(Y95),ISNUMBER(Y96)),DC96*'Sector weights'!X83,"")</f>
        <v>4.2548360035749459E-2</v>
      </c>
      <c r="EF96" s="45">
        <f>IF(AND(ISNUMBER(Z95),ISNUMBER(Z96)),DD96*'Sector weights'!Y83,"")</f>
        <v>1.4314978970732644E-2</v>
      </c>
      <c r="EG96" s="45" t="str">
        <f>IF(AND(ISNUMBER(AA95),ISNUMBER(AA96)),DE96*'Sector weights'!Z83,"")</f>
        <v/>
      </c>
      <c r="EH96" s="46">
        <f t="shared" si="167"/>
        <v>0.79061611594176662</v>
      </c>
      <c r="EI96" s="47">
        <f t="shared" si="168"/>
        <v>0.56138780410364431</v>
      </c>
      <c r="EK96" s="39">
        <f t="shared" si="169"/>
        <v>42551</v>
      </c>
      <c r="EL96" s="45">
        <f t="shared" si="170"/>
        <v>0.28541636260100123</v>
      </c>
      <c r="EM96" s="45">
        <f t="shared" si="136"/>
        <v>7.8230318867273954E-2</v>
      </c>
      <c r="EN96" s="45">
        <f t="shared" si="137"/>
        <v>7.8532661038840906E-2</v>
      </c>
      <c r="EO96" s="45">
        <f t="shared" si="138"/>
        <v>5.3092071838348125E-2</v>
      </c>
      <c r="EP96" s="45">
        <f t="shared" si="139"/>
        <v>4.7192769984432774E-3</v>
      </c>
      <c r="EQ96" s="45">
        <f t="shared" si="140"/>
        <v>2.4215234322486925E-2</v>
      </c>
      <c r="ER96" s="45">
        <f t="shared" si="141"/>
        <v>2.3079849688191958E-2</v>
      </c>
      <c r="ES96" s="45">
        <f t="shared" si="142"/>
        <v>7.6101247790215879E-3</v>
      </c>
      <c r="ET96" s="45">
        <f t="shared" si="143"/>
        <v>5.1632941033384123E-2</v>
      </c>
      <c r="EU96" s="45">
        <f t="shared" si="144"/>
        <v>3.467648671257503E-3</v>
      </c>
      <c r="EV96" s="45">
        <f t="shared" si="145"/>
        <v>1.5427475891280764E-2</v>
      </c>
      <c r="EW96" s="45">
        <f t="shared" si="146"/>
        <v>1.0866419995124017E-2</v>
      </c>
      <c r="EX96" s="45">
        <f t="shared" si="147"/>
        <v>8.8068786241946254E-3</v>
      </c>
      <c r="EY96" s="45">
        <f t="shared" si="148"/>
        <v>1.7443648414992373E-2</v>
      </c>
      <c r="EZ96" s="45">
        <f t="shared" si="149"/>
        <v>1.0992196729534975E-2</v>
      </c>
      <c r="FA96" s="45">
        <f t="shared" si="150"/>
        <v>1.0460723028476362E-2</v>
      </c>
      <c r="FB96" s="45">
        <f t="shared" si="151"/>
        <v>3.4194785461744967E-2</v>
      </c>
      <c r="FC96" s="45">
        <f t="shared" si="152"/>
        <v>2.4128931790226339E-2</v>
      </c>
      <c r="FD96" s="45">
        <f t="shared" si="153"/>
        <v>6.6698414807346659E-2</v>
      </c>
      <c r="FE96" s="45">
        <f t="shared" si="154"/>
        <v>5.1205448947505131E-2</v>
      </c>
      <c r="FF96" s="45">
        <f t="shared" si="155"/>
        <v>3.7125034267011151E-2</v>
      </c>
      <c r="FG96" s="45">
        <f t="shared" si="156"/>
        <v>3.0730734214766513E-2</v>
      </c>
      <c r="FH96" s="45">
        <f t="shared" si="157"/>
        <v>5.3816712280228031E-2</v>
      </c>
      <c r="FI96" s="45">
        <f t="shared" si="158"/>
        <v>1.8106105709318761E-2</v>
      </c>
      <c r="FJ96" s="45" t="str">
        <f t="shared" si="159"/>
        <v/>
      </c>
      <c r="FK96" s="46">
        <f t="shared" si="171"/>
        <v>1.0000000000000002</v>
      </c>
      <c r="FL96" s="47">
        <f t="shared" si="172"/>
        <v>0.71006369941615732</v>
      </c>
    </row>
    <row r="97" spans="1:168" x14ac:dyDescent="0.2">
      <c r="A97" t="s">
        <v>54</v>
      </c>
      <c r="B97" s="11">
        <v>42643</v>
      </c>
      <c r="C97" s="2">
        <v>2262.9</v>
      </c>
      <c r="D97" s="3">
        <v>153325</v>
      </c>
      <c r="E97" s="9">
        <v>74494.600000000006</v>
      </c>
      <c r="F97" s="3">
        <v>554759</v>
      </c>
      <c r="G97" s="3">
        <v>14779</v>
      </c>
      <c r="H97" s="2">
        <v>86713</v>
      </c>
      <c r="I97" s="2">
        <v>1300141.8999999999</v>
      </c>
      <c r="J97" s="2">
        <v>10543009</v>
      </c>
      <c r="K97" s="2">
        <v>2079020.4778980692</v>
      </c>
      <c r="L97" s="9">
        <v>12304.786199999999</v>
      </c>
      <c r="M97" s="3">
        <v>727071</v>
      </c>
      <c r="N97" s="9">
        <v>7242.4880000000003</v>
      </c>
      <c r="O97" s="2">
        <v>74809.3</v>
      </c>
      <c r="P97" s="2">
        <v>30899.599999999999</v>
      </c>
      <c r="Q97" s="3">
        <v>151514</v>
      </c>
      <c r="R97" s="3">
        <v>231887</v>
      </c>
      <c r="S97" s="2">
        <v>61486.3</v>
      </c>
      <c r="T97" s="2">
        <v>198736.6</v>
      </c>
      <c r="U97" s="3">
        <v>1259576</v>
      </c>
      <c r="V97" s="2">
        <v>122142.2</v>
      </c>
      <c r="W97" s="2">
        <v>102364</v>
      </c>
      <c r="X97" s="3">
        <v>1958282.2078962552</v>
      </c>
      <c r="Y97" s="2">
        <v>378252.7</v>
      </c>
      <c r="Z97" s="3">
        <v>143192</v>
      </c>
      <c r="AA97" s="3" t="e">
        <v>#N/A</v>
      </c>
      <c r="AC97" s="43">
        <f t="shared" si="160"/>
        <v>42643</v>
      </c>
      <c r="AD97" s="45">
        <f t="shared" si="161"/>
        <v>0.51525785101940169</v>
      </c>
      <c r="AE97" s="45">
        <f t="shared" si="88"/>
        <v>3.162321278385205</v>
      </c>
      <c r="AF97" s="45">
        <f t="shared" si="89"/>
        <v>0.29066206059074062</v>
      </c>
      <c r="AG97" s="45">
        <f t="shared" si="90"/>
        <v>1.4893399046500555</v>
      </c>
      <c r="AH97" s="45">
        <f t="shared" si="91"/>
        <v>0.88054607508532001</v>
      </c>
      <c r="AI97" s="45">
        <f t="shared" si="92"/>
        <v>2.1366564977208125</v>
      </c>
      <c r="AJ97" s="45">
        <f t="shared" si="93"/>
        <v>0.79088956004849109</v>
      </c>
      <c r="AK97" s="45">
        <f t="shared" si="94"/>
        <v>3.1033807513946687</v>
      </c>
      <c r="AL97" s="45">
        <f t="shared" si="95"/>
        <v>1.1409448635749886</v>
      </c>
      <c r="AM97" s="45">
        <f t="shared" si="96"/>
        <v>2.9508906933706003</v>
      </c>
      <c r="AN97" s="45">
        <f t="shared" si="97"/>
        <v>9.5542672744319823E-2</v>
      </c>
      <c r="AO97" s="45">
        <f t="shared" si="98"/>
        <v>-0.16531851141383669</v>
      </c>
      <c r="AP97" s="45">
        <f t="shared" si="99"/>
        <v>-1.7021287778547056</v>
      </c>
      <c r="AQ97" s="45">
        <f t="shared" si="100"/>
        <v>1.7428211114147718</v>
      </c>
      <c r="AR97" s="45">
        <f t="shared" si="101"/>
        <v>2.80080876066926</v>
      </c>
      <c r="AS97" s="45">
        <f t="shared" si="102"/>
        <v>5.5552773769476982</v>
      </c>
      <c r="AT97" s="45">
        <f t="shared" si="103"/>
        <v>-0.6745940078088708</v>
      </c>
      <c r="AU97" s="45">
        <f t="shared" si="104"/>
        <v>0.42233280512258276</v>
      </c>
      <c r="AV97" s="45">
        <f t="shared" si="105"/>
        <v>1.6827705127263393</v>
      </c>
      <c r="AW97" s="45">
        <f t="shared" si="106"/>
        <v>1.9236129075327346</v>
      </c>
      <c r="AX97" s="45">
        <f t="shared" si="107"/>
        <v>-0.2421732245096897</v>
      </c>
      <c r="AY97" s="45">
        <f t="shared" si="108"/>
        <v>1.9764788288839874</v>
      </c>
      <c r="AZ97" s="45">
        <f t="shared" si="109"/>
        <v>-4.0722527960234345</v>
      </c>
      <c r="BA97" s="45">
        <f t="shared" si="110"/>
        <v>0.66858360107142634</v>
      </c>
      <c r="BB97" s="45" t="str">
        <f t="shared" si="111"/>
        <v/>
      </c>
      <c r="BD97" s="39">
        <f t="shared" si="162"/>
        <v>42643</v>
      </c>
      <c r="BE97" s="44">
        <f>IF(AND(ISNUMBER(C96),ISNUMBER(C97)),INDEX('Country weights'!$B$6:$FB$133,MATCH(Goods!$BD97,'Country weights'!$A$6:$A$133,0),MATCH(Goods!BE$1,'Country weights'!$B$3:$FB$3,0)),"")</f>
        <v>0.1796399200030766</v>
      </c>
      <c r="BF97" s="44">
        <f>IF(AND(ISNUMBER(D96),ISNUMBER(D97)),INDEX('Country weights'!$B$6:$FB$133,MATCH(Goods!$BD97,'Country weights'!$A$6:$A$133,0),MATCH(Goods!BF$1,'Country weights'!$B$3:$FB$3,0)),"")</f>
        <v>5.4404467946211316E-2</v>
      </c>
      <c r="BG97" s="44">
        <f>IF(AND(ISNUMBER(E96),ISNUMBER(E97)),INDEX('Country weights'!$B$6:$FB$133,MATCH(Goods!$BD97,'Country weights'!$A$6:$A$133,0),MATCH(Goods!BG$1,'Country weights'!$B$3:$FB$3,0)),"")</f>
        <v>5.0582827528991445E-2</v>
      </c>
      <c r="BH97" s="44">
        <f>IF(AND(ISNUMBER(F96),ISNUMBER(F97)),INDEX('Country weights'!$B$6:$FB$133,MATCH(Goods!$BD97,'Country weights'!$A$6:$A$133,0),MATCH(Goods!BH$1,'Country weights'!$B$3:$FB$3,0)),"")</f>
        <v>3.3942013925805849E-2</v>
      </c>
      <c r="BI97" s="44">
        <f>IF(AND(ISNUMBER(G96),ISNUMBER(G97)),INDEX('Country weights'!$B$6:$FB$133,MATCH(Goods!$BD97,'Country weights'!$A$6:$A$133,0),MATCH(Goods!BI$1,'Country weights'!$B$3:$FB$3,0)),"")</f>
        <v>3.1493217726881986E-3</v>
      </c>
      <c r="BJ97" s="44">
        <f>IF(AND(ISNUMBER(H96),ISNUMBER(H97)),INDEX('Country weights'!$B$6:$FB$133,MATCH(Goods!$BD97,'Country weights'!$A$6:$A$133,0),MATCH(Goods!BJ$1,'Country weights'!$B$3:$FB$3,0)),"")</f>
        <v>1.7129079032089503E-2</v>
      </c>
      <c r="BK97" s="44">
        <f>IF(AND(ISNUMBER(I96),ISNUMBER(I97)),INDEX('Country weights'!$B$6:$FB$133,MATCH(Goods!$BD97,'Country weights'!$A$6:$A$133,0),MATCH(Goods!BK$1,'Country weights'!$B$3:$FB$3,0)),"")</f>
        <v>1.4512557001862512E-2</v>
      </c>
      <c r="BL97" s="44">
        <f>IF(AND(ISNUMBER(J96),ISNUMBER(J97)),INDEX('Country weights'!$B$6:$FB$133,MATCH(Goods!$BD97,'Country weights'!$A$6:$A$133,0),MATCH(Goods!BL$1,'Country weights'!$B$3:$FB$3,0)),"")</f>
        <v>4.5842625272538564E-3</v>
      </c>
      <c r="BM97" s="44">
        <f>IF(AND(ISNUMBER(K96),ISNUMBER(K97)),INDEX('Country weights'!$B$6:$FB$133,MATCH(Goods!$BD97,'Country weights'!$A$6:$A$133,0),MATCH(Goods!BM$1,'Country weights'!$B$3:$FB$3,0)),"")</f>
        <v>2.8345635772739554E-2</v>
      </c>
      <c r="BN97" s="44">
        <f>IF(AND(ISNUMBER(L96),ISNUMBER(L97)),INDEX('Country weights'!$B$6:$FB$133,MATCH(Goods!$BD97,'Country weights'!$A$6:$A$133,0),MATCH(Goods!BN$1,'Country weights'!$B$3:$FB$3,0)),"")</f>
        <v>2.0851823007439637E-3</v>
      </c>
      <c r="BO97" s="44">
        <f>IF(AND(ISNUMBER(M96),ISNUMBER(M97)),INDEX('Country weights'!$B$6:$FB$133,MATCH(Goods!$BD97,'Country weights'!$A$6:$A$133,0),MATCH(Goods!BO$1,'Country weights'!$B$3:$FB$3,0)),"")</f>
        <v>9.2053417777132659E-3</v>
      </c>
      <c r="BP97" s="44">
        <f>IF(AND(ISNUMBER(N96),ISNUMBER(N97)),INDEX('Country weights'!$B$6:$FB$133,MATCH(Goods!$BD97,'Country weights'!$A$6:$A$133,0),MATCH(Goods!BP$1,'Country weights'!$B$3:$FB$3,0)),"")</f>
        <v>6.561264072087008E-3</v>
      </c>
      <c r="BQ97" s="44">
        <f>IF(AND(ISNUMBER(O96),ISNUMBER(O97)),INDEX('Country weights'!$B$6:$FB$133,MATCH(Goods!$BD97,'Country weights'!$A$6:$A$133,0),MATCH(Goods!BQ$1,'Country weights'!$B$3:$FB$3,0)),"")</f>
        <v>5.2869835713156895E-3</v>
      </c>
      <c r="BR97" s="44">
        <f>IF(AND(ISNUMBER(P96),ISNUMBER(P97)),INDEX('Country weights'!$B$6:$FB$133,MATCH(Goods!$BD97,'Country weights'!$A$6:$A$133,0),MATCH(Goods!BR$1,'Country weights'!$B$3:$FB$3,0)),"")</f>
        <v>1.3406873389365781E-2</v>
      </c>
      <c r="BS97" s="44">
        <f>IF(AND(ISNUMBER(Q96),ISNUMBER(Q97)),INDEX('Country weights'!$B$6:$FB$133,MATCH(Goods!$BD97,'Country weights'!$A$6:$A$133,0),MATCH(Goods!BS$1,'Country weights'!$B$3:$FB$3,0)),"")</f>
        <v>9.6010750042870192E-3</v>
      </c>
      <c r="BT97" s="44">
        <f>IF(AND(ISNUMBER(R96),ISNUMBER(R97)),INDEX('Country weights'!$B$6:$FB$133,MATCH(Goods!$BD97,'Country weights'!$A$6:$A$133,0),MATCH(Goods!BT$1,'Country weights'!$B$3:$FB$3,0)),"")</f>
        <v>8.0741256406682838E-3</v>
      </c>
      <c r="BU97" s="44">
        <f>IF(AND(ISNUMBER(S96),ISNUMBER(S97)),INDEX('Country weights'!$B$6:$FB$133,MATCH(Goods!$BD97,'Country weights'!$A$6:$A$133,0),MATCH(Goods!BU$1,'Country weights'!$B$3:$FB$3,0)),"")</f>
        <v>2.5663475604580443E-2</v>
      </c>
      <c r="BV97" s="44">
        <f>IF(AND(ISNUMBER(T96),ISNUMBER(T97)),INDEX('Country weights'!$B$6:$FB$133,MATCH(Goods!$BD97,'Country weights'!$A$6:$A$133,0),MATCH(Goods!BV$1,'Country weights'!$B$3:$FB$3,0)),"")</f>
        <v>1.4586891395257763E-2</v>
      </c>
      <c r="BW97" s="44">
        <f>IF(AND(ISNUMBER(U96),ISNUMBER(U97)),INDEX('Country weights'!$B$6:$FB$133,MATCH(Goods!$BD97,'Country weights'!$A$6:$A$133,0),MATCH(Goods!BW$1,'Country weights'!$B$3:$FB$3,0)),"")</f>
        <v>3.8923384731428166E-2</v>
      </c>
      <c r="BX97" s="44">
        <f>IF(AND(ISNUMBER(V96),ISNUMBER(V97)),INDEX('Country weights'!$B$6:$FB$133,MATCH(Goods!$BD97,'Country weights'!$A$6:$A$133,0),MATCH(Goods!BX$1,'Country weights'!$B$3:$FB$3,0)),"")</f>
        <v>3.3300111785786957E-2</v>
      </c>
      <c r="BY97" s="44">
        <f>IF(AND(ISNUMBER(W96),ISNUMBER(W97)),INDEX('Country weights'!$B$6:$FB$133,MATCH(Goods!$BD97,'Country weights'!$A$6:$A$133,0),MATCH(Goods!BY$1,'Country weights'!$B$3:$FB$3,0)),"")</f>
        <v>2.8979029198918309E-2</v>
      </c>
      <c r="BZ97" s="44">
        <f>IF(AND(ISNUMBER(X96),ISNUMBER(X97)),INDEX('Country weights'!$B$6:$FB$133,MATCH(Goods!$BD97,'Country weights'!$A$6:$A$133,0),MATCH(Goods!BZ$1,'Country weights'!$B$3:$FB$3,0)),"")</f>
        <v>1.9031066311031287E-2</v>
      </c>
      <c r="CA97" s="44">
        <f>IF(AND(ISNUMBER(Y96),ISNUMBER(Y97)),INDEX('Country weights'!$B$6:$FB$133,MATCH(Goods!$BD97,'Country weights'!$A$6:$A$133,0),MATCH(Goods!CA$1,'Country weights'!$B$3:$FB$3,0)),"")</f>
        <v>3.2041881208370988E-2</v>
      </c>
      <c r="CB97" s="44">
        <f>IF(AND(ISNUMBER(Z96),ISNUMBER(Z97)),INDEX('Country weights'!$B$6:$FB$133,MATCH(Goods!$BD97,'Country weights'!$A$6:$A$133,0),MATCH(Goods!CB$1,'Country weights'!$B$3:$FB$3,0)),"")</f>
        <v>1.1908244463976269E-2</v>
      </c>
      <c r="CC97" s="44" t="str">
        <f>IF(AND(ISNUMBER(AA96),ISNUMBER(AA97)),INDEX('Country weights'!$B$6:$FB$133,MATCH(Goods!$BD97,'Country weights'!$A$6:$A$133,0),MATCH(Goods!CC$1,'Country weights'!$B$3:$FB$3,0)),"")</f>
        <v/>
      </c>
      <c r="CD97" s="46">
        <f t="shared" si="163"/>
        <v>0.64494501596624998</v>
      </c>
      <c r="CF97" s="39">
        <f t="shared" si="164"/>
        <v>42643</v>
      </c>
      <c r="CG97" s="45">
        <f t="shared" si="165"/>
        <v>0.27853524805357543</v>
      </c>
      <c r="CH97" s="45">
        <f t="shared" si="112"/>
        <v>8.4355203310941318E-2</v>
      </c>
      <c r="CI97" s="45">
        <f t="shared" si="113"/>
        <v>7.842967427728513E-2</v>
      </c>
      <c r="CJ97" s="45">
        <f t="shared" si="114"/>
        <v>5.262776374037758E-2</v>
      </c>
      <c r="CK97" s="45">
        <f t="shared" si="115"/>
        <v>4.8830856812962838E-3</v>
      </c>
      <c r="CL97" s="45">
        <f t="shared" si="116"/>
        <v>2.6558975739082027E-2</v>
      </c>
      <c r="CM97" s="45">
        <f t="shared" si="117"/>
        <v>2.2502006593724814E-2</v>
      </c>
      <c r="CN97" s="45">
        <f t="shared" si="118"/>
        <v>7.1079896948823794E-3</v>
      </c>
      <c r="CO97" s="45">
        <f t="shared" si="119"/>
        <v>4.3950468754723866E-2</v>
      </c>
      <c r="CP97" s="45">
        <f t="shared" si="120"/>
        <v>3.2331163884102045E-3</v>
      </c>
      <c r="CQ97" s="45">
        <f t="shared" si="121"/>
        <v>1.427306444708611E-2</v>
      </c>
      <c r="CR97" s="45">
        <f t="shared" si="122"/>
        <v>1.0173369682153431E-2</v>
      </c>
      <c r="CS97" s="45">
        <f t="shared" si="123"/>
        <v>8.1975725688720694E-3</v>
      </c>
      <c r="CT97" s="45">
        <f t="shared" si="124"/>
        <v>2.0787622289443915E-2</v>
      </c>
      <c r="CU97" s="45">
        <f t="shared" si="125"/>
        <v>1.4886656639873071E-2</v>
      </c>
      <c r="CV97" s="45">
        <f t="shared" si="126"/>
        <v>1.2519091458628782E-2</v>
      </c>
      <c r="CW97" s="45">
        <f t="shared" si="127"/>
        <v>3.979172637861491E-2</v>
      </c>
      <c r="CX97" s="45">
        <f t="shared" si="128"/>
        <v>2.2617263540526525E-2</v>
      </c>
      <c r="CY97" s="45">
        <f t="shared" si="129"/>
        <v>6.0351477673044038E-2</v>
      </c>
      <c r="CZ97" s="45">
        <f t="shared" si="130"/>
        <v>5.1632481779701908E-2</v>
      </c>
      <c r="DA97" s="45">
        <f t="shared" si="131"/>
        <v>4.4932557786344356E-2</v>
      </c>
      <c r="DB97" s="45">
        <f t="shared" si="132"/>
        <v>2.9508044623802757E-2</v>
      </c>
      <c r="DC97" s="45">
        <f t="shared" si="133"/>
        <v>4.9681570389944286E-2</v>
      </c>
      <c r="DD97" s="45">
        <f t="shared" si="134"/>
        <v>1.846396850766489E-2</v>
      </c>
      <c r="DE97" s="45" t="str">
        <f t="shared" si="135"/>
        <v/>
      </c>
      <c r="DF97" s="46">
        <f t="shared" si="166"/>
        <v>0.99999999999999989</v>
      </c>
      <c r="DG97" s="47">
        <f>SUMPRODUCT(AD97:BB97,CG97:DE97,'Sector weights'!B84:Z84)</f>
        <v>0.63989684046693784</v>
      </c>
      <c r="DI97" s="45">
        <f>IF(AND(ISNUMBER(C96),ISNUMBER(C97)),CG97*'Sector weights'!B84,"")</f>
        <v>0.22553911590224593</v>
      </c>
      <c r="DJ97" s="45">
        <f>IF(AND(ISNUMBER(D96),ISNUMBER(D97)),CH97*'Sector weights'!C84,"")</f>
        <v>6.2176920596157759E-2</v>
      </c>
      <c r="DK97" s="45">
        <f>IF(AND(ISNUMBER(E96),ISNUMBER(E97)),CI97*'Sector weights'!D84,"")</f>
        <v>6.1480454542712545E-2</v>
      </c>
      <c r="DL97" s="45">
        <f>IF(AND(ISNUMBER(F96),ISNUMBER(F97)),CJ97*'Sector weights'!E84,"")</f>
        <v>4.1858907404411984E-2</v>
      </c>
      <c r="DM97" s="45">
        <f>IF(AND(ISNUMBER(G96),ISNUMBER(G97)),CK97*'Sector weights'!F84,"")</f>
        <v>3.7399208088138101E-3</v>
      </c>
      <c r="DN97" s="45">
        <f>IF(AND(ISNUMBER(H96),ISNUMBER(H97)),CL97*'Sector weights'!G84,"")</f>
        <v>1.9121696754344684E-2</v>
      </c>
      <c r="DO97" s="45">
        <f>IF(AND(ISNUMBER(I96),ISNUMBER(I97)),CM97*'Sector weights'!H84,"")</f>
        <v>1.8296511982560101E-2</v>
      </c>
      <c r="DP97" s="45">
        <f>IF(AND(ISNUMBER(J96),ISNUMBER(J97)),CN97*'Sector weights'!I84,"")</f>
        <v>6.0413400691531893E-3</v>
      </c>
      <c r="DQ97" s="45">
        <f>IF(AND(ISNUMBER(K96),ISNUMBER(K97)),CO97*'Sector weights'!J84,"")</f>
        <v>4.0276145208544688E-2</v>
      </c>
      <c r="DR97" s="45">
        <f>IF(AND(ISNUMBER(L96),ISNUMBER(L97)),CP97*'Sector weights'!K84,"")</f>
        <v>2.7113476571538767E-3</v>
      </c>
      <c r="DS97" s="45">
        <f>IF(AND(ISNUMBER(M96),ISNUMBER(M97)),CQ97*'Sector weights'!L84,"")</f>
        <v>1.2103299381716059E-2</v>
      </c>
      <c r="DT97" s="45">
        <f>IF(AND(ISNUMBER(N96),ISNUMBER(N97)),CR97*'Sector weights'!M84,"")</f>
        <v>8.581897588796716E-3</v>
      </c>
      <c r="DU97" s="45">
        <f>IF(AND(ISNUMBER(O96),ISNUMBER(O97)),CS97*'Sector weights'!N84,"")</f>
        <v>7.0096132144705685E-3</v>
      </c>
      <c r="DV97" s="45">
        <f>IF(AND(ISNUMBER(P96),ISNUMBER(P97)),CT97*'Sector weights'!O84,"")</f>
        <v>1.3733143181942933E-2</v>
      </c>
      <c r="DW97" s="45">
        <f>IF(AND(ISNUMBER(Q96),ISNUMBER(Q97)),CU97*'Sector weights'!P84,"")</f>
        <v>8.3673114492139548E-3</v>
      </c>
      <c r="DX97" s="45">
        <f>IF(AND(ISNUMBER(R96),ISNUMBER(R97)),CV97*'Sector weights'!Q84,"")</f>
        <v>8.2292000362232248E-3</v>
      </c>
      <c r="DY97" s="45">
        <f>IF(AND(ISNUMBER(S96),ISNUMBER(S97)),CW97*'Sector weights'!R84,"")</f>
        <v>2.6782254607231628E-2</v>
      </c>
      <c r="DZ97" s="45">
        <f>IF(AND(ISNUMBER(T96),ISNUMBER(T97)),CX97*'Sector weights'!S84,"")</f>
        <v>1.9115524227787926E-2</v>
      </c>
      <c r="EA97" s="45">
        <f>IF(AND(ISNUMBER(U96),ISNUMBER(U97)),CY97*'Sector weights'!T84,"")</f>
        <v>5.314096878001117E-2</v>
      </c>
      <c r="EB97" s="45">
        <f>IF(AND(ISNUMBER(V96),ISNUMBER(V97)),CZ97*'Sector weights'!U84,"")</f>
        <v>4.0451262338303248E-2</v>
      </c>
      <c r="EC97" s="45">
        <f>IF(AND(ISNUMBER(W96),ISNUMBER(W97)),DA97*'Sector weights'!V84,"")</f>
        <v>2.903710428820987E-2</v>
      </c>
      <c r="ED97" s="45">
        <f>IF(AND(ISNUMBER(X96),ISNUMBER(X97)),DB97*'Sector weights'!W84,"")</f>
        <v>2.4400769266147822E-2</v>
      </c>
      <c r="EE97" s="45">
        <f>IF(AND(ISNUMBER(Y96),ISNUMBER(Y97)),DC97*'Sector weights'!X84,"")</f>
        <v>4.2591492677586704E-2</v>
      </c>
      <c r="EF97" s="45">
        <f>IF(AND(ISNUMBER(Z96),ISNUMBER(Z97)),DD97*'Sector weights'!Y84,"")</f>
        <v>1.4420894709525376E-2</v>
      </c>
      <c r="EG97" s="45" t="str">
        <f>IF(AND(ISNUMBER(AA96),ISNUMBER(AA97)),DE97*'Sector weights'!Z84,"")</f>
        <v/>
      </c>
      <c r="EH97" s="46">
        <f t="shared" si="167"/>
        <v>0.78920709667326572</v>
      </c>
      <c r="EI97" s="47">
        <f t="shared" si="168"/>
        <v>0.63989684046693762</v>
      </c>
      <c r="EK97" s="39">
        <f t="shared" si="169"/>
        <v>42643</v>
      </c>
      <c r="EL97" s="45">
        <f t="shared" si="170"/>
        <v>0.28577938142340331</v>
      </c>
      <c r="EM97" s="45">
        <f t="shared" si="136"/>
        <v>7.878403635528787E-2</v>
      </c>
      <c r="EN97" s="45">
        <f t="shared" si="137"/>
        <v>7.7901548024428946E-2</v>
      </c>
      <c r="EO97" s="45">
        <f t="shared" si="138"/>
        <v>5.3039192856804362E-2</v>
      </c>
      <c r="EP97" s="45">
        <f t="shared" si="139"/>
        <v>4.7388332220764983E-3</v>
      </c>
      <c r="EQ97" s="45">
        <f t="shared" si="140"/>
        <v>2.4228997477275763E-2</v>
      </c>
      <c r="ER97" s="45">
        <f t="shared" si="141"/>
        <v>2.318341036172273E-2</v>
      </c>
      <c r="ES97" s="45">
        <f t="shared" si="142"/>
        <v>7.6549489919935723E-3</v>
      </c>
      <c r="ET97" s="45">
        <f t="shared" si="143"/>
        <v>5.1033683526567605E-2</v>
      </c>
      <c r="EU97" s="45">
        <f t="shared" si="144"/>
        <v>3.435533801689043E-3</v>
      </c>
      <c r="EV97" s="45">
        <f t="shared" si="145"/>
        <v>1.5336024514648865E-2</v>
      </c>
      <c r="EW97" s="45">
        <f t="shared" si="146"/>
        <v>1.0874075543633446E-2</v>
      </c>
      <c r="EX97" s="45">
        <f t="shared" si="147"/>
        <v>8.8818426038210999E-3</v>
      </c>
      <c r="EY97" s="45">
        <f t="shared" si="148"/>
        <v>1.7401190688517715E-2</v>
      </c>
      <c r="EZ97" s="45">
        <f t="shared" si="149"/>
        <v>1.0602174618657857E-2</v>
      </c>
      <c r="FA97" s="45">
        <f t="shared" si="150"/>
        <v>1.0427174401892308E-2</v>
      </c>
      <c r="FB97" s="45">
        <f t="shared" si="151"/>
        <v>3.3935648475699867E-2</v>
      </c>
      <c r="FC97" s="45">
        <f t="shared" si="152"/>
        <v>2.4221176302602121E-2</v>
      </c>
      <c r="FD97" s="45">
        <f t="shared" si="153"/>
        <v>6.7334631181112783E-2</v>
      </c>
      <c r="FE97" s="45">
        <f t="shared" si="154"/>
        <v>5.1255573484851977E-2</v>
      </c>
      <c r="FF97" s="45">
        <f t="shared" si="155"/>
        <v>3.6792756186062689E-2</v>
      </c>
      <c r="FG97" s="45">
        <f t="shared" si="156"/>
        <v>3.0918081412349259E-2</v>
      </c>
      <c r="FH97" s="45">
        <f t="shared" si="157"/>
        <v>5.3967447653628639E-2</v>
      </c>
      <c r="FI97" s="45">
        <f t="shared" si="158"/>
        <v>1.8272636891271739E-2</v>
      </c>
      <c r="FJ97" s="45" t="str">
        <f t="shared" si="159"/>
        <v/>
      </c>
      <c r="FK97" s="46">
        <f t="shared" si="171"/>
        <v>1.0000000000000002</v>
      </c>
      <c r="FL97" s="47">
        <f t="shared" si="172"/>
        <v>0.81080979018598065</v>
      </c>
    </row>
    <row r="98" spans="1:168" x14ac:dyDescent="0.2">
      <c r="A98" t="s">
        <v>55</v>
      </c>
      <c r="B98" s="11">
        <v>42735</v>
      </c>
      <c r="C98" s="2">
        <v>2309.6</v>
      </c>
      <c r="D98" s="3">
        <v>149508</v>
      </c>
      <c r="E98" s="9">
        <v>74595</v>
      </c>
      <c r="F98" s="3">
        <v>541090</v>
      </c>
      <c r="G98" s="3">
        <v>14973</v>
      </c>
      <c r="H98" s="2">
        <v>87889</v>
      </c>
      <c r="I98" s="2">
        <v>1349209.2</v>
      </c>
      <c r="J98" s="2">
        <v>10708905.800000001</v>
      </c>
      <c r="K98" s="2">
        <v>2065836.7827239244</v>
      </c>
      <c r="L98" s="9">
        <v>12441.0335</v>
      </c>
      <c r="M98" s="3">
        <v>728122</v>
      </c>
      <c r="N98" s="9">
        <v>7262.4459999999999</v>
      </c>
      <c r="O98" s="2">
        <v>76615.8</v>
      </c>
      <c r="P98" s="2">
        <v>31016.6</v>
      </c>
      <c r="Q98" s="3">
        <v>160114</v>
      </c>
      <c r="R98" s="3">
        <v>227071</v>
      </c>
      <c r="S98" s="2">
        <v>66331.100000000006</v>
      </c>
      <c r="T98" s="2">
        <v>198258.3</v>
      </c>
      <c r="U98" s="3">
        <v>1301547</v>
      </c>
      <c r="V98" s="2">
        <v>124125.6</v>
      </c>
      <c r="W98" s="2">
        <v>108674.1</v>
      </c>
      <c r="X98" s="3">
        <v>2082713.8423868611</v>
      </c>
      <c r="Y98" s="2">
        <v>394842</v>
      </c>
      <c r="Z98" s="3">
        <v>150411</v>
      </c>
      <c r="AA98" s="3" t="e">
        <v>#N/A</v>
      </c>
      <c r="AC98" s="43">
        <f t="shared" si="160"/>
        <v>42735</v>
      </c>
      <c r="AD98" s="45">
        <f t="shared" si="161"/>
        <v>2.0637235405895016</v>
      </c>
      <c r="AE98" s="45">
        <f t="shared" si="88"/>
        <v>-2.4894831240828252</v>
      </c>
      <c r="AF98" s="45">
        <f t="shared" si="89"/>
        <v>0.13477486958786145</v>
      </c>
      <c r="AG98" s="45">
        <f t="shared" si="90"/>
        <v>-2.4639528155469326</v>
      </c>
      <c r="AH98" s="45">
        <f t="shared" si="91"/>
        <v>1.3126733879152752</v>
      </c>
      <c r="AI98" s="45">
        <f t="shared" si="92"/>
        <v>1.3561980325902612</v>
      </c>
      <c r="AJ98" s="45">
        <f t="shared" si="93"/>
        <v>3.7739957461566442</v>
      </c>
      <c r="AK98" s="45">
        <f t="shared" si="94"/>
        <v>1.5735242187500775</v>
      </c>
      <c r="AL98" s="45">
        <f t="shared" si="95"/>
        <v>-0.63413012590783913</v>
      </c>
      <c r="AM98" s="45">
        <f t="shared" si="96"/>
        <v>1.1072707626565759</v>
      </c>
      <c r="AN98" s="45">
        <f t="shared" si="97"/>
        <v>0.14455259527610398</v>
      </c>
      <c r="AO98" s="45">
        <f t="shared" si="98"/>
        <v>0.27556828537373956</v>
      </c>
      <c r="AP98" s="45">
        <f t="shared" si="99"/>
        <v>2.4148067152078623</v>
      </c>
      <c r="AQ98" s="45">
        <f t="shared" si="100"/>
        <v>0.37864567826120243</v>
      </c>
      <c r="AR98" s="45">
        <f t="shared" si="101"/>
        <v>5.6760431379278442</v>
      </c>
      <c r="AS98" s="45">
        <f t="shared" si="102"/>
        <v>-2.0768736496655671</v>
      </c>
      <c r="AT98" s="45">
        <f t="shared" si="103"/>
        <v>7.8794788432545282</v>
      </c>
      <c r="AU98" s="45">
        <f t="shared" si="104"/>
        <v>-0.24067031437592368</v>
      </c>
      <c r="AV98" s="45">
        <f t="shared" si="105"/>
        <v>3.332153041976027</v>
      </c>
      <c r="AW98" s="45">
        <f t="shared" si="106"/>
        <v>1.6238449937859389</v>
      </c>
      <c r="AX98" s="45">
        <f t="shared" si="107"/>
        <v>6.164374194052602</v>
      </c>
      <c r="AY98" s="45">
        <f t="shared" si="108"/>
        <v>6.3541216883280738</v>
      </c>
      <c r="AZ98" s="45">
        <f t="shared" si="109"/>
        <v>4.3857717340814784</v>
      </c>
      <c r="BA98" s="45">
        <f t="shared" si="110"/>
        <v>5.0414827644002402</v>
      </c>
      <c r="BB98" s="45" t="str">
        <f t="shared" si="111"/>
        <v/>
      </c>
      <c r="BD98" s="39">
        <f t="shared" si="162"/>
        <v>42735</v>
      </c>
      <c r="BE98" s="44">
        <f>IF(AND(ISNUMBER(C97),ISNUMBER(C98)),INDEX('Country weights'!$B$6:$FB$133,MATCH(Goods!$BD98,'Country weights'!$A$6:$A$133,0),MATCH(Goods!BE$1,'Country weights'!$B$3:$FB$3,0)),"")</f>
        <v>0.1796399200030766</v>
      </c>
      <c r="BF98" s="44">
        <f>IF(AND(ISNUMBER(D97),ISNUMBER(D98)),INDEX('Country weights'!$B$6:$FB$133,MATCH(Goods!$BD98,'Country weights'!$A$6:$A$133,0),MATCH(Goods!BF$1,'Country weights'!$B$3:$FB$3,0)),"")</f>
        <v>5.4404467946211316E-2</v>
      </c>
      <c r="BG98" s="44">
        <f>IF(AND(ISNUMBER(E97),ISNUMBER(E98)),INDEX('Country weights'!$B$6:$FB$133,MATCH(Goods!$BD98,'Country weights'!$A$6:$A$133,0),MATCH(Goods!BG$1,'Country weights'!$B$3:$FB$3,0)),"")</f>
        <v>5.0582827528991445E-2</v>
      </c>
      <c r="BH98" s="44">
        <f>IF(AND(ISNUMBER(F97),ISNUMBER(F98)),INDEX('Country weights'!$B$6:$FB$133,MATCH(Goods!$BD98,'Country weights'!$A$6:$A$133,0),MATCH(Goods!BH$1,'Country weights'!$B$3:$FB$3,0)),"")</f>
        <v>3.3942013925805849E-2</v>
      </c>
      <c r="BI98" s="44">
        <f>IF(AND(ISNUMBER(G97),ISNUMBER(G98)),INDEX('Country weights'!$B$6:$FB$133,MATCH(Goods!$BD98,'Country weights'!$A$6:$A$133,0),MATCH(Goods!BI$1,'Country weights'!$B$3:$FB$3,0)),"")</f>
        <v>3.1493217726881986E-3</v>
      </c>
      <c r="BJ98" s="44">
        <f>IF(AND(ISNUMBER(H97),ISNUMBER(H98)),INDEX('Country weights'!$B$6:$FB$133,MATCH(Goods!$BD98,'Country weights'!$A$6:$A$133,0),MATCH(Goods!BJ$1,'Country weights'!$B$3:$FB$3,0)),"")</f>
        <v>1.7129079032089503E-2</v>
      </c>
      <c r="BK98" s="44">
        <f>IF(AND(ISNUMBER(I97),ISNUMBER(I98)),INDEX('Country weights'!$B$6:$FB$133,MATCH(Goods!$BD98,'Country weights'!$A$6:$A$133,0),MATCH(Goods!BK$1,'Country weights'!$B$3:$FB$3,0)),"")</f>
        <v>1.4512557001862512E-2</v>
      </c>
      <c r="BL98" s="44">
        <f>IF(AND(ISNUMBER(J97),ISNUMBER(J98)),INDEX('Country weights'!$B$6:$FB$133,MATCH(Goods!$BD98,'Country weights'!$A$6:$A$133,0),MATCH(Goods!BL$1,'Country weights'!$B$3:$FB$3,0)),"")</f>
        <v>4.5842625272538564E-3</v>
      </c>
      <c r="BM98" s="44">
        <f>IF(AND(ISNUMBER(K97),ISNUMBER(K98)),INDEX('Country weights'!$B$6:$FB$133,MATCH(Goods!$BD98,'Country weights'!$A$6:$A$133,0),MATCH(Goods!BM$1,'Country weights'!$B$3:$FB$3,0)),"")</f>
        <v>2.8345635772739554E-2</v>
      </c>
      <c r="BN98" s="44">
        <f>IF(AND(ISNUMBER(L97),ISNUMBER(L98)),INDEX('Country weights'!$B$6:$FB$133,MATCH(Goods!$BD98,'Country weights'!$A$6:$A$133,0),MATCH(Goods!BN$1,'Country weights'!$B$3:$FB$3,0)),"")</f>
        <v>2.0851823007439637E-3</v>
      </c>
      <c r="BO98" s="44">
        <f>IF(AND(ISNUMBER(M97),ISNUMBER(M98)),INDEX('Country weights'!$B$6:$FB$133,MATCH(Goods!$BD98,'Country weights'!$A$6:$A$133,0),MATCH(Goods!BO$1,'Country weights'!$B$3:$FB$3,0)),"")</f>
        <v>9.2053417777132659E-3</v>
      </c>
      <c r="BP98" s="44">
        <f>IF(AND(ISNUMBER(N97),ISNUMBER(N98)),INDEX('Country weights'!$B$6:$FB$133,MATCH(Goods!$BD98,'Country weights'!$A$6:$A$133,0),MATCH(Goods!BP$1,'Country weights'!$B$3:$FB$3,0)),"")</f>
        <v>6.561264072087008E-3</v>
      </c>
      <c r="BQ98" s="44">
        <f>IF(AND(ISNUMBER(O97),ISNUMBER(O98)),INDEX('Country weights'!$B$6:$FB$133,MATCH(Goods!$BD98,'Country weights'!$A$6:$A$133,0),MATCH(Goods!BQ$1,'Country weights'!$B$3:$FB$3,0)),"")</f>
        <v>5.2869835713156895E-3</v>
      </c>
      <c r="BR98" s="44">
        <f>IF(AND(ISNUMBER(P97),ISNUMBER(P98)),INDEX('Country weights'!$B$6:$FB$133,MATCH(Goods!$BD98,'Country weights'!$A$6:$A$133,0),MATCH(Goods!BR$1,'Country weights'!$B$3:$FB$3,0)),"")</f>
        <v>1.3406873389365781E-2</v>
      </c>
      <c r="BS98" s="44">
        <f>IF(AND(ISNUMBER(Q97),ISNUMBER(Q98)),INDEX('Country weights'!$B$6:$FB$133,MATCH(Goods!$BD98,'Country weights'!$A$6:$A$133,0),MATCH(Goods!BS$1,'Country weights'!$B$3:$FB$3,0)),"")</f>
        <v>9.6010750042870192E-3</v>
      </c>
      <c r="BT98" s="44">
        <f>IF(AND(ISNUMBER(R97),ISNUMBER(R98)),INDEX('Country weights'!$B$6:$FB$133,MATCH(Goods!$BD98,'Country weights'!$A$6:$A$133,0),MATCH(Goods!BT$1,'Country weights'!$B$3:$FB$3,0)),"")</f>
        <v>8.0741256406682838E-3</v>
      </c>
      <c r="BU98" s="44">
        <f>IF(AND(ISNUMBER(S97),ISNUMBER(S98)),INDEX('Country weights'!$B$6:$FB$133,MATCH(Goods!$BD98,'Country weights'!$A$6:$A$133,0),MATCH(Goods!BU$1,'Country weights'!$B$3:$FB$3,0)),"")</f>
        <v>2.5663475604580443E-2</v>
      </c>
      <c r="BV98" s="44">
        <f>IF(AND(ISNUMBER(T97),ISNUMBER(T98)),INDEX('Country weights'!$B$6:$FB$133,MATCH(Goods!$BD98,'Country weights'!$A$6:$A$133,0),MATCH(Goods!BV$1,'Country weights'!$B$3:$FB$3,0)),"")</f>
        <v>1.4586891395257763E-2</v>
      </c>
      <c r="BW98" s="44">
        <f>IF(AND(ISNUMBER(U97),ISNUMBER(U98)),INDEX('Country weights'!$B$6:$FB$133,MATCH(Goods!$BD98,'Country weights'!$A$6:$A$133,0),MATCH(Goods!BW$1,'Country weights'!$B$3:$FB$3,0)),"")</f>
        <v>3.8923384731428166E-2</v>
      </c>
      <c r="BX98" s="44">
        <f>IF(AND(ISNUMBER(V97),ISNUMBER(V98)),INDEX('Country weights'!$B$6:$FB$133,MATCH(Goods!$BD98,'Country weights'!$A$6:$A$133,0),MATCH(Goods!BX$1,'Country weights'!$B$3:$FB$3,0)),"")</f>
        <v>3.3300111785786957E-2</v>
      </c>
      <c r="BY98" s="44">
        <f>IF(AND(ISNUMBER(W97),ISNUMBER(W98)),INDEX('Country weights'!$B$6:$FB$133,MATCH(Goods!$BD98,'Country weights'!$A$6:$A$133,0),MATCH(Goods!BY$1,'Country weights'!$B$3:$FB$3,0)),"")</f>
        <v>2.8979029198918309E-2</v>
      </c>
      <c r="BZ98" s="44">
        <f>IF(AND(ISNUMBER(X97),ISNUMBER(X98)),INDEX('Country weights'!$B$6:$FB$133,MATCH(Goods!$BD98,'Country weights'!$A$6:$A$133,0),MATCH(Goods!BZ$1,'Country weights'!$B$3:$FB$3,0)),"")</f>
        <v>1.9031066311031287E-2</v>
      </c>
      <c r="CA98" s="44">
        <f>IF(AND(ISNUMBER(Y97),ISNUMBER(Y98)),INDEX('Country weights'!$B$6:$FB$133,MATCH(Goods!$BD98,'Country weights'!$A$6:$A$133,0),MATCH(Goods!CA$1,'Country weights'!$B$3:$FB$3,0)),"")</f>
        <v>3.2041881208370988E-2</v>
      </c>
      <c r="CB98" s="44">
        <f>IF(AND(ISNUMBER(Z97),ISNUMBER(Z98)),INDEX('Country weights'!$B$6:$FB$133,MATCH(Goods!$BD98,'Country weights'!$A$6:$A$133,0),MATCH(Goods!CB$1,'Country weights'!$B$3:$FB$3,0)),"")</f>
        <v>1.1908244463976269E-2</v>
      </c>
      <c r="CC98" s="44" t="str">
        <f>IF(AND(ISNUMBER(AA97),ISNUMBER(AA98)),INDEX('Country weights'!$B$6:$FB$133,MATCH(Goods!$BD98,'Country weights'!$A$6:$A$133,0),MATCH(Goods!CC$1,'Country weights'!$B$3:$FB$3,0)),"")</f>
        <v/>
      </c>
      <c r="CD98" s="46">
        <f t="shared" si="163"/>
        <v>0.64494501596624998</v>
      </c>
      <c r="CF98" s="39">
        <f t="shared" si="164"/>
        <v>42735</v>
      </c>
      <c r="CG98" s="45">
        <f t="shared" si="165"/>
        <v>0.27853524805357543</v>
      </c>
      <c r="CH98" s="45">
        <f t="shared" si="112"/>
        <v>8.4355203310941318E-2</v>
      </c>
      <c r="CI98" s="45">
        <f t="shared" si="113"/>
        <v>7.842967427728513E-2</v>
      </c>
      <c r="CJ98" s="45">
        <f t="shared" si="114"/>
        <v>5.262776374037758E-2</v>
      </c>
      <c r="CK98" s="45">
        <f t="shared" si="115"/>
        <v>4.8830856812962838E-3</v>
      </c>
      <c r="CL98" s="45">
        <f t="shared" si="116"/>
        <v>2.6558975739082027E-2</v>
      </c>
      <c r="CM98" s="45">
        <f t="shared" si="117"/>
        <v>2.2502006593724814E-2</v>
      </c>
      <c r="CN98" s="45">
        <f t="shared" si="118"/>
        <v>7.1079896948823794E-3</v>
      </c>
      <c r="CO98" s="45">
        <f t="shared" si="119"/>
        <v>4.3950468754723866E-2</v>
      </c>
      <c r="CP98" s="45">
        <f t="shared" si="120"/>
        <v>3.2331163884102045E-3</v>
      </c>
      <c r="CQ98" s="45">
        <f t="shared" si="121"/>
        <v>1.427306444708611E-2</v>
      </c>
      <c r="CR98" s="45">
        <f t="shared" si="122"/>
        <v>1.0173369682153431E-2</v>
      </c>
      <c r="CS98" s="45">
        <f t="shared" si="123"/>
        <v>8.1975725688720694E-3</v>
      </c>
      <c r="CT98" s="45">
        <f t="shared" si="124"/>
        <v>2.0787622289443915E-2</v>
      </c>
      <c r="CU98" s="45">
        <f t="shared" si="125"/>
        <v>1.4886656639873071E-2</v>
      </c>
      <c r="CV98" s="45">
        <f t="shared" si="126"/>
        <v>1.2519091458628782E-2</v>
      </c>
      <c r="CW98" s="45">
        <f t="shared" si="127"/>
        <v>3.979172637861491E-2</v>
      </c>
      <c r="CX98" s="45">
        <f t="shared" si="128"/>
        <v>2.2617263540526525E-2</v>
      </c>
      <c r="CY98" s="45">
        <f t="shared" si="129"/>
        <v>6.0351477673044038E-2</v>
      </c>
      <c r="CZ98" s="45">
        <f t="shared" si="130"/>
        <v>5.1632481779701908E-2</v>
      </c>
      <c r="DA98" s="45">
        <f t="shared" si="131"/>
        <v>4.4932557786344356E-2</v>
      </c>
      <c r="DB98" s="45">
        <f t="shared" si="132"/>
        <v>2.9508044623802757E-2</v>
      </c>
      <c r="DC98" s="45">
        <f t="shared" si="133"/>
        <v>4.9681570389944286E-2</v>
      </c>
      <c r="DD98" s="45">
        <f t="shared" si="134"/>
        <v>1.846396850766489E-2</v>
      </c>
      <c r="DE98" s="45" t="str">
        <f t="shared" si="135"/>
        <v/>
      </c>
      <c r="DF98" s="46">
        <f t="shared" si="166"/>
        <v>0.99999999999999989</v>
      </c>
      <c r="DG98" s="47">
        <f>SUMPRODUCT(AD98:BB98,CG98:DE98,'Sector weights'!B85:Z85)</f>
        <v>1.3994332031386278</v>
      </c>
      <c r="DI98" s="45">
        <f>IF(AND(ISNUMBER(C97),ISNUMBER(C98)),CG98*'Sector weights'!B85,"")</f>
        <v>0.22504995637534755</v>
      </c>
      <c r="DJ98" s="45">
        <f>IF(AND(ISNUMBER(D97),ISNUMBER(D98)),CH98*'Sector weights'!C85,"")</f>
        <v>6.2051476461120338E-2</v>
      </c>
      <c r="DK98" s="45">
        <f>IF(AND(ISNUMBER(E97),ISNUMBER(E98)),CI98*'Sector weights'!D85,"")</f>
        <v>6.1303906639154852E-2</v>
      </c>
      <c r="DL98" s="45">
        <f>IF(AND(ISNUMBER(F97),ISNUMBER(F98)),CJ98*'Sector weights'!E85,"")</f>
        <v>4.2010837483251663E-2</v>
      </c>
      <c r="DM98" s="45">
        <f>IF(AND(ISNUMBER(G97),ISNUMBER(G98)),CK98*'Sector weights'!F85,"")</f>
        <v>3.7259085798893995E-3</v>
      </c>
      <c r="DN98" s="45">
        <f>IF(AND(ISNUMBER(H97),ISNUMBER(H98)),CL98*'Sector weights'!G85,"")</f>
        <v>1.9124165143684146E-2</v>
      </c>
      <c r="DO98" s="45">
        <f>IF(AND(ISNUMBER(I97),ISNUMBER(I98)),CM98*'Sector weights'!H85,"")</f>
        <v>1.8237078899949286E-2</v>
      </c>
      <c r="DP98" s="45">
        <f>IF(AND(ISNUMBER(J97),ISNUMBER(J98)),CN98*'Sector weights'!I85,"")</f>
        <v>6.0424438819176446E-3</v>
      </c>
      <c r="DQ98" s="45">
        <f>IF(AND(ISNUMBER(K97),ISNUMBER(K98)),CO98*'Sector weights'!J85,"")</f>
        <v>4.0713455820217313E-2</v>
      </c>
      <c r="DR98" s="45">
        <f>IF(AND(ISNUMBER(L97),ISNUMBER(L98)),CP98*'Sector weights'!K85,"")</f>
        <v>2.7853925161896503E-3</v>
      </c>
      <c r="DS98" s="45">
        <f>IF(AND(ISNUMBER(M97),ISNUMBER(M98)),CQ98*'Sector weights'!L85,"")</f>
        <v>1.2182474476583476E-2</v>
      </c>
      <c r="DT98" s="45">
        <f>IF(AND(ISNUMBER(N97),ISNUMBER(N98)),CR98*'Sector weights'!M85,"")</f>
        <v>8.6191133654247298E-3</v>
      </c>
      <c r="DU98" s="45">
        <f>IF(AND(ISNUMBER(O97),ISNUMBER(O98)),CS98*'Sector weights'!N85,"")</f>
        <v>6.9800663067281447E-3</v>
      </c>
      <c r="DV98" s="45">
        <f>IF(AND(ISNUMBER(P97),ISNUMBER(P98)),CT98*'Sector weights'!O85,"")</f>
        <v>1.3937953943588925E-2</v>
      </c>
      <c r="DW98" s="45">
        <f>IF(AND(ISNUMBER(Q97),ISNUMBER(Q98)),CU98*'Sector weights'!P85,"")</f>
        <v>8.617438208510431E-3</v>
      </c>
      <c r="DX98" s="45">
        <f>IF(AND(ISNUMBER(R97),ISNUMBER(R98)),CV98*'Sector weights'!Q85,"")</f>
        <v>8.3753045475888372E-3</v>
      </c>
      <c r="DY98" s="45">
        <f>IF(AND(ISNUMBER(S97),ISNUMBER(S98)),CW98*'Sector weights'!R85,"")</f>
        <v>2.6545734552350833E-2</v>
      </c>
      <c r="DZ98" s="45">
        <f>IF(AND(ISNUMBER(T97),ISNUMBER(T98)),CX98*'Sector weights'!S85,"")</f>
        <v>1.9121461188754168E-2</v>
      </c>
      <c r="EA98" s="45">
        <f>IF(AND(ISNUMBER(U97),ISNUMBER(U98)),CY98*'Sector weights'!T85,"")</f>
        <v>5.3165363950675233E-2</v>
      </c>
      <c r="EB98" s="45">
        <f>IF(AND(ISNUMBER(V97),ISNUMBER(V98)),CZ98*'Sector weights'!U85,"")</f>
        <v>4.0303207932390527E-2</v>
      </c>
      <c r="EC98" s="45">
        <f>IF(AND(ISNUMBER(W97),ISNUMBER(W98)),DA98*'Sector weights'!V85,"")</f>
        <v>2.8953946936741349E-2</v>
      </c>
      <c r="ED98" s="45">
        <f>IF(AND(ISNUMBER(X97),ISNUMBER(X98)),DB98*'Sector weights'!W85,"")</f>
        <v>2.4350242693079612E-2</v>
      </c>
      <c r="EE98" s="45">
        <f>IF(AND(ISNUMBER(Y97),ISNUMBER(Y98)),DC98*'Sector weights'!X85,"")</f>
        <v>4.2659713285276894E-2</v>
      </c>
      <c r="EF98" s="45">
        <f>IF(AND(ISNUMBER(Z97),ISNUMBER(Z98)),DD98*'Sector weights'!Y85,"")</f>
        <v>1.4486606350199724E-2</v>
      </c>
      <c r="EG98" s="45" t="str">
        <f>IF(AND(ISNUMBER(AA97),ISNUMBER(AA98)),DE98*'Sector weights'!Z85,"")</f>
        <v/>
      </c>
      <c r="EH98" s="46">
        <f t="shared" si="167"/>
        <v>0.78934324953861468</v>
      </c>
      <c r="EI98" s="47">
        <f t="shared" si="168"/>
        <v>1.3994332031386278</v>
      </c>
      <c r="EK98" s="39">
        <f t="shared" si="169"/>
        <v>42735</v>
      </c>
      <c r="EL98" s="45">
        <f t="shared" si="170"/>
        <v>0.28511038322921406</v>
      </c>
      <c r="EM98" s="45">
        <f t="shared" si="136"/>
        <v>7.8611524830788815E-2</v>
      </c>
      <c r="EN98" s="45">
        <f t="shared" si="137"/>
        <v>7.7664446582634467E-2</v>
      </c>
      <c r="EO98" s="45">
        <f t="shared" si="138"/>
        <v>5.3222520757360947E-2</v>
      </c>
      <c r="EP98" s="45">
        <f t="shared" si="139"/>
        <v>4.7202640702473358E-3</v>
      </c>
      <c r="EQ98" s="45">
        <f t="shared" si="140"/>
        <v>2.4227945389870078E-2</v>
      </c>
      <c r="ER98" s="45">
        <f t="shared" si="141"/>
        <v>2.3104117138658228E-2</v>
      </c>
      <c r="ES98" s="45">
        <f t="shared" si="142"/>
        <v>7.6550269929457956E-3</v>
      </c>
      <c r="ET98" s="45">
        <f t="shared" si="143"/>
        <v>5.1578899096198089E-2</v>
      </c>
      <c r="EU98" s="45">
        <f t="shared" si="144"/>
        <v>3.5287468636968295E-3</v>
      </c>
      <c r="EV98" s="45">
        <f t="shared" si="145"/>
        <v>1.5433684247891334E-2</v>
      </c>
      <c r="EW98" s="45">
        <f t="shared" si="146"/>
        <v>1.0919347660808851E-2</v>
      </c>
      <c r="EX98" s="45">
        <f t="shared" si="147"/>
        <v>8.8428783179030409E-3</v>
      </c>
      <c r="EY98" s="45">
        <f t="shared" si="148"/>
        <v>1.7657659011761879E-2</v>
      </c>
      <c r="EZ98" s="45">
        <f t="shared" si="149"/>
        <v>1.0917225444757371E-2</v>
      </c>
      <c r="FA98" s="45">
        <f t="shared" si="150"/>
        <v>1.0610472126650039E-2</v>
      </c>
      <c r="FB98" s="45">
        <f t="shared" si="151"/>
        <v>3.3630153381139692E-2</v>
      </c>
      <c r="FC98" s="45">
        <f t="shared" si="152"/>
        <v>2.4224519814327931E-2</v>
      </c>
      <c r="FD98" s="45">
        <f t="shared" si="153"/>
        <v>6.7353922367425503E-2</v>
      </c>
      <c r="FE98" s="45">
        <f t="shared" si="154"/>
        <v>5.1059165902727965E-2</v>
      </c>
      <c r="FF98" s="45">
        <f t="shared" si="155"/>
        <v>3.6681059797072375E-2</v>
      </c>
      <c r="FG98" s="45">
        <f t="shared" si="156"/>
        <v>3.0848737488174842E-2</v>
      </c>
      <c r="FH98" s="45">
        <f t="shared" si="157"/>
        <v>5.4044565922635388E-2</v>
      </c>
      <c r="FI98" s="45">
        <f t="shared" si="158"/>
        <v>1.835273356510923E-2</v>
      </c>
      <c r="FJ98" s="45" t="str">
        <f t="shared" si="159"/>
        <v/>
      </c>
      <c r="FK98" s="46">
        <f t="shared" si="171"/>
        <v>1.0000000000000002</v>
      </c>
      <c r="FL98" s="47">
        <f t="shared" si="172"/>
        <v>1.7729083056789574</v>
      </c>
    </row>
    <row r="99" spans="1:168" x14ac:dyDescent="0.2">
      <c r="A99" t="s">
        <v>56</v>
      </c>
      <c r="B99" s="11">
        <v>42825</v>
      </c>
      <c r="C99" s="2">
        <v>2338.1</v>
      </c>
      <c r="D99" s="3">
        <v>151120</v>
      </c>
      <c r="E99" s="9">
        <v>76241.100000000006</v>
      </c>
      <c r="F99" s="3">
        <v>561787</v>
      </c>
      <c r="G99" s="3">
        <v>15081</v>
      </c>
      <c r="H99" s="2">
        <v>91468</v>
      </c>
      <c r="I99" s="2">
        <v>1344782.4</v>
      </c>
      <c r="J99" s="2">
        <v>10891362.4</v>
      </c>
      <c r="K99" s="2">
        <v>2157652.7557585146</v>
      </c>
      <c r="L99" s="9">
        <v>12792.9673</v>
      </c>
      <c r="M99" s="3">
        <v>750006</v>
      </c>
      <c r="N99" s="9">
        <v>7805.9380000000001</v>
      </c>
      <c r="O99" s="2">
        <v>78210.2</v>
      </c>
      <c r="P99" s="2">
        <v>31188.2</v>
      </c>
      <c r="Q99" s="3">
        <v>157203</v>
      </c>
      <c r="R99" s="3">
        <v>230646</v>
      </c>
      <c r="S99" s="2">
        <v>61979.4</v>
      </c>
      <c r="T99" s="2">
        <v>212150.39999999999</v>
      </c>
      <c r="U99" s="3">
        <v>1314074</v>
      </c>
      <c r="V99" s="2">
        <v>129757.4</v>
      </c>
      <c r="W99" s="2">
        <v>105711.8</v>
      </c>
      <c r="X99" s="3">
        <v>1934804.732725003</v>
      </c>
      <c r="Y99" s="2">
        <v>408834.5</v>
      </c>
      <c r="Z99" s="3">
        <v>166184</v>
      </c>
      <c r="AA99" s="3" t="e">
        <v>#N/A</v>
      </c>
      <c r="AC99" s="43">
        <f t="shared" si="160"/>
        <v>42825</v>
      </c>
      <c r="AD99" s="45">
        <f t="shared" si="161"/>
        <v>1.2339799099411186</v>
      </c>
      <c r="AE99" s="45">
        <f t="shared" si="88"/>
        <v>1.0782031730743435</v>
      </c>
      <c r="AF99" s="45">
        <f t="shared" si="89"/>
        <v>2.206716267846387</v>
      </c>
      <c r="AG99" s="45">
        <f t="shared" si="90"/>
        <v>3.825056829732576</v>
      </c>
      <c r="AH99" s="45">
        <f t="shared" si="91"/>
        <v>0.72129833700660395</v>
      </c>
      <c r="AI99" s="45">
        <f t="shared" si="92"/>
        <v>4.0721819567864026</v>
      </c>
      <c r="AJ99" s="45">
        <f t="shared" si="93"/>
        <v>-0.32810330673701538</v>
      </c>
      <c r="AK99" s="45">
        <f t="shared" si="94"/>
        <v>1.703783779664958</v>
      </c>
      <c r="AL99" s="45">
        <f t="shared" si="95"/>
        <v>4.4444930888259959</v>
      </c>
      <c r="AM99" s="45">
        <f t="shared" si="96"/>
        <v>2.8288148247490819</v>
      </c>
      <c r="AN99" s="45">
        <f t="shared" si="97"/>
        <v>3.0055402803376374</v>
      </c>
      <c r="AO99" s="45">
        <f t="shared" si="98"/>
        <v>7.4835943702713958</v>
      </c>
      <c r="AP99" s="45">
        <f t="shared" si="99"/>
        <v>2.0810328939983691</v>
      </c>
      <c r="AQ99" s="45">
        <f t="shared" si="100"/>
        <v>0.55325212950485536</v>
      </c>
      <c r="AR99" s="45">
        <f t="shared" si="101"/>
        <v>-1.8180796182719838</v>
      </c>
      <c r="AS99" s="45">
        <f t="shared" si="102"/>
        <v>1.5743974351634549</v>
      </c>
      <c r="AT99" s="45">
        <f t="shared" si="103"/>
        <v>-6.5605726423955009</v>
      </c>
      <c r="AU99" s="45">
        <f t="shared" si="104"/>
        <v>7.0070710784870149</v>
      </c>
      <c r="AV99" s="45">
        <f t="shared" si="105"/>
        <v>0.96247004526153201</v>
      </c>
      <c r="AW99" s="45">
        <f t="shared" si="106"/>
        <v>4.5371784708392093</v>
      </c>
      <c r="AX99" s="45">
        <f t="shared" si="107"/>
        <v>-2.7258564828234189</v>
      </c>
      <c r="AY99" s="45">
        <f t="shared" si="108"/>
        <v>-7.1017490089924751</v>
      </c>
      <c r="AZ99" s="45">
        <f t="shared" si="109"/>
        <v>3.5438225923280608</v>
      </c>
      <c r="BA99" s="45">
        <f t="shared" si="110"/>
        <v>10.486600049198525</v>
      </c>
      <c r="BB99" s="45" t="str">
        <f t="shared" si="111"/>
        <v/>
      </c>
      <c r="BD99" s="39">
        <f t="shared" si="162"/>
        <v>42825</v>
      </c>
      <c r="BE99" s="44">
        <f>IF(AND(ISNUMBER(C98),ISNUMBER(C99)),INDEX('Country weights'!$B$6:$FB$133,MATCH(Goods!$BD99,'Country weights'!$A$6:$A$133,0),MATCH(Goods!BE$1,'Country weights'!$B$3:$FB$3,0)),"")</f>
        <v>0.17443411406632076</v>
      </c>
      <c r="BF99" s="44">
        <f>IF(AND(ISNUMBER(D98),ISNUMBER(D99)),INDEX('Country weights'!$B$6:$FB$133,MATCH(Goods!$BD99,'Country weights'!$A$6:$A$133,0),MATCH(Goods!BF$1,'Country weights'!$B$3:$FB$3,0)),"")</f>
        <v>5.145466153431235E-2</v>
      </c>
      <c r="BG99" s="44">
        <f>IF(AND(ISNUMBER(E98),ISNUMBER(E99)),INDEX('Country weights'!$B$6:$FB$133,MATCH(Goods!$BD99,'Country weights'!$A$6:$A$133,0),MATCH(Goods!BG$1,'Country weights'!$B$3:$FB$3,0)),"")</f>
        <v>4.9980907064058416E-2</v>
      </c>
      <c r="BH99" s="44">
        <f>IF(AND(ISNUMBER(F98),ISNUMBER(F99)),INDEX('Country weights'!$B$6:$FB$133,MATCH(Goods!$BD99,'Country weights'!$A$6:$A$133,0),MATCH(Goods!BH$1,'Country weights'!$B$3:$FB$3,0)),"")</f>
        <v>3.3093142187302096E-2</v>
      </c>
      <c r="BI99" s="44">
        <f>IF(AND(ISNUMBER(G98),ISNUMBER(G99)),INDEX('Country weights'!$B$6:$FB$133,MATCH(Goods!$BD99,'Country weights'!$A$6:$A$133,0),MATCH(Goods!BI$1,'Country weights'!$B$3:$FB$3,0)),"")</f>
        <v>3.1983408640093038E-3</v>
      </c>
      <c r="BJ99" s="44">
        <f>IF(AND(ISNUMBER(H98),ISNUMBER(H99)),INDEX('Country weights'!$B$6:$FB$133,MATCH(Goods!$BD99,'Country weights'!$A$6:$A$133,0),MATCH(Goods!BJ$1,'Country weights'!$B$3:$FB$3,0)),"")</f>
        <v>1.7289506321197252E-2</v>
      </c>
      <c r="BK99" s="44">
        <f>IF(AND(ISNUMBER(I98),ISNUMBER(I99)),INDEX('Country weights'!$B$6:$FB$133,MATCH(Goods!$BD99,'Country weights'!$A$6:$A$133,0),MATCH(Goods!BK$1,'Country weights'!$B$3:$FB$3,0)),"")</f>
        <v>1.4776218385606745E-2</v>
      </c>
      <c r="BL99" s="44">
        <f>IF(AND(ISNUMBER(J98),ISNUMBER(J99)),INDEX('Country weights'!$B$6:$FB$133,MATCH(Goods!$BD99,'Country weights'!$A$6:$A$133,0),MATCH(Goods!BL$1,'Country weights'!$B$3:$FB$3,0)),"")</f>
        <v>4.5469456880816586E-3</v>
      </c>
      <c r="BM99" s="44">
        <f>IF(AND(ISNUMBER(K98),ISNUMBER(K99)),INDEX('Country weights'!$B$6:$FB$133,MATCH(Goods!$BD99,'Country weights'!$A$6:$A$133,0),MATCH(Goods!BM$1,'Country weights'!$B$3:$FB$3,0)),"")</f>
        <v>2.8059763803121664E-2</v>
      </c>
      <c r="BN99" s="44">
        <f>IF(AND(ISNUMBER(L98),ISNUMBER(L99)),INDEX('Country weights'!$B$6:$FB$133,MATCH(Goods!$BD99,'Country weights'!$A$6:$A$133,0),MATCH(Goods!BN$1,'Country weights'!$B$3:$FB$3,0)),"")</f>
        <v>2.2166615259452752E-3</v>
      </c>
      <c r="BO99" s="44">
        <f>IF(AND(ISNUMBER(M98),ISNUMBER(M99)),INDEX('Country weights'!$B$6:$FB$133,MATCH(Goods!$BD99,'Country weights'!$A$6:$A$133,0),MATCH(Goods!BO$1,'Country weights'!$B$3:$FB$3,0)),"")</f>
        <v>9.3230156909890338E-3</v>
      </c>
      <c r="BP99" s="44">
        <f>IF(AND(ISNUMBER(N98),ISNUMBER(N99)),INDEX('Country weights'!$B$6:$FB$133,MATCH(Goods!$BD99,'Country weights'!$A$6:$A$133,0),MATCH(Goods!BP$1,'Country weights'!$B$3:$FB$3,0)),"")</f>
        <v>6.7643842664203103E-3</v>
      </c>
      <c r="BQ99" s="44">
        <f>IF(AND(ISNUMBER(O98),ISNUMBER(O99)),INDEX('Country weights'!$B$6:$FB$133,MATCH(Goods!$BD99,'Country weights'!$A$6:$A$133,0),MATCH(Goods!BQ$1,'Country weights'!$B$3:$FB$3,0)),"")</f>
        <v>5.626172189492332E-3</v>
      </c>
      <c r="BR99" s="44">
        <f>IF(AND(ISNUMBER(P98),ISNUMBER(P99)),INDEX('Country weights'!$B$6:$FB$133,MATCH(Goods!$BD99,'Country weights'!$A$6:$A$133,0),MATCH(Goods!BR$1,'Country weights'!$B$3:$FB$3,0)),"")</f>
        <v>1.3260398535371551E-2</v>
      </c>
      <c r="BS99" s="44">
        <f>IF(AND(ISNUMBER(Q98),ISNUMBER(Q99)),INDEX('Country weights'!$B$6:$FB$133,MATCH(Goods!$BD99,'Country weights'!$A$6:$A$133,0),MATCH(Goods!BS$1,'Country weights'!$B$3:$FB$3,0)),"")</f>
        <v>9.4875773709195508E-3</v>
      </c>
      <c r="BT99" s="44">
        <f>IF(AND(ISNUMBER(R98),ISNUMBER(R99)),INDEX('Country weights'!$B$6:$FB$133,MATCH(Goods!$BD99,'Country weights'!$A$6:$A$133,0),MATCH(Goods!BT$1,'Country weights'!$B$3:$FB$3,0)),"")</f>
        <v>7.7568689510253037E-3</v>
      </c>
      <c r="BU99" s="44">
        <f>IF(AND(ISNUMBER(S98),ISNUMBER(S99)),INDEX('Country weights'!$B$6:$FB$133,MATCH(Goods!$BD99,'Country weights'!$A$6:$A$133,0),MATCH(Goods!BU$1,'Country weights'!$B$3:$FB$3,0)),"")</f>
        <v>2.381268958303934E-2</v>
      </c>
      <c r="BV99" s="44">
        <f>IF(AND(ISNUMBER(T98),ISNUMBER(T99)),INDEX('Country weights'!$B$6:$FB$133,MATCH(Goods!$BD99,'Country weights'!$A$6:$A$133,0),MATCH(Goods!BV$1,'Country weights'!$B$3:$FB$3,0)),"")</f>
        <v>1.546183987083867E-2</v>
      </c>
      <c r="BW99" s="44">
        <f>IF(AND(ISNUMBER(U98),ISNUMBER(U99)),INDEX('Country weights'!$B$6:$FB$133,MATCH(Goods!$BD99,'Country weights'!$A$6:$A$133,0),MATCH(Goods!BW$1,'Country weights'!$B$3:$FB$3,0)),"")</f>
        <v>3.8138313563977337E-2</v>
      </c>
      <c r="BX99" s="44">
        <f>IF(AND(ISNUMBER(V98),ISNUMBER(V99)),INDEX('Country weights'!$B$6:$FB$133,MATCH(Goods!$BD99,'Country weights'!$A$6:$A$133,0),MATCH(Goods!BX$1,'Country weights'!$B$3:$FB$3,0)),"")</f>
        <v>3.5373013924973037E-2</v>
      </c>
      <c r="BY99" s="44">
        <f>IF(AND(ISNUMBER(W98),ISNUMBER(W99)),INDEX('Country weights'!$B$6:$FB$133,MATCH(Goods!$BD99,'Country weights'!$A$6:$A$133,0),MATCH(Goods!BY$1,'Country weights'!$B$3:$FB$3,0)),"")</f>
        <v>2.9665539033766446E-2</v>
      </c>
      <c r="BZ99" s="44">
        <f>IF(AND(ISNUMBER(X98),ISNUMBER(X99)),INDEX('Country weights'!$B$6:$FB$133,MATCH(Goods!$BD99,'Country weights'!$A$6:$A$133,0),MATCH(Goods!BZ$1,'Country weights'!$B$3:$FB$3,0)),"")</f>
        <v>1.8809305064264557E-2</v>
      </c>
      <c r="CA99" s="44">
        <f>IF(AND(ISNUMBER(Y98),ISNUMBER(Y99)),INDEX('Country weights'!$B$6:$FB$133,MATCH(Goods!$BD99,'Country weights'!$A$6:$A$133,0),MATCH(Goods!CA$1,'Country weights'!$B$3:$FB$3,0)),"")</f>
        <v>3.4978303815307817E-2</v>
      </c>
      <c r="CB99" s="44">
        <f>IF(AND(ISNUMBER(Z98),ISNUMBER(Z99)),INDEX('Country weights'!$B$6:$FB$133,MATCH(Goods!$BD99,'Country weights'!$A$6:$A$133,0),MATCH(Goods!CB$1,'Country weights'!$B$3:$FB$3,0)),"")</f>
        <v>1.2021632000876524E-2</v>
      </c>
      <c r="CC99" s="44" t="str">
        <f>IF(AND(ISNUMBER(AA98),ISNUMBER(AA99)),INDEX('Country weights'!$B$6:$FB$133,MATCH(Goods!$BD99,'Country weights'!$A$6:$A$133,0),MATCH(Goods!CC$1,'Country weights'!$B$3:$FB$3,0)),"")</f>
        <v/>
      </c>
      <c r="CD99" s="46">
        <f t="shared" si="163"/>
        <v>0.63952931530121726</v>
      </c>
      <c r="CF99" s="39">
        <f t="shared" si="164"/>
        <v>42825</v>
      </c>
      <c r="CG99" s="45">
        <f t="shared" si="165"/>
        <v>0.27275389867650174</v>
      </c>
      <c r="CH99" s="45">
        <f t="shared" si="112"/>
        <v>8.0457080392127595E-2</v>
      </c>
      <c r="CI99" s="45">
        <f t="shared" si="113"/>
        <v>7.8152644246679281E-2</v>
      </c>
      <c r="CJ99" s="45">
        <f t="shared" si="114"/>
        <v>5.1746091063417918E-2</v>
      </c>
      <c r="CK99" s="45">
        <f t="shared" si="115"/>
        <v>5.0010856226393478E-3</v>
      </c>
      <c r="CL99" s="45">
        <f t="shared" si="116"/>
        <v>2.7034736184148062E-2</v>
      </c>
      <c r="CM99" s="45">
        <f t="shared" si="117"/>
        <v>2.3104833558172656E-2</v>
      </c>
      <c r="CN99" s="45">
        <f t="shared" si="118"/>
        <v>7.1098315265502015E-3</v>
      </c>
      <c r="CO99" s="45">
        <f t="shared" si="119"/>
        <v>4.3875649062163104E-2</v>
      </c>
      <c r="CP99" s="45">
        <f t="shared" si="120"/>
        <v>3.4660827469671679E-3</v>
      </c>
      <c r="CQ99" s="45">
        <f t="shared" si="121"/>
        <v>1.4577933283008158E-2</v>
      </c>
      <c r="CR99" s="45">
        <f t="shared" si="122"/>
        <v>1.0577129311475419E-2</v>
      </c>
      <c r="CS99" s="45">
        <f t="shared" si="123"/>
        <v>8.7973640220736626E-3</v>
      </c>
      <c r="CT99" s="45">
        <f t="shared" si="124"/>
        <v>2.0734621882229003E-2</v>
      </c>
      <c r="CU99" s="45">
        <f t="shared" si="125"/>
        <v>1.4835250150262333E-2</v>
      </c>
      <c r="CV99" s="45">
        <f t="shared" si="126"/>
        <v>1.2129027967032021E-2</v>
      </c>
      <c r="CW99" s="45">
        <f t="shared" si="127"/>
        <v>3.7234711550046151E-2</v>
      </c>
      <c r="CX99" s="45">
        <f t="shared" si="128"/>
        <v>2.4176905578685112E-2</v>
      </c>
      <c r="CY99" s="45">
        <f t="shared" si="129"/>
        <v>5.9634973177131456E-2</v>
      </c>
      <c r="CZ99" s="45">
        <f t="shared" si="130"/>
        <v>5.5311012456578955E-2</v>
      </c>
      <c r="DA99" s="45">
        <f t="shared" si="131"/>
        <v>4.638651946673316E-2</v>
      </c>
      <c r="DB99" s="45">
        <f t="shared" si="132"/>
        <v>2.9411169455782343E-2</v>
      </c>
      <c r="DC99" s="45">
        <f t="shared" si="133"/>
        <v>5.4693824002161801E-2</v>
      </c>
      <c r="DD99" s="45">
        <f t="shared" si="134"/>
        <v>1.8797624617433454E-2</v>
      </c>
      <c r="DE99" s="45" t="str">
        <f t="shared" si="135"/>
        <v/>
      </c>
      <c r="DF99" s="46">
        <f t="shared" si="166"/>
        <v>1.0000000000000002</v>
      </c>
      <c r="DG99" s="47">
        <f>SUMPRODUCT(AD99:BB99,CG99:DE99,'Sector weights'!B86:Z86)</f>
        <v>1.3161083938862828</v>
      </c>
      <c r="DI99" s="45">
        <f>IF(AND(ISNUMBER(C98),ISNUMBER(C99)),CG99*'Sector weights'!B86,"")</f>
        <v>0.22174395592356241</v>
      </c>
      <c r="DJ99" s="45">
        <f>IF(AND(ISNUMBER(D98),ISNUMBER(D99)),CH99*'Sector weights'!C86,"")</f>
        <v>5.9105515388229057E-2</v>
      </c>
      <c r="DK99" s="45">
        <f>IF(AND(ISNUMBER(E98),ISNUMBER(E99)),CI99*'Sector weights'!D86,"")</f>
        <v>6.0386492194861911E-2</v>
      </c>
      <c r="DL99" s="45">
        <f>IF(AND(ISNUMBER(F98),ISNUMBER(F99)),CJ99*'Sector weights'!E86,"")</f>
        <v>4.1048361195863983E-2</v>
      </c>
      <c r="DM99" s="45">
        <f>IF(AND(ISNUMBER(G98),ISNUMBER(G99)),CK99*'Sector weights'!F86,"")</f>
        <v>3.8105569705246018E-3</v>
      </c>
      <c r="DN99" s="45">
        <f>IF(AND(ISNUMBER(H98),ISNUMBER(H99)),CL99*'Sector weights'!G86,"")</f>
        <v>1.9419995982775693E-2</v>
      </c>
      <c r="DO99" s="45">
        <f>IF(AND(ISNUMBER(I98),ISNUMBER(I99)),CM99*'Sector weights'!H86,"")</f>
        <v>1.8860929654899338E-2</v>
      </c>
      <c r="DP99" s="45">
        <f>IF(AND(ISNUMBER(J98),ISNUMBER(J99)),CN99*'Sector weights'!I86,"")</f>
        <v>6.0349929304788158E-3</v>
      </c>
      <c r="DQ99" s="45">
        <f>IF(AND(ISNUMBER(K98),ISNUMBER(K99)),CO99*'Sector weights'!J86,"")</f>
        <v>4.0237234010168384E-2</v>
      </c>
      <c r="DR99" s="45">
        <f>IF(AND(ISNUMBER(L98),ISNUMBER(L99)),CP99*'Sector weights'!K86,"")</f>
        <v>2.9796770363027443E-3</v>
      </c>
      <c r="DS99" s="45">
        <f>IF(AND(ISNUMBER(M98),ISNUMBER(M99)),CQ99*'Sector weights'!L86,"")</f>
        <v>1.2392691699015388E-2</v>
      </c>
      <c r="DT99" s="45">
        <f>IF(AND(ISNUMBER(N98),ISNUMBER(N99)),CR99*'Sector weights'!M86,"")</f>
        <v>8.9604623461806733E-3</v>
      </c>
      <c r="DU99" s="45">
        <f>IF(AND(ISNUMBER(O98),ISNUMBER(O99)),CS99*'Sector weights'!N86,"")</f>
        <v>7.4250336535240068E-3</v>
      </c>
      <c r="DV99" s="45">
        <f>IF(AND(ISNUMBER(P98),ISNUMBER(P99)),CT99*'Sector weights'!O86,"")</f>
        <v>1.3932807025192414E-2</v>
      </c>
      <c r="DW99" s="45">
        <f>IF(AND(ISNUMBER(Q98),ISNUMBER(Q99)),CU99*'Sector weights'!P86,"")</f>
        <v>8.707704758542819E-3</v>
      </c>
      <c r="DX99" s="45">
        <f>IF(AND(ISNUMBER(R98),ISNUMBER(R99)),CV99*'Sector weights'!Q86,"")</f>
        <v>7.9974171249838216E-3</v>
      </c>
      <c r="DY99" s="45">
        <f>IF(AND(ISNUMBER(S98),ISNUMBER(S99)),CW99*'Sector weights'!R86,"")</f>
        <v>2.5334858753446779E-2</v>
      </c>
      <c r="DZ99" s="45">
        <f>IF(AND(ISNUMBER(T98),ISNUMBER(T99)),CX99*'Sector weights'!S86,"")</f>
        <v>2.0361828642791593E-2</v>
      </c>
      <c r="EA99" s="45">
        <f>IF(AND(ISNUMBER(U98),ISNUMBER(U99)),CY99*'Sector weights'!T86,"")</f>
        <v>5.2643276345828001E-2</v>
      </c>
      <c r="EB99" s="45">
        <f>IF(AND(ISNUMBER(V98),ISNUMBER(V99)),CZ99*'Sector weights'!U86,"")</f>
        <v>4.4108459568638861E-2</v>
      </c>
      <c r="EC99" s="45">
        <f>IF(AND(ISNUMBER(W98),ISNUMBER(W99)),DA99*'Sector weights'!V86,"")</f>
        <v>3.0308994942780457E-2</v>
      </c>
      <c r="ED99" s="45">
        <f>IF(AND(ISNUMBER(X98),ISNUMBER(X99)),DB99*'Sector weights'!W86,"")</f>
        <v>2.466728075485531E-2</v>
      </c>
      <c r="EE99" s="45">
        <f>IF(AND(ISNUMBER(Y98),ISNUMBER(Y99)),DC99*'Sector weights'!X86,"")</f>
        <v>4.6812871277531039E-2</v>
      </c>
      <c r="EF99" s="45">
        <f>IF(AND(ISNUMBER(Z98),ISNUMBER(Z99)),DD99*'Sector weights'!Y86,"")</f>
        <v>1.4849005904861053E-2</v>
      </c>
      <c r="EG99" s="45" t="str">
        <f>IF(AND(ISNUMBER(AA98),ISNUMBER(AA99)),DE99*'Sector weights'!Z86,"")</f>
        <v/>
      </c>
      <c r="EH99" s="46">
        <f t="shared" si="167"/>
        <v>0.79213040408583923</v>
      </c>
      <c r="EI99" s="47">
        <f t="shared" si="168"/>
        <v>1.3161083938862828</v>
      </c>
      <c r="EK99" s="39">
        <f t="shared" si="169"/>
        <v>42825</v>
      </c>
      <c r="EL99" s="45">
        <f t="shared" si="170"/>
        <v>0.2799336507976446</v>
      </c>
      <c r="EM99" s="45">
        <f t="shared" si="136"/>
        <v>7.4615890367748197E-2</v>
      </c>
      <c r="EN99" s="45">
        <f t="shared" si="137"/>
        <v>7.6233019062752858E-2</v>
      </c>
      <c r="EO99" s="45">
        <f t="shared" si="138"/>
        <v>5.1820206602517654E-2</v>
      </c>
      <c r="EP99" s="45">
        <f t="shared" si="139"/>
        <v>4.8105172467432147E-3</v>
      </c>
      <c r="EQ99" s="45">
        <f t="shared" si="140"/>
        <v>2.4516160322349205E-2</v>
      </c>
      <c r="ER99" s="45">
        <f t="shared" si="141"/>
        <v>2.3810384701324346E-2</v>
      </c>
      <c r="ES99" s="45">
        <f t="shared" si="142"/>
        <v>7.6186861397442756E-3</v>
      </c>
      <c r="ET99" s="45">
        <f t="shared" si="143"/>
        <v>5.0796224715808379E-2</v>
      </c>
      <c r="EU99" s="45">
        <f t="shared" si="144"/>
        <v>3.7615991267769232E-3</v>
      </c>
      <c r="EV99" s="45">
        <f t="shared" si="145"/>
        <v>1.5644762068332946E-2</v>
      </c>
      <c r="EW99" s="45">
        <f t="shared" si="146"/>
        <v>1.1311852568670844E-2</v>
      </c>
      <c r="EX99" s="45">
        <f t="shared" si="147"/>
        <v>9.373499129973293E-3</v>
      </c>
      <c r="EY99" s="45">
        <f t="shared" si="148"/>
        <v>1.7589031999436528E-2</v>
      </c>
      <c r="EZ99" s="45">
        <f t="shared" si="149"/>
        <v>1.0992766738441222E-2</v>
      </c>
      <c r="FA99" s="45">
        <f t="shared" si="150"/>
        <v>1.0096086558138451E-2</v>
      </c>
      <c r="FB99" s="45">
        <f t="shared" si="151"/>
        <v>3.1983191937550434E-2</v>
      </c>
      <c r="FC99" s="45">
        <f t="shared" si="152"/>
        <v>2.5705147205263797E-2</v>
      </c>
      <c r="FD99" s="45">
        <f t="shared" si="153"/>
        <v>6.6457840873537927E-2</v>
      </c>
      <c r="FE99" s="45">
        <f t="shared" si="154"/>
        <v>5.568333110448194E-2</v>
      </c>
      <c r="FF99" s="45">
        <f t="shared" si="155"/>
        <v>3.8262633003916385E-2</v>
      </c>
      <c r="FG99" s="45">
        <f t="shared" si="156"/>
        <v>3.1140429186432592E-2</v>
      </c>
      <c r="FH99" s="45">
        <f t="shared" si="157"/>
        <v>5.9097430216121537E-2</v>
      </c>
      <c r="FI99" s="45">
        <f t="shared" si="158"/>
        <v>1.874565832629237E-2</v>
      </c>
      <c r="FJ99" s="45" t="str">
        <f t="shared" si="159"/>
        <v/>
      </c>
      <c r="FK99" s="46">
        <f t="shared" si="171"/>
        <v>0.99999999999999978</v>
      </c>
      <c r="FL99" s="47">
        <f t="shared" si="172"/>
        <v>1.6614794572935785</v>
      </c>
    </row>
    <row r="100" spans="1:168" x14ac:dyDescent="0.2">
      <c r="A100" t="s">
        <v>57</v>
      </c>
      <c r="B100" s="11">
        <v>42916</v>
      </c>
      <c r="C100" s="2">
        <v>2356.3000000000002</v>
      </c>
      <c r="D100" s="3">
        <v>154072</v>
      </c>
      <c r="E100" s="9">
        <v>77619.3</v>
      </c>
      <c r="F100" s="3">
        <v>576035</v>
      </c>
      <c r="G100" s="3">
        <v>15593</v>
      </c>
      <c r="H100" s="2">
        <v>91097</v>
      </c>
      <c r="I100" s="2">
        <v>1391587.9</v>
      </c>
      <c r="J100" s="2">
        <v>11065208.300000001</v>
      </c>
      <c r="K100" s="2">
        <v>2156647.9752297523</v>
      </c>
      <c r="L100" s="9">
        <v>12842.181199999999</v>
      </c>
      <c r="M100" s="3">
        <v>775874</v>
      </c>
      <c r="N100" s="9">
        <v>7732.2939999999999</v>
      </c>
      <c r="O100" s="2">
        <v>80756.2</v>
      </c>
      <c r="P100" s="2">
        <v>31851.7</v>
      </c>
      <c r="Q100" s="3">
        <v>160606</v>
      </c>
      <c r="R100" s="3">
        <v>231550</v>
      </c>
      <c r="S100" s="2">
        <v>61049.9</v>
      </c>
      <c r="T100" s="2">
        <v>214819.3</v>
      </c>
      <c r="U100" s="3">
        <v>1317187</v>
      </c>
      <c r="V100" s="2">
        <v>130020.8</v>
      </c>
      <c r="W100" s="2">
        <v>108138.2</v>
      </c>
      <c r="X100" s="3">
        <v>1972439.5413409187</v>
      </c>
      <c r="Y100" s="2">
        <v>402409.9</v>
      </c>
      <c r="Z100" s="3">
        <v>157467</v>
      </c>
      <c r="AA100" s="3" t="e">
        <v>#N/A</v>
      </c>
      <c r="AC100" s="43">
        <f t="shared" si="160"/>
        <v>42916</v>
      </c>
      <c r="AD100" s="45">
        <f t="shared" si="161"/>
        <v>0.77840981993928526</v>
      </c>
      <c r="AE100" s="45">
        <f t="shared" si="88"/>
        <v>1.9534145050291052</v>
      </c>
      <c r="AF100" s="45">
        <f t="shared" si="89"/>
        <v>1.8076864053640396</v>
      </c>
      <c r="AG100" s="45">
        <f t="shared" si="90"/>
        <v>2.5361925427252574</v>
      </c>
      <c r="AH100" s="45">
        <f t="shared" si="91"/>
        <v>3.3950003315430077</v>
      </c>
      <c r="AI100" s="45">
        <f t="shared" si="92"/>
        <v>-0.40560633226920384</v>
      </c>
      <c r="AJ100" s="45">
        <f t="shared" si="93"/>
        <v>3.4805259200298977</v>
      </c>
      <c r="AK100" s="45">
        <f t="shared" si="94"/>
        <v>1.5961813923297541</v>
      </c>
      <c r="AL100" s="45">
        <f t="shared" si="95"/>
        <v>-4.6568222160903172E-2</v>
      </c>
      <c r="AM100" s="45">
        <f t="shared" si="96"/>
        <v>0.38469495657975639</v>
      </c>
      <c r="AN100" s="45">
        <f t="shared" si="97"/>
        <v>3.4490390743540766</v>
      </c>
      <c r="AO100" s="45">
        <f t="shared" si="98"/>
        <v>-0.94343562554558558</v>
      </c>
      <c r="AP100" s="45">
        <f t="shared" si="99"/>
        <v>3.2553298674597331</v>
      </c>
      <c r="AQ100" s="45">
        <f t="shared" si="100"/>
        <v>2.1274071604004074</v>
      </c>
      <c r="AR100" s="45">
        <f t="shared" si="101"/>
        <v>2.1647169583277615</v>
      </c>
      <c r="AS100" s="45">
        <f t="shared" si="102"/>
        <v>0.39194263069812774</v>
      </c>
      <c r="AT100" s="45">
        <f t="shared" si="103"/>
        <v>-1.499691833092931</v>
      </c>
      <c r="AU100" s="45">
        <f t="shared" si="104"/>
        <v>1.2580226103745318</v>
      </c>
      <c r="AV100" s="45">
        <f t="shared" si="105"/>
        <v>0.2368968566458296</v>
      </c>
      <c r="AW100" s="45">
        <f t="shared" si="106"/>
        <v>0.20299420302811733</v>
      </c>
      <c r="AX100" s="45">
        <f t="shared" si="107"/>
        <v>2.2952972137452843</v>
      </c>
      <c r="AY100" s="45">
        <f t="shared" si="108"/>
        <v>1.9451476409668711</v>
      </c>
      <c r="AZ100" s="45">
        <f t="shared" si="109"/>
        <v>-1.5714427231556916</v>
      </c>
      <c r="BA100" s="45">
        <f t="shared" si="110"/>
        <v>-5.2453906513262432</v>
      </c>
      <c r="BB100" s="45" t="str">
        <f t="shared" si="111"/>
        <v/>
      </c>
      <c r="BD100" s="39">
        <f t="shared" si="162"/>
        <v>42916</v>
      </c>
      <c r="BE100" s="44">
        <f>IF(AND(ISNUMBER(C99),ISNUMBER(C100)),INDEX('Country weights'!$B$6:$FB$133,MATCH(Goods!$BD100,'Country weights'!$A$6:$A$133,0),MATCH(Goods!BE$1,'Country weights'!$B$3:$FB$3,0)),"")</f>
        <v>0.17443411406632076</v>
      </c>
      <c r="BF100" s="44">
        <f>IF(AND(ISNUMBER(D99),ISNUMBER(D100)),INDEX('Country weights'!$B$6:$FB$133,MATCH(Goods!$BD100,'Country weights'!$A$6:$A$133,0),MATCH(Goods!BF$1,'Country weights'!$B$3:$FB$3,0)),"")</f>
        <v>5.145466153431235E-2</v>
      </c>
      <c r="BG100" s="44">
        <f>IF(AND(ISNUMBER(E99),ISNUMBER(E100)),INDEX('Country weights'!$B$6:$FB$133,MATCH(Goods!$BD100,'Country weights'!$A$6:$A$133,0),MATCH(Goods!BG$1,'Country weights'!$B$3:$FB$3,0)),"")</f>
        <v>4.9980907064058416E-2</v>
      </c>
      <c r="BH100" s="44">
        <f>IF(AND(ISNUMBER(F99),ISNUMBER(F100)),INDEX('Country weights'!$B$6:$FB$133,MATCH(Goods!$BD100,'Country weights'!$A$6:$A$133,0),MATCH(Goods!BH$1,'Country weights'!$B$3:$FB$3,0)),"")</f>
        <v>3.3093142187302096E-2</v>
      </c>
      <c r="BI100" s="44">
        <f>IF(AND(ISNUMBER(G99),ISNUMBER(G100)),INDEX('Country weights'!$B$6:$FB$133,MATCH(Goods!$BD100,'Country weights'!$A$6:$A$133,0),MATCH(Goods!BI$1,'Country weights'!$B$3:$FB$3,0)),"")</f>
        <v>3.1983408640093038E-3</v>
      </c>
      <c r="BJ100" s="44">
        <f>IF(AND(ISNUMBER(H99),ISNUMBER(H100)),INDEX('Country weights'!$B$6:$FB$133,MATCH(Goods!$BD100,'Country weights'!$A$6:$A$133,0),MATCH(Goods!BJ$1,'Country weights'!$B$3:$FB$3,0)),"")</f>
        <v>1.7289506321197252E-2</v>
      </c>
      <c r="BK100" s="44">
        <f>IF(AND(ISNUMBER(I99),ISNUMBER(I100)),INDEX('Country weights'!$B$6:$FB$133,MATCH(Goods!$BD100,'Country weights'!$A$6:$A$133,0),MATCH(Goods!BK$1,'Country weights'!$B$3:$FB$3,0)),"")</f>
        <v>1.4776218385606745E-2</v>
      </c>
      <c r="BL100" s="44">
        <f>IF(AND(ISNUMBER(J99),ISNUMBER(J100)),INDEX('Country weights'!$B$6:$FB$133,MATCH(Goods!$BD100,'Country weights'!$A$6:$A$133,0),MATCH(Goods!BL$1,'Country weights'!$B$3:$FB$3,0)),"")</f>
        <v>4.5469456880816586E-3</v>
      </c>
      <c r="BM100" s="44">
        <f>IF(AND(ISNUMBER(K99),ISNUMBER(K100)),INDEX('Country weights'!$B$6:$FB$133,MATCH(Goods!$BD100,'Country weights'!$A$6:$A$133,0),MATCH(Goods!BM$1,'Country weights'!$B$3:$FB$3,0)),"")</f>
        <v>2.8059763803121664E-2</v>
      </c>
      <c r="BN100" s="44">
        <f>IF(AND(ISNUMBER(L99),ISNUMBER(L100)),INDEX('Country weights'!$B$6:$FB$133,MATCH(Goods!$BD100,'Country weights'!$A$6:$A$133,0),MATCH(Goods!BN$1,'Country weights'!$B$3:$FB$3,0)),"")</f>
        <v>2.2166615259452752E-3</v>
      </c>
      <c r="BO100" s="44">
        <f>IF(AND(ISNUMBER(M99),ISNUMBER(M100)),INDEX('Country weights'!$B$6:$FB$133,MATCH(Goods!$BD100,'Country weights'!$A$6:$A$133,0),MATCH(Goods!BO$1,'Country weights'!$B$3:$FB$3,0)),"")</f>
        <v>9.3230156909890338E-3</v>
      </c>
      <c r="BP100" s="44">
        <f>IF(AND(ISNUMBER(N99),ISNUMBER(N100)),INDEX('Country weights'!$B$6:$FB$133,MATCH(Goods!$BD100,'Country weights'!$A$6:$A$133,0),MATCH(Goods!BP$1,'Country weights'!$B$3:$FB$3,0)),"")</f>
        <v>6.7643842664203103E-3</v>
      </c>
      <c r="BQ100" s="44">
        <f>IF(AND(ISNUMBER(O99),ISNUMBER(O100)),INDEX('Country weights'!$B$6:$FB$133,MATCH(Goods!$BD100,'Country weights'!$A$6:$A$133,0),MATCH(Goods!BQ$1,'Country weights'!$B$3:$FB$3,0)),"")</f>
        <v>5.626172189492332E-3</v>
      </c>
      <c r="BR100" s="44">
        <f>IF(AND(ISNUMBER(P99),ISNUMBER(P100)),INDEX('Country weights'!$B$6:$FB$133,MATCH(Goods!$BD100,'Country weights'!$A$6:$A$133,0),MATCH(Goods!BR$1,'Country weights'!$B$3:$FB$3,0)),"")</f>
        <v>1.3260398535371551E-2</v>
      </c>
      <c r="BS100" s="44">
        <f>IF(AND(ISNUMBER(Q99),ISNUMBER(Q100)),INDEX('Country weights'!$B$6:$FB$133,MATCH(Goods!$BD100,'Country weights'!$A$6:$A$133,0),MATCH(Goods!BS$1,'Country weights'!$B$3:$FB$3,0)),"")</f>
        <v>9.4875773709195508E-3</v>
      </c>
      <c r="BT100" s="44">
        <f>IF(AND(ISNUMBER(R99),ISNUMBER(R100)),INDEX('Country weights'!$B$6:$FB$133,MATCH(Goods!$BD100,'Country weights'!$A$6:$A$133,0),MATCH(Goods!BT$1,'Country weights'!$B$3:$FB$3,0)),"")</f>
        <v>7.7568689510253037E-3</v>
      </c>
      <c r="BU100" s="44">
        <f>IF(AND(ISNUMBER(S99),ISNUMBER(S100)),INDEX('Country weights'!$B$6:$FB$133,MATCH(Goods!$BD100,'Country weights'!$A$6:$A$133,0),MATCH(Goods!BU$1,'Country weights'!$B$3:$FB$3,0)),"")</f>
        <v>2.381268958303934E-2</v>
      </c>
      <c r="BV100" s="44">
        <f>IF(AND(ISNUMBER(T99),ISNUMBER(T100)),INDEX('Country weights'!$B$6:$FB$133,MATCH(Goods!$BD100,'Country weights'!$A$6:$A$133,0),MATCH(Goods!BV$1,'Country weights'!$B$3:$FB$3,0)),"")</f>
        <v>1.546183987083867E-2</v>
      </c>
      <c r="BW100" s="44">
        <f>IF(AND(ISNUMBER(U99),ISNUMBER(U100)),INDEX('Country weights'!$B$6:$FB$133,MATCH(Goods!$BD100,'Country weights'!$A$6:$A$133,0),MATCH(Goods!BW$1,'Country weights'!$B$3:$FB$3,0)),"")</f>
        <v>3.8138313563977337E-2</v>
      </c>
      <c r="BX100" s="44">
        <f>IF(AND(ISNUMBER(V99),ISNUMBER(V100)),INDEX('Country weights'!$B$6:$FB$133,MATCH(Goods!$BD100,'Country weights'!$A$6:$A$133,0),MATCH(Goods!BX$1,'Country weights'!$B$3:$FB$3,0)),"")</f>
        <v>3.5373013924973037E-2</v>
      </c>
      <c r="BY100" s="44">
        <f>IF(AND(ISNUMBER(W99),ISNUMBER(W100)),INDEX('Country weights'!$B$6:$FB$133,MATCH(Goods!$BD100,'Country weights'!$A$6:$A$133,0),MATCH(Goods!BY$1,'Country weights'!$B$3:$FB$3,0)),"")</f>
        <v>2.9665539033766446E-2</v>
      </c>
      <c r="BZ100" s="44">
        <f>IF(AND(ISNUMBER(X99),ISNUMBER(X100)),INDEX('Country weights'!$B$6:$FB$133,MATCH(Goods!$BD100,'Country weights'!$A$6:$A$133,0),MATCH(Goods!BZ$1,'Country weights'!$B$3:$FB$3,0)),"")</f>
        <v>1.8809305064264557E-2</v>
      </c>
      <c r="CA100" s="44">
        <f>IF(AND(ISNUMBER(Y99),ISNUMBER(Y100)),INDEX('Country weights'!$B$6:$FB$133,MATCH(Goods!$BD100,'Country weights'!$A$6:$A$133,0),MATCH(Goods!CA$1,'Country weights'!$B$3:$FB$3,0)),"")</f>
        <v>3.4978303815307817E-2</v>
      </c>
      <c r="CB100" s="44">
        <f>IF(AND(ISNUMBER(Z99),ISNUMBER(Z100)),INDEX('Country weights'!$B$6:$FB$133,MATCH(Goods!$BD100,'Country weights'!$A$6:$A$133,0),MATCH(Goods!CB$1,'Country weights'!$B$3:$FB$3,0)),"")</f>
        <v>1.2021632000876524E-2</v>
      </c>
      <c r="CC100" s="44" t="str">
        <f>IF(AND(ISNUMBER(AA99),ISNUMBER(AA100)),INDEX('Country weights'!$B$6:$FB$133,MATCH(Goods!$BD100,'Country weights'!$A$6:$A$133,0),MATCH(Goods!CC$1,'Country weights'!$B$3:$FB$3,0)),"")</f>
        <v/>
      </c>
      <c r="CD100" s="46">
        <f t="shared" si="163"/>
        <v>0.63952931530121726</v>
      </c>
      <c r="CF100" s="39">
        <f t="shared" si="164"/>
        <v>42916</v>
      </c>
      <c r="CG100" s="45">
        <f t="shared" si="165"/>
        <v>0.27275389867650174</v>
      </c>
      <c r="CH100" s="45">
        <f t="shared" si="112"/>
        <v>8.0457080392127595E-2</v>
      </c>
      <c r="CI100" s="45">
        <f t="shared" si="113"/>
        <v>7.8152644246679281E-2</v>
      </c>
      <c r="CJ100" s="45">
        <f t="shared" si="114"/>
        <v>5.1746091063417918E-2</v>
      </c>
      <c r="CK100" s="45">
        <f t="shared" si="115"/>
        <v>5.0010856226393478E-3</v>
      </c>
      <c r="CL100" s="45">
        <f t="shared" si="116"/>
        <v>2.7034736184148062E-2</v>
      </c>
      <c r="CM100" s="45">
        <f t="shared" si="117"/>
        <v>2.3104833558172656E-2</v>
      </c>
      <c r="CN100" s="45">
        <f t="shared" si="118"/>
        <v>7.1098315265502015E-3</v>
      </c>
      <c r="CO100" s="45">
        <f t="shared" si="119"/>
        <v>4.3875649062163104E-2</v>
      </c>
      <c r="CP100" s="45">
        <f t="shared" si="120"/>
        <v>3.4660827469671679E-3</v>
      </c>
      <c r="CQ100" s="45">
        <f t="shared" si="121"/>
        <v>1.4577933283008158E-2</v>
      </c>
      <c r="CR100" s="45">
        <f t="shared" si="122"/>
        <v>1.0577129311475419E-2</v>
      </c>
      <c r="CS100" s="45">
        <f t="shared" si="123"/>
        <v>8.7973640220736626E-3</v>
      </c>
      <c r="CT100" s="45">
        <f t="shared" si="124"/>
        <v>2.0734621882229003E-2</v>
      </c>
      <c r="CU100" s="45">
        <f t="shared" si="125"/>
        <v>1.4835250150262333E-2</v>
      </c>
      <c r="CV100" s="45">
        <f t="shared" si="126"/>
        <v>1.2129027967032021E-2</v>
      </c>
      <c r="CW100" s="45">
        <f t="shared" si="127"/>
        <v>3.7234711550046151E-2</v>
      </c>
      <c r="CX100" s="45">
        <f t="shared" si="128"/>
        <v>2.4176905578685112E-2</v>
      </c>
      <c r="CY100" s="45">
        <f t="shared" si="129"/>
        <v>5.9634973177131456E-2</v>
      </c>
      <c r="CZ100" s="45">
        <f t="shared" si="130"/>
        <v>5.5311012456578955E-2</v>
      </c>
      <c r="DA100" s="45">
        <f t="shared" si="131"/>
        <v>4.638651946673316E-2</v>
      </c>
      <c r="DB100" s="45">
        <f t="shared" si="132"/>
        <v>2.9411169455782343E-2</v>
      </c>
      <c r="DC100" s="45">
        <f t="shared" si="133"/>
        <v>5.4693824002161801E-2</v>
      </c>
      <c r="DD100" s="45">
        <f t="shared" si="134"/>
        <v>1.8797624617433454E-2</v>
      </c>
      <c r="DE100" s="45" t="str">
        <f t="shared" si="135"/>
        <v/>
      </c>
      <c r="DF100" s="46">
        <f t="shared" si="166"/>
        <v>1.0000000000000002</v>
      </c>
      <c r="DG100" s="47">
        <f>SUMPRODUCT(AD100:BB100,CG100:DE100,'Sector weights'!B87:Z87)</f>
        <v>0.6629421936769323</v>
      </c>
      <c r="DI100" s="45">
        <f>IF(AND(ISNUMBER(C99),ISNUMBER(C100)),CG100*'Sector weights'!B87,"")</f>
        <v>0.22104883552704632</v>
      </c>
      <c r="DJ100" s="45">
        <f>IF(AND(ISNUMBER(D99),ISNUMBER(D100)),CH100*'Sector weights'!C87,"")</f>
        <v>5.9047053341710523E-2</v>
      </c>
      <c r="DK100" s="45">
        <f>IF(AND(ISNUMBER(E99),ISNUMBER(E100)),CI100*'Sector weights'!D87,"")</f>
        <v>6.103630626999948E-2</v>
      </c>
      <c r="DL100" s="45">
        <f>IF(AND(ISNUMBER(F99),ISNUMBER(F100)),CJ100*'Sector weights'!E87,"")</f>
        <v>4.1253927401516406E-2</v>
      </c>
      <c r="DM100" s="45">
        <f>IF(AND(ISNUMBER(G99),ISNUMBER(G100)),CK100*'Sector weights'!F87,"")</f>
        <v>3.8007141843894379E-3</v>
      </c>
      <c r="DN100" s="45">
        <f>IF(AND(ISNUMBER(H99),ISNUMBER(H100)),CL100*'Sector weights'!G87,"")</f>
        <v>1.9403744894002314E-2</v>
      </c>
      <c r="DO100" s="45">
        <f>IF(AND(ISNUMBER(I99),ISNUMBER(I100)),CM100*'Sector weights'!H87,"")</f>
        <v>1.8868201769122364E-2</v>
      </c>
      <c r="DP100" s="45">
        <f>IF(AND(ISNUMBER(J99),ISNUMBER(J100)),CN100*'Sector weights'!I87,"")</f>
        <v>6.0198500955348719E-3</v>
      </c>
      <c r="DQ100" s="45">
        <f>IF(AND(ISNUMBER(K99),ISNUMBER(K100)),CO100*'Sector weights'!J87,"")</f>
        <v>4.0292674715324744E-2</v>
      </c>
      <c r="DR100" s="45">
        <f>IF(AND(ISNUMBER(L99),ISNUMBER(L100)),CP100*'Sector weights'!K87,"")</f>
        <v>2.9384401892915868E-3</v>
      </c>
      <c r="DS100" s="45">
        <f>IF(AND(ISNUMBER(M99),ISNUMBER(M100)),CQ100*'Sector weights'!L87,"")</f>
        <v>1.2303730019778419E-2</v>
      </c>
      <c r="DT100" s="45">
        <f>IF(AND(ISNUMBER(N99),ISNUMBER(N100)),CR100*'Sector weights'!M87,"")</f>
        <v>9.010116154370286E-3</v>
      </c>
      <c r="DU100" s="45">
        <f>IF(AND(ISNUMBER(O99),ISNUMBER(O100)),CS100*'Sector weights'!N87,"")</f>
        <v>7.3617155095437904E-3</v>
      </c>
      <c r="DV100" s="45">
        <f>IF(AND(ISNUMBER(P99),ISNUMBER(P100)),CT100*'Sector weights'!O87,"")</f>
        <v>1.3880374296775534E-2</v>
      </c>
      <c r="DW100" s="45">
        <f>IF(AND(ISNUMBER(Q99),ISNUMBER(Q100)),CU100*'Sector weights'!P87,"")</f>
        <v>8.6076416808642878E-3</v>
      </c>
      <c r="DX100" s="45">
        <f>IF(AND(ISNUMBER(R99),ISNUMBER(R100)),CV100*'Sector weights'!Q87,"")</f>
        <v>8.0966669497735764E-3</v>
      </c>
      <c r="DY100" s="45">
        <f>IF(AND(ISNUMBER(S99),ISNUMBER(S100)),CW100*'Sector weights'!R87,"")</f>
        <v>2.4709281094728773E-2</v>
      </c>
      <c r="DZ100" s="45">
        <f>IF(AND(ISNUMBER(T99),ISNUMBER(T100)),CX100*'Sector weights'!S87,"")</f>
        <v>2.0495556910399334E-2</v>
      </c>
      <c r="EA100" s="45">
        <f>IF(AND(ISNUMBER(U99),ISNUMBER(U100)),CY100*'Sector weights'!T87,"")</f>
        <v>5.2674972805588909E-2</v>
      </c>
      <c r="EB100" s="45">
        <f>IF(AND(ISNUMBER(V99),ISNUMBER(V100)),CZ100*'Sector weights'!U87,"")</f>
        <v>4.3463674667593412E-2</v>
      </c>
      <c r="EC100" s="45">
        <f>IF(AND(ISNUMBER(W99),ISNUMBER(W100)),DA100*'Sector weights'!V87,"")</f>
        <v>2.9422067911226247E-2</v>
      </c>
      <c r="ED100" s="45">
        <f>IF(AND(ISNUMBER(X99),ISNUMBER(X100)),DB100*'Sector weights'!W87,"")</f>
        <v>2.4269331390243416E-2</v>
      </c>
      <c r="EE100" s="45">
        <f>IF(AND(ISNUMBER(Y99),ISNUMBER(Y100)),DC100*'Sector weights'!X87,"")</f>
        <v>4.7149025092575091E-2</v>
      </c>
      <c r="EF100" s="45">
        <f>IF(AND(ISNUMBER(Z99),ISNUMBER(Z100)),DD100*'Sector weights'!Y87,"")</f>
        <v>1.5043748432105451E-2</v>
      </c>
      <c r="EG100" s="45" t="str">
        <f>IF(AND(ISNUMBER(AA99),ISNUMBER(AA100)),DE100*'Sector weights'!Z87,"")</f>
        <v/>
      </c>
      <c r="EH100" s="46">
        <f t="shared" si="167"/>
        <v>0.79019765130350461</v>
      </c>
      <c r="EI100" s="47">
        <f t="shared" si="168"/>
        <v>0.6629421936769323</v>
      </c>
      <c r="EK100" s="39">
        <f t="shared" si="169"/>
        <v>42916</v>
      </c>
      <c r="EL100" s="45">
        <f t="shared" si="170"/>
        <v>0.27973866432329392</v>
      </c>
      <c r="EM100" s="45">
        <f t="shared" si="136"/>
        <v>7.4724410081840803E-2</v>
      </c>
      <c r="EN100" s="45">
        <f t="shared" si="137"/>
        <v>7.7241821928114324E-2</v>
      </c>
      <c r="EO100" s="45">
        <f t="shared" si="138"/>
        <v>5.2207099493986359E-2</v>
      </c>
      <c r="EP100" s="45">
        <f t="shared" si="139"/>
        <v>4.8098272351478214E-3</v>
      </c>
      <c r="EQ100" s="45">
        <f t="shared" si="140"/>
        <v>2.4555558804805391E-2</v>
      </c>
      <c r="ER100" s="45">
        <f t="shared" si="141"/>
        <v>2.3877825678167364E-2</v>
      </c>
      <c r="ES100" s="45">
        <f t="shared" si="142"/>
        <v>7.6181574136604535E-3</v>
      </c>
      <c r="ET100" s="45">
        <f t="shared" si="143"/>
        <v>5.0990628292628085E-2</v>
      </c>
      <c r="EU100" s="45">
        <f t="shared" si="144"/>
        <v>3.7186141776609383E-3</v>
      </c>
      <c r="EV100" s="45">
        <f t="shared" si="145"/>
        <v>1.5570446203531827E-2</v>
      </c>
      <c r="EW100" s="45">
        <f t="shared" si="146"/>
        <v>1.1402357548781954E-2</v>
      </c>
      <c r="EX100" s="45">
        <f t="shared" si="147"/>
        <v>9.3162963688894224E-3</v>
      </c>
      <c r="EY100" s="45">
        <f t="shared" si="148"/>
        <v>1.7565699257494075E-2</v>
      </c>
      <c r="EZ100" s="45">
        <f t="shared" si="149"/>
        <v>1.0893023620944938E-2</v>
      </c>
      <c r="FA100" s="45">
        <f t="shared" si="150"/>
        <v>1.0246381948133319E-2</v>
      </c>
      <c r="FB100" s="45">
        <f t="shared" si="151"/>
        <v>3.126974758020163E-2</v>
      </c>
      <c r="FC100" s="45">
        <f t="shared" si="152"/>
        <v>2.5937253643553614E-2</v>
      </c>
      <c r="FD100" s="45">
        <f t="shared" si="153"/>
        <v>6.6660502873802055E-2</v>
      </c>
      <c r="FE100" s="45">
        <f t="shared" si="154"/>
        <v>5.5003548284275498E-2</v>
      </c>
      <c r="FF100" s="45">
        <f t="shared" si="155"/>
        <v>3.723380835502587E-2</v>
      </c>
      <c r="FG100" s="45">
        <f t="shared" si="156"/>
        <v>3.0712988516491908E-2</v>
      </c>
      <c r="FH100" s="45">
        <f t="shared" si="157"/>
        <v>5.9667381970572024E-2</v>
      </c>
      <c r="FI100" s="45">
        <f t="shared" si="158"/>
        <v>1.9037956398996362E-2</v>
      </c>
      <c r="FJ100" s="45" t="str">
        <f t="shared" si="159"/>
        <v/>
      </c>
      <c r="FK100" s="46">
        <f t="shared" si="171"/>
        <v>1</v>
      </c>
      <c r="FL100" s="47">
        <f t="shared" si="172"/>
        <v>0.83895743372983633</v>
      </c>
    </row>
    <row r="101" spans="1:168" x14ac:dyDescent="0.2">
      <c r="A101" t="s">
        <v>58</v>
      </c>
      <c r="B101" s="11">
        <v>43008</v>
      </c>
      <c r="C101" s="2">
        <v>2348.6999999999998</v>
      </c>
      <c r="D101" s="3">
        <v>155550</v>
      </c>
      <c r="E101" s="9">
        <v>76606.7</v>
      </c>
      <c r="F101" s="3">
        <v>572709</v>
      </c>
      <c r="G101" s="3">
        <v>15577</v>
      </c>
      <c r="H101" s="2">
        <v>93461</v>
      </c>
      <c r="I101" s="2">
        <v>1413843.4</v>
      </c>
      <c r="J101" s="2">
        <v>10987610.9</v>
      </c>
      <c r="K101" s="2">
        <v>2172023.0700303619</v>
      </c>
      <c r="L101" s="9">
        <v>12943.9285</v>
      </c>
      <c r="M101" s="3">
        <v>780444</v>
      </c>
      <c r="N101" s="9">
        <v>7879.9830000000002</v>
      </c>
      <c r="O101" s="2">
        <v>83466.3</v>
      </c>
      <c r="P101" s="2">
        <v>32600.6</v>
      </c>
      <c r="Q101" s="3">
        <v>163105</v>
      </c>
      <c r="R101" s="3">
        <v>230623</v>
      </c>
      <c r="S101" s="2">
        <v>63587.4</v>
      </c>
      <c r="T101" s="2">
        <v>216870.39999999999</v>
      </c>
      <c r="U101" s="3">
        <v>1341175</v>
      </c>
      <c r="V101" s="2">
        <v>132830.20000000001</v>
      </c>
      <c r="W101" s="2">
        <v>112485.6</v>
      </c>
      <c r="X101" s="3">
        <v>1961703.6775755163</v>
      </c>
      <c r="Y101" s="2">
        <v>434274.5</v>
      </c>
      <c r="Z101" s="3">
        <v>161508</v>
      </c>
      <c r="AA101" s="3" t="e">
        <v>#N/A</v>
      </c>
      <c r="AC101" s="43">
        <f t="shared" si="160"/>
        <v>43008</v>
      </c>
      <c r="AD101" s="45">
        <f t="shared" si="161"/>
        <v>-0.32253957475705253</v>
      </c>
      <c r="AE101" s="45">
        <f t="shared" si="88"/>
        <v>0.95929175969675651</v>
      </c>
      <c r="AF101" s="45">
        <f t="shared" si="89"/>
        <v>-1.3045724452552476</v>
      </c>
      <c r="AG101" s="45">
        <f t="shared" si="90"/>
        <v>-0.57739547076132158</v>
      </c>
      <c r="AH101" s="45">
        <f t="shared" si="91"/>
        <v>-0.10261014557814141</v>
      </c>
      <c r="AI101" s="45">
        <f t="shared" si="92"/>
        <v>2.5950360604630296</v>
      </c>
      <c r="AJ101" s="45">
        <f t="shared" si="93"/>
        <v>1.5992881225828315</v>
      </c>
      <c r="AK101" s="45">
        <f t="shared" si="94"/>
        <v>-0.70127373923906111</v>
      </c>
      <c r="AL101" s="45">
        <f t="shared" si="95"/>
        <v>0.71291629311787119</v>
      </c>
      <c r="AM101" s="45">
        <f t="shared" si="96"/>
        <v>0.79228986427943848</v>
      </c>
      <c r="AN101" s="45">
        <f t="shared" si="97"/>
        <v>0.58901316450867824</v>
      </c>
      <c r="AO101" s="45">
        <f t="shared" si="98"/>
        <v>1.9100282529350254</v>
      </c>
      <c r="AP101" s="45">
        <f t="shared" si="99"/>
        <v>3.3559033238314884</v>
      </c>
      <c r="AQ101" s="45">
        <f t="shared" si="100"/>
        <v>2.3512088836702416</v>
      </c>
      <c r="AR101" s="45">
        <f t="shared" si="101"/>
        <v>1.5559817192383862</v>
      </c>
      <c r="AS101" s="45">
        <f t="shared" si="102"/>
        <v>-0.40034549773266814</v>
      </c>
      <c r="AT101" s="45">
        <f t="shared" si="103"/>
        <v>4.1564359646780735</v>
      </c>
      <c r="AU101" s="45">
        <f t="shared" si="104"/>
        <v>0.95480247817585351</v>
      </c>
      <c r="AV101" s="45">
        <f t="shared" si="105"/>
        <v>1.8211537162149405</v>
      </c>
      <c r="AW101" s="45">
        <f t="shared" si="106"/>
        <v>2.1607312060839545</v>
      </c>
      <c r="AX101" s="45">
        <f t="shared" si="107"/>
        <v>4.0202259701012322</v>
      </c>
      <c r="AY101" s="45">
        <f t="shared" si="108"/>
        <v>-0.54429368000318279</v>
      </c>
      <c r="AZ101" s="45">
        <f t="shared" si="109"/>
        <v>7.9184433583766145</v>
      </c>
      <c r="BA101" s="45">
        <f t="shared" si="110"/>
        <v>2.5662519766046277</v>
      </c>
      <c r="BB101" s="45" t="str">
        <f t="shared" si="111"/>
        <v/>
      </c>
      <c r="BD101" s="39">
        <f t="shared" si="162"/>
        <v>43008</v>
      </c>
      <c r="BE101" s="44">
        <f>IF(AND(ISNUMBER(C100),ISNUMBER(C101)),INDEX('Country weights'!$B$6:$FB$133,MATCH(Goods!$BD101,'Country weights'!$A$6:$A$133,0),MATCH(Goods!BE$1,'Country weights'!$B$3:$FB$3,0)),"")</f>
        <v>0.17443411406632076</v>
      </c>
      <c r="BF101" s="44">
        <f>IF(AND(ISNUMBER(D100),ISNUMBER(D101)),INDEX('Country weights'!$B$6:$FB$133,MATCH(Goods!$BD101,'Country weights'!$A$6:$A$133,0),MATCH(Goods!BF$1,'Country weights'!$B$3:$FB$3,0)),"")</f>
        <v>5.145466153431235E-2</v>
      </c>
      <c r="BG101" s="44">
        <f>IF(AND(ISNUMBER(E100),ISNUMBER(E101)),INDEX('Country weights'!$B$6:$FB$133,MATCH(Goods!$BD101,'Country weights'!$A$6:$A$133,0),MATCH(Goods!BG$1,'Country weights'!$B$3:$FB$3,0)),"")</f>
        <v>4.9980907064058416E-2</v>
      </c>
      <c r="BH101" s="44">
        <f>IF(AND(ISNUMBER(F100),ISNUMBER(F101)),INDEX('Country weights'!$B$6:$FB$133,MATCH(Goods!$BD101,'Country weights'!$A$6:$A$133,0),MATCH(Goods!BH$1,'Country weights'!$B$3:$FB$3,0)),"")</f>
        <v>3.3093142187302096E-2</v>
      </c>
      <c r="BI101" s="44">
        <f>IF(AND(ISNUMBER(G100),ISNUMBER(G101)),INDEX('Country weights'!$B$6:$FB$133,MATCH(Goods!$BD101,'Country weights'!$A$6:$A$133,0),MATCH(Goods!BI$1,'Country weights'!$B$3:$FB$3,0)),"")</f>
        <v>3.1983408640093038E-3</v>
      </c>
      <c r="BJ101" s="44">
        <f>IF(AND(ISNUMBER(H100),ISNUMBER(H101)),INDEX('Country weights'!$B$6:$FB$133,MATCH(Goods!$BD101,'Country weights'!$A$6:$A$133,0),MATCH(Goods!BJ$1,'Country weights'!$B$3:$FB$3,0)),"")</f>
        <v>1.7289506321197252E-2</v>
      </c>
      <c r="BK101" s="44">
        <f>IF(AND(ISNUMBER(I100),ISNUMBER(I101)),INDEX('Country weights'!$B$6:$FB$133,MATCH(Goods!$BD101,'Country weights'!$A$6:$A$133,0),MATCH(Goods!BK$1,'Country weights'!$B$3:$FB$3,0)),"")</f>
        <v>1.4776218385606745E-2</v>
      </c>
      <c r="BL101" s="44">
        <f>IF(AND(ISNUMBER(J100),ISNUMBER(J101)),INDEX('Country weights'!$B$6:$FB$133,MATCH(Goods!$BD101,'Country weights'!$A$6:$A$133,0),MATCH(Goods!BL$1,'Country weights'!$B$3:$FB$3,0)),"")</f>
        <v>4.5469456880816586E-3</v>
      </c>
      <c r="BM101" s="44">
        <f>IF(AND(ISNUMBER(K100),ISNUMBER(K101)),INDEX('Country weights'!$B$6:$FB$133,MATCH(Goods!$BD101,'Country weights'!$A$6:$A$133,0),MATCH(Goods!BM$1,'Country weights'!$B$3:$FB$3,0)),"")</f>
        <v>2.8059763803121664E-2</v>
      </c>
      <c r="BN101" s="44">
        <f>IF(AND(ISNUMBER(L100),ISNUMBER(L101)),INDEX('Country weights'!$B$6:$FB$133,MATCH(Goods!$BD101,'Country weights'!$A$6:$A$133,0),MATCH(Goods!BN$1,'Country weights'!$B$3:$FB$3,0)),"")</f>
        <v>2.2166615259452752E-3</v>
      </c>
      <c r="BO101" s="44">
        <f>IF(AND(ISNUMBER(M100),ISNUMBER(M101)),INDEX('Country weights'!$B$6:$FB$133,MATCH(Goods!$BD101,'Country weights'!$A$6:$A$133,0),MATCH(Goods!BO$1,'Country weights'!$B$3:$FB$3,0)),"")</f>
        <v>9.3230156909890338E-3</v>
      </c>
      <c r="BP101" s="44">
        <f>IF(AND(ISNUMBER(N100),ISNUMBER(N101)),INDEX('Country weights'!$B$6:$FB$133,MATCH(Goods!$BD101,'Country weights'!$A$6:$A$133,0),MATCH(Goods!BP$1,'Country weights'!$B$3:$FB$3,0)),"")</f>
        <v>6.7643842664203103E-3</v>
      </c>
      <c r="BQ101" s="44">
        <f>IF(AND(ISNUMBER(O100),ISNUMBER(O101)),INDEX('Country weights'!$B$6:$FB$133,MATCH(Goods!$BD101,'Country weights'!$A$6:$A$133,0),MATCH(Goods!BQ$1,'Country weights'!$B$3:$FB$3,0)),"")</f>
        <v>5.626172189492332E-3</v>
      </c>
      <c r="BR101" s="44">
        <f>IF(AND(ISNUMBER(P100),ISNUMBER(P101)),INDEX('Country weights'!$B$6:$FB$133,MATCH(Goods!$BD101,'Country weights'!$A$6:$A$133,0),MATCH(Goods!BR$1,'Country weights'!$B$3:$FB$3,0)),"")</f>
        <v>1.3260398535371551E-2</v>
      </c>
      <c r="BS101" s="44">
        <f>IF(AND(ISNUMBER(Q100),ISNUMBER(Q101)),INDEX('Country weights'!$B$6:$FB$133,MATCH(Goods!$BD101,'Country weights'!$A$6:$A$133,0),MATCH(Goods!BS$1,'Country weights'!$B$3:$FB$3,0)),"")</f>
        <v>9.4875773709195508E-3</v>
      </c>
      <c r="BT101" s="44">
        <f>IF(AND(ISNUMBER(R100),ISNUMBER(R101)),INDEX('Country weights'!$B$6:$FB$133,MATCH(Goods!$BD101,'Country weights'!$A$6:$A$133,0),MATCH(Goods!BT$1,'Country weights'!$B$3:$FB$3,0)),"")</f>
        <v>7.7568689510253037E-3</v>
      </c>
      <c r="BU101" s="44">
        <f>IF(AND(ISNUMBER(S100),ISNUMBER(S101)),INDEX('Country weights'!$B$6:$FB$133,MATCH(Goods!$BD101,'Country weights'!$A$6:$A$133,0),MATCH(Goods!BU$1,'Country weights'!$B$3:$FB$3,0)),"")</f>
        <v>2.381268958303934E-2</v>
      </c>
      <c r="BV101" s="44">
        <f>IF(AND(ISNUMBER(T100),ISNUMBER(T101)),INDEX('Country weights'!$B$6:$FB$133,MATCH(Goods!$BD101,'Country weights'!$A$6:$A$133,0),MATCH(Goods!BV$1,'Country weights'!$B$3:$FB$3,0)),"")</f>
        <v>1.546183987083867E-2</v>
      </c>
      <c r="BW101" s="44">
        <f>IF(AND(ISNUMBER(U100),ISNUMBER(U101)),INDEX('Country weights'!$B$6:$FB$133,MATCH(Goods!$BD101,'Country weights'!$A$6:$A$133,0),MATCH(Goods!BW$1,'Country weights'!$B$3:$FB$3,0)),"")</f>
        <v>3.8138313563977337E-2</v>
      </c>
      <c r="BX101" s="44">
        <f>IF(AND(ISNUMBER(V100),ISNUMBER(V101)),INDEX('Country weights'!$B$6:$FB$133,MATCH(Goods!$BD101,'Country weights'!$A$6:$A$133,0),MATCH(Goods!BX$1,'Country weights'!$B$3:$FB$3,0)),"")</f>
        <v>3.5373013924973037E-2</v>
      </c>
      <c r="BY101" s="44">
        <f>IF(AND(ISNUMBER(W100),ISNUMBER(W101)),INDEX('Country weights'!$B$6:$FB$133,MATCH(Goods!$BD101,'Country weights'!$A$6:$A$133,0),MATCH(Goods!BY$1,'Country weights'!$B$3:$FB$3,0)),"")</f>
        <v>2.9665539033766446E-2</v>
      </c>
      <c r="BZ101" s="44">
        <f>IF(AND(ISNUMBER(X100),ISNUMBER(X101)),INDEX('Country weights'!$B$6:$FB$133,MATCH(Goods!$BD101,'Country weights'!$A$6:$A$133,0),MATCH(Goods!BZ$1,'Country weights'!$B$3:$FB$3,0)),"")</f>
        <v>1.8809305064264557E-2</v>
      </c>
      <c r="CA101" s="44">
        <f>IF(AND(ISNUMBER(Y100),ISNUMBER(Y101)),INDEX('Country weights'!$B$6:$FB$133,MATCH(Goods!$BD101,'Country weights'!$A$6:$A$133,0),MATCH(Goods!CA$1,'Country weights'!$B$3:$FB$3,0)),"")</f>
        <v>3.4978303815307817E-2</v>
      </c>
      <c r="CB101" s="44">
        <f>IF(AND(ISNUMBER(Z100),ISNUMBER(Z101)),INDEX('Country weights'!$B$6:$FB$133,MATCH(Goods!$BD101,'Country weights'!$A$6:$A$133,0),MATCH(Goods!CB$1,'Country weights'!$B$3:$FB$3,0)),"")</f>
        <v>1.2021632000876524E-2</v>
      </c>
      <c r="CC101" s="44" t="str">
        <f>IF(AND(ISNUMBER(AA100),ISNUMBER(AA101)),INDEX('Country weights'!$B$6:$FB$133,MATCH(Goods!$BD101,'Country weights'!$A$6:$A$133,0),MATCH(Goods!CC$1,'Country weights'!$B$3:$FB$3,0)),"")</f>
        <v/>
      </c>
      <c r="CD101" s="46">
        <f t="shared" si="163"/>
        <v>0.63952931530121726</v>
      </c>
      <c r="CF101" s="39">
        <f t="shared" si="164"/>
        <v>43008</v>
      </c>
      <c r="CG101" s="45">
        <f t="shared" si="165"/>
        <v>0.27275389867650174</v>
      </c>
      <c r="CH101" s="45">
        <f t="shared" si="112"/>
        <v>8.0457080392127595E-2</v>
      </c>
      <c r="CI101" s="45">
        <f t="shared" si="113"/>
        <v>7.8152644246679281E-2</v>
      </c>
      <c r="CJ101" s="45">
        <f t="shared" si="114"/>
        <v>5.1746091063417918E-2</v>
      </c>
      <c r="CK101" s="45">
        <f t="shared" si="115"/>
        <v>5.0010856226393478E-3</v>
      </c>
      <c r="CL101" s="45">
        <f t="shared" si="116"/>
        <v>2.7034736184148062E-2</v>
      </c>
      <c r="CM101" s="45">
        <f t="shared" si="117"/>
        <v>2.3104833558172656E-2</v>
      </c>
      <c r="CN101" s="45">
        <f t="shared" si="118"/>
        <v>7.1098315265502015E-3</v>
      </c>
      <c r="CO101" s="45">
        <f t="shared" si="119"/>
        <v>4.3875649062163104E-2</v>
      </c>
      <c r="CP101" s="45">
        <f t="shared" si="120"/>
        <v>3.4660827469671679E-3</v>
      </c>
      <c r="CQ101" s="45">
        <f t="shared" si="121"/>
        <v>1.4577933283008158E-2</v>
      </c>
      <c r="CR101" s="45">
        <f t="shared" si="122"/>
        <v>1.0577129311475419E-2</v>
      </c>
      <c r="CS101" s="45">
        <f t="shared" si="123"/>
        <v>8.7973640220736626E-3</v>
      </c>
      <c r="CT101" s="45">
        <f t="shared" si="124"/>
        <v>2.0734621882229003E-2</v>
      </c>
      <c r="CU101" s="45">
        <f t="shared" si="125"/>
        <v>1.4835250150262333E-2</v>
      </c>
      <c r="CV101" s="45">
        <f t="shared" si="126"/>
        <v>1.2129027967032021E-2</v>
      </c>
      <c r="CW101" s="45">
        <f t="shared" si="127"/>
        <v>3.7234711550046151E-2</v>
      </c>
      <c r="CX101" s="45">
        <f t="shared" si="128"/>
        <v>2.4176905578685112E-2</v>
      </c>
      <c r="CY101" s="45">
        <f t="shared" si="129"/>
        <v>5.9634973177131456E-2</v>
      </c>
      <c r="CZ101" s="45">
        <f t="shared" si="130"/>
        <v>5.5311012456578955E-2</v>
      </c>
      <c r="DA101" s="45">
        <f t="shared" si="131"/>
        <v>4.638651946673316E-2</v>
      </c>
      <c r="DB101" s="45">
        <f t="shared" si="132"/>
        <v>2.9411169455782343E-2</v>
      </c>
      <c r="DC101" s="45">
        <f t="shared" si="133"/>
        <v>5.4693824002161801E-2</v>
      </c>
      <c r="DD101" s="45">
        <f t="shared" si="134"/>
        <v>1.8797624617433454E-2</v>
      </c>
      <c r="DE101" s="45" t="str">
        <f t="shared" si="135"/>
        <v/>
      </c>
      <c r="DF101" s="46">
        <f t="shared" si="166"/>
        <v>1.0000000000000002</v>
      </c>
      <c r="DG101" s="47">
        <f>SUMPRODUCT(AD101:BB101,CG101:DE101,'Sector weights'!B88:Z88)</f>
        <v>0.90624237019896903</v>
      </c>
      <c r="DI101" s="45">
        <f>IF(AND(ISNUMBER(C100),ISNUMBER(C101)),CG101*'Sector weights'!B88,"")</f>
        <v>0.22066609835242615</v>
      </c>
      <c r="DJ101" s="45">
        <f>IF(AND(ISNUMBER(D100),ISNUMBER(D101)),CH101*'Sector weights'!C88,"")</f>
        <v>5.8659886951140584E-2</v>
      </c>
      <c r="DK101" s="45">
        <f>IF(AND(ISNUMBER(E100),ISNUMBER(E101)),CI101*'Sector weights'!D88,"")</f>
        <v>6.1434255460950563E-2</v>
      </c>
      <c r="DL101" s="45">
        <f>IF(AND(ISNUMBER(F100),ISNUMBER(F101)),CJ101*'Sector weights'!E88,"")</f>
        <v>4.1538368744474134E-2</v>
      </c>
      <c r="DM101" s="45">
        <f>IF(AND(ISNUMBER(G100),ISNUMBER(G101)),CK101*'Sector weights'!F88,"")</f>
        <v>3.8424207003604507E-3</v>
      </c>
      <c r="DN101" s="45">
        <f>IF(AND(ISNUMBER(H100),ISNUMBER(H101)),CL101*'Sector weights'!G88,"")</f>
        <v>1.9362569969788714E-2</v>
      </c>
      <c r="DO101" s="45">
        <f>IF(AND(ISNUMBER(I100),ISNUMBER(I101)),CM101*'Sector weights'!H88,"")</f>
        <v>1.9037798546773919E-2</v>
      </c>
      <c r="DP101" s="45">
        <f>IF(AND(ISNUMBER(J100),ISNUMBER(J101)),CN101*'Sector weights'!I88,"")</f>
        <v>6.0931301062701016E-3</v>
      </c>
      <c r="DQ101" s="45">
        <f>IF(AND(ISNUMBER(K100),ISNUMBER(K101)),CO101*'Sector weights'!J88,"")</f>
        <v>4.0391411968385721E-2</v>
      </c>
      <c r="DR101" s="45">
        <f>IF(AND(ISNUMBER(L100),ISNUMBER(L101)),CP101*'Sector weights'!K88,"")</f>
        <v>2.9359175420137552E-3</v>
      </c>
      <c r="DS101" s="45">
        <f>IF(AND(ISNUMBER(M100),ISNUMBER(M101)),CQ101*'Sector weights'!L88,"")</f>
        <v>1.2435519165141915E-2</v>
      </c>
      <c r="DT101" s="45">
        <f>IF(AND(ISNUMBER(N100),ISNUMBER(N101)),CR101*'Sector weights'!M88,"")</f>
        <v>8.9745760967821532E-3</v>
      </c>
      <c r="DU101" s="45">
        <f>IF(AND(ISNUMBER(O100),ISNUMBER(O101)),CS101*'Sector weights'!N88,"")</f>
        <v>7.3363254687876991E-3</v>
      </c>
      <c r="DV101" s="45">
        <f>IF(AND(ISNUMBER(P100),ISNUMBER(P101)),CT101*'Sector weights'!O88,"")</f>
        <v>1.375374764269933E-2</v>
      </c>
      <c r="DW101" s="45">
        <f>IF(AND(ISNUMBER(Q100),ISNUMBER(Q101)),CU101*'Sector weights'!P88,"")</f>
        <v>8.7751553684186512E-3</v>
      </c>
      <c r="DX101" s="45">
        <f>IF(AND(ISNUMBER(R100),ISNUMBER(R101)),CV101*'Sector weights'!Q88,"")</f>
        <v>8.0875088932136473E-3</v>
      </c>
      <c r="DY101" s="45">
        <f>IF(AND(ISNUMBER(S100),ISNUMBER(S101)),CW101*'Sector weights'!R88,"")</f>
        <v>2.4590740366043407E-2</v>
      </c>
      <c r="DZ101" s="45">
        <f>IF(AND(ISNUMBER(T100),ISNUMBER(T101)),CX101*'Sector weights'!S88,"")</f>
        <v>2.0606825259939766E-2</v>
      </c>
      <c r="EA101" s="45">
        <f>IF(AND(ISNUMBER(U100),ISNUMBER(U101)),CY101*'Sector weights'!T88,"")</f>
        <v>5.2607462260298256E-2</v>
      </c>
      <c r="EB101" s="45">
        <f>IF(AND(ISNUMBER(V100),ISNUMBER(V101)),CZ101*'Sector weights'!U88,"")</f>
        <v>4.3532658282154031E-2</v>
      </c>
      <c r="EC101" s="45">
        <f>IF(AND(ISNUMBER(W100),ISNUMBER(W101)),DA101*'Sector weights'!V88,"")</f>
        <v>2.9474890232909577E-2</v>
      </c>
      <c r="ED101" s="45">
        <f>IF(AND(ISNUMBER(X100),ISNUMBER(X101)),DB101*'Sector weights'!W88,"")</f>
        <v>2.4304773407810808E-2</v>
      </c>
      <c r="EE101" s="45">
        <f>IF(AND(ISNUMBER(Y100),ISNUMBER(Y101)),DC101*'Sector weights'!X88,"")</f>
        <v>4.689444627585404E-2</v>
      </c>
      <c r="EF101" s="45">
        <f>IF(AND(ISNUMBER(Z100),ISNUMBER(Z101)),DD101*'Sector weights'!Y88,"")</f>
        <v>1.4781550839617446E-2</v>
      </c>
      <c r="EG101" s="45" t="str">
        <f>IF(AND(ISNUMBER(AA100),ISNUMBER(AA101)),DE101*'Sector weights'!Z88,"")</f>
        <v/>
      </c>
      <c r="EH101" s="46">
        <f t="shared" si="167"/>
        <v>0.79011803790225454</v>
      </c>
      <c r="EI101" s="47">
        <f t="shared" si="168"/>
        <v>0.90624237019896903</v>
      </c>
      <c r="EK101" s="39">
        <f t="shared" si="169"/>
        <v>43008</v>
      </c>
      <c r="EL101" s="45">
        <f t="shared" si="170"/>
        <v>0.27928244612449254</v>
      </c>
      <c r="EM101" s="45">
        <f t="shared" si="136"/>
        <v>7.4241928594468307E-2</v>
      </c>
      <c r="EN101" s="45">
        <f t="shared" si="137"/>
        <v>7.7753262821409722E-2</v>
      </c>
      <c r="EO101" s="45">
        <f t="shared" si="138"/>
        <v>5.2572358498177769E-2</v>
      </c>
      <c r="EP101" s="45">
        <f t="shared" si="139"/>
        <v>4.8630970513747415E-3</v>
      </c>
      <c r="EQ101" s="45">
        <f t="shared" si="140"/>
        <v>2.4505920686478565E-2</v>
      </c>
      <c r="ER101" s="45">
        <f t="shared" si="141"/>
        <v>2.4094879035186745E-2</v>
      </c>
      <c r="ES101" s="45">
        <f t="shared" si="142"/>
        <v>7.7116706795445703E-3</v>
      </c>
      <c r="ET101" s="45">
        <f t="shared" si="143"/>
        <v>5.1120731372775646E-2</v>
      </c>
      <c r="EU101" s="45">
        <f t="shared" si="144"/>
        <v>3.7157961230812418E-3</v>
      </c>
      <c r="EV101" s="45">
        <f t="shared" si="145"/>
        <v>1.5738811884560864E-2</v>
      </c>
      <c r="EW101" s="45">
        <f t="shared" si="146"/>
        <v>1.1358525772439582E-2</v>
      </c>
      <c r="EX101" s="45">
        <f t="shared" si="147"/>
        <v>9.2851006012538029E-3</v>
      </c>
      <c r="EY101" s="45">
        <f t="shared" si="148"/>
        <v>1.7407206243785063E-2</v>
      </c>
      <c r="EZ101" s="45">
        <f t="shared" si="149"/>
        <v>1.1106132182118623E-2</v>
      </c>
      <c r="FA101" s="45">
        <f t="shared" si="150"/>
        <v>1.0235823643117679E-2</v>
      </c>
      <c r="FB101" s="45">
        <f t="shared" si="151"/>
        <v>3.1122869225123962E-2</v>
      </c>
      <c r="FC101" s="45">
        <f t="shared" si="152"/>
        <v>2.6080692088299134E-2</v>
      </c>
      <c r="FD101" s="45">
        <f t="shared" si="153"/>
        <v>6.6581776059650377E-2</v>
      </c>
      <c r="FE101" s="45">
        <f t="shared" si="154"/>
        <v>5.5096398504876881E-2</v>
      </c>
      <c r="FF101" s="45">
        <f t="shared" si="155"/>
        <v>3.7304413795139699E-2</v>
      </c>
      <c r="FG101" s="45">
        <f t="shared" si="156"/>
        <v>3.0760939811397586E-2</v>
      </c>
      <c r="FH101" s="45">
        <f t="shared" si="157"/>
        <v>5.9351190614958915E-2</v>
      </c>
      <c r="FI101" s="45">
        <f t="shared" si="158"/>
        <v>1.8708028586288356E-2</v>
      </c>
      <c r="FJ101" s="45" t="str">
        <f t="shared" si="159"/>
        <v/>
      </c>
      <c r="FK101" s="46">
        <f t="shared" si="171"/>
        <v>1.0000000000000004</v>
      </c>
      <c r="FL101" s="47">
        <f t="shared" si="172"/>
        <v>1.1469708660303743</v>
      </c>
    </row>
    <row r="102" spans="1:168" x14ac:dyDescent="0.2">
      <c r="A102" t="s">
        <v>59</v>
      </c>
      <c r="B102" s="11">
        <v>43100</v>
      </c>
      <c r="C102" s="2">
        <v>2436.5</v>
      </c>
      <c r="D102" s="3">
        <v>151329</v>
      </c>
      <c r="E102" s="9">
        <v>79112.3</v>
      </c>
      <c r="F102" s="3">
        <v>589569</v>
      </c>
      <c r="G102" s="3">
        <v>16651</v>
      </c>
      <c r="H102" s="2">
        <v>94007</v>
      </c>
      <c r="I102" s="2">
        <v>1449119.5</v>
      </c>
      <c r="J102" s="2">
        <v>11401427.6</v>
      </c>
      <c r="K102" s="2">
        <v>2193094.4728801553</v>
      </c>
      <c r="L102" s="9">
        <v>13384.858699999999</v>
      </c>
      <c r="M102" s="3">
        <v>798680</v>
      </c>
      <c r="N102" s="9">
        <v>7937.482</v>
      </c>
      <c r="O102" s="2">
        <v>84902.1</v>
      </c>
      <c r="P102" s="2">
        <v>33114.699999999997</v>
      </c>
      <c r="Q102" s="3">
        <v>164969</v>
      </c>
      <c r="R102" s="3">
        <v>238979</v>
      </c>
      <c r="S102" s="2">
        <v>60960.2</v>
      </c>
      <c r="T102" s="2">
        <v>225513.9</v>
      </c>
      <c r="U102" s="3">
        <v>1379976</v>
      </c>
      <c r="V102" s="2">
        <v>125884.5</v>
      </c>
      <c r="W102" s="2">
        <v>115589.6</v>
      </c>
      <c r="X102" s="3">
        <v>1931203.1448350404</v>
      </c>
      <c r="Y102" s="2">
        <v>445015.6</v>
      </c>
      <c r="Z102" s="3">
        <v>159352</v>
      </c>
      <c r="AA102" s="3" t="e">
        <v>#N/A</v>
      </c>
      <c r="AC102" s="43">
        <f t="shared" si="160"/>
        <v>43100</v>
      </c>
      <c r="AD102" s="45">
        <f t="shared" si="161"/>
        <v>3.7382381743092052</v>
      </c>
      <c r="AE102" s="45">
        <f t="shared" si="88"/>
        <v>-2.713596914175509</v>
      </c>
      <c r="AF102" s="45">
        <f t="shared" si="89"/>
        <v>3.2707321944425383</v>
      </c>
      <c r="AG102" s="45">
        <f t="shared" si="90"/>
        <v>2.9439034483481175</v>
      </c>
      <c r="AH102" s="45">
        <f t="shared" si="91"/>
        <v>6.8947807665147298</v>
      </c>
      <c r="AI102" s="45">
        <f t="shared" si="92"/>
        <v>0.5842008966306711</v>
      </c>
      <c r="AJ102" s="45">
        <f t="shared" si="93"/>
        <v>2.4950500175620727</v>
      </c>
      <c r="AK102" s="45">
        <f t="shared" si="94"/>
        <v>3.7662118158916513</v>
      </c>
      <c r="AL102" s="45">
        <f t="shared" si="95"/>
        <v>0.97012794847979311</v>
      </c>
      <c r="AM102" s="45">
        <f t="shared" si="96"/>
        <v>3.4064635014014355</v>
      </c>
      <c r="AN102" s="45">
        <f t="shared" si="97"/>
        <v>2.336618642721322</v>
      </c>
      <c r="AO102" s="45">
        <f t="shared" si="98"/>
        <v>0.7296843153087984</v>
      </c>
      <c r="AP102" s="45">
        <f t="shared" si="99"/>
        <v>1.7202152245876512</v>
      </c>
      <c r="AQ102" s="45">
        <f t="shared" si="100"/>
        <v>1.5769648411378956</v>
      </c>
      <c r="AR102" s="45">
        <f t="shared" si="101"/>
        <v>1.1428221084577528</v>
      </c>
      <c r="AS102" s="45">
        <f t="shared" si="102"/>
        <v>3.6232292529366106</v>
      </c>
      <c r="AT102" s="45">
        <f t="shared" si="103"/>
        <v>-4.1316361417513603</v>
      </c>
      <c r="AU102" s="45">
        <f t="shared" si="104"/>
        <v>3.9855600395443558</v>
      </c>
      <c r="AV102" s="45">
        <f t="shared" si="105"/>
        <v>2.8930601897589892</v>
      </c>
      <c r="AW102" s="45">
        <f t="shared" si="106"/>
        <v>-5.2290066566187621</v>
      </c>
      <c r="AX102" s="45">
        <f t="shared" si="107"/>
        <v>2.7594643225443916</v>
      </c>
      <c r="AY102" s="45">
        <f t="shared" si="108"/>
        <v>-1.5547981628994845</v>
      </c>
      <c r="AZ102" s="45">
        <f t="shared" si="109"/>
        <v>2.4733434728495318</v>
      </c>
      <c r="BA102" s="45">
        <f t="shared" si="110"/>
        <v>-1.334918394135276</v>
      </c>
      <c r="BB102" s="45" t="str">
        <f t="shared" si="111"/>
        <v/>
      </c>
      <c r="BD102" s="39">
        <f t="shared" si="162"/>
        <v>43100</v>
      </c>
      <c r="BE102" s="44">
        <f>IF(AND(ISNUMBER(C101),ISNUMBER(C102)),INDEX('Country weights'!$B$6:$FB$133,MATCH(Goods!$BD102,'Country weights'!$A$6:$A$133,0),MATCH(Goods!BE$1,'Country weights'!$B$3:$FB$3,0)),"")</f>
        <v>0.17443411406632076</v>
      </c>
      <c r="BF102" s="44">
        <f>IF(AND(ISNUMBER(D101),ISNUMBER(D102)),INDEX('Country weights'!$B$6:$FB$133,MATCH(Goods!$BD102,'Country weights'!$A$6:$A$133,0),MATCH(Goods!BF$1,'Country weights'!$B$3:$FB$3,0)),"")</f>
        <v>5.145466153431235E-2</v>
      </c>
      <c r="BG102" s="44">
        <f>IF(AND(ISNUMBER(E101),ISNUMBER(E102)),INDEX('Country weights'!$B$6:$FB$133,MATCH(Goods!$BD102,'Country weights'!$A$6:$A$133,0),MATCH(Goods!BG$1,'Country weights'!$B$3:$FB$3,0)),"")</f>
        <v>4.9980907064058416E-2</v>
      </c>
      <c r="BH102" s="44">
        <f>IF(AND(ISNUMBER(F101),ISNUMBER(F102)),INDEX('Country weights'!$B$6:$FB$133,MATCH(Goods!$BD102,'Country weights'!$A$6:$A$133,0),MATCH(Goods!BH$1,'Country weights'!$B$3:$FB$3,0)),"")</f>
        <v>3.3093142187302096E-2</v>
      </c>
      <c r="BI102" s="44">
        <f>IF(AND(ISNUMBER(G101),ISNUMBER(G102)),INDEX('Country weights'!$B$6:$FB$133,MATCH(Goods!$BD102,'Country weights'!$A$6:$A$133,0),MATCH(Goods!BI$1,'Country weights'!$B$3:$FB$3,0)),"")</f>
        <v>3.1983408640093038E-3</v>
      </c>
      <c r="BJ102" s="44">
        <f>IF(AND(ISNUMBER(H101),ISNUMBER(H102)),INDEX('Country weights'!$B$6:$FB$133,MATCH(Goods!$BD102,'Country weights'!$A$6:$A$133,0),MATCH(Goods!BJ$1,'Country weights'!$B$3:$FB$3,0)),"")</f>
        <v>1.7289506321197252E-2</v>
      </c>
      <c r="BK102" s="44">
        <f>IF(AND(ISNUMBER(I101),ISNUMBER(I102)),INDEX('Country weights'!$B$6:$FB$133,MATCH(Goods!$BD102,'Country weights'!$A$6:$A$133,0),MATCH(Goods!BK$1,'Country weights'!$B$3:$FB$3,0)),"")</f>
        <v>1.4776218385606745E-2</v>
      </c>
      <c r="BL102" s="44">
        <f>IF(AND(ISNUMBER(J101),ISNUMBER(J102)),INDEX('Country weights'!$B$6:$FB$133,MATCH(Goods!$BD102,'Country weights'!$A$6:$A$133,0),MATCH(Goods!BL$1,'Country weights'!$B$3:$FB$3,0)),"")</f>
        <v>4.5469456880816586E-3</v>
      </c>
      <c r="BM102" s="44">
        <f>IF(AND(ISNUMBER(K101),ISNUMBER(K102)),INDEX('Country weights'!$B$6:$FB$133,MATCH(Goods!$BD102,'Country weights'!$A$6:$A$133,0),MATCH(Goods!BM$1,'Country weights'!$B$3:$FB$3,0)),"")</f>
        <v>2.8059763803121664E-2</v>
      </c>
      <c r="BN102" s="44">
        <f>IF(AND(ISNUMBER(L101),ISNUMBER(L102)),INDEX('Country weights'!$B$6:$FB$133,MATCH(Goods!$BD102,'Country weights'!$A$6:$A$133,0),MATCH(Goods!BN$1,'Country weights'!$B$3:$FB$3,0)),"")</f>
        <v>2.2166615259452752E-3</v>
      </c>
      <c r="BO102" s="44">
        <f>IF(AND(ISNUMBER(M101),ISNUMBER(M102)),INDEX('Country weights'!$B$6:$FB$133,MATCH(Goods!$BD102,'Country weights'!$A$6:$A$133,0),MATCH(Goods!BO$1,'Country weights'!$B$3:$FB$3,0)),"")</f>
        <v>9.3230156909890338E-3</v>
      </c>
      <c r="BP102" s="44">
        <f>IF(AND(ISNUMBER(N101),ISNUMBER(N102)),INDEX('Country weights'!$B$6:$FB$133,MATCH(Goods!$BD102,'Country weights'!$A$6:$A$133,0),MATCH(Goods!BP$1,'Country weights'!$B$3:$FB$3,0)),"")</f>
        <v>6.7643842664203103E-3</v>
      </c>
      <c r="BQ102" s="44">
        <f>IF(AND(ISNUMBER(O101),ISNUMBER(O102)),INDEX('Country weights'!$B$6:$FB$133,MATCH(Goods!$BD102,'Country weights'!$A$6:$A$133,0),MATCH(Goods!BQ$1,'Country weights'!$B$3:$FB$3,0)),"")</f>
        <v>5.626172189492332E-3</v>
      </c>
      <c r="BR102" s="44">
        <f>IF(AND(ISNUMBER(P101),ISNUMBER(P102)),INDEX('Country weights'!$B$6:$FB$133,MATCH(Goods!$BD102,'Country weights'!$A$6:$A$133,0),MATCH(Goods!BR$1,'Country weights'!$B$3:$FB$3,0)),"")</f>
        <v>1.3260398535371551E-2</v>
      </c>
      <c r="BS102" s="44">
        <f>IF(AND(ISNUMBER(Q101),ISNUMBER(Q102)),INDEX('Country weights'!$B$6:$FB$133,MATCH(Goods!$BD102,'Country weights'!$A$6:$A$133,0),MATCH(Goods!BS$1,'Country weights'!$B$3:$FB$3,0)),"")</f>
        <v>9.4875773709195508E-3</v>
      </c>
      <c r="BT102" s="44">
        <f>IF(AND(ISNUMBER(R101),ISNUMBER(R102)),INDEX('Country weights'!$B$6:$FB$133,MATCH(Goods!$BD102,'Country weights'!$A$6:$A$133,0),MATCH(Goods!BT$1,'Country weights'!$B$3:$FB$3,0)),"")</f>
        <v>7.7568689510253037E-3</v>
      </c>
      <c r="BU102" s="44">
        <f>IF(AND(ISNUMBER(S101),ISNUMBER(S102)),INDEX('Country weights'!$B$6:$FB$133,MATCH(Goods!$BD102,'Country weights'!$A$6:$A$133,0),MATCH(Goods!BU$1,'Country weights'!$B$3:$FB$3,0)),"")</f>
        <v>2.381268958303934E-2</v>
      </c>
      <c r="BV102" s="44">
        <f>IF(AND(ISNUMBER(T101),ISNUMBER(T102)),INDEX('Country weights'!$B$6:$FB$133,MATCH(Goods!$BD102,'Country weights'!$A$6:$A$133,0),MATCH(Goods!BV$1,'Country weights'!$B$3:$FB$3,0)),"")</f>
        <v>1.546183987083867E-2</v>
      </c>
      <c r="BW102" s="44">
        <f>IF(AND(ISNUMBER(U101),ISNUMBER(U102)),INDEX('Country weights'!$B$6:$FB$133,MATCH(Goods!$BD102,'Country weights'!$A$6:$A$133,0),MATCH(Goods!BW$1,'Country weights'!$B$3:$FB$3,0)),"")</f>
        <v>3.8138313563977337E-2</v>
      </c>
      <c r="BX102" s="44">
        <f>IF(AND(ISNUMBER(V101),ISNUMBER(V102)),INDEX('Country weights'!$B$6:$FB$133,MATCH(Goods!$BD102,'Country weights'!$A$6:$A$133,0),MATCH(Goods!BX$1,'Country weights'!$B$3:$FB$3,0)),"")</f>
        <v>3.5373013924973037E-2</v>
      </c>
      <c r="BY102" s="44">
        <f>IF(AND(ISNUMBER(W101),ISNUMBER(W102)),INDEX('Country weights'!$B$6:$FB$133,MATCH(Goods!$BD102,'Country weights'!$A$6:$A$133,0),MATCH(Goods!BY$1,'Country weights'!$B$3:$FB$3,0)),"")</f>
        <v>2.9665539033766446E-2</v>
      </c>
      <c r="BZ102" s="44">
        <f>IF(AND(ISNUMBER(X101),ISNUMBER(X102)),INDEX('Country weights'!$B$6:$FB$133,MATCH(Goods!$BD102,'Country weights'!$A$6:$A$133,0),MATCH(Goods!BZ$1,'Country weights'!$B$3:$FB$3,0)),"")</f>
        <v>1.8809305064264557E-2</v>
      </c>
      <c r="CA102" s="44">
        <f>IF(AND(ISNUMBER(Y101),ISNUMBER(Y102)),INDEX('Country weights'!$B$6:$FB$133,MATCH(Goods!$BD102,'Country weights'!$A$6:$A$133,0),MATCH(Goods!CA$1,'Country weights'!$B$3:$FB$3,0)),"")</f>
        <v>3.4978303815307817E-2</v>
      </c>
      <c r="CB102" s="44">
        <f>IF(AND(ISNUMBER(Z101),ISNUMBER(Z102)),INDEX('Country weights'!$B$6:$FB$133,MATCH(Goods!$BD102,'Country weights'!$A$6:$A$133,0),MATCH(Goods!CB$1,'Country weights'!$B$3:$FB$3,0)),"")</f>
        <v>1.2021632000876524E-2</v>
      </c>
      <c r="CC102" s="44" t="str">
        <f>IF(AND(ISNUMBER(AA101),ISNUMBER(AA102)),INDEX('Country weights'!$B$6:$FB$133,MATCH(Goods!$BD102,'Country weights'!$A$6:$A$133,0),MATCH(Goods!CC$1,'Country weights'!$B$3:$FB$3,0)),"")</f>
        <v/>
      </c>
      <c r="CD102" s="46">
        <f t="shared" si="163"/>
        <v>0.63952931530121726</v>
      </c>
      <c r="CF102" s="39">
        <f t="shared" si="164"/>
        <v>43100</v>
      </c>
      <c r="CG102" s="45">
        <f t="shared" si="165"/>
        <v>0.27275389867650174</v>
      </c>
      <c r="CH102" s="45">
        <f t="shared" si="112"/>
        <v>8.0457080392127595E-2</v>
      </c>
      <c r="CI102" s="45">
        <f t="shared" si="113"/>
        <v>7.8152644246679281E-2</v>
      </c>
      <c r="CJ102" s="45">
        <f t="shared" si="114"/>
        <v>5.1746091063417918E-2</v>
      </c>
      <c r="CK102" s="45">
        <f t="shared" si="115"/>
        <v>5.0010856226393478E-3</v>
      </c>
      <c r="CL102" s="45">
        <f t="shared" si="116"/>
        <v>2.7034736184148062E-2</v>
      </c>
      <c r="CM102" s="45">
        <f t="shared" si="117"/>
        <v>2.3104833558172656E-2</v>
      </c>
      <c r="CN102" s="45">
        <f t="shared" si="118"/>
        <v>7.1098315265502015E-3</v>
      </c>
      <c r="CO102" s="45">
        <f t="shared" si="119"/>
        <v>4.3875649062163104E-2</v>
      </c>
      <c r="CP102" s="45">
        <f t="shared" si="120"/>
        <v>3.4660827469671679E-3</v>
      </c>
      <c r="CQ102" s="45">
        <f t="shared" si="121"/>
        <v>1.4577933283008158E-2</v>
      </c>
      <c r="CR102" s="45">
        <f t="shared" si="122"/>
        <v>1.0577129311475419E-2</v>
      </c>
      <c r="CS102" s="45">
        <f t="shared" si="123"/>
        <v>8.7973640220736626E-3</v>
      </c>
      <c r="CT102" s="45">
        <f t="shared" si="124"/>
        <v>2.0734621882229003E-2</v>
      </c>
      <c r="CU102" s="45">
        <f t="shared" si="125"/>
        <v>1.4835250150262333E-2</v>
      </c>
      <c r="CV102" s="45">
        <f t="shared" si="126"/>
        <v>1.2129027967032021E-2</v>
      </c>
      <c r="CW102" s="45">
        <f t="shared" si="127"/>
        <v>3.7234711550046151E-2</v>
      </c>
      <c r="CX102" s="45">
        <f t="shared" si="128"/>
        <v>2.4176905578685112E-2</v>
      </c>
      <c r="CY102" s="45">
        <f t="shared" si="129"/>
        <v>5.9634973177131456E-2</v>
      </c>
      <c r="CZ102" s="45">
        <f t="shared" si="130"/>
        <v>5.5311012456578955E-2</v>
      </c>
      <c r="DA102" s="45">
        <f t="shared" si="131"/>
        <v>4.638651946673316E-2</v>
      </c>
      <c r="DB102" s="45">
        <f t="shared" si="132"/>
        <v>2.9411169455782343E-2</v>
      </c>
      <c r="DC102" s="45">
        <f t="shared" si="133"/>
        <v>5.4693824002161801E-2</v>
      </c>
      <c r="DD102" s="45">
        <f t="shared" si="134"/>
        <v>1.8797624617433454E-2</v>
      </c>
      <c r="DE102" s="45" t="str">
        <f t="shared" si="135"/>
        <v/>
      </c>
      <c r="DF102" s="46">
        <f t="shared" si="166"/>
        <v>1.0000000000000002</v>
      </c>
      <c r="DG102" s="47">
        <f>SUMPRODUCT(AD102:BB102,CG102:DE102,'Sector weights'!B89:Z89)</f>
        <v>1.2923734811288485</v>
      </c>
      <c r="DI102" s="45">
        <f>IF(AND(ISNUMBER(C101),ISNUMBER(C102)),CG102*'Sector weights'!B89,"")</f>
        <v>0.21912675964477496</v>
      </c>
      <c r="DJ102" s="45">
        <f>IF(AND(ISNUMBER(D101),ISNUMBER(D102)),CH102*'Sector weights'!C89,"")</f>
        <v>5.891426714335353E-2</v>
      </c>
      <c r="DK102" s="45">
        <f>IF(AND(ISNUMBER(E101),ISNUMBER(E102)),CI102*'Sector weights'!D89,"")</f>
        <v>6.1053500670108916E-2</v>
      </c>
      <c r="DL102" s="45">
        <f>IF(AND(ISNUMBER(F101),ISNUMBER(F102)),CJ102*'Sector weights'!E89,"")</f>
        <v>4.1130245038477405E-2</v>
      </c>
      <c r="DM102" s="45">
        <f>IF(AND(ISNUMBER(G101),ISNUMBER(G102)),CK102*'Sector weights'!F89,"")</f>
        <v>3.793616301137235E-3</v>
      </c>
      <c r="DN102" s="45">
        <f>IF(AND(ISNUMBER(H101),ISNUMBER(H102)),CL102*'Sector weights'!G89,"")</f>
        <v>1.9399989853554629E-2</v>
      </c>
      <c r="DO102" s="45">
        <f>IF(AND(ISNUMBER(I101),ISNUMBER(I102)),CM102*'Sector weights'!H89,"")</f>
        <v>1.9109824271043473E-2</v>
      </c>
      <c r="DP102" s="45">
        <f>IF(AND(ISNUMBER(J101),ISNUMBER(J102)),CN102*'Sector weights'!I89,"")</f>
        <v>6.1239135267951716E-3</v>
      </c>
      <c r="DQ102" s="45">
        <f>IF(AND(ISNUMBER(K101),ISNUMBER(K102)),CO102*'Sector weights'!J89,"")</f>
        <v>4.0426456503479473E-2</v>
      </c>
      <c r="DR102" s="45">
        <f>IF(AND(ISNUMBER(L101),ISNUMBER(L102)),CP102*'Sector weights'!K89,"")</f>
        <v>2.9433153930391478E-3</v>
      </c>
      <c r="DS102" s="45">
        <f>IF(AND(ISNUMBER(M101),ISNUMBER(M102)),CQ102*'Sector weights'!L89,"")</f>
        <v>1.2431786885703847E-2</v>
      </c>
      <c r="DT102" s="45">
        <f>IF(AND(ISNUMBER(N101),ISNUMBER(N102)),CR102*'Sector weights'!M89,"")</f>
        <v>8.9930396252430409E-3</v>
      </c>
      <c r="DU102" s="45">
        <f>IF(AND(ISNUMBER(O101),ISNUMBER(O102)),CS102*'Sector weights'!N89,"")</f>
        <v>7.3353741712239339E-3</v>
      </c>
      <c r="DV102" s="45">
        <f>IF(AND(ISNUMBER(P101),ISNUMBER(P102)),CT102*'Sector weights'!O89,"")</f>
        <v>1.375688624952265E-2</v>
      </c>
      <c r="DW102" s="45">
        <f>IF(AND(ISNUMBER(Q101),ISNUMBER(Q102)),CU102*'Sector weights'!P89,"")</f>
        <v>8.7957872313086157E-3</v>
      </c>
      <c r="DX102" s="45">
        <f>IF(AND(ISNUMBER(R101),ISNUMBER(R102)),CV102*'Sector weights'!Q89,"")</f>
        <v>8.0745930329331281E-3</v>
      </c>
      <c r="DY102" s="45">
        <f>IF(AND(ISNUMBER(S101),ISNUMBER(S102)),CW102*'Sector weights'!R89,"")</f>
        <v>2.4831081264485008E-2</v>
      </c>
      <c r="DZ102" s="45">
        <f>IF(AND(ISNUMBER(T101),ISNUMBER(T102)),CX102*'Sector weights'!S89,"")</f>
        <v>2.051553256447199E-2</v>
      </c>
      <c r="EA102" s="45">
        <f>IF(AND(ISNUMBER(U101),ISNUMBER(U102)),CY102*'Sector weights'!T89,"")</f>
        <v>5.2820379229008001E-2</v>
      </c>
      <c r="EB102" s="45">
        <f>IF(AND(ISNUMBER(V101),ISNUMBER(V102)),CZ102*'Sector weights'!U89,"")</f>
        <v>4.3541487224404395E-2</v>
      </c>
      <c r="EC102" s="45">
        <f>IF(AND(ISNUMBER(W101),ISNUMBER(W102)),DA102*'Sector weights'!V89,"")</f>
        <v>2.9643596569942785E-2</v>
      </c>
      <c r="ED102" s="45">
        <f>IF(AND(ISNUMBER(X101),ISNUMBER(X102)),DB102*'Sector weights'!W89,"")</f>
        <v>2.4161112307692127E-2</v>
      </c>
      <c r="EE102" s="45">
        <f>IF(AND(ISNUMBER(Y101),ISNUMBER(Y102)),DC102*'Sector weights'!X89,"")</f>
        <v>4.7253576469368341E-2</v>
      </c>
      <c r="EF102" s="45">
        <f>IF(AND(ISNUMBER(Z101),ISNUMBER(Z102)),DD102*'Sector weights'!Y89,"")</f>
        <v>1.4835139321428815E-2</v>
      </c>
      <c r="EG102" s="45" t="str">
        <f>IF(AND(ISNUMBER(AA101),ISNUMBER(AA102)),DE102*'Sector weights'!Z89,"")</f>
        <v/>
      </c>
      <c r="EH102" s="46">
        <f t="shared" si="167"/>
        <v>0.78901126049250048</v>
      </c>
      <c r="EI102" s="47">
        <f t="shared" si="168"/>
        <v>1.2923734811288488</v>
      </c>
      <c r="EK102" s="39">
        <f t="shared" si="169"/>
        <v>43100</v>
      </c>
      <c r="EL102" s="45">
        <f t="shared" si="170"/>
        <v>0.27772323491048295</v>
      </c>
      <c r="EM102" s="45">
        <f t="shared" si="136"/>
        <v>7.4668474448107716E-2</v>
      </c>
      <c r="EN102" s="45">
        <f t="shared" si="137"/>
        <v>7.7379758347174088E-2</v>
      </c>
      <c r="EO102" s="45">
        <f t="shared" si="138"/>
        <v>5.2128844159719502E-2</v>
      </c>
      <c r="EP102" s="45">
        <f t="shared" si="139"/>
        <v>4.8080635741107949E-3</v>
      </c>
      <c r="EQ102" s="45">
        <f t="shared" si="140"/>
        <v>2.4587722412789347E-2</v>
      </c>
      <c r="ER102" s="45">
        <f t="shared" si="141"/>
        <v>2.4219963931966102E-2</v>
      </c>
      <c r="ES102" s="45">
        <f t="shared" si="142"/>
        <v>7.7615033313626321E-3</v>
      </c>
      <c r="ET102" s="45">
        <f t="shared" si="143"/>
        <v>5.1236856211970022E-2</v>
      </c>
      <c r="EU102" s="45">
        <f t="shared" si="144"/>
        <v>3.7303845210040877E-3</v>
      </c>
      <c r="EV102" s="45">
        <f t="shared" si="145"/>
        <v>1.5756159015961231E-2</v>
      </c>
      <c r="EW102" s="45">
        <f t="shared" si="146"/>
        <v>1.1397859670126367E-2</v>
      </c>
      <c r="EX102" s="45">
        <f t="shared" si="147"/>
        <v>9.2969194972517839E-3</v>
      </c>
      <c r="EY102" s="45">
        <f t="shared" si="148"/>
        <v>1.7435601921492995E-2</v>
      </c>
      <c r="EZ102" s="45">
        <f t="shared" si="149"/>
        <v>1.1147860203944732E-2</v>
      </c>
      <c r="FA102" s="45">
        <f t="shared" si="150"/>
        <v>1.0233812161176218E-2</v>
      </c>
      <c r="FB102" s="45">
        <f t="shared" si="151"/>
        <v>3.1471136735089764E-2</v>
      </c>
      <c r="FC102" s="45">
        <f t="shared" si="152"/>
        <v>2.600157132315983E-2</v>
      </c>
      <c r="FD102" s="45">
        <f t="shared" si="153"/>
        <v>6.694502584923509E-2</v>
      </c>
      <c r="FE102" s="45">
        <f t="shared" si="154"/>
        <v>5.5184874290926875E-2</v>
      </c>
      <c r="FF102" s="45">
        <f t="shared" si="155"/>
        <v>3.7570562112686792E-2</v>
      </c>
      <c r="FG102" s="45">
        <f t="shared" si="156"/>
        <v>3.0622012026305899E-2</v>
      </c>
      <c r="FH102" s="45">
        <f t="shared" si="157"/>
        <v>5.9889609737474064E-2</v>
      </c>
      <c r="FI102" s="45">
        <f t="shared" si="158"/>
        <v>1.8802189606481317E-2</v>
      </c>
      <c r="FJ102" s="45" t="str">
        <f t="shared" si="159"/>
        <v/>
      </c>
      <c r="FK102" s="46">
        <f t="shared" si="171"/>
        <v>1.0000000000000002</v>
      </c>
      <c r="FL102" s="47">
        <f t="shared" si="172"/>
        <v>1.6379658261431522</v>
      </c>
    </row>
    <row r="103" spans="1:168" x14ac:dyDescent="0.2">
      <c r="A103" t="s">
        <v>60</v>
      </c>
      <c r="B103" s="11">
        <v>43190</v>
      </c>
      <c r="C103" s="2">
        <v>2461.4</v>
      </c>
      <c r="D103" s="3">
        <v>152803</v>
      </c>
      <c r="E103" s="9">
        <v>79830</v>
      </c>
      <c r="F103" s="3">
        <v>593752</v>
      </c>
      <c r="G103" s="3">
        <v>16764</v>
      </c>
      <c r="H103" s="2">
        <v>97330</v>
      </c>
      <c r="I103" s="2">
        <v>1485786.1</v>
      </c>
      <c r="J103" s="2">
        <v>11547737.9</v>
      </c>
      <c r="K103" s="2">
        <v>2253690.1001901175</v>
      </c>
      <c r="L103" s="9">
        <v>13817.465199999999</v>
      </c>
      <c r="M103" s="3">
        <v>811827</v>
      </c>
      <c r="N103" s="9">
        <v>8224.4869999999992</v>
      </c>
      <c r="O103" s="2">
        <v>85342.3</v>
      </c>
      <c r="P103" s="2">
        <v>33605.800000000003</v>
      </c>
      <c r="Q103" s="3">
        <v>165928</v>
      </c>
      <c r="R103" s="3">
        <v>234138</v>
      </c>
      <c r="S103" s="2">
        <v>61890.3</v>
      </c>
      <c r="T103" s="2">
        <v>227742.8</v>
      </c>
      <c r="U103" s="3">
        <v>1398731</v>
      </c>
      <c r="V103" s="2">
        <v>133878.70000000001</v>
      </c>
      <c r="W103" s="2">
        <v>119632</v>
      </c>
      <c r="X103" s="3">
        <v>1935067.6888281994</v>
      </c>
      <c r="Y103" s="2">
        <v>461900.5</v>
      </c>
      <c r="Z103" s="3">
        <v>161629</v>
      </c>
      <c r="AA103" s="3" t="e">
        <v>#N/A</v>
      </c>
      <c r="AC103" s="43">
        <f t="shared" si="160"/>
        <v>43190</v>
      </c>
      <c r="AD103" s="45">
        <f t="shared" si="161"/>
        <v>1.0219577262466695</v>
      </c>
      <c r="AE103" s="45">
        <f t="shared" si="88"/>
        <v>0.97403670149145416</v>
      </c>
      <c r="AF103" s="45">
        <f t="shared" si="89"/>
        <v>0.90719142282551513</v>
      </c>
      <c r="AG103" s="45">
        <f t="shared" si="90"/>
        <v>0.70950134759459882</v>
      </c>
      <c r="AH103" s="45">
        <f t="shared" si="91"/>
        <v>0.67863791964446474</v>
      </c>
      <c r="AI103" s="45">
        <f t="shared" si="92"/>
        <v>3.5348431499781841</v>
      </c>
      <c r="AJ103" s="45">
        <f t="shared" si="93"/>
        <v>2.5302675176201994</v>
      </c>
      <c r="AK103" s="45">
        <f t="shared" si="94"/>
        <v>1.2832629836635689</v>
      </c>
      <c r="AL103" s="45">
        <f t="shared" si="95"/>
        <v>2.7630194713127443</v>
      </c>
      <c r="AM103" s="45">
        <f t="shared" si="96"/>
        <v>3.2320587739936402</v>
      </c>
      <c r="AN103" s="45">
        <f t="shared" si="97"/>
        <v>1.6460910502328785</v>
      </c>
      <c r="AO103" s="45">
        <f t="shared" si="98"/>
        <v>3.6158192232750741</v>
      </c>
      <c r="AP103" s="45">
        <f t="shared" si="99"/>
        <v>0.51847951935228842</v>
      </c>
      <c r="AQ103" s="45">
        <f t="shared" si="100"/>
        <v>1.483027175242424</v>
      </c>
      <c r="AR103" s="45">
        <f t="shared" si="101"/>
        <v>0.58132133916068973</v>
      </c>
      <c r="AS103" s="45">
        <f t="shared" si="102"/>
        <v>-2.0257010030169997</v>
      </c>
      <c r="AT103" s="45">
        <f t="shared" si="103"/>
        <v>1.525749587435743</v>
      </c>
      <c r="AU103" s="45">
        <f t="shared" si="104"/>
        <v>0.98836479702582025</v>
      </c>
      <c r="AV103" s="45">
        <f t="shared" si="105"/>
        <v>1.3590816072163614</v>
      </c>
      <c r="AW103" s="45">
        <f t="shared" si="106"/>
        <v>6.3504243969670693</v>
      </c>
      <c r="AX103" s="45">
        <f t="shared" si="107"/>
        <v>3.4972004401780055</v>
      </c>
      <c r="AY103" s="45">
        <f t="shared" si="108"/>
        <v>0.20011069283387695</v>
      </c>
      <c r="AZ103" s="45">
        <f t="shared" si="109"/>
        <v>3.7942265394741215</v>
      </c>
      <c r="BA103" s="45">
        <f t="shared" si="110"/>
        <v>1.4289120939806166</v>
      </c>
      <c r="BB103" s="45" t="str">
        <f t="shared" si="111"/>
        <v/>
      </c>
      <c r="BD103" s="39">
        <f t="shared" si="162"/>
        <v>43190</v>
      </c>
      <c r="BE103" s="44">
        <f>IF(AND(ISNUMBER(C102),ISNUMBER(C103)),INDEX('Country weights'!$B$6:$FB$133,MATCH(Goods!$BD103,'Country weights'!$A$6:$A$133,0),MATCH(Goods!BE$1,'Country weights'!$B$3:$FB$3,0)),"")</f>
        <v>0.17044551398368762</v>
      </c>
      <c r="BF103" s="44">
        <f>IF(AND(ISNUMBER(D102),ISNUMBER(D103)),INDEX('Country weights'!$B$6:$FB$133,MATCH(Goods!$BD103,'Country weights'!$A$6:$A$133,0),MATCH(Goods!BF$1,'Country weights'!$B$3:$FB$3,0)),"")</f>
        <v>5.139933889273831E-2</v>
      </c>
      <c r="BG103" s="44">
        <f>IF(AND(ISNUMBER(E102),ISNUMBER(E103)),INDEX('Country weights'!$B$6:$FB$133,MATCH(Goods!$BD103,'Country weights'!$A$6:$A$133,0),MATCH(Goods!BG$1,'Country weights'!$B$3:$FB$3,0)),"")</f>
        <v>5.0536726741365202E-2</v>
      </c>
      <c r="BH103" s="44">
        <f>IF(AND(ISNUMBER(F102),ISNUMBER(F103)),INDEX('Country weights'!$B$6:$FB$133,MATCH(Goods!$BD103,'Country weights'!$A$6:$A$133,0),MATCH(Goods!BH$1,'Country weights'!$B$3:$FB$3,0)),"")</f>
        <v>3.2189426514948931E-2</v>
      </c>
      <c r="BI103" s="44">
        <f>IF(AND(ISNUMBER(G102),ISNUMBER(G103)),INDEX('Country weights'!$B$6:$FB$133,MATCH(Goods!$BD103,'Country weights'!$A$6:$A$133,0),MATCH(Goods!BI$1,'Country weights'!$B$3:$FB$3,0)),"")</f>
        <v>3.1869544904210918E-3</v>
      </c>
      <c r="BJ103" s="44">
        <f>IF(AND(ISNUMBER(H102),ISNUMBER(H103)),INDEX('Country weights'!$B$6:$FB$133,MATCH(Goods!$BD103,'Country weights'!$A$6:$A$133,0),MATCH(Goods!BJ$1,'Country weights'!$B$3:$FB$3,0)),"")</f>
        <v>1.6969630421751699E-2</v>
      </c>
      <c r="BK103" s="44">
        <f>IF(AND(ISNUMBER(I102),ISNUMBER(I103)),INDEX('Country weights'!$B$6:$FB$133,MATCH(Goods!$BD103,'Country weights'!$A$6:$A$133,0),MATCH(Goods!BK$1,'Country weights'!$B$3:$FB$3,0)),"")</f>
        <v>1.5441008951924377E-2</v>
      </c>
      <c r="BL103" s="44">
        <f>IF(AND(ISNUMBER(J102),ISNUMBER(J103)),INDEX('Country weights'!$B$6:$FB$133,MATCH(Goods!$BD103,'Country weights'!$A$6:$A$133,0),MATCH(Goods!BL$1,'Country weights'!$B$3:$FB$3,0)),"")</f>
        <v>4.7381035908828917E-3</v>
      </c>
      <c r="BM103" s="44">
        <f>IF(AND(ISNUMBER(K102),ISNUMBER(K103)),INDEX('Country weights'!$B$6:$FB$133,MATCH(Goods!$BD103,'Country weights'!$A$6:$A$133,0),MATCH(Goods!BM$1,'Country weights'!$B$3:$FB$3,0)),"")</f>
        <v>2.8161898730827313E-2</v>
      </c>
      <c r="BN103" s="44">
        <f>IF(AND(ISNUMBER(L102),ISNUMBER(L103)),INDEX('Country weights'!$B$6:$FB$133,MATCH(Goods!$BD103,'Country weights'!$A$6:$A$133,0),MATCH(Goods!BN$1,'Country weights'!$B$3:$FB$3,0)),"")</f>
        <v>2.2838819280408388E-3</v>
      </c>
      <c r="BO103" s="44">
        <f>IF(AND(ISNUMBER(M102),ISNUMBER(M103)),INDEX('Country weights'!$B$6:$FB$133,MATCH(Goods!$BD103,'Country weights'!$A$6:$A$133,0),MATCH(Goods!BO$1,'Country weights'!$B$3:$FB$3,0)),"")</f>
        <v>9.6246285491358823E-3</v>
      </c>
      <c r="BP103" s="44">
        <f>IF(AND(ISNUMBER(N102),ISNUMBER(N103)),INDEX('Country weights'!$B$6:$FB$133,MATCH(Goods!$BD103,'Country weights'!$A$6:$A$133,0),MATCH(Goods!BP$1,'Country weights'!$B$3:$FB$3,0)),"")</f>
        <v>6.9549090015397332E-3</v>
      </c>
      <c r="BQ103" s="44">
        <f>IF(AND(ISNUMBER(O102),ISNUMBER(O103)),INDEX('Country weights'!$B$6:$FB$133,MATCH(Goods!$BD103,'Country weights'!$A$6:$A$133,0),MATCH(Goods!BQ$1,'Country weights'!$B$3:$FB$3,0)),"")</f>
        <v>5.9550001995394061E-3</v>
      </c>
      <c r="BR103" s="44">
        <f>IF(AND(ISNUMBER(P102),ISNUMBER(P103)),INDEX('Country weights'!$B$6:$FB$133,MATCH(Goods!$BD103,'Country weights'!$A$6:$A$133,0),MATCH(Goods!BR$1,'Country weights'!$B$3:$FB$3,0)),"")</f>
        <v>1.3145782330947169E-2</v>
      </c>
      <c r="BS103" s="44">
        <f>IF(AND(ISNUMBER(Q102),ISNUMBER(Q103)),INDEX('Country weights'!$B$6:$FB$133,MATCH(Goods!$BD103,'Country weights'!$A$6:$A$133,0),MATCH(Goods!BS$1,'Country weights'!$B$3:$FB$3,0)),"")</f>
        <v>9.7929780434094157E-3</v>
      </c>
      <c r="BT103" s="44">
        <f>IF(AND(ISNUMBER(R102),ISNUMBER(R103)),INDEX('Country weights'!$B$6:$FB$133,MATCH(Goods!$BD103,'Country weights'!$A$6:$A$133,0),MATCH(Goods!BT$1,'Country weights'!$B$3:$FB$3,0)),"")</f>
        <v>7.6086175285241366E-3</v>
      </c>
      <c r="BU103" s="44">
        <f>IF(AND(ISNUMBER(S102),ISNUMBER(S103)),INDEX('Country weights'!$B$6:$FB$133,MATCH(Goods!$BD103,'Country weights'!$A$6:$A$133,0),MATCH(Goods!BU$1,'Country weights'!$B$3:$FB$3,0)),"")</f>
        <v>2.2544872197033852E-2</v>
      </c>
      <c r="BV103" s="44">
        <f>IF(AND(ISNUMBER(T102),ISNUMBER(T103)),INDEX('Country weights'!$B$6:$FB$133,MATCH(Goods!$BD103,'Country weights'!$A$6:$A$133,0),MATCH(Goods!BV$1,'Country weights'!$B$3:$FB$3,0)),"")</f>
        <v>1.6248303422514206E-2</v>
      </c>
      <c r="BW103" s="44">
        <f>IF(AND(ISNUMBER(U102),ISNUMBER(U103)),INDEX('Country weights'!$B$6:$FB$133,MATCH(Goods!$BD103,'Country weights'!$A$6:$A$133,0),MATCH(Goods!BW$1,'Country weights'!$B$3:$FB$3,0)),"")</f>
        <v>3.7149032266992218E-2</v>
      </c>
      <c r="BX103" s="44">
        <f>IF(AND(ISNUMBER(V102),ISNUMBER(V103)),INDEX('Country weights'!$B$6:$FB$133,MATCH(Goods!$BD103,'Country weights'!$A$6:$A$133,0),MATCH(Goods!BX$1,'Country weights'!$B$3:$FB$3,0)),"")</f>
        <v>3.5340650563728301E-2</v>
      </c>
      <c r="BY103" s="44">
        <f>IF(AND(ISNUMBER(W102),ISNUMBER(W103)),INDEX('Country weights'!$B$6:$FB$133,MATCH(Goods!$BD103,'Country weights'!$A$6:$A$133,0),MATCH(Goods!BY$1,'Country weights'!$B$3:$FB$3,0)),"")</f>
        <v>3.0330642665919172E-2</v>
      </c>
      <c r="BZ103" s="44">
        <f>IF(AND(ISNUMBER(X102),ISNUMBER(X103)),INDEX('Country weights'!$B$6:$FB$133,MATCH(Goods!$BD103,'Country weights'!$A$6:$A$133,0),MATCH(Goods!BZ$1,'Country weights'!$B$3:$FB$3,0)),"")</f>
        <v>1.8249442926077029E-2</v>
      </c>
      <c r="CA103" s="44">
        <f>IF(AND(ISNUMBER(Y102),ISNUMBER(Y103)),INDEX('Country weights'!$B$6:$FB$133,MATCH(Goods!$BD103,'Country weights'!$A$6:$A$133,0),MATCH(Goods!CA$1,'Country weights'!$B$3:$FB$3,0)),"")</f>
        <v>3.5033223452572176E-2</v>
      </c>
      <c r="CB103" s="44">
        <f>IF(AND(ISNUMBER(Z102),ISNUMBER(Z103)),INDEX('Country weights'!$B$6:$FB$133,MATCH(Goods!$BD103,'Country weights'!$A$6:$A$133,0),MATCH(Goods!CB$1,'Country weights'!$B$3:$FB$3,0)),"")</f>
        <v>1.2086159873455831E-2</v>
      </c>
      <c r="CC103" s="44" t="str">
        <f>IF(AND(ISNUMBER(AA102),ISNUMBER(AA103)),INDEX('Country weights'!$B$6:$FB$133,MATCH(Goods!$BD103,'Country weights'!$A$6:$A$133,0),MATCH(Goods!CC$1,'Country weights'!$B$3:$FB$3,0)),"")</f>
        <v/>
      </c>
      <c r="CD103" s="46">
        <f t="shared" si="163"/>
        <v>0.63541672726797671</v>
      </c>
      <c r="CF103" s="39">
        <f t="shared" si="164"/>
        <v>43190</v>
      </c>
      <c r="CG103" s="45">
        <f t="shared" si="165"/>
        <v>0.26824209478483713</v>
      </c>
      <c r="CH103" s="45">
        <f t="shared" si="112"/>
        <v>8.0890755132830283E-2</v>
      </c>
      <c r="CI103" s="45">
        <f t="shared" si="113"/>
        <v>7.9533201712601684E-2</v>
      </c>
      <c r="CJ103" s="45">
        <f t="shared" si="114"/>
        <v>5.0658764765840927E-2</v>
      </c>
      <c r="CK103" s="45">
        <f t="shared" si="115"/>
        <v>5.015534457400341E-3</v>
      </c>
      <c r="CL103" s="45">
        <f t="shared" si="116"/>
        <v>2.6706301067511925E-2</v>
      </c>
      <c r="CM103" s="45">
        <f t="shared" si="117"/>
        <v>2.4300601934598397E-2</v>
      </c>
      <c r="CN103" s="45">
        <f t="shared" si="118"/>
        <v>7.4566869072753778E-3</v>
      </c>
      <c r="CO103" s="45">
        <f t="shared" si="119"/>
        <v>4.4320360988782233E-2</v>
      </c>
      <c r="CP103" s="45">
        <f t="shared" si="120"/>
        <v>3.594305642315344E-3</v>
      </c>
      <c r="CQ103" s="45">
        <f t="shared" si="121"/>
        <v>1.5146954960593682E-2</v>
      </c>
      <c r="CR103" s="45">
        <f t="shared" si="122"/>
        <v>1.0945429515906673E-2</v>
      </c>
      <c r="CS103" s="45">
        <f t="shared" si="123"/>
        <v>9.3718026989050001E-3</v>
      </c>
      <c r="CT103" s="45">
        <f t="shared" si="124"/>
        <v>2.0688442351004002E-2</v>
      </c>
      <c r="CU103" s="45">
        <f t="shared" si="125"/>
        <v>1.5411898401723041E-2</v>
      </c>
      <c r="CV103" s="45">
        <f t="shared" si="126"/>
        <v>1.1974216607796863E-2</v>
      </c>
      <c r="CW103" s="45">
        <f t="shared" si="127"/>
        <v>3.5480451221306795E-2</v>
      </c>
      <c r="CX103" s="45">
        <f t="shared" si="128"/>
        <v>2.5571098029438164E-2</v>
      </c>
      <c r="CY103" s="45">
        <f t="shared" si="129"/>
        <v>5.8464045204974932E-2</v>
      </c>
      <c r="CZ103" s="45">
        <f t="shared" si="130"/>
        <v>5.5618067713889364E-2</v>
      </c>
      <c r="DA103" s="45">
        <f t="shared" si="131"/>
        <v>4.7733465872590593E-2</v>
      </c>
      <c r="DB103" s="45">
        <f t="shared" si="132"/>
        <v>2.8720432029767168E-2</v>
      </c>
      <c r="DC103" s="45">
        <f t="shared" si="133"/>
        <v>5.5134248044114646E-2</v>
      </c>
      <c r="DD103" s="45">
        <f t="shared" si="134"/>
        <v>1.9020839953995561E-2</v>
      </c>
      <c r="DE103" s="45" t="str">
        <f t="shared" si="135"/>
        <v/>
      </c>
      <c r="DF103" s="46">
        <f t="shared" si="166"/>
        <v>1.0000000000000002</v>
      </c>
      <c r="DG103" s="47">
        <f>SUMPRODUCT(AD103:BB103,CG103:DE103,'Sector weights'!B90:Z90)</f>
        <v>1.4000426275406554</v>
      </c>
      <c r="DI103" s="45">
        <f>IF(AND(ISNUMBER(C102),ISNUMBER(C103)),CG103*'Sector weights'!B90,"")</f>
        <v>0.21746584945207148</v>
      </c>
      <c r="DJ103" s="45">
        <f>IF(AND(ISNUMBER(D102),ISNUMBER(D103)),CH103*'Sector weights'!C90,"")</f>
        <v>5.8727011881041034E-2</v>
      </c>
      <c r="DK103" s="45">
        <f>IF(AND(ISNUMBER(E102),ISNUMBER(E103)),CI103*'Sector weights'!D90,"")</f>
        <v>6.2413931258453716E-2</v>
      </c>
      <c r="DL103" s="45">
        <f>IF(AND(ISNUMBER(F102),ISNUMBER(F103)),CJ103*'Sector weights'!E90,"")</f>
        <v>4.0457305754204406E-2</v>
      </c>
      <c r="DM103" s="45">
        <f>IF(AND(ISNUMBER(G102),ISNUMBER(G103)),CK103*'Sector weights'!F90,"")</f>
        <v>3.8883352383915206E-3</v>
      </c>
      <c r="DN103" s="45">
        <f>IF(AND(ISNUMBER(H102),ISNUMBER(H103)),CL103*'Sector weights'!G90,"")</f>
        <v>1.9128368554835417E-2</v>
      </c>
      <c r="DO103" s="45">
        <f>IF(AND(ISNUMBER(I102),ISNUMBER(I103)),CM103*'Sector weights'!H90,"")</f>
        <v>1.990227485858197E-2</v>
      </c>
      <c r="DP103" s="45">
        <f>IF(AND(ISNUMBER(J102),ISNUMBER(J103)),CN103*'Sector weights'!I90,"")</f>
        <v>6.3268738610059265E-3</v>
      </c>
      <c r="DQ103" s="45">
        <f>IF(AND(ISNUMBER(K102),ISNUMBER(K103)),CO103*'Sector weights'!J90,"")</f>
        <v>4.0962361562783434E-2</v>
      </c>
      <c r="DR103" s="45">
        <f>IF(AND(ISNUMBER(L102),ISNUMBER(L103)),CP103*'Sector weights'!K90,"")</f>
        <v>3.0741738654022268E-3</v>
      </c>
      <c r="DS103" s="45">
        <f>IF(AND(ISNUMBER(M102),ISNUMBER(M103)),CQ103*'Sector weights'!L90,"")</f>
        <v>1.2968842783830245E-2</v>
      </c>
      <c r="DT103" s="45">
        <f>IF(AND(ISNUMBER(N102),ISNUMBER(N103)),CR103*'Sector weights'!M90,"")</f>
        <v>9.3139792387546307E-3</v>
      </c>
      <c r="DU103" s="45">
        <f>IF(AND(ISNUMBER(O102),ISNUMBER(O103)),CS103*'Sector weights'!N90,"")</f>
        <v>7.8143240289391715E-3</v>
      </c>
      <c r="DV103" s="45">
        <f>IF(AND(ISNUMBER(P102),ISNUMBER(P103)),CT103*'Sector weights'!O90,"")</f>
        <v>1.3904644381362397E-2</v>
      </c>
      <c r="DW103" s="45">
        <f>IF(AND(ISNUMBER(Q102),ISNUMBER(Q103)),CU103*'Sector weights'!P90,"")</f>
        <v>9.0788461405625805E-3</v>
      </c>
      <c r="DX103" s="45">
        <f>IF(AND(ISNUMBER(R102),ISNUMBER(R103)),CV103*'Sector weights'!Q90,"")</f>
        <v>7.9982399950658829E-3</v>
      </c>
      <c r="DY103" s="45">
        <f>IF(AND(ISNUMBER(S102),ISNUMBER(S103)),CW103*'Sector weights'!R90,"")</f>
        <v>2.3355737091536741E-2</v>
      </c>
      <c r="DZ103" s="45">
        <f>IF(AND(ISNUMBER(T102),ISNUMBER(T103)),CX103*'Sector weights'!S90,"")</f>
        <v>2.1858063557629443E-2</v>
      </c>
      <c r="EA103" s="45">
        <f>IF(AND(ISNUMBER(U102),ISNUMBER(U103)),CY103*'Sector weights'!T90,"")</f>
        <v>5.1904182718017687E-2</v>
      </c>
      <c r="EB103" s="45">
        <f>IF(AND(ISNUMBER(V102),ISNUMBER(V103)),CZ103*'Sector weights'!U90,"")</f>
        <v>4.2988219650806112E-2</v>
      </c>
      <c r="EC103" s="45">
        <f>IF(AND(ISNUMBER(W102),ISNUMBER(W103)),DA103*'Sector weights'!V90,"")</f>
        <v>3.0505528471091156E-2</v>
      </c>
      <c r="ED103" s="45">
        <f>IF(AND(ISNUMBER(X102),ISNUMBER(X103)),DB103*'Sector weights'!W90,"")</f>
        <v>2.3699948442873799E-2</v>
      </c>
      <c r="EE103" s="45">
        <f>IF(AND(ISNUMBER(Y102),ISNUMBER(Y103)),DC103*'Sector weights'!X90,"")</f>
        <v>4.7711518104849027E-2</v>
      </c>
      <c r="EF103" s="45">
        <f>IF(AND(ISNUMBER(Z102),ISNUMBER(Z103)),DD103*'Sector weights'!Y90,"")</f>
        <v>1.4992747945238298E-2</v>
      </c>
      <c r="EG103" s="45" t="str">
        <f>IF(AND(ISNUMBER(AA102),ISNUMBER(AA103)),DE103*'Sector weights'!Z90,"")</f>
        <v/>
      </c>
      <c r="EH103" s="46">
        <f t="shared" si="167"/>
        <v>0.79044130883732833</v>
      </c>
      <c r="EI103" s="47">
        <f t="shared" si="168"/>
        <v>1.4000426275406554</v>
      </c>
      <c r="EK103" s="39">
        <f t="shared" si="169"/>
        <v>43190</v>
      </c>
      <c r="EL103" s="45">
        <f t="shared" si="170"/>
        <v>0.2751195402122204</v>
      </c>
      <c r="EM103" s="45">
        <f t="shared" si="136"/>
        <v>7.4296486310189758E-2</v>
      </c>
      <c r="EN103" s="45">
        <f t="shared" si="137"/>
        <v>7.8960867253078257E-2</v>
      </c>
      <c r="EO103" s="45">
        <f t="shared" si="138"/>
        <v>5.1183187545845305E-2</v>
      </c>
      <c r="EP103" s="45">
        <f t="shared" si="139"/>
        <v>4.9191953848046347E-3</v>
      </c>
      <c r="EQ103" s="45">
        <f t="shared" si="140"/>
        <v>2.4199606398318953E-2</v>
      </c>
      <c r="ER103" s="45">
        <f t="shared" si="141"/>
        <v>2.5178687697707144E-2</v>
      </c>
      <c r="ES103" s="45">
        <f t="shared" si="142"/>
        <v>8.0042297767967344E-3</v>
      </c>
      <c r="ET103" s="45">
        <f t="shared" si="143"/>
        <v>5.1822141764118541E-2</v>
      </c>
      <c r="EU103" s="45">
        <f t="shared" si="144"/>
        <v>3.8891867505306296E-3</v>
      </c>
      <c r="EV103" s="45">
        <f t="shared" si="145"/>
        <v>1.6407091378999795E-2</v>
      </c>
      <c r="EW103" s="45">
        <f t="shared" si="146"/>
        <v>1.1783264784648842E-2</v>
      </c>
      <c r="EX103" s="45">
        <f t="shared" si="147"/>
        <v>9.886026883429681E-3</v>
      </c>
      <c r="EY103" s="45">
        <f t="shared" si="148"/>
        <v>1.7590989015762525E-2</v>
      </c>
      <c r="EZ103" s="45">
        <f t="shared" si="149"/>
        <v>1.1485794124192204E-2</v>
      </c>
      <c r="FA103" s="45">
        <f t="shared" si="150"/>
        <v>1.0118701927193824E-2</v>
      </c>
      <c r="FB103" s="45">
        <f t="shared" si="151"/>
        <v>2.9547718256135978E-2</v>
      </c>
      <c r="FC103" s="45">
        <f t="shared" si="152"/>
        <v>2.7652987404948242E-2</v>
      </c>
      <c r="FD103" s="45">
        <f t="shared" si="153"/>
        <v>6.5664815512190666E-2</v>
      </c>
      <c r="FE103" s="45">
        <f t="shared" si="154"/>
        <v>5.4385087381172058E-2</v>
      </c>
      <c r="FF103" s="45">
        <f t="shared" si="155"/>
        <v>3.8593034207640521E-2</v>
      </c>
      <c r="FG103" s="45">
        <f t="shared" si="156"/>
        <v>2.9983185567230033E-2</v>
      </c>
      <c r="FH103" s="45">
        <f t="shared" si="157"/>
        <v>6.0360608145630185E-2</v>
      </c>
      <c r="FI103" s="45">
        <f t="shared" si="158"/>
        <v>1.8967566317215065E-2</v>
      </c>
      <c r="FJ103" s="45" t="str">
        <f t="shared" si="159"/>
        <v/>
      </c>
      <c r="FK103" s="46">
        <f t="shared" si="171"/>
        <v>0.99999999999999978</v>
      </c>
      <c r="FL103" s="47">
        <f t="shared" si="172"/>
        <v>1.771216422886601</v>
      </c>
    </row>
    <row r="104" spans="1:168" x14ac:dyDescent="0.2">
      <c r="A104" t="s">
        <v>61</v>
      </c>
      <c r="B104" s="11">
        <v>43281</v>
      </c>
      <c r="C104" s="2">
        <v>2466.6999999999998</v>
      </c>
      <c r="D104" s="3">
        <v>152987</v>
      </c>
      <c r="E104" s="9">
        <v>79436</v>
      </c>
      <c r="F104" s="3">
        <v>605850</v>
      </c>
      <c r="G104" s="3">
        <v>16937</v>
      </c>
      <c r="H104" s="2">
        <v>97856</v>
      </c>
      <c r="I104" s="2">
        <v>1505377</v>
      </c>
      <c r="J104" s="2">
        <v>12273863.5</v>
      </c>
      <c r="K104" s="2">
        <v>2313619.2633579052</v>
      </c>
      <c r="L104" s="9">
        <v>14045.372499999999</v>
      </c>
      <c r="M104" s="3">
        <v>811334</v>
      </c>
      <c r="N104" s="9">
        <v>8474.2909999999993</v>
      </c>
      <c r="O104" s="2">
        <v>87332.5</v>
      </c>
      <c r="P104" s="2">
        <v>34275.699999999997</v>
      </c>
      <c r="Q104" s="3">
        <v>172531</v>
      </c>
      <c r="R104" s="3">
        <v>241944</v>
      </c>
      <c r="S104" s="2">
        <v>62885.1</v>
      </c>
      <c r="T104" s="2">
        <v>232242.6</v>
      </c>
      <c r="U104" s="3">
        <v>1399589</v>
      </c>
      <c r="V104" s="2">
        <v>132888</v>
      </c>
      <c r="W104" s="2">
        <v>119601.60000000001</v>
      </c>
      <c r="X104" s="3">
        <v>1955100.0247739265</v>
      </c>
      <c r="Y104" s="2">
        <v>474790.1</v>
      </c>
      <c r="Z104" s="3">
        <v>165790</v>
      </c>
      <c r="AA104" s="3" t="e">
        <v>#N/A</v>
      </c>
      <c r="AC104" s="43">
        <f t="shared" si="160"/>
        <v>43281</v>
      </c>
      <c r="AD104" s="45">
        <f t="shared" si="161"/>
        <v>0.21532461200941544</v>
      </c>
      <c r="AE104" s="45">
        <f t="shared" si="88"/>
        <v>0.12041648396956539</v>
      </c>
      <c r="AF104" s="45">
        <f t="shared" si="89"/>
        <v>-0.49354879118126416</v>
      </c>
      <c r="AG104" s="45">
        <f t="shared" si="90"/>
        <v>2.0375510314070588</v>
      </c>
      <c r="AH104" s="45">
        <f t="shared" si="91"/>
        <v>1.0319732760677658</v>
      </c>
      <c r="AI104" s="45">
        <f t="shared" si="92"/>
        <v>0.54042946676255976</v>
      </c>
      <c r="AJ104" s="45">
        <f t="shared" si="93"/>
        <v>1.3185545348687766</v>
      </c>
      <c r="AK104" s="45">
        <f t="shared" si="94"/>
        <v>6.2880332606094269</v>
      </c>
      <c r="AL104" s="45">
        <f t="shared" si="95"/>
        <v>2.6591572267514518</v>
      </c>
      <c r="AM104" s="45">
        <f t="shared" si="96"/>
        <v>1.6494146842504831</v>
      </c>
      <c r="AN104" s="45">
        <f t="shared" si="97"/>
        <v>-6.0727223903611627E-2</v>
      </c>
      <c r="AO104" s="45">
        <f t="shared" si="98"/>
        <v>3.0373201392378757</v>
      </c>
      <c r="AP104" s="45">
        <f t="shared" si="99"/>
        <v>2.3320205806499184</v>
      </c>
      <c r="AQ104" s="45">
        <f t="shared" si="100"/>
        <v>1.993405900171985</v>
      </c>
      <c r="AR104" s="45">
        <f t="shared" si="101"/>
        <v>3.979436864182051</v>
      </c>
      <c r="AS104" s="45">
        <f t="shared" si="102"/>
        <v>3.333931271301549</v>
      </c>
      <c r="AT104" s="45">
        <f t="shared" si="103"/>
        <v>1.6073601194371179</v>
      </c>
      <c r="AU104" s="45">
        <f t="shared" si="104"/>
        <v>1.9758253608895826</v>
      </c>
      <c r="AV104" s="45">
        <f t="shared" si="105"/>
        <v>6.1341315806973107E-2</v>
      </c>
      <c r="AW104" s="45">
        <f t="shared" si="106"/>
        <v>-0.73999822227136525</v>
      </c>
      <c r="AX104" s="45">
        <f t="shared" si="107"/>
        <v>-2.5411261201013779E-2</v>
      </c>
      <c r="AY104" s="45">
        <f t="shared" si="108"/>
        <v>1.0352266259924914</v>
      </c>
      <c r="AZ104" s="45">
        <f t="shared" si="109"/>
        <v>2.7905577066922316</v>
      </c>
      <c r="BA104" s="45">
        <f t="shared" si="110"/>
        <v>2.574414244968426</v>
      </c>
      <c r="BB104" s="45" t="str">
        <f t="shared" si="111"/>
        <v/>
      </c>
      <c r="BD104" s="39">
        <f t="shared" si="162"/>
        <v>43281</v>
      </c>
      <c r="BE104" s="44">
        <f>IF(AND(ISNUMBER(C103),ISNUMBER(C104)),INDEX('Country weights'!$B$6:$FB$133,MATCH(Goods!$BD104,'Country weights'!$A$6:$A$133,0),MATCH(Goods!BE$1,'Country weights'!$B$3:$FB$3,0)),"")</f>
        <v>0.17044551398368762</v>
      </c>
      <c r="BF104" s="44">
        <f>IF(AND(ISNUMBER(D103),ISNUMBER(D104)),INDEX('Country weights'!$B$6:$FB$133,MATCH(Goods!$BD104,'Country weights'!$A$6:$A$133,0),MATCH(Goods!BF$1,'Country weights'!$B$3:$FB$3,0)),"")</f>
        <v>5.139933889273831E-2</v>
      </c>
      <c r="BG104" s="44">
        <f>IF(AND(ISNUMBER(E103),ISNUMBER(E104)),INDEX('Country weights'!$B$6:$FB$133,MATCH(Goods!$BD104,'Country weights'!$A$6:$A$133,0),MATCH(Goods!BG$1,'Country weights'!$B$3:$FB$3,0)),"")</f>
        <v>5.0536726741365202E-2</v>
      </c>
      <c r="BH104" s="44">
        <f>IF(AND(ISNUMBER(F103),ISNUMBER(F104)),INDEX('Country weights'!$B$6:$FB$133,MATCH(Goods!$BD104,'Country weights'!$A$6:$A$133,0),MATCH(Goods!BH$1,'Country weights'!$B$3:$FB$3,0)),"")</f>
        <v>3.2189426514948931E-2</v>
      </c>
      <c r="BI104" s="44">
        <f>IF(AND(ISNUMBER(G103),ISNUMBER(G104)),INDEX('Country weights'!$B$6:$FB$133,MATCH(Goods!$BD104,'Country weights'!$A$6:$A$133,0),MATCH(Goods!BI$1,'Country weights'!$B$3:$FB$3,0)),"")</f>
        <v>3.1869544904210918E-3</v>
      </c>
      <c r="BJ104" s="44">
        <f>IF(AND(ISNUMBER(H103),ISNUMBER(H104)),INDEX('Country weights'!$B$6:$FB$133,MATCH(Goods!$BD104,'Country weights'!$A$6:$A$133,0),MATCH(Goods!BJ$1,'Country weights'!$B$3:$FB$3,0)),"")</f>
        <v>1.6969630421751699E-2</v>
      </c>
      <c r="BK104" s="44">
        <f>IF(AND(ISNUMBER(I103),ISNUMBER(I104)),INDEX('Country weights'!$B$6:$FB$133,MATCH(Goods!$BD104,'Country weights'!$A$6:$A$133,0),MATCH(Goods!BK$1,'Country weights'!$B$3:$FB$3,0)),"")</f>
        <v>1.5441008951924377E-2</v>
      </c>
      <c r="BL104" s="44">
        <f>IF(AND(ISNUMBER(J103),ISNUMBER(J104)),INDEX('Country weights'!$B$6:$FB$133,MATCH(Goods!$BD104,'Country weights'!$A$6:$A$133,0),MATCH(Goods!BL$1,'Country weights'!$B$3:$FB$3,0)),"")</f>
        <v>4.7381035908828917E-3</v>
      </c>
      <c r="BM104" s="44">
        <f>IF(AND(ISNUMBER(K103),ISNUMBER(K104)),INDEX('Country weights'!$B$6:$FB$133,MATCH(Goods!$BD104,'Country weights'!$A$6:$A$133,0),MATCH(Goods!BM$1,'Country weights'!$B$3:$FB$3,0)),"")</f>
        <v>2.8161898730827313E-2</v>
      </c>
      <c r="BN104" s="44">
        <f>IF(AND(ISNUMBER(L103),ISNUMBER(L104)),INDEX('Country weights'!$B$6:$FB$133,MATCH(Goods!$BD104,'Country weights'!$A$6:$A$133,0),MATCH(Goods!BN$1,'Country weights'!$B$3:$FB$3,0)),"")</f>
        <v>2.2838819280408388E-3</v>
      </c>
      <c r="BO104" s="44">
        <f>IF(AND(ISNUMBER(M103),ISNUMBER(M104)),INDEX('Country weights'!$B$6:$FB$133,MATCH(Goods!$BD104,'Country weights'!$A$6:$A$133,0),MATCH(Goods!BO$1,'Country weights'!$B$3:$FB$3,0)),"")</f>
        <v>9.6246285491358823E-3</v>
      </c>
      <c r="BP104" s="44">
        <f>IF(AND(ISNUMBER(N103),ISNUMBER(N104)),INDEX('Country weights'!$B$6:$FB$133,MATCH(Goods!$BD104,'Country weights'!$A$6:$A$133,0),MATCH(Goods!BP$1,'Country weights'!$B$3:$FB$3,0)),"")</f>
        <v>6.9549090015397332E-3</v>
      </c>
      <c r="BQ104" s="44">
        <f>IF(AND(ISNUMBER(O103),ISNUMBER(O104)),INDEX('Country weights'!$B$6:$FB$133,MATCH(Goods!$BD104,'Country weights'!$A$6:$A$133,0),MATCH(Goods!BQ$1,'Country weights'!$B$3:$FB$3,0)),"")</f>
        <v>5.9550001995394061E-3</v>
      </c>
      <c r="BR104" s="44">
        <f>IF(AND(ISNUMBER(P103),ISNUMBER(P104)),INDEX('Country weights'!$B$6:$FB$133,MATCH(Goods!$BD104,'Country weights'!$A$6:$A$133,0),MATCH(Goods!BR$1,'Country weights'!$B$3:$FB$3,0)),"")</f>
        <v>1.3145782330947169E-2</v>
      </c>
      <c r="BS104" s="44">
        <f>IF(AND(ISNUMBER(Q103),ISNUMBER(Q104)),INDEX('Country weights'!$B$6:$FB$133,MATCH(Goods!$BD104,'Country weights'!$A$6:$A$133,0),MATCH(Goods!BS$1,'Country weights'!$B$3:$FB$3,0)),"")</f>
        <v>9.7929780434094157E-3</v>
      </c>
      <c r="BT104" s="44">
        <f>IF(AND(ISNUMBER(R103),ISNUMBER(R104)),INDEX('Country weights'!$B$6:$FB$133,MATCH(Goods!$BD104,'Country weights'!$A$6:$A$133,0),MATCH(Goods!BT$1,'Country weights'!$B$3:$FB$3,0)),"")</f>
        <v>7.6086175285241366E-3</v>
      </c>
      <c r="BU104" s="44">
        <f>IF(AND(ISNUMBER(S103),ISNUMBER(S104)),INDEX('Country weights'!$B$6:$FB$133,MATCH(Goods!$BD104,'Country weights'!$A$6:$A$133,0),MATCH(Goods!BU$1,'Country weights'!$B$3:$FB$3,0)),"")</f>
        <v>2.2544872197033852E-2</v>
      </c>
      <c r="BV104" s="44">
        <f>IF(AND(ISNUMBER(T103),ISNUMBER(T104)),INDEX('Country weights'!$B$6:$FB$133,MATCH(Goods!$BD104,'Country weights'!$A$6:$A$133,0),MATCH(Goods!BV$1,'Country weights'!$B$3:$FB$3,0)),"")</f>
        <v>1.6248303422514206E-2</v>
      </c>
      <c r="BW104" s="44">
        <f>IF(AND(ISNUMBER(U103),ISNUMBER(U104)),INDEX('Country weights'!$B$6:$FB$133,MATCH(Goods!$BD104,'Country weights'!$A$6:$A$133,0),MATCH(Goods!BW$1,'Country weights'!$B$3:$FB$3,0)),"")</f>
        <v>3.7149032266992218E-2</v>
      </c>
      <c r="BX104" s="44">
        <f>IF(AND(ISNUMBER(V103),ISNUMBER(V104)),INDEX('Country weights'!$B$6:$FB$133,MATCH(Goods!$BD104,'Country weights'!$A$6:$A$133,0),MATCH(Goods!BX$1,'Country weights'!$B$3:$FB$3,0)),"")</f>
        <v>3.5340650563728301E-2</v>
      </c>
      <c r="BY104" s="44">
        <f>IF(AND(ISNUMBER(W103),ISNUMBER(W104)),INDEX('Country weights'!$B$6:$FB$133,MATCH(Goods!$BD104,'Country weights'!$A$6:$A$133,0),MATCH(Goods!BY$1,'Country weights'!$B$3:$FB$3,0)),"")</f>
        <v>3.0330642665919172E-2</v>
      </c>
      <c r="BZ104" s="44">
        <f>IF(AND(ISNUMBER(X103),ISNUMBER(X104)),INDEX('Country weights'!$B$6:$FB$133,MATCH(Goods!$BD104,'Country weights'!$A$6:$A$133,0),MATCH(Goods!BZ$1,'Country weights'!$B$3:$FB$3,0)),"")</f>
        <v>1.8249442926077029E-2</v>
      </c>
      <c r="CA104" s="44">
        <f>IF(AND(ISNUMBER(Y103),ISNUMBER(Y104)),INDEX('Country weights'!$B$6:$FB$133,MATCH(Goods!$BD104,'Country weights'!$A$6:$A$133,0),MATCH(Goods!CA$1,'Country weights'!$B$3:$FB$3,0)),"")</f>
        <v>3.5033223452572176E-2</v>
      </c>
      <c r="CB104" s="44">
        <f>IF(AND(ISNUMBER(Z103),ISNUMBER(Z104)),INDEX('Country weights'!$B$6:$FB$133,MATCH(Goods!$BD104,'Country weights'!$A$6:$A$133,0),MATCH(Goods!CB$1,'Country weights'!$B$3:$FB$3,0)),"")</f>
        <v>1.2086159873455831E-2</v>
      </c>
      <c r="CC104" s="44" t="str">
        <f>IF(AND(ISNUMBER(AA103),ISNUMBER(AA104)),INDEX('Country weights'!$B$6:$FB$133,MATCH(Goods!$BD104,'Country weights'!$A$6:$A$133,0),MATCH(Goods!CC$1,'Country weights'!$B$3:$FB$3,0)),"")</f>
        <v/>
      </c>
      <c r="CD104" s="46">
        <f t="shared" si="163"/>
        <v>0.63541672726797671</v>
      </c>
      <c r="CF104" s="39">
        <f t="shared" si="164"/>
        <v>43281</v>
      </c>
      <c r="CG104" s="45">
        <f t="shared" si="165"/>
        <v>0.26824209478483713</v>
      </c>
      <c r="CH104" s="45">
        <f t="shared" si="112"/>
        <v>8.0890755132830283E-2</v>
      </c>
      <c r="CI104" s="45">
        <f t="shared" si="113"/>
        <v>7.9533201712601684E-2</v>
      </c>
      <c r="CJ104" s="45">
        <f t="shared" si="114"/>
        <v>5.0658764765840927E-2</v>
      </c>
      <c r="CK104" s="45">
        <f t="shared" si="115"/>
        <v>5.015534457400341E-3</v>
      </c>
      <c r="CL104" s="45">
        <f t="shared" si="116"/>
        <v>2.6706301067511925E-2</v>
      </c>
      <c r="CM104" s="45">
        <f t="shared" si="117"/>
        <v>2.4300601934598397E-2</v>
      </c>
      <c r="CN104" s="45">
        <f t="shared" si="118"/>
        <v>7.4566869072753778E-3</v>
      </c>
      <c r="CO104" s="45">
        <f t="shared" si="119"/>
        <v>4.4320360988782233E-2</v>
      </c>
      <c r="CP104" s="45">
        <f t="shared" si="120"/>
        <v>3.594305642315344E-3</v>
      </c>
      <c r="CQ104" s="45">
        <f t="shared" si="121"/>
        <v>1.5146954960593682E-2</v>
      </c>
      <c r="CR104" s="45">
        <f t="shared" si="122"/>
        <v>1.0945429515906673E-2</v>
      </c>
      <c r="CS104" s="45">
        <f t="shared" si="123"/>
        <v>9.3718026989050001E-3</v>
      </c>
      <c r="CT104" s="45">
        <f t="shared" si="124"/>
        <v>2.0688442351004002E-2</v>
      </c>
      <c r="CU104" s="45">
        <f t="shared" si="125"/>
        <v>1.5411898401723041E-2</v>
      </c>
      <c r="CV104" s="45">
        <f t="shared" si="126"/>
        <v>1.1974216607796863E-2</v>
      </c>
      <c r="CW104" s="45">
        <f t="shared" si="127"/>
        <v>3.5480451221306795E-2</v>
      </c>
      <c r="CX104" s="45">
        <f t="shared" si="128"/>
        <v>2.5571098029438164E-2</v>
      </c>
      <c r="CY104" s="45">
        <f t="shared" si="129"/>
        <v>5.8464045204974932E-2</v>
      </c>
      <c r="CZ104" s="45">
        <f t="shared" si="130"/>
        <v>5.5618067713889364E-2</v>
      </c>
      <c r="DA104" s="45">
        <f t="shared" si="131"/>
        <v>4.7733465872590593E-2</v>
      </c>
      <c r="DB104" s="45">
        <f t="shared" si="132"/>
        <v>2.8720432029767168E-2</v>
      </c>
      <c r="DC104" s="45">
        <f t="shared" si="133"/>
        <v>5.5134248044114646E-2</v>
      </c>
      <c r="DD104" s="45">
        <f t="shared" si="134"/>
        <v>1.9020839953995561E-2</v>
      </c>
      <c r="DE104" s="45" t="str">
        <f t="shared" si="135"/>
        <v/>
      </c>
      <c r="DF104" s="46">
        <f t="shared" si="166"/>
        <v>1.0000000000000002</v>
      </c>
      <c r="DG104" s="47">
        <f>SUMPRODUCT(AD104:BB104,CG104:DE104,'Sector weights'!B91:Z91)</f>
        <v>0.68301064056719452</v>
      </c>
      <c r="DI104" s="45">
        <f>IF(AND(ISNUMBER(C103),ISNUMBER(C104)),CG104*'Sector weights'!B91,"")</f>
        <v>0.21879281973138423</v>
      </c>
      <c r="DJ104" s="45">
        <f>IF(AND(ISNUMBER(D103),ISNUMBER(D104)),CH104*'Sector weights'!C91,"")</f>
        <v>5.8245018243754464E-2</v>
      </c>
      <c r="DK104" s="45">
        <f>IF(AND(ISNUMBER(E103),ISNUMBER(E104)),CI104*'Sector weights'!D91,"")</f>
        <v>6.2648420430280502E-2</v>
      </c>
      <c r="DL104" s="45">
        <f>IF(AND(ISNUMBER(F103),ISNUMBER(F104)),CJ104*'Sector weights'!E91,"")</f>
        <v>4.0238797945765764E-2</v>
      </c>
      <c r="DM104" s="45">
        <f>IF(AND(ISNUMBER(G103),ISNUMBER(G104)),CK104*'Sector weights'!F91,"")</f>
        <v>3.8503649605650648E-3</v>
      </c>
      <c r="DN104" s="45">
        <f>IF(AND(ISNUMBER(H103),ISNUMBER(H104)),CL104*'Sector weights'!G91,"")</f>
        <v>1.9087836293213506E-2</v>
      </c>
      <c r="DO104" s="45">
        <f>IF(AND(ISNUMBER(I103),ISNUMBER(I104)),CM104*'Sector weights'!H91,"")</f>
        <v>2.0165183323072291E-2</v>
      </c>
      <c r="DP104" s="45">
        <f>IF(AND(ISNUMBER(J103),ISNUMBER(J104)),CN104*'Sector weights'!I91,"")</f>
        <v>6.3147963134065005E-3</v>
      </c>
      <c r="DQ104" s="45">
        <f>IF(AND(ISNUMBER(K103),ISNUMBER(K104)),CO104*'Sector weights'!J91,"")</f>
        <v>4.0749491434646942E-2</v>
      </c>
      <c r="DR104" s="45">
        <f>IF(AND(ISNUMBER(L103),ISNUMBER(L104)),CP104*'Sector weights'!K91,"")</f>
        <v>3.0981453258723812E-3</v>
      </c>
      <c r="DS104" s="45">
        <f>IF(AND(ISNUMBER(M103),ISNUMBER(M104)),CQ104*'Sector weights'!L91,"")</f>
        <v>1.2896524352425182E-2</v>
      </c>
      <c r="DT104" s="45">
        <f>IF(AND(ISNUMBER(N103),ISNUMBER(N104)),CR104*'Sector weights'!M91,"")</f>
        <v>9.3680031405818185E-3</v>
      </c>
      <c r="DU104" s="45">
        <f>IF(AND(ISNUMBER(O103),ISNUMBER(O104)),CS104*'Sector weights'!N91,"")</f>
        <v>7.7762327263273048E-3</v>
      </c>
      <c r="DV104" s="45">
        <f>IF(AND(ISNUMBER(P103),ISNUMBER(P104)),CT104*'Sector weights'!O91,"")</f>
        <v>1.393588717338929E-2</v>
      </c>
      <c r="DW104" s="45">
        <f>IF(AND(ISNUMBER(Q103),ISNUMBER(Q104)),CU104*'Sector weights'!P91,"")</f>
        <v>8.9573980286701584E-3</v>
      </c>
      <c r="DX104" s="45">
        <f>IF(AND(ISNUMBER(R103),ISNUMBER(R104)),CV104*'Sector weights'!Q91,"")</f>
        <v>8.0820163049338759E-3</v>
      </c>
      <c r="DY104" s="45">
        <f>IF(AND(ISNUMBER(S103),ISNUMBER(S104)),CW104*'Sector weights'!R91,"")</f>
        <v>2.3476728178992292E-2</v>
      </c>
      <c r="DZ104" s="45">
        <f>IF(AND(ISNUMBER(T103),ISNUMBER(T104)),CX104*'Sector weights'!S91,"")</f>
        <v>2.1813575326554608E-2</v>
      </c>
      <c r="EA104" s="45">
        <f>IF(AND(ISNUMBER(U103),ISNUMBER(U104)),CY104*'Sector weights'!T91,"")</f>
        <v>5.1744019598768523E-2</v>
      </c>
      <c r="EB104" s="45">
        <f>IF(AND(ISNUMBER(V103),ISNUMBER(V104)),CZ104*'Sector weights'!U91,"")</f>
        <v>4.3637516882834966E-2</v>
      </c>
      <c r="EC104" s="45">
        <f>IF(AND(ISNUMBER(W103),ISNUMBER(W104)),DA104*'Sector weights'!V91,"")</f>
        <v>3.0557412046108401E-2</v>
      </c>
      <c r="ED104" s="45">
        <f>IF(AND(ISNUMBER(X103),ISNUMBER(X104)),DB104*'Sector weights'!W91,"")</f>
        <v>2.3666563150919914E-2</v>
      </c>
      <c r="EE104" s="45">
        <f>IF(AND(ISNUMBER(Y103),ISNUMBER(Y104)),DC104*'Sector weights'!X91,"")</f>
        <v>4.7730258574435934E-2</v>
      </c>
      <c r="EF104" s="45">
        <f>IF(AND(ISNUMBER(Z103),ISNUMBER(Z104)),DD104*'Sector weights'!Y91,"")</f>
        <v>1.5130194452137882E-2</v>
      </c>
      <c r="EG104" s="45" t="str">
        <f>IF(AND(ISNUMBER(AA103),ISNUMBER(AA104)),DE104*'Sector weights'!Z91,"")</f>
        <v/>
      </c>
      <c r="EH104" s="46">
        <f t="shared" si="167"/>
        <v>0.79196320393904174</v>
      </c>
      <c r="EI104" s="47">
        <f t="shared" si="168"/>
        <v>0.68301064056719452</v>
      </c>
      <c r="EK104" s="39">
        <f t="shared" si="169"/>
        <v>43281</v>
      </c>
      <c r="EL104" s="45">
        <f t="shared" si="170"/>
        <v>0.27626639551327559</v>
      </c>
      <c r="EM104" s="45">
        <f t="shared" si="136"/>
        <v>7.3545106583307429E-2</v>
      </c>
      <c r="EN104" s="45">
        <f t="shared" si="137"/>
        <v>7.9105216149793017E-2</v>
      </c>
      <c r="EO104" s="45">
        <f t="shared" si="138"/>
        <v>5.0808923628809136E-2</v>
      </c>
      <c r="EP104" s="45">
        <f t="shared" si="139"/>
        <v>4.8617977974408913E-3</v>
      </c>
      <c r="EQ104" s="45">
        <f t="shared" si="140"/>
        <v>2.4101923167989401E-2</v>
      </c>
      <c r="ER104" s="45">
        <f t="shared" si="141"/>
        <v>2.5462273023260845E-2</v>
      </c>
      <c r="ES104" s="45">
        <f t="shared" si="142"/>
        <v>7.9735981192032221E-3</v>
      </c>
      <c r="ET104" s="45">
        <f t="shared" si="143"/>
        <v>5.1453768599309162E-2</v>
      </c>
      <c r="EU104" s="45">
        <f t="shared" si="144"/>
        <v>3.9119814032557614E-3</v>
      </c>
      <c r="EV104" s="45">
        <f t="shared" si="145"/>
        <v>1.6284246904756248E-2</v>
      </c>
      <c r="EW104" s="45">
        <f t="shared" si="146"/>
        <v>1.1828836357532192E-2</v>
      </c>
      <c r="EX104" s="45">
        <f t="shared" si="147"/>
        <v>9.8189318489168721E-3</v>
      </c>
      <c r="EY104" s="45">
        <f t="shared" si="148"/>
        <v>1.7596634672009271E-2</v>
      </c>
      <c r="EZ104" s="45">
        <f t="shared" si="149"/>
        <v>1.1310371471954926E-2</v>
      </c>
      <c r="FA104" s="45">
        <f t="shared" si="150"/>
        <v>1.0205040164411422E-2</v>
      </c>
      <c r="FB104" s="45">
        <f t="shared" si="151"/>
        <v>2.9643710796441649E-2</v>
      </c>
      <c r="FC104" s="45">
        <f t="shared" si="152"/>
        <v>2.7543672759111699E-2</v>
      </c>
      <c r="FD104" s="45">
        <f t="shared" si="153"/>
        <v>6.5336393586729463E-2</v>
      </c>
      <c r="FE104" s="45">
        <f t="shared" si="154"/>
        <v>5.5100434800243313E-2</v>
      </c>
      <c r="FF104" s="45">
        <f t="shared" si="155"/>
        <v>3.8584383585150046E-2</v>
      </c>
      <c r="FG104" s="45">
        <f t="shared" si="156"/>
        <v>2.9883412554027641E-2</v>
      </c>
      <c r="FH104" s="45">
        <f t="shared" si="157"/>
        <v>6.0268278042510906E-2</v>
      </c>
      <c r="FI104" s="45">
        <f t="shared" si="158"/>
        <v>1.9104668470559992E-2</v>
      </c>
      <c r="FJ104" s="45" t="str">
        <f t="shared" si="159"/>
        <v/>
      </c>
      <c r="FK104" s="46">
        <f t="shared" si="171"/>
        <v>1</v>
      </c>
      <c r="FL104" s="47">
        <f t="shared" si="172"/>
        <v>0.86242724052084441</v>
      </c>
    </row>
    <row r="105" spans="1:168" x14ac:dyDescent="0.2">
      <c r="A105" t="s">
        <v>62</v>
      </c>
      <c r="B105" s="11">
        <v>43373</v>
      </c>
      <c r="C105" s="2">
        <v>2510.4</v>
      </c>
      <c r="D105" s="3">
        <v>153725</v>
      </c>
      <c r="E105" s="9">
        <v>79888.600000000006</v>
      </c>
      <c r="F105" s="3">
        <v>587416</v>
      </c>
      <c r="G105" s="3">
        <v>16738</v>
      </c>
      <c r="H105" s="2">
        <v>95309</v>
      </c>
      <c r="I105" s="2">
        <v>1549085.3</v>
      </c>
      <c r="J105" s="2">
        <v>12036840.4</v>
      </c>
      <c r="K105" s="2">
        <v>2308447.5086654569</v>
      </c>
      <c r="L105" s="9">
        <v>13818.509400000001</v>
      </c>
      <c r="M105" s="3">
        <v>820705</v>
      </c>
      <c r="N105" s="9">
        <v>8351.0490000000009</v>
      </c>
      <c r="O105" s="2">
        <v>87674.8</v>
      </c>
      <c r="P105" s="2">
        <v>33204.1</v>
      </c>
      <c r="Q105" s="3">
        <v>162952</v>
      </c>
      <c r="R105" s="3">
        <v>237491</v>
      </c>
      <c r="S105" s="2">
        <v>65778.100000000006</v>
      </c>
      <c r="T105" s="2">
        <v>233472</v>
      </c>
      <c r="U105" s="3">
        <v>1438261</v>
      </c>
      <c r="V105" s="2">
        <v>129408.8</v>
      </c>
      <c r="W105" s="2">
        <v>119014.8</v>
      </c>
      <c r="X105" s="3">
        <v>1989752.1886615641</v>
      </c>
      <c r="Y105" s="2">
        <v>496979.7</v>
      </c>
      <c r="Z105" s="3">
        <v>168969</v>
      </c>
      <c r="AA105" s="3" t="e">
        <v>#N/A</v>
      </c>
      <c r="AC105" s="43">
        <f t="shared" si="160"/>
        <v>43373</v>
      </c>
      <c r="AD105" s="45">
        <f t="shared" si="161"/>
        <v>1.7715976811124357</v>
      </c>
      <c r="AE105" s="45">
        <f t="shared" si="88"/>
        <v>0.48239392889593002</v>
      </c>
      <c r="AF105" s="45">
        <f t="shared" si="89"/>
        <v>0.56976685633718382</v>
      </c>
      <c r="AG105" s="45">
        <f t="shared" si="90"/>
        <v>-3.042667326896098</v>
      </c>
      <c r="AH105" s="45">
        <f t="shared" si="91"/>
        <v>-1.1749424337249792</v>
      </c>
      <c r="AI105" s="45">
        <f t="shared" si="92"/>
        <v>-2.6028041203400964</v>
      </c>
      <c r="AJ105" s="45">
        <f t="shared" si="93"/>
        <v>2.9034786634843046</v>
      </c>
      <c r="AK105" s="45">
        <f t="shared" si="94"/>
        <v>-1.9311205473321436</v>
      </c>
      <c r="AL105" s="45">
        <f t="shared" si="95"/>
        <v>-0.22353525380586214</v>
      </c>
      <c r="AM105" s="45">
        <f t="shared" si="96"/>
        <v>-1.6152159723780812</v>
      </c>
      <c r="AN105" s="45">
        <f t="shared" si="97"/>
        <v>1.1550113763258985</v>
      </c>
      <c r="AO105" s="45">
        <f t="shared" si="98"/>
        <v>-1.4543045547999012</v>
      </c>
      <c r="AP105" s="45">
        <f t="shared" si="99"/>
        <v>0.39195030486931515</v>
      </c>
      <c r="AQ105" s="45">
        <f t="shared" si="100"/>
        <v>-3.1264131731809974</v>
      </c>
      <c r="AR105" s="45">
        <f t="shared" si="101"/>
        <v>-5.5520457193200095</v>
      </c>
      <c r="AS105" s="45">
        <f t="shared" si="102"/>
        <v>-1.8405085474324623</v>
      </c>
      <c r="AT105" s="45">
        <f t="shared" si="103"/>
        <v>4.6004538435973075</v>
      </c>
      <c r="AU105" s="45">
        <f t="shared" si="104"/>
        <v>0.52936024656975444</v>
      </c>
      <c r="AV105" s="45">
        <f t="shared" si="105"/>
        <v>2.763096880584226</v>
      </c>
      <c r="AW105" s="45">
        <f t="shared" si="106"/>
        <v>-2.6181446029739264</v>
      </c>
      <c r="AX105" s="45">
        <f t="shared" si="107"/>
        <v>-0.49062888790785131</v>
      </c>
      <c r="AY105" s="45">
        <f t="shared" si="108"/>
        <v>1.7723985191828939</v>
      </c>
      <c r="AZ105" s="45">
        <f t="shared" si="109"/>
        <v>4.67355995839005</v>
      </c>
      <c r="BA105" s="45">
        <f t="shared" si="110"/>
        <v>1.9174859762350005</v>
      </c>
      <c r="BB105" s="45" t="str">
        <f t="shared" si="111"/>
        <v/>
      </c>
      <c r="BD105" s="39">
        <f t="shared" si="162"/>
        <v>43373</v>
      </c>
      <c r="BE105" s="44">
        <f>IF(AND(ISNUMBER(C104),ISNUMBER(C105)),INDEX('Country weights'!$B$6:$FB$133,MATCH(Goods!$BD105,'Country weights'!$A$6:$A$133,0),MATCH(Goods!BE$1,'Country weights'!$B$3:$FB$3,0)),"")</f>
        <v>0.17044551398368762</v>
      </c>
      <c r="BF105" s="44">
        <f>IF(AND(ISNUMBER(D104),ISNUMBER(D105)),INDEX('Country weights'!$B$6:$FB$133,MATCH(Goods!$BD105,'Country weights'!$A$6:$A$133,0),MATCH(Goods!BF$1,'Country weights'!$B$3:$FB$3,0)),"")</f>
        <v>5.139933889273831E-2</v>
      </c>
      <c r="BG105" s="44">
        <f>IF(AND(ISNUMBER(E104),ISNUMBER(E105)),INDEX('Country weights'!$B$6:$FB$133,MATCH(Goods!$BD105,'Country weights'!$A$6:$A$133,0),MATCH(Goods!BG$1,'Country weights'!$B$3:$FB$3,0)),"")</f>
        <v>5.0536726741365202E-2</v>
      </c>
      <c r="BH105" s="44">
        <f>IF(AND(ISNUMBER(F104),ISNUMBER(F105)),INDEX('Country weights'!$B$6:$FB$133,MATCH(Goods!$BD105,'Country weights'!$A$6:$A$133,0),MATCH(Goods!BH$1,'Country weights'!$B$3:$FB$3,0)),"")</f>
        <v>3.2189426514948931E-2</v>
      </c>
      <c r="BI105" s="44">
        <f>IF(AND(ISNUMBER(G104),ISNUMBER(G105)),INDEX('Country weights'!$B$6:$FB$133,MATCH(Goods!$BD105,'Country weights'!$A$6:$A$133,0),MATCH(Goods!BI$1,'Country weights'!$B$3:$FB$3,0)),"")</f>
        <v>3.1869544904210918E-3</v>
      </c>
      <c r="BJ105" s="44">
        <f>IF(AND(ISNUMBER(H104),ISNUMBER(H105)),INDEX('Country weights'!$B$6:$FB$133,MATCH(Goods!$BD105,'Country weights'!$A$6:$A$133,0),MATCH(Goods!BJ$1,'Country weights'!$B$3:$FB$3,0)),"")</f>
        <v>1.6969630421751699E-2</v>
      </c>
      <c r="BK105" s="44">
        <f>IF(AND(ISNUMBER(I104),ISNUMBER(I105)),INDEX('Country weights'!$B$6:$FB$133,MATCH(Goods!$BD105,'Country weights'!$A$6:$A$133,0),MATCH(Goods!BK$1,'Country weights'!$B$3:$FB$3,0)),"")</f>
        <v>1.5441008951924377E-2</v>
      </c>
      <c r="BL105" s="44">
        <f>IF(AND(ISNUMBER(J104),ISNUMBER(J105)),INDEX('Country weights'!$B$6:$FB$133,MATCH(Goods!$BD105,'Country weights'!$A$6:$A$133,0),MATCH(Goods!BL$1,'Country weights'!$B$3:$FB$3,0)),"")</f>
        <v>4.7381035908828917E-3</v>
      </c>
      <c r="BM105" s="44">
        <f>IF(AND(ISNUMBER(K104),ISNUMBER(K105)),INDEX('Country weights'!$B$6:$FB$133,MATCH(Goods!$BD105,'Country weights'!$A$6:$A$133,0),MATCH(Goods!BM$1,'Country weights'!$B$3:$FB$3,0)),"")</f>
        <v>2.8161898730827313E-2</v>
      </c>
      <c r="BN105" s="44">
        <f>IF(AND(ISNUMBER(L104),ISNUMBER(L105)),INDEX('Country weights'!$B$6:$FB$133,MATCH(Goods!$BD105,'Country weights'!$A$6:$A$133,0),MATCH(Goods!BN$1,'Country weights'!$B$3:$FB$3,0)),"")</f>
        <v>2.2838819280408388E-3</v>
      </c>
      <c r="BO105" s="44">
        <f>IF(AND(ISNUMBER(M104),ISNUMBER(M105)),INDEX('Country weights'!$B$6:$FB$133,MATCH(Goods!$BD105,'Country weights'!$A$6:$A$133,0),MATCH(Goods!BO$1,'Country weights'!$B$3:$FB$3,0)),"")</f>
        <v>9.6246285491358823E-3</v>
      </c>
      <c r="BP105" s="44">
        <f>IF(AND(ISNUMBER(N104),ISNUMBER(N105)),INDEX('Country weights'!$B$6:$FB$133,MATCH(Goods!$BD105,'Country weights'!$A$6:$A$133,0),MATCH(Goods!BP$1,'Country weights'!$B$3:$FB$3,0)),"")</f>
        <v>6.9549090015397332E-3</v>
      </c>
      <c r="BQ105" s="44">
        <f>IF(AND(ISNUMBER(O104),ISNUMBER(O105)),INDEX('Country weights'!$B$6:$FB$133,MATCH(Goods!$BD105,'Country weights'!$A$6:$A$133,0),MATCH(Goods!BQ$1,'Country weights'!$B$3:$FB$3,0)),"")</f>
        <v>5.9550001995394061E-3</v>
      </c>
      <c r="BR105" s="44">
        <f>IF(AND(ISNUMBER(P104),ISNUMBER(P105)),INDEX('Country weights'!$B$6:$FB$133,MATCH(Goods!$BD105,'Country weights'!$A$6:$A$133,0),MATCH(Goods!BR$1,'Country weights'!$B$3:$FB$3,0)),"")</f>
        <v>1.3145782330947169E-2</v>
      </c>
      <c r="BS105" s="44">
        <f>IF(AND(ISNUMBER(Q104),ISNUMBER(Q105)),INDEX('Country weights'!$B$6:$FB$133,MATCH(Goods!$BD105,'Country weights'!$A$6:$A$133,0),MATCH(Goods!BS$1,'Country weights'!$B$3:$FB$3,0)),"")</f>
        <v>9.7929780434094157E-3</v>
      </c>
      <c r="BT105" s="44">
        <f>IF(AND(ISNUMBER(R104),ISNUMBER(R105)),INDEX('Country weights'!$B$6:$FB$133,MATCH(Goods!$BD105,'Country weights'!$A$6:$A$133,0),MATCH(Goods!BT$1,'Country weights'!$B$3:$FB$3,0)),"")</f>
        <v>7.6086175285241366E-3</v>
      </c>
      <c r="BU105" s="44">
        <f>IF(AND(ISNUMBER(S104),ISNUMBER(S105)),INDEX('Country weights'!$B$6:$FB$133,MATCH(Goods!$BD105,'Country weights'!$A$6:$A$133,0),MATCH(Goods!BU$1,'Country weights'!$B$3:$FB$3,0)),"")</f>
        <v>2.2544872197033852E-2</v>
      </c>
      <c r="BV105" s="44">
        <f>IF(AND(ISNUMBER(T104),ISNUMBER(T105)),INDEX('Country weights'!$B$6:$FB$133,MATCH(Goods!$BD105,'Country weights'!$A$6:$A$133,0),MATCH(Goods!BV$1,'Country weights'!$B$3:$FB$3,0)),"")</f>
        <v>1.6248303422514206E-2</v>
      </c>
      <c r="BW105" s="44">
        <f>IF(AND(ISNUMBER(U104),ISNUMBER(U105)),INDEX('Country weights'!$B$6:$FB$133,MATCH(Goods!$BD105,'Country weights'!$A$6:$A$133,0),MATCH(Goods!BW$1,'Country weights'!$B$3:$FB$3,0)),"")</f>
        <v>3.7149032266992218E-2</v>
      </c>
      <c r="BX105" s="44">
        <f>IF(AND(ISNUMBER(V104),ISNUMBER(V105)),INDEX('Country weights'!$B$6:$FB$133,MATCH(Goods!$BD105,'Country weights'!$A$6:$A$133,0),MATCH(Goods!BX$1,'Country weights'!$B$3:$FB$3,0)),"")</f>
        <v>3.5340650563728301E-2</v>
      </c>
      <c r="BY105" s="44">
        <f>IF(AND(ISNUMBER(W104),ISNUMBER(W105)),INDEX('Country weights'!$B$6:$FB$133,MATCH(Goods!$BD105,'Country weights'!$A$6:$A$133,0),MATCH(Goods!BY$1,'Country weights'!$B$3:$FB$3,0)),"")</f>
        <v>3.0330642665919172E-2</v>
      </c>
      <c r="BZ105" s="44">
        <f>IF(AND(ISNUMBER(X104),ISNUMBER(X105)),INDEX('Country weights'!$B$6:$FB$133,MATCH(Goods!$BD105,'Country weights'!$A$6:$A$133,0),MATCH(Goods!BZ$1,'Country weights'!$B$3:$FB$3,0)),"")</f>
        <v>1.8249442926077029E-2</v>
      </c>
      <c r="CA105" s="44">
        <f>IF(AND(ISNUMBER(Y104),ISNUMBER(Y105)),INDEX('Country weights'!$B$6:$FB$133,MATCH(Goods!$BD105,'Country weights'!$A$6:$A$133,0),MATCH(Goods!CA$1,'Country weights'!$B$3:$FB$3,0)),"")</f>
        <v>3.5033223452572176E-2</v>
      </c>
      <c r="CB105" s="44">
        <f>IF(AND(ISNUMBER(Z104),ISNUMBER(Z105)),INDEX('Country weights'!$B$6:$FB$133,MATCH(Goods!$BD105,'Country weights'!$A$6:$A$133,0),MATCH(Goods!CB$1,'Country weights'!$B$3:$FB$3,0)),"")</f>
        <v>1.2086159873455831E-2</v>
      </c>
      <c r="CC105" s="44" t="str">
        <f>IF(AND(ISNUMBER(AA104),ISNUMBER(AA105)),INDEX('Country weights'!$B$6:$FB$133,MATCH(Goods!$BD105,'Country weights'!$A$6:$A$133,0),MATCH(Goods!CC$1,'Country weights'!$B$3:$FB$3,0)),"")</f>
        <v/>
      </c>
      <c r="CD105" s="46">
        <f t="shared" si="163"/>
        <v>0.63541672726797671</v>
      </c>
      <c r="CF105" s="39">
        <f t="shared" si="164"/>
        <v>43373</v>
      </c>
      <c r="CG105" s="45">
        <f t="shared" si="165"/>
        <v>0.26824209478483713</v>
      </c>
      <c r="CH105" s="45">
        <f t="shared" si="112"/>
        <v>8.0890755132830283E-2</v>
      </c>
      <c r="CI105" s="45">
        <f t="shared" si="113"/>
        <v>7.9533201712601684E-2</v>
      </c>
      <c r="CJ105" s="45">
        <f t="shared" si="114"/>
        <v>5.0658764765840927E-2</v>
      </c>
      <c r="CK105" s="45">
        <f t="shared" si="115"/>
        <v>5.015534457400341E-3</v>
      </c>
      <c r="CL105" s="45">
        <f t="shared" si="116"/>
        <v>2.6706301067511925E-2</v>
      </c>
      <c r="CM105" s="45">
        <f t="shared" si="117"/>
        <v>2.4300601934598397E-2</v>
      </c>
      <c r="CN105" s="45">
        <f t="shared" si="118"/>
        <v>7.4566869072753778E-3</v>
      </c>
      <c r="CO105" s="45">
        <f t="shared" si="119"/>
        <v>4.4320360988782233E-2</v>
      </c>
      <c r="CP105" s="45">
        <f t="shared" si="120"/>
        <v>3.594305642315344E-3</v>
      </c>
      <c r="CQ105" s="45">
        <f t="shared" si="121"/>
        <v>1.5146954960593682E-2</v>
      </c>
      <c r="CR105" s="45">
        <f t="shared" si="122"/>
        <v>1.0945429515906673E-2</v>
      </c>
      <c r="CS105" s="45">
        <f t="shared" si="123"/>
        <v>9.3718026989050001E-3</v>
      </c>
      <c r="CT105" s="45">
        <f t="shared" si="124"/>
        <v>2.0688442351004002E-2</v>
      </c>
      <c r="CU105" s="45">
        <f t="shared" si="125"/>
        <v>1.5411898401723041E-2</v>
      </c>
      <c r="CV105" s="45">
        <f t="shared" si="126"/>
        <v>1.1974216607796863E-2</v>
      </c>
      <c r="CW105" s="45">
        <f t="shared" si="127"/>
        <v>3.5480451221306795E-2</v>
      </c>
      <c r="CX105" s="45">
        <f t="shared" si="128"/>
        <v>2.5571098029438164E-2</v>
      </c>
      <c r="CY105" s="45">
        <f t="shared" si="129"/>
        <v>5.8464045204974932E-2</v>
      </c>
      <c r="CZ105" s="45">
        <f t="shared" si="130"/>
        <v>5.5618067713889364E-2</v>
      </c>
      <c r="DA105" s="45">
        <f t="shared" si="131"/>
        <v>4.7733465872590593E-2</v>
      </c>
      <c r="DB105" s="45">
        <f t="shared" si="132"/>
        <v>2.8720432029767168E-2</v>
      </c>
      <c r="DC105" s="45">
        <f t="shared" si="133"/>
        <v>5.5134248044114646E-2</v>
      </c>
      <c r="DD105" s="45">
        <f t="shared" si="134"/>
        <v>1.9020839953995561E-2</v>
      </c>
      <c r="DE105" s="45" t="str">
        <f t="shared" si="135"/>
        <v/>
      </c>
      <c r="DF105" s="46">
        <f t="shared" si="166"/>
        <v>1.0000000000000002</v>
      </c>
      <c r="DG105" s="47">
        <f>SUMPRODUCT(AD105:BB105,CG105:DE105,'Sector weights'!B92:Z92)</f>
        <v>0.6287366407591517</v>
      </c>
      <c r="DI105" s="45">
        <f>IF(AND(ISNUMBER(C104),ISNUMBER(C105)),CG105*'Sector weights'!B92,"")</f>
        <v>0.21897368210138587</v>
      </c>
      <c r="DJ105" s="45">
        <f>IF(AND(ISNUMBER(D104),ISNUMBER(D105)),CH105*'Sector weights'!C92,"")</f>
        <v>5.7938116030910536E-2</v>
      </c>
      <c r="DK105" s="45">
        <f>IF(AND(ISNUMBER(E104),ISNUMBER(E105)),CI105*'Sector weights'!D92,"")</f>
        <v>6.2136707173606968E-2</v>
      </c>
      <c r="DL105" s="45">
        <f>IF(AND(ISNUMBER(F104),ISNUMBER(F105)),CJ105*'Sector weights'!E92,"")</f>
        <v>4.0365430165010478E-2</v>
      </c>
      <c r="DM105" s="45">
        <f>IF(AND(ISNUMBER(G104),ISNUMBER(G105)),CK105*'Sector weights'!F92,"")</f>
        <v>3.8380746896032884E-3</v>
      </c>
      <c r="DN105" s="45">
        <f>IF(AND(ISNUMBER(H104),ISNUMBER(H105)),CL105*'Sector weights'!G92,"")</f>
        <v>1.9106388340857195E-2</v>
      </c>
      <c r="DO105" s="45">
        <f>IF(AND(ISNUMBER(I104),ISNUMBER(I105)),CM105*'Sector weights'!H92,"")</f>
        <v>1.9793274242732702E-2</v>
      </c>
      <c r="DP105" s="45">
        <f>IF(AND(ISNUMBER(J104),ISNUMBER(J105)),CN105*'Sector weights'!I92,"")</f>
        <v>6.4017761660901925E-3</v>
      </c>
      <c r="DQ105" s="45">
        <f>IF(AND(ISNUMBER(K104),ISNUMBER(K105)),CO105*'Sector weights'!J92,"")</f>
        <v>4.1040711115681118E-2</v>
      </c>
      <c r="DR105" s="45">
        <f>IF(AND(ISNUMBER(L104),ISNUMBER(L105)),CP105*'Sector weights'!K92,"")</f>
        <v>3.099125498598517E-3</v>
      </c>
      <c r="DS105" s="45">
        <f>IF(AND(ISNUMBER(M104),ISNUMBER(M105)),CQ105*'Sector weights'!L92,"")</f>
        <v>1.2877874312969852E-2</v>
      </c>
      <c r="DT105" s="45">
        <f>IF(AND(ISNUMBER(N104),ISNUMBER(N105)),CR105*'Sector weights'!M92,"")</f>
        <v>9.3337526351060397E-3</v>
      </c>
      <c r="DU105" s="45">
        <f>IF(AND(ISNUMBER(O104),ISNUMBER(O105)),CS105*'Sector weights'!N92,"")</f>
        <v>7.6402609960524708E-3</v>
      </c>
      <c r="DV105" s="45">
        <f>IF(AND(ISNUMBER(P104),ISNUMBER(P105)),CT105*'Sector weights'!O92,"")</f>
        <v>1.4147950533613743E-2</v>
      </c>
      <c r="DW105" s="45">
        <f>IF(AND(ISNUMBER(Q104),ISNUMBER(Q105)),CU105*'Sector weights'!P92,"")</f>
        <v>8.992111255897486E-3</v>
      </c>
      <c r="DX105" s="45">
        <f>IF(AND(ISNUMBER(R104),ISNUMBER(R105)),CV105*'Sector weights'!Q92,"")</f>
        <v>8.0693936944165098E-3</v>
      </c>
      <c r="DY105" s="45">
        <f>IF(AND(ISNUMBER(S104),ISNUMBER(S105)),CW105*'Sector weights'!R92,"")</f>
        <v>2.3630148706723263E-2</v>
      </c>
      <c r="DZ105" s="45">
        <f>IF(AND(ISNUMBER(T104),ISNUMBER(T105)),CX105*'Sector weights'!S92,"")</f>
        <v>2.1761420896978113E-2</v>
      </c>
      <c r="EA105" s="45">
        <f>IF(AND(ISNUMBER(U104),ISNUMBER(U105)),CY105*'Sector weights'!T92,"")</f>
        <v>5.187998716999364E-2</v>
      </c>
      <c r="EB105" s="45">
        <f>IF(AND(ISNUMBER(V104),ISNUMBER(V105)),CZ105*'Sector weights'!U92,"")</f>
        <v>4.3789981427930121E-2</v>
      </c>
      <c r="EC105" s="45">
        <f>IF(AND(ISNUMBER(W104),ISNUMBER(W105)),DA105*'Sector weights'!V92,"")</f>
        <v>3.0377728379248806E-2</v>
      </c>
      <c r="ED105" s="45">
        <f>IF(AND(ISNUMBER(X104),ISNUMBER(X105)),DB105*'Sector weights'!W92,"")</f>
        <v>2.3471719899940433E-2</v>
      </c>
      <c r="EE105" s="45">
        <f>IF(AND(ISNUMBER(Y104),ISNUMBER(Y105)),DC105*'Sector weights'!X92,"")</f>
        <v>4.7839700354486661E-2</v>
      </c>
      <c r="EF105" s="45">
        <f>IF(AND(ISNUMBER(Z104),ISNUMBER(Z105)),DD105*'Sector weights'!Y92,"")</f>
        <v>1.5169714381793851E-2</v>
      </c>
      <c r="EG105" s="45" t="str">
        <f>IF(AND(ISNUMBER(AA104),ISNUMBER(AA105)),DE105*'Sector weights'!Z92,"")</f>
        <v/>
      </c>
      <c r="EH105" s="46">
        <f t="shared" si="167"/>
        <v>0.79167503016962781</v>
      </c>
      <c r="EI105" s="47">
        <f t="shared" si="168"/>
        <v>0.62873664075915159</v>
      </c>
      <c r="EK105" s="39">
        <f t="shared" si="169"/>
        <v>43373</v>
      </c>
      <c r="EL105" s="45">
        <f t="shared" si="170"/>
        <v>0.27659541321452008</v>
      </c>
      <c r="EM105" s="45">
        <f t="shared" si="136"/>
        <v>7.3184215521482923E-2</v>
      </c>
      <c r="EN105" s="45">
        <f t="shared" si="137"/>
        <v>7.8487643042490909E-2</v>
      </c>
      <c r="EO105" s="45">
        <f t="shared" si="138"/>
        <v>5.0987373135112778E-2</v>
      </c>
      <c r="EP105" s="45">
        <f t="shared" si="139"/>
        <v>4.8480431279750297E-3</v>
      </c>
      <c r="EQ105" s="45">
        <f t="shared" si="140"/>
        <v>2.413413030945712E-2</v>
      </c>
      <c r="ER105" s="45">
        <f t="shared" si="141"/>
        <v>2.5001766493117392E-2</v>
      </c>
      <c r="ES105" s="45">
        <f t="shared" si="142"/>
        <v>8.0863686767012454E-3</v>
      </c>
      <c r="ET105" s="45">
        <f t="shared" si="143"/>
        <v>5.1840350587901644E-2</v>
      </c>
      <c r="EU105" s="45">
        <f t="shared" si="144"/>
        <v>3.9146434843782864E-3</v>
      </c>
      <c r="EV105" s="45">
        <f t="shared" si="145"/>
        <v>1.6266616758407276E-2</v>
      </c>
      <c r="EW105" s="45">
        <f t="shared" si="146"/>
        <v>1.1789878775267357E-2</v>
      </c>
      <c r="EX105" s="45">
        <f t="shared" si="147"/>
        <v>9.6507540403483923E-3</v>
      </c>
      <c r="EY105" s="45">
        <f t="shared" si="148"/>
        <v>1.7870906615031601E-2</v>
      </c>
      <c r="EZ105" s="45">
        <f t="shared" si="149"/>
        <v>1.1358336328949009E-2</v>
      </c>
      <c r="FA105" s="45">
        <f t="shared" si="150"/>
        <v>1.0192810669660157E-2</v>
      </c>
      <c r="FB105" s="45">
        <f t="shared" si="151"/>
        <v>2.9848293562650528E-2</v>
      </c>
      <c r="FC105" s="45">
        <f t="shared" si="152"/>
        <v>2.7487820213699825E-2</v>
      </c>
      <c r="FD105" s="45">
        <f t="shared" si="153"/>
        <v>6.5531923065550779E-2</v>
      </c>
      <c r="FE105" s="45">
        <f t="shared" si="154"/>
        <v>5.5313076400233925E-2</v>
      </c>
      <c r="FF105" s="45">
        <f t="shared" si="155"/>
        <v>3.8371462053994478E-2</v>
      </c>
      <c r="FG105" s="45">
        <f t="shared" si="156"/>
        <v>2.9648175078745731E-2</v>
      </c>
      <c r="FH105" s="45">
        <f t="shared" si="157"/>
        <v>6.0428456792727583E-2</v>
      </c>
      <c r="FI105" s="45">
        <f t="shared" si="158"/>
        <v>1.9161542051595995E-2</v>
      </c>
      <c r="FJ105" s="45" t="str">
        <f t="shared" si="159"/>
        <v/>
      </c>
      <c r="FK105" s="46">
        <f t="shared" si="171"/>
        <v>0.99999999999999989</v>
      </c>
      <c r="FL105" s="47">
        <f t="shared" si="172"/>
        <v>0.79418526137477863</v>
      </c>
    </row>
    <row r="106" spans="1:168" x14ac:dyDescent="0.2">
      <c r="A106" t="s">
        <v>63</v>
      </c>
      <c r="B106" s="11">
        <v>43465</v>
      </c>
      <c r="C106" s="2">
        <v>2527.6999999999998</v>
      </c>
      <c r="D106" s="3">
        <v>155934</v>
      </c>
      <c r="E106" s="9">
        <v>83907.5</v>
      </c>
      <c r="F106" s="3">
        <v>580238</v>
      </c>
      <c r="G106" s="3">
        <v>16549</v>
      </c>
      <c r="H106" s="2">
        <v>95321</v>
      </c>
      <c r="I106" s="2">
        <v>1505868.5</v>
      </c>
      <c r="J106" s="2">
        <v>12132166.4</v>
      </c>
      <c r="K106" s="2">
        <v>2310439.3308493248</v>
      </c>
      <c r="L106" s="9">
        <v>14146.3051</v>
      </c>
      <c r="M106" s="3">
        <v>821116</v>
      </c>
      <c r="N106" s="9">
        <v>8652.3369999999995</v>
      </c>
      <c r="O106" s="2">
        <v>90380.4</v>
      </c>
      <c r="P106" s="2">
        <v>34641.599999999999</v>
      </c>
      <c r="Q106" s="3">
        <v>166899</v>
      </c>
      <c r="R106" s="3">
        <v>240223</v>
      </c>
      <c r="S106" s="2">
        <v>60127.8</v>
      </c>
      <c r="T106" s="2">
        <v>240573.6</v>
      </c>
      <c r="U106" s="3">
        <v>1368652</v>
      </c>
      <c r="V106" s="2">
        <v>131954.70000000001</v>
      </c>
      <c r="W106" s="2">
        <v>115599.2</v>
      </c>
      <c r="X106" s="3">
        <v>1883667.4680637701</v>
      </c>
      <c r="Y106" s="2">
        <v>480804</v>
      </c>
      <c r="Z106" s="3">
        <v>166501</v>
      </c>
      <c r="AA106" s="3" t="e">
        <v>#N/A</v>
      </c>
      <c r="AC106" s="43">
        <f t="shared" si="160"/>
        <v>43465</v>
      </c>
      <c r="AD106" s="45">
        <f t="shared" si="161"/>
        <v>0.68913320586359017</v>
      </c>
      <c r="AE106" s="45">
        <f t="shared" si="88"/>
        <v>1.436981623028144</v>
      </c>
      <c r="AF106" s="45">
        <f t="shared" si="89"/>
        <v>5.0306301524873254</v>
      </c>
      <c r="AG106" s="45">
        <f t="shared" si="90"/>
        <v>-1.2219619486020128</v>
      </c>
      <c r="AH106" s="45">
        <f t="shared" si="91"/>
        <v>-1.1291671645357826</v>
      </c>
      <c r="AI106" s="45">
        <f t="shared" si="92"/>
        <v>1.259062627874119E-2</v>
      </c>
      <c r="AJ106" s="45">
        <f t="shared" si="93"/>
        <v>-2.7898270030707883</v>
      </c>
      <c r="AK106" s="45">
        <f t="shared" si="94"/>
        <v>0.79195201425117379</v>
      </c>
      <c r="AL106" s="45">
        <f t="shared" si="95"/>
        <v>8.628405785233717E-2</v>
      </c>
      <c r="AM106" s="45">
        <f t="shared" si="96"/>
        <v>2.3721494881350891</v>
      </c>
      <c r="AN106" s="45">
        <f t="shared" si="97"/>
        <v>5.0078895583682836E-2</v>
      </c>
      <c r="AO106" s="45">
        <f t="shared" si="98"/>
        <v>3.6077862793045368</v>
      </c>
      <c r="AP106" s="45">
        <f t="shared" si="99"/>
        <v>3.085949440432123</v>
      </c>
      <c r="AQ106" s="45">
        <f t="shared" si="100"/>
        <v>4.3292846365358573</v>
      </c>
      <c r="AR106" s="45">
        <f t="shared" si="101"/>
        <v>2.4221856743090076</v>
      </c>
      <c r="AS106" s="45">
        <f t="shared" si="102"/>
        <v>1.150359382039734</v>
      </c>
      <c r="AT106" s="45">
        <f t="shared" si="103"/>
        <v>-8.5899410290051001</v>
      </c>
      <c r="AU106" s="45">
        <f t="shared" si="104"/>
        <v>3.0417351973684337</v>
      </c>
      <c r="AV106" s="45">
        <f t="shared" si="105"/>
        <v>-4.839803067732495</v>
      </c>
      <c r="AW106" s="45">
        <f t="shared" si="106"/>
        <v>1.9673314334110348</v>
      </c>
      <c r="AX106" s="45">
        <f t="shared" si="107"/>
        <v>-2.8698951727012201</v>
      </c>
      <c r="AY106" s="45">
        <f t="shared" si="108"/>
        <v>-5.3315544117658931</v>
      </c>
      <c r="AZ106" s="45">
        <f t="shared" si="109"/>
        <v>-3.2548009506223274</v>
      </c>
      <c r="BA106" s="45">
        <f t="shared" si="110"/>
        <v>-1.460622954506452</v>
      </c>
      <c r="BB106" s="45" t="str">
        <f t="shared" si="111"/>
        <v/>
      </c>
      <c r="BD106" s="39">
        <f t="shared" si="162"/>
        <v>43465</v>
      </c>
      <c r="BE106" s="44">
        <f>IF(AND(ISNUMBER(C105),ISNUMBER(C106)),INDEX('Country weights'!$B$6:$FB$133,MATCH(Goods!$BD106,'Country weights'!$A$6:$A$133,0),MATCH(Goods!BE$1,'Country weights'!$B$3:$FB$3,0)),"")</f>
        <v>0.17044551398368762</v>
      </c>
      <c r="BF106" s="44">
        <f>IF(AND(ISNUMBER(D105),ISNUMBER(D106)),INDEX('Country weights'!$B$6:$FB$133,MATCH(Goods!$BD106,'Country weights'!$A$6:$A$133,0),MATCH(Goods!BF$1,'Country weights'!$B$3:$FB$3,0)),"")</f>
        <v>5.139933889273831E-2</v>
      </c>
      <c r="BG106" s="44">
        <f>IF(AND(ISNUMBER(E105),ISNUMBER(E106)),INDEX('Country weights'!$B$6:$FB$133,MATCH(Goods!$BD106,'Country weights'!$A$6:$A$133,0),MATCH(Goods!BG$1,'Country weights'!$B$3:$FB$3,0)),"")</f>
        <v>5.0536726741365202E-2</v>
      </c>
      <c r="BH106" s="44">
        <f>IF(AND(ISNUMBER(F105),ISNUMBER(F106)),INDEX('Country weights'!$B$6:$FB$133,MATCH(Goods!$BD106,'Country weights'!$A$6:$A$133,0),MATCH(Goods!BH$1,'Country weights'!$B$3:$FB$3,0)),"")</f>
        <v>3.2189426514948931E-2</v>
      </c>
      <c r="BI106" s="44">
        <f>IF(AND(ISNUMBER(G105),ISNUMBER(G106)),INDEX('Country weights'!$B$6:$FB$133,MATCH(Goods!$BD106,'Country weights'!$A$6:$A$133,0),MATCH(Goods!BI$1,'Country weights'!$B$3:$FB$3,0)),"")</f>
        <v>3.1869544904210918E-3</v>
      </c>
      <c r="BJ106" s="44">
        <f>IF(AND(ISNUMBER(H105),ISNUMBER(H106)),INDEX('Country weights'!$B$6:$FB$133,MATCH(Goods!$BD106,'Country weights'!$A$6:$A$133,0),MATCH(Goods!BJ$1,'Country weights'!$B$3:$FB$3,0)),"")</f>
        <v>1.6969630421751699E-2</v>
      </c>
      <c r="BK106" s="44">
        <f>IF(AND(ISNUMBER(I105),ISNUMBER(I106)),INDEX('Country weights'!$B$6:$FB$133,MATCH(Goods!$BD106,'Country weights'!$A$6:$A$133,0),MATCH(Goods!BK$1,'Country weights'!$B$3:$FB$3,0)),"")</f>
        <v>1.5441008951924377E-2</v>
      </c>
      <c r="BL106" s="44">
        <f>IF(AND(ISNUMBER(J105),ISNUMBER(J106)),INDEX('Country weights'!$B$6:$FB$133,MATCH(Goods!$BD106,'Country weights'!$A$6:$A$133,0),MATCH(Goods!BL$1,'Country weights'!$B$3:$FB$3,0)),"")</f>
        <v>4.7381035908828917E-3</v>
      </c>
      <c r="BM106" s="44">
        <f>IF(AND(ISNUMBER(K105),ISNUMBER(K106)),INDEX('Country weights'!$B$6:$FB$133,MATCH(Goods!$BD106,'Country weights'!$A$6:$A$133,0),MATCH(Goods!BM$1,'Country weights'!$B$3:$FB$3,0)),"")</f>
        <v>2.8161898730827313E-2</v>
      </c>
      <c r="BN106" s="44">
        <f>IF(AND(ISNUMBER(L105),ISNUMBER(L106)),INDEX('Country weights'!$B$6:$FB$133,MATCH(Goods!$BD106,'Country weights'!$A$6:$A$133,0),MATCH(Goods!BN$1,'Country weights'!$B$3:$FB$3,0)),"")</f>
        <v>2.2838819280408388E-3</v>
      </c>
      <c r="BO106" s="44">
        <f>IF(AND(ISNUMBER(M105),ISNUMBER(M106)),INDEX('Country weights'!$B$6:$FB$133,MATCH(Goods!$BD106,'Country weights'!$A$6:$A$133,0),MATCH(Goods!BO$1,'Country weights'!$B$3:$FB$3,0)),"")</f>
        <v>9.6246285491358823E-3</v>
      </c>
      <c r="BP106" s="44">
        <f>IF(AND(ISNUMBER(N105),ISNUMBER(N106)),INDEX('Country weights'!$B$6:$FB$133,MATCH(Goods!$BD106,'Country weights'!$A$6:$A$133,0),MATCH(Goods!BP$1,'Country weights'!$B$3:$FB$3,0)),"")</f>
        <v>6.9549090015397332E-3</v>
      </c>
      <c r="BQ106" s="44">
        <f>IF(AND(ISNUMBER(O105),ISNUMBER(O106)),INDEX('Country weights'!$B$6:$FB$133,MATCH(Goods!$BD106,'Country weights'!$A$6:$A$133,0),MATCH(Goods!BQ$1,'Country weights'!$B$3:$FB$3,0)),"")</f>
        <v>5.9550001995394061E-3</v>
      </c>
      <c r="BR106" s="44">
        <f>IF(AND(ISNUMBER(P105),ISNUMBER(P106)),INDEX('Country weights'!$B$6:$FB$133,MATCH(Goods!$BD106,'Country weights'!$A$6:$A$133,0),MATCH(Goods!BR$1,'Country weights'!$B$3:$FB$3,0)),"")</f>
        <v>1.3145782330947169E-2</v>
      </c>
      <c r="BS106" s="44">
        <f>IF(AND(ISNUMBER(Q105),ISNUMBER(Q106)),INDEX('Country weights'!$B$6:$FB$133,MATCH(Goods!$BD106,'Country weights'!$A$6:$A$133,0),MATCH(Goods!BS$1,'Country weights'!$B$3:$FB$3,0)),"")</f>
        <v>9.7929780434094157E-3</v>
      </c>
      <c r="BT106" s="44">
        <f>IF(AND(ISNUMBER(R105),ISNUMBER(R106)),INDEX('Country weights'!$B$6:$FB$133,MATCH(Goods!$BD106,'Country weights'!$A$6:$A$133,0),MATCH(Goods!BT$1,'Country weights'!$B$3:$FB$3,0)),"")</f>
        <v>7.6086175285241366E-3</v>
      </c>
      <c r="BU106" s="44">
        <f>IF(AND(ISNUMBER(S105),ISNUMBER(S106)),INDEX('Country weights'!$B$6:$FB$133,MATCH(Goods!$BD106,'Country weights'!$A$6:$A$133,0),MATCH(Goods!BU$1,'Country weights'!$B$3:$FB$3,0)),"")</f>
        <v>2.2544872197033852E-2</v>
      </c>
      <c r="BV106" s="44">
        <f>IF(AND(ISNUMBER(T105),ISNUMBER(T106)),INDEX('Country weights'!$B$6:$FB$133,MATCH(Goods!$BD106,'Country weights'!$A$6:$A$133,0),MATCH(Goods!BV$1,'Country weights'!$B$3:$FB$3,0)),"")</f>
        <v>1.6248303422514206E-2</v>
      </c>
      <c r="BW106" s="44">
        <f>IF(AND(ISNUMBER(U105),ISNUMBER(U106)),INDEX('Country weights'!$B$6:$FB$133,MATCH(Goods!$BD106,'Country weights'!$A$6:$A$133,0),MATCH(Goods!BW$1,'Country weights'!$B$3:$FB$3,0)),"")</f>
        <v>3.7149032266992218E-2</v>
      </c>
      <c r="BX106" s="44">
        <f>IF(AND(ISNUMBER(V105),ISNUMBER(V106)),INDEX('Country weights'!$B$6:$FB$133,MATCH(Goods!$BD106,'Country weights'!$A$6:$A$133,0),MATCH(Goods!BX$1,'Country weights'!$B$3:$FB$3,0)),"")</f>
        <v>3.5340650563728301E-2</v>
      </c>
      <c r="BY106" s="44">
        <f>IF(AND(ISNUMBER(W105),ISNUMBER(W106)),INDEX('Country weights'!$B$6:$FB$133,MATCH(Goods!$BD106,'Country weights'!$A$6:$A$133,0),MATCH(Goods!BY$1,'Country weights'!$B$3:$FB$3,0)),"")</f>
        <v>3.0330642665919172E-2</v>
      </c>
      <c r="BZ106" s="44">
        <f>IF(AND(ISNUMBER(X105),ISNUMBER(X106)),INDEX('Country weights'!$B$6:$FB$133,MATCH(Goods!$BD106,'Country weights'!$A$6:$A$133,0),MATCH(Goods!BZ$1,'Country weights'!$B$3:$FB$3,0)),"")</f>
        <v>1.8249442926077029E-2</v>
      </c>
      <c r="CA106" s="44">
        <f>IF(AND(ISNUMBER(Y105),ISNUMBER(Y106)),INDEX('Country weights'!$B$6:$FB$133,MATCH(Goods!$BD106,'Country weights'!$A$6:$A$133,0),MATCH(Goods!CA$1,'Country weights'!$B$3:$FB$3,0)),"")</f>
        <v>3.5033223452572176E-2</v>
      </c>
      <c r="CB106" s="44">
        <f>IF(AND(ISNUMBER(Z105),ISNUMBER(Z106)),INDEX('Country weights'!$B$6:$FB$133,MATCH(Goods!$BD106,'Country weights'!$A$6:$A$133,0),MATCH(Goods!CB$1,'Country weights'!$B$3:$FB$3,0)),"")</f>
        <v>1.2086159873455831E-2</v>
      </c>
      <c r="CC106" s="44" t="str">
        <f>IF(AND(ISNUMBER(AA105),ISNUMBER(AA106)),INDEX('Country weights'!$B$6:$FB$133,MATCH(Goods!$BD106,'Country weights'!$A$6:$A$133,0),MATCH(Goods!CC$1,'Country weights'!$B$3:$FB$3,0)),"")</f>
        <v/>
      </c>
      <c r="CD106" s="46">
        <f t="shared" si="163"/>
        <v>0.63541672726797671</v>
      </c>
      <c r="CF106" s="39">
        <f t="shared" si="164"/>
        <v>43465</v>
      </c>
      <c r="CG106" s="45">
        <f t="shared" si="165"/>
        <v>0.26824209478483713</v>
      </c>
      <c r="CH106" s="45">
        <f t="shared" si="112"/>
        <v>8.0890755132830283E-2</v>
      </c>
      <c r="CI106" s="45">
        <f t="shared" si="113"/>
        <v>7.9533201712601684E-2</v>
      </c>
      <c r="CJ106" s="45">
        <f t="shared" si="114"/>
        <v>5.0658764765840927E-2</v>
      </c>
      <c r="CK106" s="45">
        <f t="shared" si="115"/>
        <v>5.015534457400341E-3</v>
      </c>
      <c r="CL106" s="45">
        <f t="shared" si="116"/>
        <v>2.6706301067511925E-2</v>
      </c>
      <c r="CM106" s="45">
        <f t="shared" si="117"/>
        <v>2.4300601934598397E-2</v>
      </c>
      <c r="CN106" s="45">
        <f t="shared" si="118"/>
        <v>7.4566869072753778E-3</v>
      </c>
      <c r="CO106" s="45">
        <f t="shared" si="119"/>
        <v>4.4320360988782233E-2</v>
      </c>
      <c r="CP106" s="45">
        <f t="shared" si="120"/>
        <v>3.594305642315344E-3</v>
      </c>
      <c r="CQ106" s="45">
        <f t="shared" si="121"/>
        <v>1.5146954960593682E-2</v>
      </c>
      <c r="CR106" s="45">
        <f t="shared" si="122"/>
        <v>1.0945429515906673E-2</v>
      </c>
      <c r="CS106" s="45">
        <f t="shared" si="123"/>
        <v>9.3718026989050001E-3</v>
      </c>
      <c r="CT106" s="45">
        <f t="shared" si="124"/>
        <v>2.0688442351004002E-2</v>
      </c>
      <c r="CU106" s="45">
        <f t="shared" si="125"/>
        <v>1.5411898401723041E-2</v>
      </c>
      <c r="CV106" s="45">
        <f t="shared" si="126"/>
        <v>1.1974216607796863E-2</v>
      </c>
      <c r="CW106" s="45">
        <f t="shared" si="127"/>
        <v>3.5480451221306795E-2</v>
      </c>
      <c r="CX106" s="45">
        <f t="shared" si="128"/>
        <v>2.5571098029438164E-2</v>
      </c>
      <c r="CY106" s="45">
        <f t="shared" si="129"/>
        <v>5.8464045204974932E-2</v>
      </c>
      <c r="CZ106" s="45">
        <f t="shared" si="130"/>
        <v>5.5618067713889364E-2</v>
      </c>
      <c r="DA106" s="45">
        <f t="shared" si="131"/>
        <v>4.7733465872590593E-2</v>
      </c>
      <c r="DB106" s="45">
        <f t="shared" si="132"/>
        <v>2.8720432029767168E-2</v>
      </c>
      <c r="DC106" s="45">
        <f t="shared" si="133"/>
        <v>5.5134248044114646E-2</v>
      </c>
      <c r="DD106" s="45">
        <f t="shared" si="134"/>
        <v>1.9020839953995561E-2</v>
      </c>
      <c r="DE106" s="45" t="str">
        <f t="shared" si="135"/>
        <v/>
      </c>
      <c r="DF106" s="46">
        <f t="shared" si="166"/>
        <v>1.0000000000000002</v>
      </c>
      <c r="DG106" s="47">
        <f>SUMPRODUCT(AD106:BB106,CG106:DE106,'Sector weights'!B93:Z93)</f>
        <v>-9.2734124972543977E-2</v>
      </c>
      <c r="DI106" s="45">
        <f>IF(AND(ISNUMBER(C105),ISNUMBER(C106)),CG106*'Sector weights'!B93,"")</f>
        <v>0.21976924863674654</v>
      </c>
      <c r="DJ106" s="45">
        <f>IF(AND(ISNUMBER(D105),ISNUMBER(D106)),CH106*'Sector weights'!C93,"")</f>
        <v>5.7923910492480961E-2</v>
      </c>
      <c r="DK106" s="45">
        <f>IF(AND(ISNUMBER(E105),ISNUMBER(E106)),CI106*'Sector weights'!D93,"")</f>
        <v>6.2775366234358532E-2</v>
      </c>
      <c r="DL106" s="45">
        <f>IF(AND(ISNUMBER(F105),ISNUMBER(F106)),CJ106*'Sector weights'!E93,"")</f>
        <v>4.0135587753535006E-2</v>
      </c>
      <c r="DM106" s="45">
        <f>IF(AND(ISNUMBER(G105),ISNUMBER(G106)),CK106*'Sector weights'!F93,"")</f>
        <v>3.8315844704685945E-3</v>
      </c>
      <c r="DN106" s="45">
        <f>IF(AND(ISNUMBER(H105),ISNUMBER(H106)),CL106*'Sector weights'!G93,"")</f>
        <v>1.8945388594464495E-2</v>
      </c>
      <c r="DO106" s="45">
        <f>IF(AND(ISNUMBER(I105),ISNUMBER(I106)),CM106*'Sector weights'!H93,"")</f>
        <v>1.9880687078438722E-2</v>
      </c>
      <c r="DP106" s="45">
        <f>IF(AND(ISNUMBER(J105),ISNUMBER(J106)),CN106*'Sector weights'!I93,"")</f>
        <v>6.3667576495774307E-3</v>
      </c>
      <c r="DQ106" s="45">
        <f>IF(AND(ISNUMBER(K105),ISNUMBER(K106)),CO106*'Sector weights'!J93,"")</f>
        <v>4.1158423575666084E-2</v>
      </c>
      <c r="DR106" s="45">
        <f>IF(AND(ISNUMBER(L105),ISNUMBER(L106)),CP106*'Sector weights'!K93,"")</f>
        <v>3.0983290872330991E-3</v>
      </c>
      <c r="DS106" s="45">
        <f>IF(AND(ISNUMBER(M105),ISNUMBER(M106)),CQ106*'Sector weights'!L93,"")</f>
        <v>1.276366231045919E-2</v>
      </c>
      <c r="DT106" s="45">
        <f>IF(AND(ISNUMBER(N105),ISNUMBER(N106)),CR106*'Sector weights'!M93,"")</f>
        <v>9.2824633453252522E-3</v>
      </c>
      <c r="DU106" s="45">
        <f>IF(AND(ISNUMBER(O105),ISNUMBER(O106)),CS106*'Sector weights'!N93,"")</f>
        <v>7.6778544161695342E-3</v>
      </c>
      <c r="DV106" s="45">
        <f>IF(AND(ISNUMBER(P105),ISNUMBER(P106)),CT106*'Sector weights'!O93,"")</f>
        <v>1.3810637488278488E-2</v>
      </c>
      <c r="DW106" s="45">
        <f>IF(AND(ISNUMBER(Q105),ISNUMBER(Q106)),CU106*'Sector weights'!P93,"")</f>
        <v>8.7025211753900024E-3</v>
      </c>
      <c r="DX106" s="45">
        <f>IF(AND(ISNUMBER(R105),ISNUMBER(R106)),CV106*'Sector weights'!Q93,"")</f>
        <v>8.0059477330184509E-3</v>
      </c>
      <c r="DY106" s="45">
        <f>IF(AND(ISNUMBER(S105),ISNUMBER(S106)),CW106*'Sector weights'!R93,"")</f>
        <v>2.4098381438613394E-2</v>
      </c>
      <c r="DZ106" s="45">
        <f>IF(AND(ISNUMBER(T105),ISNUMBER(T106)),CX106*'Sector weights'!S93,"")</f>
        <v>2.1658147139027233E-2</v>
      </c>
      <c r="EA106" s="45">
        <f>IF(AND(ISNUMBER(U105),ISNUMBER(U106)),CY106*'Sector weights'!T93,"")</f>
        <v>5.2018662975010628E-2</v>
      </c>
      <c r="EB106" s="45">
        <f>IF(AND(ISNUMBER(V105),ISNUMBER(V106)),CZ106*'Sector weights'!U93,"")</f>
        <v>4.3439385268342651E-2</v>
      </c>
      <c r="EC106" s="45">
        <f>IF(AND(ISNUMBER(W105),ISNUMBER(W106)),DA106*'Sector weights'!V93,"")</f>
        <v>3.0143341094953011E-2</v>
      </c>
      <c r="ED106" s="45">
        <f>IF(AND(ISNUMBER(X105),ISNUMBER(X106)),DB106*'Sector weights'!W93,"")</f>
        <v>2.356676186398218E-2</v>
      </c>
      <c r="EE106" s="45">
        <f>IF(AND(ISNUMBER(Y105),ISNUMBER(Y106)),DC106*'Sector weights'!X93,"")</f>
        <v>4.807394742771378E-2</v>
      </c>
      <c r="EF106" s="45">
        <f>IF(AND(ISNUMBER(Z105),ISNUMBER(Z106)),DD106*'Sector weights'!Y93,"")</f>
        <v>1.5346386342606343E-2</v>
      </c>
      <c r="EG106" s="45" t="str">
        <f>IF(AND(ISNUMBER(AA105),ISNUMBER(AA106)),DE106*'Sector weights'!Z93,"")</f>
        <v/>
      </c>
      <c r="EH106" s="46">
        <f t="shared" si="167"/>
        <v>0.7924733835918597</v>
      </c>
      <c r="EI106" s="47">
        <f t="shared" si="168"/>
        <v>-9.2734124972543977E-2</v>
      </c>
      <c r="EK106" s="39">
        <f t="shared" si="169"/>
        <v>43465</v>
      </c>
      <c r="EL106" s="45">
        <f t="shared" si="170"/>
        <v>0.27732066866479427</v>
      </c>
      <c r="EM106" s="45">
        <f t="shared" si="136"/>
        <v>7.3092562717933476E-2</v>
      </c>
      <c r="EN106" s="45">
        <f t="shared" si="137"/>
        <v>7.9214479040079847E-2</v>
      </c>
      <c r="EO106" s="45">
        <f t="shared" si="138"/>
        <v>5.0645975731855836E-2</v>
      </c>
      <c r="EP106" s="45">
        <f t="shared" si="139"/>
        <v>4.8349692870466683E-3</v>
      </c>
      <c r="EQ106" s="45">
        <f t="shared" si="140"/>
        <v>2.3906656030004619E-2</v>
      </c>
      <c r="ER106" s="45">
        <f t="shared" si="141"/>
        <v>2.5086883029850363E-2</v>
      </c>
      <c r="ES106" s="45">
        <f t="shared" si="142"/>
        <v>8.0340334216908449E-3</v>
      </c>
      <c r="ET106" s="45">
        <f t="shared" si="143"/>
        <v>5.1936663650603475E-2</v>
      </c>
      <c r="EU106" s="45">
        <f t="shared" si="144"/>
        <v>3.9096948255725938E-3</v>
      </c>
      <c r="EV106" s="45">
        <f t="shared" si="145"/>
        <v>1.6106108513838417E-2</v>
      </c>
      <c r="EW106" s="45">
        <f t="shared" si="146"/>
        <v>1.1713280896896234E-2</v>
      </c>
      <c r="EX106" s="45">
        <f t="shared" si="147"/>
        <v>9.6884697645868052E-3</v>
      </c>
      <c r="EY106" s="45">
        <f t="shared" si="148"/>
        <v>1.7427257210434279E-2</v>
      </c>
      <c r="EZ106" s="45">
        <f t="shared" si="149"/>
        <v>1.0981468091642535E-2</v>
      </c>
      <c r="FA106" s="45">
        <f t="shared" si="150"/>
        <v>1.0102481545476966E-2</v>
      </c>
      <c r="FB106" s="45">
        <f t="shared" si="151"/>
        <v>3.0409073588551667E-2</v>
      </c>
      <c r="FC106" s="45">
        <f t="shared" si="152"/>
        <v>2.7329810170863264E-2</v>
      </c>
      <c r="FD106" s="45">
        <f t="shared" si="153"/>
        <v>6.5640896025097706E-2</v>
      </c>
      <c r="FE106" s="45">
        <f t="shared" si="154"/>
        <v>5.4814945419939601E-2</v>
      </c>
      <c r="FF106" s="45">
        <f t="shared" si="155"/>
        <v>3.8037039122158653E-2</v>
      </c>
      <c r="FG106" s="45">
        <f t="shared" si="156"/>
        <v>2.9738237714895359E-2</v>
      </c>
      <c r="FH106" s="45">
        <f t="shared" si="157"/>
        <v>6.0663169796088524E-2</v>
      </c>
      <c r="FI106" s="45">
        <f t="shared" si="158"/>
        <v>1.9365175740097853E-2</v>
      </c>
      <c r="FJ106" s="45" t="str">
        <f t="shared" si="159"/>
        <v/>
      </c>
      <c r="FK106" s="46">
        <f t="shared" si="171"/>
        <v>0.99999999999999989</v>
      </c>
      <c r="FL106" s="47">
        <f t="shared" si="172"/>
        <v>-0.11701859884836691</v>
      </c>
    </row>
    <row r="107" spans="1:168" x14ac:dyDescent="0.2">
      <c r="A107" t="s">
        <v>64</v>
      </c>
      <c r="B107" s="11">
        <v>43555</v>
      </c>
      <c r="C107" s="2">
        <v>2514.1</v>
      </c>
      <c r="D107" s="3">
        <v>176480</v>
      </c>
      <c r="E107" s="9">
        <v>78793.2</v>
      </c>
      <c r="F107" s="3">
        <v>594913</v>
      </c>
      <c r="G107" s="3">
        <v>16707</v>
      </c>
      <c r="H107" s="2">
        <v>95515</v>
      </c>
      <c r="I107" s="2">
        <v>1439236.6</v>
      </c>
      <c r="J107" s="2">
        <v>11881474.1</v>
      </c>
      <c r="K107" s="2">
        <v>2290690.4982380476</v>
      </c>
      <c r="L107" s="9">
        <v>14590.3289</v>
      </c>
      <c r="M107" s="3">
        <v>825079</v>
      </c>
      <c r="N107" s="9">
        <v>8828.1730000000007</v>
      </c>
      <c r="O107" s="2">
        <v>93153.2</v>
      </c>
      <c r="P107" s="2">
        <v>33999.300000000003</v>
      </c>
      <c r="Q107" s="3">
        <v>169078</v>
      </c>
      <c r="R107" s="3">
        <v>249947</v>
      </c>
      <c r="S107" s="2">
        <v>58586.2</v>
      </c>
      <c r="T107" s="2">
        <v>240398.9</v>
      </c>
      <c r="U107" s="3">
        <v>1334859</v>
      </c>
      <c r="V107" s="2">
        <v>124587.7</v>
      </c>
      <c r="W107" s="2">
        <v>114325.4</v>
      </c>
      <c r="X107" s="3">
        <v>1912300.8750648054</v>
      </c>
      <c r="Y107" s="2">
        <v>431124.7</v>
      </c>
      <c r="Z107" s="3">
        <v>160079</v>
      </c>
      <c r="AA107" s="3" t="e">
        <v>#N/A</v>
      </c>
      <c r="AC107" s="43">
        <f t="shared" si="160"/>
        <v>43555</v>
      </c>
      <c r="AD107" s="45">
        <f t="shared" si="161"/>
        <v>-0.53803853305376403</v>
      </c>
      <c r="AE107" s="45">
        <f t="shared" si="88"/>
        <v>13.176087318993934</v>
      </c>
      <c r="AF107" s="45">
        <f t="shared" si="89"/>
        <v>-6.0951643178500214</v>
      </c>
      <c r="AG107" s="45">
        <f t="shared" si="90"/>
        <v>2.5291345964931544</v>
      </c>
      <c r="AH107" s="45">
        <f t="shared" si="91"/>
        <v>0.95474046770198662</v>
      </c>
      <c r="AI107" s="45">
        <f t="shared" si="92"/>
        <v>0.20352283337354837</v>
      </c>
      <c r="AJ107" s="45">
        <f t="shared" si="93"/>
        <v>-4.4248153142189999</v>
      </c>
      <c r="AK107" s="45">
        <f t="shared" si="94"/>
        <v>-2.0663440620135254</v>
      </c>
      <c r="AL107" s="45">
        <f t="shared" si="95"/>
        <v>-0.85476525384535762</v>
      </c>
      <c r="AM107" s="45">
        <f t="shared" si="96"/>
        <v>3.1387969993663001</v>
      </c>
      <c r="AN107" s="45">
        <f t="shared" si="97"/>
        <v>0.48263582733742982</v>
      </c>
      <c r="AO107" s="45">
        <f t="shared" si="98"/>
        <v>2.032237070747489</v>
      </c>
      <c r="AP107" s="45">
        <f t="shared" si="99"/>
        <v>3.0679218060553071</v>
      </c>
      <c r="AQ107" s="45">
        <f t="shared" si="100"/>
        <v>-1.8541291395316462</v>
      </c>
      <c r="AR107" s="45">
        <f t="shared" si="101"/>
        <v>1.3055800214500923</v>
      </c>
      <c r="AS107" s="45">
        <f t="shared" si="102"/>
        <v>4.0479054878175713</v>
      </c>
      <c r="AT107" s="45">
        <f t="shared" si="103"/>
        <v>-2.5638722853655094</v>
      </c>
      <c r="AU107" s="45">
        <f t="shared" si="104"/>
        <v>-7.2618109385236274E-2</v>
      </c>
      <c r="AV107" s="45">
        <f t="shared" si="105"/>
        <v>-2.4690717581971167</v>
      </c>
      <c r="AW107" s="45">
        <f t="shared" si="106"/>
        <v>-5.5829765821149291</v>
      </c>
      <c r="AX107" s="45">
        <f t="shared" si="107"/>
        <v>-1.1019107398667183</v>
      </c>
      <c r="AY107" s="45">
        <f t="shared" si="108"/>
        <v>1.520088204871306</v>
      </c>
      <c r="AZ107" s="45">
        <f t="shared" si="109"/>
        <v>-10.332547150190097</v>
      </c>
      <c r="BA107" s="45">
        <f t="shared" si="110"/>
        <v>-3.8570338916883329</v>
      </c>
      <c r="BB107" s="45" t="str">
        <f t="shared" si="111"/>
        <v/>
      </c>
      <c r="BD107" s="39">
        <f t="shared" si="162"/>
        <v>43555</v>
      </c>
      <c r="BE107" s="44">
        <f>IF(AND(ISNUMBER(C106),ISNUMBER(C107)),INDEX('Country weights'!$B$6:$FB$133,MATCH(Goods!$BD107,'Country weights'!$A$6:$A$133,0),MATCH(Goods!BE$1,'Country weights'!$B$3:$FB$3,0)),"")</f>
        <v>0.17255859576489777</v>
      </c>
      <c r="BF107" s="44">
        <f>IF(AND(ISNUMBER(D106),ISNUMBER(D107)),INDEX('Country weights'!$B$6:$FB$133,MATCH(Goods!$BD107,'Country weights'!$A$6:$A$133,0),MATCH(Goods!BF$1,'Country weights'!$B$3:$FB$3,0)),"")</f>
        <v>5.2020105216016049E-2</v>
      </c>
      <c r="BG107" s="44">
        <f>IF(AND(ISNUMBER(E106),ISNUMBER(E107)),INDEX('Country weights'!$B$6:$FB$133,MATCH(Goods!$BD107,'Country weights'!$A$6:$A$133,0),MATCH(Goods!BG$1,'Country weights'!$B$3:$FB$3,0)),"")</f>
        <v>5.0538799279088741E-2</v>
      </c>
      <c r="BH107" s="44">
        <f>IF(AND(ISNUMBER(F106),ISNUMBER(F107)),INDEX('Country weights'!$B$6:$FB$133,MATCH(Goods!$BD107,'Country weights'!$A$6:$A$133,0),MATCH(Goods!BH$1,'Country weights'!$B$3:$FB$3,0)),"")</f>
        <v>3.2643910038119117E-2</v>
      </c>
      <c r="BI107" s="44">
        <f>IF(AND(ISNUMBER(G106),ISNUMBER(G107)),INDEX('Country weights'!$B$6:$FB$133,MATCH(Goods!$BD107,'Country weights'!$A$6:$A$133,0),MATCH(Goods!BI$1,'Country weights'!$B$3:$FB$3,0)),"")</f>
        <v>3.1984500485234906E-3</v>
      </c>
      <c r="BJ107" s="44">
        <f>IF(AND(ISNUMBER(H106),ISNUMBER(H107)),INDEX('Country weights'!$B$6:$FB$133,MATCH(Goods!$BD107,'Country weights'!$A$6:$A$133,0),MATCH(Goods!BJ$1,'Country weights'!$B$3:$FB$3,0)),"")</f>
        <v>1.6373431950934568E-2</v>
      </c>
      <c r="BK107" s="44">
        <f>IF(AND(ISNUMBER(I106),ISNUMBER(I107)),INDEX('Country weights'!$B$6:$FB$133,MATCH(Goods!$BD107,'Country weights'!$A$6:$A$133,0),MATCH(Goods!BK$1,'Country weights'!$B$3:$FB$3,0)),"")</f>
        <v>1.5102835916172039E-2</v>
      </c>
      <c r="BL107" s="44">
        <f>IF(AND(ISNUMBER(J106),ISNUMBER(J107)),INDEX('Country weights'!$B$6:$FB$133,MATCH(Goods!$BD107,'Country weights'!$A$6:$A$133,0),MATCH(Goods!BL$1,'Country weights'!$B$3:$FB$3,0)),"")</f>
        <v>4.5680034218702082E-3</v>
      </c>
      <c r="BM107" s="44">
        <f>IF(AND(ISNUMBER(K106),ISNUMBER(K107)),INDEX('Country weights'!$B$6:$FB$133,MATCH(Goods!$BD107,'Country weights'!$A$6:$A$133,0),MATCH(Goods!BM$1,'Country weights'!$B$3:$FB$3,0)),"")</f>
        <v>2.8098313024830679E-2</v>
      </c>
      <c r="BN107" s="44">
        <f>IF(AND(ISNUMBER(L106),ISNUMBER(L107)),INDEX('Country weights'!$B$6:$FB$133,MATCH(Goods!$BD107,'Country weights'!$A$6:$A$133,0),MATCH(Goods!BN$1,'Country weights'!$B$3:$FB$3,0)),"")</f>
        <v>2.3160682942990969E-3</v>
      </c>
      <c r="BO107" s="44">
        <f>IF(AND(ISNUMBER(M106),ISNUMBER(M107)),INDEX('Country weights'!$B$6:$FB$133,MATCH(Goods!$BD107,'Country weights'!$A$6:$A$133,0),MATCH(Goods!BO$1,'Country weights'!$B$3:$FB$3,0)),"")</f>
        <v>9.490269927036445E-3</v>
      </c>
      <c r="BP107" s="44">
        <f>IF(AND(ISNUMBER(N106),ISNUMBER(N107)),INDEX('Country weights'!$B$6:$FB$133,MATCH(Goods!$BD107,'Country weights'!$A$6:$A$133,0),MATCH(Goods!BP$1,'Country weights'!$B$3:$FB$3,0)),"")</f>
        <v>7.1917477704971132E-3</v>
      </c>
      <c r="BQ107" s="44">
        <f>IF(AND(ISNUMBER(O106),ISNUMBER(O107)),INDEX('Country weights'!$B$6:$FB$133,MATCH(Goods!$BD107,'Country weights'!$A$6:$A$133,0),MATCH(Goods!BQ$1,'Country weights'!$B$3:$FB$3,0)),"")</f>
        <v>6.1556308378514571E-3</v>
      </c>
      <c r="BR107" s="44">
        <f>IF(AND(ISNUMBER(P106),ISNUMBER(P107)),INDEX('Country weights'!$B$6:$FB$133,MATCH(Goods!$BD107,'Country weights'!$A$6:$A$133,0),MATCH(Goods!BR$1,'Country weights'!$B$3:$FB$3,0)),"")</f>
        <v>1.2933683937790768E-2</v>
      </c>
      <c r="BS107" s="44">
        <f>IF(AND(ISNUMBER(Q106),ISNUMBER(Q107)),INDEX('Country weights'!$B$6:$FB$133,MATCH(Goods!$BD107,'Country weights'!$A$6:$A$133,0),MATCH(Goods!BS$1,'Country weights'!$B$3:$FB$3,0)),"")</f>
        <v>9.8930020879802166E-3</v>
      </c>
      <c r="BT107" s="44">
        <f>IF(AND(ISNUMBER(R106),ISNUMBER(R107)),INDEX('Country weights'!$B$6:$FB$133,MATCH(Goods!$BD107,'Country weights'!$A$6:$A$133,0),MATCH(Goods!BT$1,'Country weights'!$B$3:$FB$3,0)),"")</f>
        <v>7.7506435923419834E-3</v>
      </c>
      <c r="BU107" s="44">
        <f>IF(AND(ISNUMBER(S106),ISNUMBER(S107)),INDEX('Country weights'!$B$6:$FB$133,MATCH(Goods!$BD107,'Country weights'!$A$6:$A$133,0),MATCH(Goods!BU$1,'Country weights'!$B$3:$FB$3,0)),"")</f>
        <v>2.2880043656745418E-2</v>
      </c>
      <c r="BV107" s="44">
        <f>IF(AND(ISNUMBER(T106),ISNUMBER(T107)),INDEX('Country weights'!$B$6:$FB$133,MATCH(Goods!$BD107,'Country weights'!$A$6:$A$133,0),MATCH(Goods!BV$1,'Country weights'!$B$3:$FB$3,0)),"")</f>
        <v>1.6331192391099814E-2</v>
      </c>
      <c r="BW107" s="44">
        <f>IF(AND(ISNUMBER(U106),ISNUMBER(U107)),INDEX('Country weights'!$B$6:$FB$133,MATCH(Goods!$BD107,'Country weights'!$A$6:$A$133,0),MATCH(Goods!BW$1,'Country weights'!$B$3:$FB$3,0)),"")</f>
        <v>3.5613983467991439E-2</v>
      </c>
      <c r="BX107" s="44">
        <f>IF(AND(ISNUMBER(V106),ISNUMBER(V107)),INDEX('Country weights'!$B$6:$FB$133,MATCH(Goods!$BD107,'Country weights'!$A$6:$A$133,0),MATCH(Goods!BX$1,'Country weights'!$B$3:$FB$3,0)),"")</f>
        <v>3.3631004658274434E-2</v>
      </c>
      <c r="BY107" s="44">
        <f>IF(AND(ISNUMBER(W106),ISNUMBER(W107)),INDEX('Country weights'!$B$6:$FB$133,MATCH(Goods!$BD107,'Country weights'!$A$6:$A$133,0),MATCH(Goods!BY$1,'Country weights'!$B$3:$FB$3,0)),"")</f>
        <v>3.0478684003746603E-2</v>
      </c>
      <c r="BZ107" s="44">
        <f>IF(AND(ISNUMBER(X106),ISNUMBER(X107)),INDEX('Country weights'!$B$6:$FB$133,MATCH(Goods!$BD107,'Country weights'!$A$6:$A$133,0),MATCH(Goods!BZ$1,'Country weights'!$B$3:$FB$3,0)),"")</f>
        <v>1.8276071275887339E-2</v>
      </c>
      <c r="CA107" s="44">
        <f>IF(AND(ISNUMBER(Y106),ISNUMBER(Y107)),INDEX('Country weights'!$B$6:$FB$133,MATCH(Goods!$BD107,'Country weights'!$A$6:$A$133,0),MATCH(Goods!CA$1,'Country weights'!$B$3:$FB$3,0)),"")</f>
        <v>3.355715970944121E-2</v>
      </c>
      <c r="CB107" s="44">
        <f>IF(AND(ISNUMBER(Z106),ISNUMBER(Z107)),INDEX('Country weights'!$B$6:$FB$133,MATCH(Goods!$BD107,'Country weights'!$A$6:$A$133,0),MATCH(Goods!CB$1,'Country weights'!$B$3:$FB$3,0)),"")</f>
        <v>1.1677577084651803E-2</v>
      </c>
      <c r="CC107" s="44" t="str">
        <f>IF(AND(ISNUMBER(AA106),ISNUMBER(AA107)),INDEX('Country weights'!$B$6:$FB$133,MATCH(Goods!$BD107,'Country weights'!$A$6:$A$133,0),MATCH(Goods!CC$1,'Country weights'!$B$3:$FB$3,0)),"")</f>
        <v/>
      </c>
      <c r="CD107" s="46">
        <f t="shared" si="163"/>
        <v>0.63327920735608778</v>
      </c>
      <c r="CF107" s="39">
        <f t="shared" si="164"/>
        <v>43555</v>
      </c>
      <c r="CG107" s="45">
        <f t="shared" si="165"/>
        <v>0.27248422774738201</v>
      </c>
      <c r="CH107" s="45">
        <f t="shared" si="112"/>
        <v>8.2144028434468344E-2</v>
      </c>
      <c r="CI107" s="45">
        <f t="shared" si="113"/>
        <v>7.9804924418860931E-2</v>
      </c>
      <c r="CJ107" s="45">
        <f t="shared" si="114"/>
        <v>5.1547421198946314E-2</v>
      </c>
      <c r="CK107" s="45">
        <f t="shared" si="115"/>
        <v>5.0506159232305697E-3</v>
      </c>
      <c r="CL107" s="45">
        <f t="shared" si="116"/>
        <v>2.5854996912488111E-2</v>
      </c>
      <c r="CM107" s="45">
        <f t="shared" si="117"/>
        <v>2.3848621178051463E-2</v>
      </c>
      <c r="CN107" s="45">
        <f t="shared" si="118"/>
        <v>7.2132534414660748E-3</v>
      </c>
      <c r="CO107" s="45">
        <f t="shared" si="119"/>
        <v>4.4369549321127834E-2</v>
      </c>
      <c r="CP107" s="45">
        <f t="shared" si="120"/>
        <v>3.6572624955879696E-3</v>
      </c>
      <c r="CQ107" s="45">
        <f t="shared" si="121"/>
        <v>1.4985917454416188E-2</v>
      </c>
      <c r="CR107" s="45">
        <f t="shared" si="122"/>
        <v>1.1356361754750069E-2</v>
      </c>
      <c r="CS107" s="45">
        <f t="shared" si="123"/>
        <v>9.7202478248906033E-3</v>
      </c>
      <c r="CT107" s="45">
        <f t="shared" si="124"/>
        <v>2.0423351639458236E-2</v>
      </c>
      <c r="CU107" s="45">
        <f t="shared" si="125"/>
        <v>1.5621864689483577E-2</v>
      </c>
      <c r="CV107" s="45">
        <f t="shared" si="126"/>
        <v>1.2238904265782816E-2</v>
      </c>
      <c r="CW107" s="45">
        <f t="shared" si="127"/>
        <v>3.6129472420654028E-2</v>
      </c>
      <c r="CX107" s="45">
        <f t="shared" si="128"/>
        <v>2.5788297170345774E-2</v>
      </c>
      <c r="CY107" s="45">
        <f t="shared" si="129"/>
        <v>5.6237411641348878E-2</v>
      </c>
      <c r="CZ107" s="45">
        <f t="shared" si="130"/>
        <v>5.3106124861863641E-2</v>
      </c>
      <c r="DA107" s="45">
        <f t="shared" si="131"/>
        <v>4.8128351049126876E-2</v>
      </c>
      <c r="DB107" s="45">
        <f t="shared" si="132"/>
        <v>2.885942103197911E-2</v>
      </c>
      <c r="DC107" s="45">
        <f t="shared" si="133"/>
        <v>5.2989517608735083E-2</v>
      </c>
      <c r="DD107" s="45">
        <f t="shared" si="134"/>
        <v>1.8439855515555551E-2</v>
      </c>
      <c r="DE107" s="45" t="str">
        <f t="shared" si="135"/>
        <v/>
      </c>
      <c r="DF107" s="46">
        <f t="shared" si="166"/>
        <v>0.99999999999999989</v>
      </c>
      <c r="DG107" s="47">
        <f>SUMPRODUCT(AD107:BB107,CG107:DE107,'Sector weights'!B94:Z94)</f>
        <v>-0.63939047778892544</v>
      </c>
      <c r="DI107" s="45">
        <f>IF(AND(ISNUMBER(C106),ISNUMBER(C107)),CG107*'Sector weights'!B94,"")</f>
        <v>0.22245280746626753</v>
      </c>
      <c r="DJ107" s="45">
        <f>IF(AND(ISNUMBER(D106),ISNUMBER(D107)),CH107*'Sector weights'!C94,"")</f>
        <v>5.7589197647256271E-2</v>
      </c>
      <c r="DK107" s="45">
        <f>IF(AND(ISNUMBER(E106),ISNUMBER(E107)),CI107*'Sector weights'!D94,"")</f>
        <v>6.3158114260502871E-2</v>
      </c>
      <c r="DL107" s="45">
        <f>IF(AND(ISNUMBER(F106),ISNUMBER(F107)),CJ107*'Sector weights'!E94,"")</f>
        <v>4.0833178720761205E-2</v>
      </c>
      <c r="DM107" s="45">
        <f>IF(AND(ISNUMBER(G106),ISNUMBER(G107)),CK107*'Sector weights'!F94,"")</f>
        <v>3.8082122705277335E-3</v>
      </c>
      <c r="DN107" s="45">
        <f>IF(AND(ISNUMBER(H106),ISNUMBER(H107)),CL107*'Sector weights'!G94,"")</f>
        <v>1.8267777725280217E-2</v>
      </c>
      <c r="DO107" s="45">
        <f>IF(AND(ISNUMBER(I106),ISNUMBER(I107)),CM107*'Sector weights'!H94,"")</f>
        <v>1.94114639507183E-2</v>
      </c>
      <c r="DP107" s="45">
        <f>IF(AND(ISNUMBER(J106),ISNUMBER(J107)),CN107*'Sector weights'!I94,"")</f>
        <v>6.1439511404763007E-3</v>
      </c>
      <c r="DQ107" s="45">
        <f>IF(AND(ISNUMBER(K106),ISNUMBER(K107)),CO107*'Sector weights'!J94,"")</f>
        <v>4.075661715536405E-2</v>
      </c>
      <c r="DR107" s="45">
        <f>IF(AND(ISNUMBER(L106),ISNUMBER(L107)),CP107*'Sector weights'!K94,"")</f>
        <v>3.1815907119571618E-3</v>
      </c>
      <c r="DS107" s="45">
        <f>IF(AND(ISNUMBER(M106),ISNUMBER(M107)),CQ107*'Sector weights'!L94,"")</f>
        <v>1.274771346959748E-2</v>
      </c>
      <c r="DT107" s="45">
        <f>IF(AND(ISNUMBER(N106),ISNUMBER(N107)),CR107*'Sector weights'!M94,"")</f>
        <v>9.7548157533536052E-3</v>
      </c>
      <c r="DU107" s="45">
        <f>IF(AND(ISNUMBER(O106),ISNUMBER(O107)),CS107*'Sector weights'!N94,"")</f>
        <v>7.9783267462944316E-3</v>
      </c>
      <c r="DV107" s="45">
        <f>IF(AND(ISNUMBER(P106),ISNUMBER(P107)),CT107*'Sector weights'!O94,"")</f>
        <v>1.3724918293360347E-2</v>
      </c>
      <c r="DW107" s="45">
        <f>IF(AND(ISNUMBER(Q106),ISNUMBER(Q107)),CU107*'Sector weights'!P94,"")</f>
        <v>8.9342818194625574E-3</v>
      </c>
      <c r="DX107" s="45">
        <f>IF(AND(ISNUMBER(R106),ISNUMBER(R107)),CV107*'Sector weights'!Q94,"")</f>
        <v>8.2245598265584217E-3</v>
      </c>
      <c r="DY107" s="45">
        <f>IF(AND(ISNUMBER(S106),ISNUMBER(S107)),CW107*'Sector weights'!R94,"")</f>
        <v>2.376607581273427E-2</v>
      </c>
      <c r="DZ107" s="45">
        <f>IF(AND(ISNUMBER(T106),ISNUMBER(T107)),CX107*'Sector weights'!S94,"")</f>
        <v>2.1906071600065167E-2</v>
      </c>
      <c r="EA107" s="45">
        <f>IF(AND(ISNUMBER(U106),ISNUMBER(U107)),CY107*'Sector weights'!T94,"")</f>
        <v>4.9738025933333263E-2</v>
      </c>
      <c r="EB107" s="45">
        <f>IF(AND(ISNUMBER(V106),ISNUMBER(V107)),CZ107*'Sector weights'!U94,"")</f>
        <v>4.1813992217369644E-2</v>
      </c>
      <c r="EC107" s="45">
        <f>IF(AND(ISNUMBER(W106),ISNUMBER(W107)),DA107*'Sector weights'!V94,"")</f>
        <v>2.9980616159004783E-2</v>
      </c>
      <c r="ED107" s="45">
        <f>IF(AND(ISNUMBER(X106),ISNUMBER(X107)),DB107*'Sector weights'!W94,"")</f>
        <v>2.3599889990293117E-2</v>
      </c>
      <c r="EE107" s="45">
        <f>IF(AND(ISNUMBER(Y106),ISNUMBER(Y107)),DC107*'Sector weights'!X94,"")</f>
        <v>4.6201491109083372E-2</v>
      </c>
      <c r="EF107" s="45">
        <f>IF(AND(ISNUMBER(Z106),ISNUMBER(Z107)),DD107*'Sector weights'!Y94,"")</f>
        <v>1.4875479697842095E-2</v>
      </c>
      <c r="EG107" s="45" t="str">
        <f>IF(AND(ISNUMBER(AA106),ISNUMBER(AA107)),DE107*'Sector weights'!Z94,"")</f>
        <v/>
      </c>
      <c r="EH107" s="46">
        <f t="shared" si="167"/>
        <v>0.7888491694774642</v>
      </c>
      <c r="EI107" s="47">
        <f t="shared" si="168"/>
        <v>-0.63939047778892544</v>
      </c>
      <c r="EK107" s="39">
        <f t="shared" si="169"/>
        <v>43555</v>
      </c>
      <c r="EL107" s="45">
        <f t="shared" si="170"/>
        <v>0.28199663012083903</v>
      </c>
      <c r="EM107" s="45">
        <f t="shared" si="136"/>
        <v>7.3004067032742787E-2</v>
      </c>
      <c r="EN107" s="45">
        <f t="shared" si="137"/>
        <v>8.0063612543750245E-2</v>
      </c>
      <c r="EO107" s="45">
        <f t="shared" si="138"/>
        <v>5.1762973583161925E-2</v>
      </c>
      <c r="EP107" s="45">
        <f t="shared" si="139"/>
        <v>4.8275543892000337E-3</v>
      </c>
      <c r="EQ107" s="45">
        <f t="shared" si="140"/>
        <v>2.3157503908359113E-2</v>
      </c>
      <c r="ER107" s="45">
        <f t="shared" si="141"/>
        <v>2.4607320007165E-2</v>
      </c>
      <c r="ES107" s="45">
        <f t="shared" si="142"/>
        <v>7.7884992191169702E-3</v>
      </c>
      <c r="ET107" s="45">
        <f t="shared" si="143"/>
        <v>5.1665918824965414E-2</v>
      </c>
      <c r="EU107" s="45">
        <f t="shared" si="144"/>
        <v>4.0332053769729596E-3</v>
      </c>
      <c r="EV107" s="45">
        <f t="shared" si="145"/>
        <v>1.6159887039041441E-2</v>
      </c>
      <c r="EW107" s="45">
        <f t="shared" si="146"/>
        <v>1.2365882009884376E-2</v>
      </c>
      <c r="EX107" s="45">
        <f t="shared" si="147"/>
        <v>1.011388115117025E-2</v>
      </c>
      <c r="EY107" s="45">
        <f t="shared" si="148"/>
        <v>1.7398659749431909E-2</v>
      </c>
      <c r="EZ107" s="45">
        <f t="shared" si="149"/>
        <v>1.1325716201717814E-2</v>
      </c>
      <c r="FA107" s="45">
        <f t="shared" si="150"/>
        <v>1.0426023306846341E-2</v>
      </c>
      <c r="FB107" s="45">
        <f t="shared" si="151"/>
        <v>3.0127528470971176E-2</v>
      </c>
      <c r="FC107" s="45">
        <f t="shared" si="152"/>
        <v>2.7769657936733087E-2</v>
      </c>
      <c r="FD107" s="45">
        <f t="shared" si="153"/>
        <v>6.3051376432683409E-2</v>
      </c>
      <c r="FE107" s="45">
        <f t="shared" si="154"/>
        <v>5.3006320897906689E-2</v>
      </c>
      <c r="FF107" s="45">
        <f t="shared" si="155"/>
        <v>3.8005511470417121E-2</v>
      </c>
      <c r="FG107" s="45">
        <f t="shared" si="156"/>
        <v>2.9916859779323526E-2</v>
      </c>
      <c r="FH107" s="45">
        <f t="shared" si="157"/>
        <v>5.8568219244861934E-2</v>
      </c>
      <c r="FI107" s="45">
        <f t="shared" si="158"/>
        <v>1.8857191302737445E-2</v>
      </c>
      <c r="FJ107" s="45" t="str">
        <f t="shared" si="159"/>
        <v/>
      </c>
      <c r="FK107" s="46">
        <f t="shared" si="171"/>
        <v>1.0000000000000004</v>
      </c>
      <c r="FL107" s="47">
        <f t="shared" si="172"/>
        <v>-0.81053578114617186</v>
      </c>
    </row>
    <row r="108" spans="1:168" x14ac:dyDescent="0.2">
      <c r="A108" t="s">
        <v>65</v>
      </c>
      <c r="B108" s="11">
        <v>43646</v>
      </c>
      <c r="C108" s="2">
        <v>2526.3000000000002</v>
      </c>
      <c r="D108" s="3">
        <v>152042</v>
      </c>
      <c r="E108" s="9">
        <v>80125.3</v>
      </c>
      <c r="F108" s="3">
        <v>592579</v>
      </c>
      <c r="G108" s="3">
        <v>16806</v>
      </c>
      <c r="H108" s="2">
        <v>95469</v>
      </c>
      <c r="I108" s="2">
        <v>1447318.4</v>
      </c>
      <c r="J108" s="2">
        <v>11751183.9</v>
      </c>
      <c r="K108" s="2">
        <v>2296167.7377944137</v>
      </c>
      <c r="L108" s="9">
        <v>14500.180400000001</v>
      </c>
      <c r="M108" s="3">
        <v>817128</v>
      </c>
      <c r="N108" s="9">
        <v>8869.6849999999995</v>
      </c>
      <c r="O108" s="2">
        <v>93995.199999999997</v>
      </c>
      <c r="P108" s="2">
        <v>33816.800000000003</v>
      </c>
      <c r="Q108" s="3">
        <v>167969</v>
      </c>
      <c r="R108" s="3">
        <v>254392</v>
      </c>
      <c r="S108" s="2">
        <v>63369.599999999999</v>
      </c>
      <c r="T108" s="2">
        <v>239086.4</v>
      </c>
      <c r="U108" s="3">
        <v>1304263</v>
      </c>
      <c r="V108" s="2">
        <v>130022.7</v>
      </c>
      <c r="W108" s="2">
        <v>114269.7</v>
      </c>
      <c r="X108" s="3">
        <v>1898628.8114567779</v>
      </c>
      <c r="Y108" s="2">
        <v>443845.4</v>
      </c>
      <c r="Z108" s="3">
        <v>162913</v>
      </c>
      <c r="AA108" s="3" t="e">
        <v>#N/A</v>
      </c>
      <c r="AC108" s="43">
        <f t="shared" si="160"/>
        <v>43646</v>
      </c>
      <c r="AD108" s="45">
        <f t="shared" si="161"/>
        <v>0.48526311602563599</v>
      </c>
      <c r="AE108" s="45">
        <f t="shared" si="88"/>
        <v>-13.847461468721667</v>
      </c>
      <c r="AF108" s="45">
        <f t="shared" si="89"/>
        <v>1.6906281252696997</v>
      </c>
      <c r="AG108" s="45">
        <f t="shared" si="90"/>
        <v>-0.39232627291722055</v>
      </c>
      <c r="AH108" s="45">
        <f t="shared" si="91"/>
        <v>0.59256599030346191</v>
      </c>
      <c r="AI108" s="45">
        <f t="shared" si="92"/>
        <v>-4.8159974873052125E-2</v>
      </c>
      <c r="AJ108" s="45">
        <f t="shared" si="93"/>
        <v>0.561533802016978</v>
      </c>
      <c r="AK108" s="45">
        <f t="shared" si="94"/>
        <v>-1.096582788494227</v>
      </c>
      <c r="AL108" s="45">
        <f t="shared" si="95"/>
        <v>0.23910866878695813</v>
      </c>
      <c r="AM108" s="45">
        <f t="shared" si="96"/>
        <v>-0.61786475560533516</v>
      </c>
      <c r="AN108" s="45">
        <f t="shared" si="97"/>
        <v>-0.96366529750484542</v>
      </c>
      <c r="AO108" s="45">
        <f t="shared" si="98"/>
        <v>0.47022186810339317</v>
      </c>
      <c r="AP108" s="45">
        <f t="shared" si="99"/>
        <v>0.90388735974717971</v>
      </c>
      <c r="AQ108" s="45">
        <f t="shared" si="100"/>
        <v>-0.53677575714794479</v>
      </c>
      <c r="AR108" s="45">
        <f t="shared" si="101"/>
        <v>-0.65591028992535438</v>
      </c>
      <c r="AS108" s="45">
        <f t="shared" si="102"/>
        <v>1.7783770159273793</v>
      </c>
      <c r="AT108" s="45">
        <f t="shared" si="103"/>
        <v>8.1647213848995204</v>
      </c>
      <c r="AU108" s="45">
        <f t="shared" si="104"/>
        <v>-0.54596755642393191</v>
      </c>
      <c r="AV108" s="45">
        <f t="shared" si="105"/>
        <v>-2.2920772905602793</v>
      </c>
      <c r="AW108" s="45">
        <f t="shared" si="106"/>
        <v>4.3623889035595109</v>
      </c>
      <c r="AX108" s="45">
        <f t="shared" si="107"/>
        <v>-4.8720581777972338E-2</v>
      </c>
      <c r="AY108" s="45">
        <f t="shared" si="108"/>
        <v>-0.71495358216390192</v>
      </c>
      <c r="AZ108" s="45">
        <f t="shared" si="109"/>
        <v>2.9505848307925797</v>
      </c>
      <c r="BA108" s="45">
        <f t="shared" si="110"/>
        <v>1.7703758769107791</v>
      </c>
      <c r="BB108" s="45" t="str">
        <f t="shared" si="111"/>
        <v/>
      </c>
      <c r="BD108" s="39">
        <f t="shared" si="162"/>
        <v>43646</v>
      </c>
      <c r="BE108" s="44">
        <f>IF(AND(ISNUMBER(C107),ISNUMBER(C108)),INDEX('Country weights'!$B$6:$FB$133,MATCH(Goods!$BD108,'Country weights'!$A$6:$A$133,0),MATCH(Goods!BE$1,'Country weights'!$B$3:$FB$3,0)),"")</f>
        <v>0.17255859576489777</v>
      </c>
      <c r="BF108" s="44">
        <f>IF(AND(ISNUMBER(D107),ISNUMBER(D108)),INDEX('Country weights'!$B$6:$FB$133,MATCH(Goods!$BD108,'Country weights'!$A$6:$A$133,0),MATCH(Goods!BF$1,'Country weights'!$B$3:$FB$3,0)),"")</f>
        <v>5.2020105216016049E-2</v>
      </c>
      <c r="BG108" s="44">
        <f>IF(AND(ISNUMBER(E107),ISNUMBER(E108)),INDEX('Country weights'!$B$6:$FB$133,MATCH(Goods!$BD108,'Country weights'!$A$6:$A$133,0),MATCH(Goods!BG$1,'Country weights'!$B$3:$FB$3,0)),"")</f>
        <v>5.0538799279088741E-2</v>
      </c>
      <c r="BH108" s="44">
        <f>IF(AND(ISNUMBER(F107),ISNUMBER(F108)),INDEX('Country weights'!$B$6:$FB$133,MATCH(Goods!$BD108,'Country weights'!$A$6:$A$133,0),MATCH(Goods!BH$1,'Country weights'!$B$3:$FB$3,0)),"")</f>
        <v>3.2643910038119117E-2</v>
      </c>
      <c r="BI108" s="44">
        <f>IF(AND(ISNUMBER(G107),ISNUMBER(G108)),INDEX('Country weights'!$B$6:$FB$133,MATCH(Goods!$BD108,'Country weights'!$A$6:$A$133,0),MATCH(Goods!BI$1,'Country weights'!$B$3:$FB$3,0)),"")</f>
        <v>3.1984500485234906E-3</v>
      </c>
      <c r="BJ108" s="44">
        <f>IF(AND(ISNUMBER(H107),ISNUMBER(H108)),INDEX('Country weights'!$B$6:$FB$133,MATCH(Goods!$BD108,'Country weights'!$A$6:$A$133,0),MATCH(Goods!BJ$1,'Country weights'!$B$3:$FB$3,0)),"")</f>
        <v>1.6373431950934568E-2</v>
      </c>
      <c r="BK108" s="44">
        <f>IF(AND(ISNUMBER(I107),ISNUMBER(I108)),INDEX('Country weights'!$B$6:$FB$133,MATCH(Goods!$BD108,'Country weights'!$A$6:$A$133,0),MATCH(Goods!BK$1,'Country weights'!$B$3:$FB$3,0)),"")</f>
        <v>1.5102835916172039E-2</v>
      </c>
      <c r="BL108" s="44">
        <f>IF(AND(ISNUMBER(J107),ISNUMBER(J108)),INDEX('Country weights'!$B$6:$FB$133,MATCH(Goods!$BD108,'Country weights'!$A$6:$A$133,0),MATCH(Goods!BL$1,'Country weights'!$B$3:$FB$3,0)),"")</f>
        <v>4.5680034218702082E-3</v>
      </c>
      <c r="BM108" s="44">
        <f>IF(AND(ISNUMBER(K107),ISNUMBER(K108)),INDEX('Country weights'!$B$6:$FB$133,MATCH(Goods!$BD108,'Country weights'!$A$6:$A$133,0),MATCH(Goods!BM$1,'Country weights'!$B$3:$FB$3,0)),"")</f>
        <v>2.8098313024830679E-2</v>
      </c>
      <c r="BN108" s="44">
        <f>IF(AND(ISNUMBER(L107),ISNUMBER(L108)),INDEX('Country weights'!$B$6:$FB$133,MATCH(Goods!$BD108,'Country weights'!$A$6:$A$133,0),MATCH(Goods!BN$1,'Country weights'!$B$3:$FB$3,0)),"")</f>
        <v>2.3160682942990969E-3</v>
      </c>
      <c r="BO108" s="44">
        <f>IF(AND(ISNUMBER(M107),ISNUMBER(M108)),INDEX('Country weights'!$B$6:$FB$133,MATCH(Goods!$BD108,'Country weights'!$A$6:$A$133,0),MATCH(Goods!BO$1,'Country weights'!$B$3:$FB$3,0)),"")</f>
        <v>9.490269927036445E-3</v>
      </c>
      <c r="BP108" s="44">
        <f>IF(AND(ISNUMBER(N107),ISNUMBER(N108)),INDEX('Country weights'!$B$6:$FB$133,MATCH(Goods!$BD108,'Country weights'!$A$6:$A$133,0),MATCH(Goods!BP$1,'Country weights'!$B$3:$FB$3,0)),"")</f>
        <v>7.1917477704971132E-3</v>
      </c>
      <c r="BQ108" s="44">
        <f>IF(AND(ISNUMBER(O107),ISNUMBER(O108)),INDEX('Country weights'!$B$6:$FB$133,MATCH(Goods!$BD108,'Country weights'!$A$6:$A$133,0),MATCH(Goods!BQ$1,'Country weights'!$B$3:$FB$3,0)),"")</f>
        <v>6.1556308378514571E-3</v>
      </c>
      <c r="BR108" s="44">
        <f>IF(AND(ISNUMBER(P107),ISNUMBER(P108)),INDEX('Country weights'!$B$6:$FB$133,MATCH(Goods!$BD108,'Country weights'!$A$6:$A$133,0),MATCH(Goods!BR$1,'Country weights'!$B$3:$FB$3,0)),"")</f>
        <v>1.2933683937790768E-2</v>
      </c>
      <c r="BS108" s="44">
        <f>IF(AND(ISNUMBER(Q107),ISNUMBER(Q108)),INDEX('Country weights'!$B$6:$FB$133,MATCH(Goods!$BD108,'Country weights'!$A$6:$A$133,0),MATCH(Goods!BS$1,'Country weights'!$B$3:$FB$3,0)),"")</f>
        <v>9.8930020879802166E-3</v>
      </c>
      <c r="BT108" s="44">
        <f>IF(AND(ISNUMBER(R107),ISNUMBER(R108)),INDEX('Country weights'!$B$6:$FB$133,MATCH(Goods!$BD108,'Country weights'!$A$6:$A$133,0),MATCH(Goods!BT$1,'Country weights'!$B$3:$FB$3,0)),"")</f>
        <v>7.7506435923419834E-3</v>
      </c>
      <c r="BU108" s="44">
        <f>IF(AND(ISNUMBER(S107),ISNUMBER(S108)),INDEX('Country weights'!$B$6:$FB$133,MATCH(Goods!$BD108,'Country weights'!$A$6:$A$133,0),MATCH(Goods!BU$1,'Country weights'!$B$3:$FB$3,0)),"")</f>
        <v>2.2880043656745418E-2</v>
      </c>
      <c r="BV108" s="44">
        <f>IF(AND(ISNUMBER(T107),ISNUMBER(T108)),INDEX('Country weights'!$B$6:$FB$133,MATCH(Goods!$BD108,'Country weights'!$A$6:$A$133,0),MATCH(Goods!BV$1,'Country weights'!$B$3:$FB$3,0)),"")</f>
        <v>1.6331192391099814E-2</v>
      </c>
      <c r="BW108" s="44">
        <f>IF(AND(ISNUMBER(U107),ISNUMBER(U108)),INDEX('Country weights'!$B$6:$FB$133,MATCH(Goods!$BD108,'Country weights'!$A$6:$A$133,0),MATCH(Goods!BW$1,'Country weights'!$B$3:$FB$3,0)),"")</f>
        <v>3.5613983467991439E-2</v>
      </c>
      <c r="BX108" s="44">
        <f>IF(AND(ISNUMBER(V107),ISNUMBER(V108)),INDEX('Country weights'!$B$6:$FB$133,MATCH(Goods!$BD108,'Country weights'!$A$6:$A$133,0),MATCH(Goods!BX$1,'Country weights'!$B$3:$FB$3,0)),"")</f>
        <v>3.3631004658274434E-2</v>
      </c>
      <c r="BY108" s="44">
        <f>IF(AND(ISNUMBER(W107),ISNUMBER(W108)),INDEX('Country weights'!$B$6:$FB$133,MATCH(Goods!$BD108,'Country weights'!$A$6:$A$133,0),MATCH(Goods!BY$1,'Country weights'!$B$3:$FB$3,0)),"")</f>
        <v>3.0478684003746603E-2</v>
      </c>
      <c r="BZ108" s="44">
        <f>IF(AND(ISNUMBER(X107),ISNUMBER(X108)),INDEX('Country weights'!$B$6:$FB$133,MATCH(Goods!$BD108,'Country weights'!$A$6:$A$133,0),MATCH(Goods!BZ$1,'Country weights'!$B$3:$FB$3,0)),"")</f>
        <v>1.8276071275887339E-2</v>
      </c>
      <c r="CA108" s="44">
        <f>IF(AND(ISNUMBER(Y107),ISNUMBER(Y108)),INDEX('Country weights'!$B$6:$FB$133,MATCH(Goods!$BD108,'Country weights'!$A$6:$A$133,0),MATCH(Goods!CA$1,'Country weights'!$B$3:$FB$3,0)),"")</f>
        <v>3.355715970944121E-2</v>
      </c>
      <c r="CB108" s="44">
        <f>IF(AND(ISNUMBER(Z107),ISNUMBER(Z108)),INDEX('Country weights'!$B$6:$FB$133,MATCH(Goods!$BD108,'Country weights'!$A$6:$A$133,0),MATCH(Goods!CB$1,'Country weights'!$B$3:$FB$3,0)),"")</f>
        <v>1.1677577084651803E-2</v>
      </c>
      <c r="CC108" s="44" t="str">
        <f>IF(AND(ISNUMBER(AA107),ISNUMBER(AA108)),INDEX('Country weights'!$B$6:$FB$133,MATCH(Goods!$BD108,'Country weights'!$A$6:$A$133,0),MATCH(Goods!CC$1,'Country weights'!$B$3:$FB$3,0)),"")</f>
        <v/>
      </c>
      <c r="CD108" s="46">
        <f t="shared" si="163"/>
        <v>0.63327920735608778</v>
      </c>
      <c r="CF108" s="39">
        <f t="shared" si="164"/>
        <v>43646</v>
      </c>
      <c r="CG108" s="45">
        <f t="shared" si="165"/>
        <v>0.27248422774738201</v>
      </c>
      <c r="CH108" s="45">
        <f t="shared" si="112"/>
        <v>8.2144028434468344E-2</v>
      </c>
      <c r="CI108" s="45">
        <f t="shared" si="113"/>
        <v>7.9804924418860931E-2</v>
      </c>
      <c r="CJ108" s="45">
        <f t="shared" si="114"/>
        <v>5.1547421198946314E-2</v>
      </c>
      <c r="CK108" s="45">
        <f t="shared" si="115"/>
        <v>5.0506159232305697E-3</v>
      </c>
      <c r="CL108" s="45">
        <f t="shared" si="116"/>
        <v>2.5854996912488111E-2</v>
      </c>
      <c r="CM108" s="45">
        <f t="shared" si="117"/>
        <v>2.3848621178051463E-2</v>
      </c>
      <c r="CN108" s="45">
        <f t="shared" si="118"/>
        <v>7.2132534414660748E-3</v>
      </c>
      <c r="CO108" s="45">
        <f t="shared" si="119"/>
        <v>4.4369549321127834E-2</v>
      </c>
      <c r="CP108" s="45">
        <f t="shared" si="120"/>
        <v>3.6572624955879696E-3</v>
      </c>
      <c r="CQ108" s="45">
        <f t="shared" si="121"/>
        <v>1.4985917454416188E-2</v>
      </c>
      <c r="CR108" s="45">
        <f t="shared" si="122"/>
        <v>1.1356361754750069E-2</v>
      </c>
      <c r="CS108" s="45">
        <f t="shared" si="123"/>
        <v>9.7202478248906033E-3</v>
      </c>
      <c r="CT108" s="45">
        <f t="shared" si="124"/>
        <v>2.0423351639458236E-2</v>
      </c>
      <c r="CU108" s="45">
        <f t="shared" si="125"/>
        <v>1.5621864689483577E-2</v>
      </c>
      <c r="CV108" s="45">
        <f t="shared" si="126"/>
        <v>1.2238904265782816E-2</v>
      </c>
      <c r="CW108" s="45">
        <f t="shared" si="127"/>
        <v>3.6129472420654028E-2</v>
      </c>
      <c r="CX108" s="45">
        <f t="shared" si="128"/>
        <v>2.5788297170345774E-2</v>
      </c>
      <c r="CY108" s="45">
        <f t="shared" si="129"/>
        <v>5.6237411641348878E-2</v>
      </c>
      <c r="CZ108" s="45">
        <f t="shared" si="130"/>
        <v>5.3106124861863641E-2</v>
      </c>
      <c r="DA108" s="45">
        <f t="shared" si="131"/>
        <v>4.8128351049126876E-2</v>
      </c>
      <c r="DB108" s="45">
        <f t="shared" si="132"/>
        <v>2.885942103197911E-2</v>
      </c>
      <c r="DC108" s="45">
        <f t="shared" si="133"/>
        <v>5.2989517608735083E-2</v>
      </c>
      <c r="DD108" s="45">
        <f t="shared" si="134"/>
        <v>1.8439855515555551E-2</v>
      </c>
      <c r="DE108" s="45" t="str">
        <f t="shared" si="135"/>
        <v/>
      </c>
      <c r="DF108" s="46">
        <f t="shared" si="166"/>
        <v>0.99999999999999989</v>
      </c>
      <c r="DG108" s="47">
        <f>SUMPRODUCT(AD108:BB108,CG108:DE108,'Sector weights'!B95:Z95)</f>
        <v>-0.24259080081499021</v>
      </c>
      <c r="DI108" s="45">
        <f>IF(AND(ISNUMBER(C107),ISNUMBER(C108)),CG108*'Sector weights'!B95,"")</f>
        <v>0.22139178391871928</v>
      </c>
      <c r="DJ108" s="45">
        <f>IF(AND(ISNUMBER(D107),ISNUMBER(D108)),CH108*'Sector weights'!C95,"")</f>
        <v>6.0709826867828255E-2</v>
      </c>
      <c r="DK108" s="45">
        <f>IF(AND(ISNUMBER(E107),ISNUMBER(E108)),CI108*'Sector weights'!D95,"")</f>
        <v>6.1648741950577679E-2</v>
      </c>
      <c r="DL108" s="45">
        <f>IF(AND(ISNUMBER(F107),ISNUMBER(F108)),CJ108*'Sector weights'!E95,"")</f>
        <v>4.0780321691798453E-2</v>
      </c>
      <c r="DM108" s="45">
        <f>IF(AND(ISNUMBER(G107),ISNUMBER(G108)),CK108*'Sector weights'!F95,"")</f>
        <v>3.8174375782398266E-3</v>
      </c>
      <c r="DN108" s="45">
        <f>IF(AND(ISNUMBER(H107),ISNUMBER(H108)),CL108*'Sector weights'!G95,"")</f>
        <v>1.8418132412227606E-2</v>
      </c>
      <c r="DO108" s="45">
        <f>IF(AND(ISNUMBER(I107),ISNUMBER(I108)),CM108*'Sector weights'!H95,"")</f>
        <v>1.9366838115817311E-2</v>
      </c>
      <c r="DP108" s="45">
        <f>IF(AND(ISNUMBER(J107),ISNUMBER(J108)),CN108*'Sector weights'!I95,"")</f>
        <v>6.112091423681308E-3</v>
      </c>
      <c r="DQ108" s="45">
        <f>IF(AND(ISNUMBER(K107),ISNUMBER(K108)),CO108*'Sector weights'!J95,"")</f>
        <v>4.1006267772652392E-2</v>
      </c>
      <c r="DR108" s="45">
        <f>IF(AND(ISNUMBER(L107),ISNUMBER(L108)),CP108*'Sector weights'!K95,"")</f>
        <v>3.1743955934096435E-3</v>
      </c>
      <c r="DS108" s="45">
        <f>IF(AND(ISNUMBER(M107),ISNUMBER(M108)),CQ108*'Sector weights'!L95,"")</f>
        <v>1.2716612487475527E-2</v>
      </c>
      <c r="DT108" s="45">
        <f>IF(AND(ISNUMBER(N107),ISNUMBER(N108)),CR108*'Sector weights'!M95,"")</f>
        <v>9.6376882010539566E-3</v>
      </c>
      <c r="DU108" s="45">
        <f>IF(AND(ISNUMBER(O107),ISNUMBER(O108)),CS108*'Sector weights'!N95,"")</f>
        <v>7.8388734329918001E-3</v>
      </c>
      <c r="DV108" s="45">
        <f>IF(AND(ISNUMBER(P107),ISNUMBER(P108)),CT108*'Sector weights'!O95,"")</f>
        <v>1.3478049185362231E-2</v>
      </c>
      <c r="DW108" s="45">
        <f>IF(AND(ISNUMBER(Q107),ISNUMBER(Q108)),CU108*'Sector weights'!P95,"")</f>
        <v>8.9408761694147465E-3</v>
      </c>
      <c r="DX108" s="45">
        <f>IF(AND(ISNUMBER(R107),ISNUMBER(R108)),CV108*'Sector weights'!Q95,"")</f>
        <v>8.2848166215367756E-3</v>
      </c>
      <c r="DY108" s="45">
        <f>IF(AND(ISNUMBER(S107),ISNUMBER(S108)),CW108*'Sector weights'!R95,"")</f>
        <v>2.3494796386917802E-2</v>
      </c>
      <c r="DZ108" s="45">
        <f>IF(AND(ISNUMBER(T107),ISNUMBER(T108)),CX108*'Sector weights'!S95,"")</f>
        <v>2.1900502844741109E-2</v>
      </c>
      <c r="EA108" s="45">
        <f>IF(AND(ISNUMBER(U107),ISNUMBER(U108)),CY108*'Sector weights'!T95,"")</f>
        <v>4.952742488725341E-2</v>
      </c>
      <c r="EB108" s="45">
        <f>IF(AND(ISNUMBER(V107),ISNUMBER(V108)),CZ108*'Sector weights'!U95,"")</f>
        <v>4.1162988184048545E-2</v>
      </c>
      <c r="EC108" s="45">
        <f>IF(AND(ISNUMBER(W107),ISNUMBER(W108)),DA108*'Sector weights'!V95,"")</f>
        <v>2.9895626163918686E-2</v>
      </c>
      <c r="ED108" s="45">
        <f>IF(AND(ISNUMBER(X107),ISNUMBER(X108)),DB108*'Sector weights'!W95,"")</f>
        <v>2.3542978429757652E-2</v>
      </c>
      <c r="EE108" s="45">
        <f>IF(AND(ISNUMBER(Y107),ISNUMBER(Y108)),DC108*'Sector weights'!X95,"")</f>
        <v>4.5488148700781612E-2</v>
      </c>
      <c r="EF108" s="45">
        <f>IF(AND(ISNUMBER(Z107),ISNUMBER(Z108)),DD108*'Sector weights'!Y95,"")</f>
        <v>1.4793859756502083E-2</v>
      </c>
      <c r="EG108" s="45" t="str">
        <f>IF(AND(ISNUMBER(AA107),ISNUMBER(AA108)),DE108*'Sector weights'!Z95,"")</f>
        <v/>
      </c>
      <c r="EH108" s="46">
        <f t="shared" si="167"/>
        <v>0.78712907877670757</v>
      </c>
      <c r="EI108" s="47">
        <f t="shared" si="168"/>
        <v>-0.24259080081499032</v>
      </c>
      <c r="EK108" s="39">
        <f t="shared" si="169"/>
        <v>43646</v>
      </c>
      <c r="EL108" s="45">
        <f t="shared" si="170"/>
        <v>0.28126490290866718</v>
      </c>
      <c r="EM108" s="45">
        <f t="shared" si="136"/>
        <v>7.7128171864999026E-2</v>
      </c>
      <c r="EN108" s="45">
        <f t="shared" si="137"/>
        <v>7.8321006824429829E-2</v>
      </c>
      <c r="EO108" s="45">
        <f t="shared" si="138"/>
        <v>5.1808938065375419E-2</v>
      </c>
      <c r="EP108" s="45">
        <f t="shared" si="139"/>
        <v>4.8498241027667022E-3</v>
      </c>
      <c r="EQ108" s="45">
        <f t="shared" si="140"/>
        <v>2.3399125897942408E-2</v>
      </c>
      <c r="ER108" s="45">
        <f t="shared" si="141"/>
        <v>2.4604399250394468E-2</v>
      </c>
      <c r="ES108" s="45">
        <f t="shared" si="142"/>
        <v>7.7650433562691228E-3</v>
      </c>
      <c r="ET108" s="45">
        <f t="shared" si="143"/>
        <v>5.2095988927738535E-2</v>
      </c>
      <c r="EU108" s="45">
        <f t="shared" si="144"/>
        <v>4.0328780615538082E-3</v>
      </c>
      <c r="EV108" s="45">
        <f t="shared" si="145"/>
        <v>1.615568885758694E-2</v>
      </c>
      <c r="EW108" s="45">
        <f t="shared" si="146"/>
        <v>1.2244101330917762E-2</v>
      </c>
      <c r="EX108" s="45">
        <f t="shared" si="147"/>
        <v>9.95881570678896E-3</v>
      </c>
      <c r="EY108" s="45">
        <f t="shared" si="148"/>
        <v>1.7123048237918902E-2</v>
      </c>
      <c r="EZ108" s="45">
        <f t="shared" si="149"/>
        <v>1.1358843689665148E-2</v>
      </c>
      <c r="FA108" s="45">
        <f t="shared" si="150"/>
        <v>1.0525359620066848E-2</v>
      </c>
      <c r="FB108" s="45">
        <f t="shared" si="151"/>
        <v>2.9848721156930852E-2</v>
      </c>
      <c r="FC108" s="45">
        <f t="shared" si="152"/>
        <v>2.7823267409682158E-2</v>
      </c>
      <c r="FD108" s="45">
        <f t="shared" si="153"/>
        <v>6.2921604883693194E-2</v>
      </c>
      <c r="FE108" s="45">
        <f t="shared" si="154"/>
        <v>5.2295092754063584E-2</v>
      </c>
      <c r="FF108" s="45">
        <f t="shared" si="155"/>
        <v>3.7980589168907411E-2</v>
      </c>
      <c r="FG108" s="45">
        <f t="shared" si="156"/>
        <v>2.9909933535102334E-2</v>
      </c>
      <c r="FH108" s="45">
        <f t="shared" si="157"/>
        <v>5.7789948214688774E-2</v>
      </c>
      <c r="FI108" s="45">
        <f t="shared" si="158"/>
        <v>1.8794706173850807E-2</v>
      </c>
      <c r="FJ108" s="45" t="str">
        <f t="shared" si="159"/>
        <v/>
      </c>
      <c r="FK108" s="46">
        <f t="shared" si="171"/>
        <v>1.0000000000000002</v>
      </c>
      <c r="FL108" s="47">
        <f t="shared" si="172"/>
        <v>-0.30819697474778252</v>
      </c>
    </row>
    <row r="109" spans="1:168" x14ac:dyDescent="0.2">
      <c r="A109" t="s">
        <v>66</v>
      </c>
      <c r="B109" s="11">
        <v>43738</v>
      </c>
      <c r="C109" s="2">
        <v>2516.9</v>
      </c>
      <c r="D109" s="3">
        <v>154521</v>
      </c>
      <c r="E109" s="9">
        <v>81298.100000000006</v>
      </c>
      <c r="F109" s="3">
        <v>587786</v>
      </c>
      <c r="G109" s="3">
        <v>16953</v>
      </c>
      <c r="H109" s="2">
        <v>95350</v>
      </c>
      <c r="I109" s="2">
        <v>1439588.3</v>
      </c>
      <c r="J109" s="2">
        <v>11760740.699999999</v>
      </c>
      <c r="K109" s="2">
        <v>2298993.7630269723</v>
      </c>
      <c r="L109" s="9">
        <v>14799.214400000001</v>
      </c>
      <c r="M109" s="3">
        <v>816266</v>
      </c>
      <c r="N109" s="9">
        <v>9220.5380000000005</v>
      </c>
      <c r="O109" s="2">
        <v>93876.2</v>
      </c>
      <c r="P109" s="2">
        <v>34035.800000000003</v>
      </c>
      <c r="Q109" s="3">
        <v>171442</v>
      </c>
      <c r="R109" s="3">
        <v>254101</v>
      </c>
      <c r="S109" s="2">
        <v>65946.2</v>
      </c>
      <c r="T109" s="2">
        <v>243474.6</v>
      </c>
      <c r="U109" s="3">
        <v>1259880</v>
      </c>
      <c r="V109" s="2">
        <v>129596.3</v>
      </c>
      <c r="W109" s="2">
        <v>115691.5</v>
      </c>
      <c r="X109" s="3">
        <v>1879818.715490459</v>
      </c>
      <c r="Y109" s="2">
        <v>447108.3</v>
      </c>
      <c r="Z109" s="3">
        <v>161838</v>
      </c>
      <c r="AA109" s="3" t="e">
        <v>#N/A</v>
      </c>
      <c r="AC109" s="43">
        <f t="shared" si="160"/>
        <v>43738</v>
      </c>
      <c r="AD109" s="45">
        <f t="shared" si="161"/>
        <v>-0.37208565886870382</v>
      </c>
      <c r="AE109" s="45">
        <f t="shared" si="88"/>
        <v>1.6304705278804565</v>
      </c>
      <c r="AF109" s="45">
        <f t="shared" si="89"/>
        <v>1.463707468177966</v>
      </c>
      <c r="AG109" s="45">
        <f t="shared" si="90"/>
        <v>-0.80883730270563392</v>
      </c>
      <c r="AH109" s="45">
        <f t="shared" si="91"/>
        <v>0.87468761156730412</v>
      </c>
      <c r="AI109" s="45">
        <f t="shared" si="92"/>
        <v>-0.1246477914296773</v>
      </c>
      <c r="AJ109" s="45">
        <f t="shared" si="93"/>
        <v>-0.5340980947937779</v>
      </c>
      <c r="AK109" s="45">
        <f t="shared" si="94"/>
        <v>8.1326273857373899E-2</v>
      </c>
      <c r="AL109" s="45">
        <f t="shared" si="95"/>
        <v>0.12307573118648385</v>
      </c>
      <c r="AM109" s="45">
        <f t="shared" si="96"/>
        <v>2.0622777906956324</v>
      </c>
      <c r="AN109" s="45">
        <f t="shared" si="97"/>
        <v>-0.10549142851548066</v>
      </c>
      <c r="AO109" s="45">
        <f t="shared" si="98"/>
        <v>3.9556421676756326</v>
      </c>
      <c r="AP109" s="45">
        <f t="shared" si="99"/>
        <v>-0.1266022094745245</v>
      </c>
      <c r="AQ109" s="45">
        <f t="shared" si="100"/>
        <v>0.64760710652693732</v>
      </c>
      <c r="AR109" s="45">
        <f t="shared" si="101"/>
        <v>2.0676434342051131</v>
      </c>
      <c r="AS109" s="45">
        <f t="shared" si="102"/>
        <v>-0.11439038963489967</v>
      </c>
      <c r="AT109" s="45">
        <f t="shared" si="103"/>
        <v>4.06598747664495</v>
      </c>
      <c r="AU109" s="45">
        <f t="shared" si="104"/>
        <v>1.8354034357454196</v>
      </c>
      <c r="AV109" s="45">
        <f t="shared" si="105"/>
        <v>-3.4029179697652956</v>
      </c>
      <c r="AW109" s="45">
        <f t="shared" si="106"/>
        <v>-0.3279427361529863</v>
      </c>
      <c r="AX109" s="45">
        <f t="shared" si="107"/>
        <v>1.2442493504402297</v>
      </c>
      <c r="AY109" s="45">
        <f t="shared" si="108"/>
        <v>-0.99072003188902524</v>
      </c>
      <c r="AZ109" s="45">
        <f t="shared" si="109"/>
        <v>0.73514336298179384</v>
      </c>
      <c r="BA109" s="45">
        <f t="shared" si="110"/>
        <v>-0.65986139841510694</v>
      </c>
      <c r="BB109" s="45" t="str">
        <f t="shared" si="111"/>
        <v/>
      </c>
      <c r="BD109" s="39">
        <f t="shared" si="162"/>
        <v>43738</v>
      </c>
      <c r="BE109" s="44">
        <f>IF(AND(ISNUMBER(C108),ISNUMBER(C109)),INDEX('Country weights'!$B$6:$FB$133,MATCH(Goods!$BD109,'Country weights'!$A$6:$A$133,0),MATCH(Goods!BE$1,'Country weights'!$B$3:$FB$3,0)),"")</f>
        <v>0.17255859576489777</v>
      </c>
      <c r="BF109" s="44">
        <f>IF(AND(ISNUMBER(D108),ISNUMBER(D109)),INDEX('Country weights'!$B$6:$FB$133,MATCH(Goods!$BD109,'Country weights'!$A$6:$A$133,0),MATCH(Goods!BF$1,'Country weights'!$B$3:$FB$3,0)),"")</f>
        <v>5.2020105216016049E-2</v>
      </c>
      <c r="BG109" s="44">
        <f>IF(AND(ISNUMBER(E108),ISNUMBER(E109)),INDEX('Country weights'!$B$6:$FB$133,MATCH(Goods!$BD109,'Country weights'!$A$6:$A$133,0),MATCH(Goods!BG$1,'Country weights'!$B$3:$FB$3,0)),"")</f>
        <v>5.0538799279088741E-2</v>
      </c>
      <c r="BH109" s="44">
        <f>IF(AND(ISNUMBER(F108),ISNUMBER(F109)),INDEX('Country weights'!$B$6:$FB$133,MATCH(Goods!$BD109,'Country weights'!$A$6:$A$133,0),MATCH(Goods!BH$1,'Country weights'!$B$3:$FB$3,0)),"")</f>
        <v>3.2643910038119117E-2</v>
      </c>
      <c r="BI109" s="44">
        <f>IF(AND(ISNUMBER(G108),ISNUMBER(G109)),INDEX('Country weights'!$B$6:$FB$133,MATCH(Goods!$BD109,'Country weights'!$A$6:$A$133,0),MATCH(Goods!BI$1,'Country weights'!$B$3:$FB$3,0)),"")</f>
        <v>3.1984500485234906E-3</v>
      </c>
      <c r="BJ109" s="44">
        <f>IF(AND(ISNUMBER(H108),ISNUMBER(H109)),INDEX('Country weights'!$B$6:$FB$133,MATCH(Goods!$BD109,'Country weights'!$A$6:$A$133,0),MATCH(Goods!BJ$1,'Country weights'!$B$3:$FB$3,0)),"")</f>
        <v>1.6373431950934568E-2</v>
      </c>
      <c r="BK109" s="44">
        <f>IF(AND(ISNUMBER(I108),ISNUMBER(I109)),INDEX('Country weights'!$B$6:$FB$133,MATCH(Goods!$BD109,'Country weights'!$A$6:$A$133,0),MATCH(Goods!BK$1,'Country weights'!$B$3:$FB$3,0)),"")</f>
        <v>1.5102835916172039E-2</v>
      </c>
      <c r="BL109" s="44">
        <f>IF(AND(ISNUMBER(J108),ISNUMBER(J109)),INDEX('Country weights'!$B$6:$FB$133,MATCH(Goods!$BD109,'Country weights'!$A$6:$A$133,0),MATCH(Goods!BL$1,'Country weights'!$B$3:$FB$3,0)),"")</f>
        <v>4.5680034218702082E-3</v>
      </c>
      <c r="BM109" s="44">
        <f>IF(AND(ISNUMBER(K108),ISNUMBER(K109)),INDEX('Country weights'!$B$6:$FB$133,MATCH(Goods!$BD109,'Country weights'!$A$6:$A$133,0),MATCH(Goods!BM$1,'Country weights'!$B$3:$FB$3,0)),"")</f>
        <v>2.8098313024830679E-2</v>
      </c>
      <c r="BN109" s="44">
        <f>IF(AND(ISNUMBER(L108),ISNUMBER(L109)),INDEX('Country weights'!$B$6:$FB$133,MATCH(Goods!$BD109,'Country weights'!$A$6:$A$133,0),MATCH(Goods!BN$1,'Country weights'!$B$3:$FB$3,0)),"")</f>
        <v>2.3160682942990969E-3</v>
      </c>
      <c r="BO109" s="44">
        <f>IF(AND(ISNUMBER(M108),ISNUMBER(M109)),INDEX('Country weights'!$B$6:$FB$133,MATCH(Goods!$BD109,'Country weights'!$A$6:$A$133,0),MATCH(Goods!BO$1,'Country weights'!$B$3:$FB$3,0)),"")</f>
        <v>9.490269927036445E-3</v>
      </c>
      <c r="BP109" s="44">
        <f>IF(AND(ISNUMBER(N108),ISNUMBER(N109)),INDEX('Country weights'!$B$6:$FB$133,MATCH(Goods!$BD109,'Country weights'!$A$6:$A$133,0),MATCH(Goods!BP$1,'Country weights'!$B$3:$FB$3,0)),"")</f>
        <v>7.1917477704971132E-3</v>
      </c>
      <c r="BQ109" s="44">
        <f>IF(AND(ISNUMBER(O108),ISNUMBER(O109)),INDEX('Country weights'!$B$6:$FB$133,MATCH(Goods!$BD109,'Country weights'!$A$6:$A$133,0),MATCH(Goods!BQ$1,'Country weights'!$B$3:$FB$3,0)),"")</f>
        <v>6.1556308378514571E-3</v>
      </c>
      <c r="BR109" s="44">
        <f>IF(AND(ISNUMBER(P108),ISNUMBER(P109)),INDEX('Country weights'!$B$6:$FB$133,MATCH(Goods!$BD109,'Country weights'!$A$6:$A$133,0),MATCH(Goods!BR$1,'Country weights'!$B$3:$FB$3,0)),"")</f>
        <v>1.2933683937790768E-2</v>
      </c>
      <c r="BS109" s="44">
        <f>IF(AND(ISNUMBER(Q108),ISNUMBER(Q109)),INDEX('Country weights'!$B$6:$FB$133,MATCH(Goods!$BD109,'Country weights'!$A$6:$A$133,0),MATCH(Goods!BS$1,'Country weights'!$B$3:$FB$3,0)),"")</f>
        <v>9.8930020879802166E-3</v>
      </c>
      <c r="BT109" s="44">
        <f>IF(AND(ISNUMBER(R108),ISNUMBER(R109)),INDEX('Country weights'!$B$6:$FB$133,MATCH(Goods!$BD109,'Country weights'!$A$6:$A$133,0),MATCH(Goods!BT$1,'Country weights'!$B$3:$FB$3,0)),"")</f>
        <v>7.7506435923419834E-3</v>
      </c>
      <c r="BU109" s="44">
        <f>IF(AND(ISNUMBER(S108),ISNUMBER(S109)),INDEX('Country weights'!$B$6:$FB$133,MATCH(Goods!$BD109,'Country weights'!$A$6:$A$133,0),MATCH(Goods!BU$1,'Country weights'!$B$3:$FB$3,0)),"")</f>
        <v>2.2880043656745418E-2</v>
      </c>
      <c r="BV109" s="44">
        <f>IF(AND(ISNUMBER(T108),ISNUMBER(T109)),INDEX('Country weights'!$B$6:$FB$133,MATCH(Goods!$BD109,'Country weights'!$A$6:$A$133,0),MATCH(Goods!BV$1,'Country weights'!$B$3:$FB$3,0)),"")</f>
        <v>1.6331192391099814E-2</v>
      </c>
      <c r="BW109" s="44">
        <f>IF(AND(ISNUMBER(U108),ISNUMBER(U109)),INDEX('Country weights'!$B$6:$FB$133,MATCH(Goods!$BD109,'Country weights'!$A$6:$A$133,0),MATCH(Goods!BW$1,'Country weights'!$B$3:$FB$3,0)),"")</f>
        <v>3.5613983467991439E-2</v>
      </c>
      <c r="BX109" s="44">
        <f>IF(AND(ISNUMBER(V108),ISNUMBER(V109)),INDEX('Country weights'!$B$6:$FB$133,MATCH(Goods!$BD109,'Country weights'!$A$6:$A$133,0),MATCH(Goods!BX$1,'Country weights'!$B$3:$FB$3,0)),"")</f>
        <v>3.3631004658274434E-2</v>
      </c>
      <c r="BY109" s="44">
        <f>IF(AND(ISNUMBER(W108),ISNUMBER(W109)),INDEX('Country weights'!$B$6:$FB$133,MATCH(Goods!$BD109,'Country weights'!$A$6:$A$133,0),MATCH(Goods!BY$1,'Country weights'!$B$3:$FB$3,0)),"")</f>
        <v>3.0478684003746603E-2</v>
      </c>
      <c r="BZ109" s="44">
        <f>IF(AND(ISNUMBER(X108),ISNUMBER(X109)),INDEX('Country weights'!$B$6:$FB$133,MATCH(Goods!$BD109,'Country weights'!$A$6:$A$133,0),MATCH(Goods!BZ$1,'Country weights'!$B$3:$FB$3,0)),"")</f>
        <v>1.8276071275887339E-2</v>
      </c>
      <c r="CA109" s="44">
        <f>IF(AND(ISNUMBER(Y108),ISNUMBER(Y109)),INDEX('Country weights'!$B$6:$FB$133,MATCH(Goods!$BD109,'Country weights'!$A$6:$A$133,0),MATCH(Goods!CA$1,'Country weights'!$B$3:$FB$3,0)),"")</f>
        <v>3.355715970944121E-2</v>
      </c>
      <c r="CB109" s="44">
        <f>IF(AND(ISNUMBER(Z108),ISNUMBER(Z109)),INDEX('Country weights'!$B$6:$FB$133,MATCH(Goods!$BD109,'Country weights'!$A$6:$A$133,0),MATCH(Goods!CB$1,'Country weights'!$B$3:$FB$3,0)),"")</f>
        <v>1.1677577084651803E-2</v>
      </c>
      <c r="CC109" s="44" t="str">
        <f>IF(AND(ISNUMBER(AA108),ISNUMBER(AA109)),INDEX('Country weights'!$B$6:$FB$133,MATCH(Goods!$BD109,'Country weights'!$A$6:$A$133,0),MATCH(Goods!CC$1,'Country weights'!$B$3:$FB$3,0)),"")</f>
        <v/>
      </c>
      <c r="CD109" s="46">
        <f t="shared" si="163"/>
        <v>0.63327920735608778</v>
      </c>
      <c r="CF109" s="39">
        <f t="shared" si="164"/>
        <v>43738</v>
      </c>
      <c r="CG109" s="45">
        <f t="shared" si="165"/>
        <v>0.27248422774738201</v>
      </c>
      <c r="CH109" s="45">
        <f t="shared" si="112"/>
        <v>8.2144028434468344E-2</v>
      </c>
      <c r="CI109" s="45">
        <f t="shared" si="113"/>
        <v>7.9804924418860931E-2</v>
      </c>
      <c r="CJ109" s="45">
        <f t="shared" si="114"/>
        <v>5.1547421198946314E-2</v>
      </c>
      <c r="CK109" s="45">
        <f t="shared" si="115"/>
        <v>5.0506159232305697E-3</v>
      </c>
      <c r="CL109" s="45">
        <f t="shared" si="116"/>
        <v>2.5854996912488111E-2</v>
      </c>
      <c r="CM109" s="45">
        <f t="shared" si="117"/>
        <v>2.3848621178051463E-2</v>
      </c>
      <c r="CN109" s="45">
        <f t="shared" si="118"/>
        <v>7.2132534414660748E-3</v>
      </c>
      <c r="CO109" s="45">
        <f t="shared" si="119"/>
        <v>4.4369549321127834E-2</v>
      </c>
      <c r="CP109" s="45">
        <f t="shared" si="120"/>
        <v>3.6572624955879696E-3</v>
      </c>
      <c r="CQ109" s="45">
        <f t="shared" si="121"/>
        <v>1.4985917454416188E-2</v>
      </c>
      <c r="CR109" s="45">
        <f t="shared" si="122"/>
        <v>1.1356361754750069E-2</v>
      </c>
      <c r="CS109" s="45">
        <f t="shared" si="123"/>
        <v>9.7202478248906033E-3</v>
      </c>
      <c r="CT109" s="45">
        <f t="shared" si="124"/>
        <v>2.0423351639458236E-2</v>
      </c>
      <c r="CU109" s="45">
        <f t="shared" si="125"/>
        <v>1.5621864689483577E-2</v>
      </c>
      <c r="CV109" s="45">
        <f t="shared" si="126"/>
        <v>1.2238904265782816E-2</v>
      </c>
      <c r="CW109" s="45">
        <f t="shared" si="127"/>
        <v>3.6129472420654028E-2</v>
      </c>
      <c r="CX109" s="45">
        <f t="shared" si="128"/>
        <v>2.5788297170345774E-2</v>
      </c>
      <c r="CY109" s="45">
        <f t="shared" si="129"/>
        <v>5.6237411641348878E-2</v>
      </c>
      <c r="CZ109" s="45">
        <f t="shared" si="130"/>
        <v>5.3106124861863641E-2</v>
      </c>
      <c r="DA109" s="45">
        <f t="shared" si="131"/>
        <v>4.8128351049126876E-2</v>
      </c>
      <c r="DB109" s="45">
        <f t="shared" si="132"/>
        <v>2.885942103197911E-2</v>
      </c>
      <c r="DC109" s="45">
        <f t="shared" si="133"/>
        <v>5.2989517608735083E-2</v>
      </c>
      <c r="DD109" s="45">
        <f t="shared" si="134"/>
        <v>1.8439855515555551E-2</v>
      </c>
      <c r="DE109" s="45" t="str">
        <f t="shared" si="135"/>
        <v/>
      </c>
      <c r="DF109" s="46">
        <f t="shared" si="166"/>
        <v>0.99999999999999989</v>
      </c>
      <c r="DG109" s="47">
        <f>SUMPRODUCT(AD109:BB109,CG109:DE109,'Sector weights'!B96:Z96)</f>
        <v>0.12757542396692811</v>
      </c>
      <c r="DI109" s="45">
        <f>IF(AND(ISNUMBER(C108),ISNUMBER(C109)),CG109*'Sector weights'!B96,"")</f>
        <v>0.22125057196612707</v>
      </c>
      <c r="DJ109" s="45">
        <f>IF(AND(ISNUMBER(D108),ISNUMBER(D109)),CH109*'Sector weights'!C96,"")</f>
        <v>5.7804169946883255E-2</v>
      </c>
      <c r="DK109" s="45">
        <f>IF(AND(ISNUMBER(E108),ISNUMBER(E109)),CI109*'Sector weights'!D96,"")</f>
        <v>6.178008753932087E-2</v>
      </c>
      <c r="DL109" s="45">
        <f>IF(AND(ISNUMBER(F108),ISNUMBER(F109)),CJ109*'Sector weights'!E96,"")</f>
        <v>4.0822600842822562E-2</v>
      </c>
      <c r="DM109" s="45">
        <f>IF(AND(ISNUMBER(G108),ISNUMBER(G109)),CK109*'Sector weights'!F96,"")</f>
        <v>3.8005127252535575E-3</v>
      </c>
      <c r="DN109" s="45">
        <f>IF(AND(ISNUMBER(H108),ISNUMBER(H109)),CL109*'Sector weights'!G96,"")</f>
        <v>1.8360103690379628E-2</v>
      </c>
      <c r="DO109" s="45">
        <f>IF(AND(ISNUMBER(I108),ISNUMBER(I109)),CM109*'Sector weights'!H96,"")</f>
        <v>1.9364700391407787E-2</v>
      </c>
      <c r="DP109" s="45">
        <f>IF(AND(ISNUMBER(J108),ISNUMBER(J109)),CN109*'Sector weights'!I96,"")</f>
        <v>6.1085027120124005E-3</v>
      </c>
      <c r="DQ109" s="45">
        <f>IF(AND(ISNUMBER(K108),ISNUMBER(K109)),CO109*'Sector weights'!J96,"")</f>
        <v>4.1240817660514247E-2</v>
      </c>
      <c r="DR109" s="45">
        <f>IF(AND(ISNUMBER(L108),ISNUMBER(L109)),CP109*'Sector weights'!K96,"")</f>
        <v>3.1478090698913463E-3</v>
      </c>
      <c r="DS109" s="45">
        <f>IF(AND(ISNUMBER(M108),ISNUMBER(M109)),CQ109*'Sector weights'!L96,"")</f>
        <v>1.2685432349602866E-2</v>
      </c>
      <c r="DT109" s="45">
        <f>IF(AND(ISNUMBER(N108),ISNUMBER(N109)),CR109*'Sector weights'!M96,"")</f>
        <v>9.5946326854266864E-3</v>
      </c>
      <c r="DU109" s="45">
        <f>IF(AND(ISNUMBER(O108),ISNUMBER(O109)),CS109*'Sector weights'!N96,"")</f>
        <v>7.8612580704987695E-3</v>
      </c>
      <c r="DV109" s="45">
        <f>IF(AND(ISNUMBER(P108),ISNUMBER(P109)),CT109*'Sector weights'!O96,"")</f>
        <v>1.3380665141056526E-2</v>
      </c>
      <c r="DW109" s="45">
        <f>IF(AND(ISNUMBER(Q108),ISNUMBER(Q109)),CU109*'Sector weights'!P96,"")</f>
        <v>8.8316790358750341E-3</v>
      </c>
      <c r="DX109" s="45">
        <f>IF(AND(ISNUMBER(R108),ISNUMBER(R109)),CV109*'Sector weights'!Q96,"")</f>
        <v>8.332876564966684E-3</v>
      </c>
      <c r="DY109" s="45">
        <f>IF(AND(ISNUMBER(S108),ISNUMBER(S109)),CW109*'Sector weights'!R96,"")</f>
        <v>2.4016504814376453E-2</v>
      </c>
      <c r="DZ109" s="45">
        <f>IF(AND(ISNUMBER(T108),ISNUMBER(T109)),CX109*'Sector weights'!S96,"")</f>
        <v>2.1793366773229943E-2</v>
      </c>
      <c r="EA109" s="45">
        <f>IF(AND(ISNUMBER(U108),ISNUMBER(U109)),CY109*'Sector weights'!T96,"")</f>
        <v>4.9223496549299826E-2</v>
      </c>
      <c r="EB109" s="45">
        <f>IF(AND(ISNUMBER(V108),ISNUMBER(V109)),CZ109*'Sector weights'!U96,"")</f>
        <v>4.1372089521130237E-2</v>
      </c>
      <c r="EC109" s="45">
        <f>IF(AND(ISNUMBER(W108),ISNUMBER(W109)),DA109*'Sector weights'!V96,"")</f>
        <v>2.9503945952891287E-2</v>
      </c>
      <c r="ED109" s="45">
        <f>IF(AND(ISNUMBER(X108),ISNUMBER(X109)),DB109*'Sector weights'!W96,"")</f>
        <v>2.3312050357852158E-2</v>
      </c>
      <c r="EE109" s="45">
        <f>IF(AND(ISNUMBER(Y108),ISNUMBER(Y109)),DC109*'Sector weights'!X96,"")</f>
        <v>4.5507199352613707E-2</v>
      </c>
      <c r="EF109" s="45">
        <f>IF(AND(ISNUMBER(Z108),ISNUMBER(Z109)),DD109*'Sector weights'!Y96,"")</f>
        <v>1.4783918216563491E-2</v>
      </c>
      <c r="EG109" s="45" t="str">
        <f>IF(AND(ISNUMBER(AA108),ISNUMBER(AA109)),DE109*'Sector weights'!Z96,"")</f>
        <v/>
      </c>
      <c r="EH109" s="46">
        <f t="shared" si="167"/>
        <v>0.78387899192999633</v>
      </c>
      <c r="EI109" s="47">
        <f t="shared" si="168"/>
        <v>0.12757542396692817</v>
      </c>
      <c r="EK109" s="39">
        <f t="shared" si="169"/>
        <v>43738</v>
      </c>
      <c r="EL109" s="45">
        <f t="shared" si="170"/>
        <v>0.28225092679341213</v>
      </c>
      <c r="EM109" s="45">
        <f t="shared" si="136"/>
        <v>7.3741190339293355E-2</v>
      </c>
      <c r="EN109" s="45">
        <f t="shared" si="137"/>
        <v>7.8813296663572396E-2</v>
      </c>
      <c r="EO109" s="45">
        <f t="shared" si="138"/>
        <v>5.2077681967611901E-2</v>
      </c>
      <c r="EP109" s="45">
        <f t="shared" si="139"/>
        <v>4.8483410888411193E-3</v>
      </c>
      <c r="EQ109" s="45">
        <f t="shared" si="140"/>
        <v>2.3422114738877019E-2</v>
      </c>
      <c r="ER109" s="45">
        <f t="shared" si="141"/>
        <v>2.4703685888723417E-2</v>
      </c>
      <c r="ES109" s="45">
        <f t="shared" si="142"/>
        <v>7.7926603147924585E-3</v>
      </c>
      <c r="ET109" s="45">
        <f t="shared" si="143"/>
        <v>5.2611204133656927E-2</v>
      </c>
      <c r="EU109" s="45">
        <f t="shared" si="144"/>
        <v>4.0156823977908805E-3</v>
      </c>
      <c r="EV109" s="45">
        <f t="shared" si="145"/>
        <v>1.6182896187037665E-2</v>
      </c>
      <c r="EW109" s="45">
        <f t="shared" si="146"/>
        <v>1.2239941093208334E-2</v>
      </c>
      <c r="EX109" s="45">
        <f t="shared" si="147"/>
        <v>1.0028662780135856E-2</v>
      </c>
      <c r="EY109" s="45">
        <f t="shared" si="148"/>
        <v>1.7069809599198283E-2</v>
      </c>
      <c r="EZ109" s="45">
        <f t="shared" si="149"/>
        <v>1.1266635701169219E-2</v>
      </c>
      <c r="FA109" s="45">
        <f t="shared" si="150"/>
        <v>1.0630309844699658E-2</v>
      </c>
      <c r="FB109" s="45">
        <f t="shared" si="151"/>
        <v>3.0638025845347857E-2</v>
      </c>
      <c r="FC109" s="45">
        <f t="shared" si="152"/>
        <v>2.7801952849345123E-2</v>
      </c>
      <c r="FD109" s="45">
        <f t="shared" si="153"/>
        <v>6.2794764314459003E-2</v>
      </c>
      <c r="FE109" s="45">
        <f t="shared" si="154"/>
        <v>5.2778668579020853E-2</v>
      </c>
      <c r="FF109" s="45">
        <f t="shared" si="155"/>
        <v>3.7638393497763378E-2</v>
      </c>
      <c r="FG109" s="45">
        <f t="shared" si="156"/>
        <v>2.9739348289530409E-2</v>
      </c>
      <c r="FH109" s="45">
        <f t="shared" si="157"/>
        <v>5.8053857573820131E-2</v>
      </c>
      <c r="FI109" s="45">
        <f t="shared" si="158"/>
        <v>1.8859949518692749E-2</v>
      </c>
      <c r="FJ109" s="45" t="str">
        <f t="shared" si="159"/>
        <v/>
      </c>
      <c r="FK109" s="46">
        <f t="shared" si="171"/>
        <v>1.0000000000000002</v>
      </c>
      <c r="FL109" s="47">
        <f t="shared" si="172"/>
        <v>0.16274887486501383</v>
      </c>
    </row>
    <row r="110" spans="1:168" x14ac:dyDescent="0.2">
      <c r="A110" t="s">
        <v>67</v>
      </c>
      <c r="B110" s="11">
        <v>43830</v>
      </c>
      <c r="C110" s="2">
        <v>2462</v>
      </c>
      <c r="D110" s="3">
        <v>148302</v>
      </c>
      <c r="E110" s="9">
        <v>79923.3</v>
      </c>
      <c r="F110" s="3">
        <v>574064</v>
      </c>
      <c r="G110" s="3">
        <v>17149</v>
      </c>
      <c r="H110" s="2">
        <v>94706</v>
      </c>
      <c r="I110" s="2">
        <v>1375997.4</v>
      </c>
      <c r="J110" s="2">
        <v>11466764.5</v>
      </c>
      <c r="K110" s="2">
        <v>2241206.8103817161</v>
      </c>
      <c r="L110" s="9">
        <v>14947.029500000001</v>
      </c>
      <c r="M110" s="3">
        <v>815208</v>
      </c>
      <c r="N110" s="9">
        <v>9076.4120000000003</v>
      </c>
      <c r="O110" s="2">
        <v>93380.9</v>
      </c>
      <c r="P110" s="2">
        <v>33479.599999999999</v>
      </c>
      <c r="Q110" s="3">
        <v>169410</v>
      </c>
      <c r="R110" s="3">
        <v>245479</v>
      </c>
      <c r="S110" s="2">
        <v>60389.1</v>
      </c>
      <c r="T110" s="2">
        <v>238496.3</v>
      </c>
      <c r="U110" s="3">
        <v>1244016</v>
      </c>
      <c r="V110" s="2">
        <v>129889.7</v>
      </c>
      <c r="W110" s="2">
        <v>121393.7</v>
      </c>
      <c r="X110" s="3">
        <v>1998375.6952440913</v>
      </c>
      <c r="Y110" s="2">
        <v>436079.7</v>
      </c>
      <c r="Z110" s="3">
        <v>162882</v>
      </c>
      <c r="AA110" s="3" t="e">
        <v>#N/A</v>
      </c>
      <c r="AC110" s="43">
        <f t="shared" si="160"/>
        <v>43830</v>
      </c>
      <c r="AD110" s="45">
        <f t="shared" si="161"/>
        <v>-2.1812547181056074</v>
      </c>
      <c r="AE110" s="45">
        <f t="shared" si="88"/>
        <v>-4.0246956724328768</v>
      </c>
      <c r="AF110" s="45">
        <f t="shared" si="89"/>
        <v>-1.6910604306865751</v>
      </c>
      <c r="AG110" s="45">
        <f t="shared" si="90"/>
        <v>-2.3345231087504636</v>
      </c>
      <c r="AH110" s="45">
        <f t="shared" si="91"/>
        <v>1.1561375567746168</v>
      </c>
      <c r="AI110" s="45">
        <f t="shared" si="92"/>
        <v>-0.67540639748295828</v>
      </c>
      <c r="AJ110" s="45">
        <f t="shared" si="93"/>
        <v>-4.4172976398877513</v>
      </c>
      <c r="AK110" s="45">
        <f t="shared" si="94"/>
        <v>-2.4996401799760704</v>
      </c>
      <c r="AL110" s="45">
        <f t="shared" si="95"/>
        <v>-2.5135758771772765</v>
      </c>
      <c r="AM110" s="45">
        <f t="shared" si="96"/>
        <v>0.99880369325549001</v>
      </c>
      <c r="AN110" s="45">
        <f t="shared" si="97"/>
        <v>-0.12961461092340087</v>
      </c>
      <c r="AO110" s="45">
        <f t="shared" si="98"/>
        <v>-1.5630975112298273</v>
      </c>
      <c r="AP110" s="45">
        <f t="shared" si="99"/>
        <v>-0.52760976690577888</v>
      </c>
      <c r="AQ110" s="45">
        <f t="shared" si="100"/>
        <v>-1.6341616768226541</v>
      </c>
      <c r="AR110" s="45">
        <f t="shared" si="101"/>
        <v>-1.1852404894949875</v>
      </c>
      <c r="AS110" s="45">
        <f t="shared" si="102"/>
        <v>-3.3931389486857588</v>
      </c>
      <c r="AT110" s="45">
        <f t="shared" si="103"/>
        <v>-8.4267175364160511</v>
      </c>
      <c r="AU110" s="45">
        <f t="shared" si="104"/>
        <v>-2.0446896719411467</v>
      </c>
      <c r="AV110" s="45">
        <f t="shared" si="105"/>
        <v>-1.2591675397656932</v>
      </c>
      <c r="AW110" s="45">
        <f t="shared" si="106"/>
        <v>0.22639535233643926</v>
      </c>
      <c r="AX110" s="45">
        <f t="shared" si="107"/>
        <v>4.9287977076967637</v>
      </c>
      <c r="AY110" s="45">
        <f t="shared" si="108"/>
        <v>6.3068304819329235</v>
      </c>
      <c r="AZ110" s="45">
        <f t="shared" si="109"/>
        <v>-2.4666506973813673</v>
      </c>
      <c r="BA110" s="45">
        <f t="shared" si="110"/>
        <v>0.64508953397841573</v>
      </c>
      <c r="BB110" s="45" t="str">
        <f t="shared" si="111"/>
        <v/>
      </c>
      <c r="BD110" s="39">
        <f t="shared" si="162"/>
        <v>43830</v>
      </c>
      <c r="BE110" s="44">
        <f>IF(AND(ISNUMBER(C109),ISNUMBER(C110)),INDEX('Country weights'!$B$6:$FB$133,MATCH(Goods!$BD110,'Country weights'!$A$6:$A$133,0),MATCH(Goods!BE$1,'Country weights'!$B$3:$FB$3,0)),"")</f>
        <v>0.17255859576489777</v>
      </c>
      <c r="BF110" s="44">
        <f>IF(AND(ISNUMBER(D109),ISNUMBER(D110)),INDEX('Country weights'!$B$6:$FB$133,MATCH(Goods!$BD110,'Country weights'!$A$6:$A$133,0),MATCH(Goods!BF$1,'Country weights'!$B$3:$FB$3,0)),"")</f>
        <v>5.2020105216016049E-2</v>
      </c>
      <c r="BG110" s="44">
        <f>IF(AND(ISNUMBER(E109),ISNUMBER(E110)),INDEX('Country weights'!$B$6:$FB$133,MATCH(Goods!$BD110,'Country weights'!$A$6:$A$133,0),MATCH(Goods!BG$1,'Country weights'!$B$3:$FB$3,0)),"")</f>
        <v>5.0538799279088741E-2</v>
      </c>
      <c r="BH110" s="44">
        <f>IF(AND(ISNUMBER(F109),ISNUMBER(F110)),INDEX('Country weights'!$B$6:$FB$133,MATCH(Goods!$BD110,'Country weights'!$A$6:$A$133,0),MATCH(Goods!BH$1,'Country weights'!$B$3:$FB$3,0)),"")</f>
        <v>3.2643910038119117E-2</v>
      </c>
      <c r="BI110" s="44">
        <f>IF(AND(ISNUMBER(G109),ISNUMBER(G110)),INDEX('Country weights'!$B$6:$FB$133,MATCH(Goods!$BD110,'Country weights'!$A$6:$A$133,0),MATCH(Goods!BI$1,'Country weights'!$B$3:$FB$3,0)),"")</f>
        <v>3.1984500485234906E-3</v>
      </c>
      <c r="BJ110" s="44">
        <f>IF(AND(ISNUMBER(H109),ISNUMBER(H110)),INDEX('Country weights'!$B$6:$FB$133,MATCH(Goods!$BD110,'Country weights'!$A$6:$A$133,0),MATCH(Goods!BJ$1,'Country weights'!$B$3:$FB$3,0)),"")</f>
        <v>1.6373431950934568E-2</v>
      </c>
      <c r="BK110" s="44">
        <f>IF(AND(ISNUMBER(I109),ISNUMBER(I110)),INDEX('Country weights'!$B$6:$FB$133,MATCH(Goods!$BD110,'Country weights'!$A$6:$A$133,0),MATCH(Goods!BK$1,'Country weights'!$B$3:$FB$3,0)),"")</f>
        <v>1.5102835916172039E-2</v>
      </c>
      <c r="BL110" s="44">
        <f>IF(AND(ISNUMBER(J109),ISNUMBER(J110)),INDEX('Country weights'!$B$6:$FB$133,MATCH(Goods!$BD110,'Country weights'!$A$6:$A$133,0),MATCH(Goods!BL$1,'Country weights'!$B$3:$FB$3,0)),"")</f>
        <v>4.5680034218702082E-3</v>
      </c>
      <c r="BM110" s="44">
        <f>IF(AND(ISNUMBER(K109),ISNUMBER(K110)),INDEX('Country weights'!$B$6:$FB$133,MATCH(Goods!$BD110,'Country weights'!$A$6:$A$133,0),MATCH(Goods!BM$1,'Country weights'!$B$3:$FB$3,0)),"")</f>
        <v>2.8098313024830679E-2</v>
      </c>
      <c r="BN110" s="44">
        <f>IF(AND(ISNUMBER(L109),ISNUMBER(L110)),INDEX('Country weights'!$B$6:$FB$133,MATCH(Goods!$BD110,'Country weights'!$A$6:$A$133,0),MATCH(Goods!BN$1,'Country weights'!$B$3:$FB$3,0)),"")</f>
        <v>2.3160682942990969E-3</v>
      </c>
      <c r="BO110" s="44">
        <f>IF(AND(ISNUMBER(M109),ISNUMBER(M110)),INDEX('Country weights'!$B$6:$FB$133,MATCH(Goods!$BD110,'Country weights'!$A$6:$A$133,0),MATCH(Goods!BO$1,'Country weights'!$B$3:$FB$3,0)),"")</f>
        <v>9.490269927036445E-3</v>
      </c>
      <c r="BP110" s="44">
        <f>IF(AND(ISNUMBER(N109),ISNUMBER(N110)),INDEX('Country weights'!$B$6:$FB$133,MATCH(Goods!$BD110,'Country weights'!$A$6:$A$133,0),MATCH(Goods!BP$1,'Country weights'!$B$3:$FB$3,0)),"")</f>
        <v>7.1917477704971132E-3</v>
      </c>
      <c r="BQ110" s="44">
        <f>IF(AND(ISNUMBER(O109),ISNUMBER(O110)),INDEX('Country weights'!$B$6:$FB$133,MATCH(Goods!$BD110,'Country weights'!$A$6:$A$133,0),MATCH(Goods!BQ$1,'Country weights'!$B$3:$FB$3,0)),"")</f>
        <v>6.1556308378514571E-3</v>
      </c>
      <c r="BR110" s="44">
        <f>IF(AND(ISNUMBER(P109),ISNUMBER(P110)),INDEX('Country weights'!$B$6:$FB$133,MATCH(Goods!$BD110,'Country weights'!$A$6:$A$133,0),MATCH(Goods!BR$1,'Country weights'!$B$3:$FB$3,0)),"")</f>
        <v>1.2933683937790768E-2</v>
      </c>
      <c r="BS110" s="44">
        <f>IF(AND(ISNUMBER(Q109),ISNUMBER(Q110)),INDEX('Country weights'!$B$6:$FB$133,MATCH(Goods!$BD110,'Country weights'!$A$6:$A$133,0),MATCH(Goods!BS$1,'Country weights'!$B$3:$FB$3,0)),"")</f>
        <v>9.8930020879802166E-3</v>
      </c>
      <c r="BT110" s="44">
        <f>IF(AND(ISNUMBER(R109),ISNUMBER(R110)),INDEX('Country weights'!$B$6:$FB$133,MATCH(Goods!$BD110,'Country weights'!$A$6:$A$133,0),MATCH(Goods!BT$1,'Country weights'!$B$3:$FB$3,0)),"")</f>
        <v>7.7506435923419834E-3</v>
      </c>
      <c r="BU110" s="44">
        <f>IF(AND(ISNUMBER(S109),ISNUMBER(S110)),INDEX('Country weights'!$B$6:$FB$133,MATCH(Goods!$BD110,'Country weights'!$A$6:$A$133,0),MATCH(Goods!BU$1,'Country weights'!$B$3:$FB$3,0)),"")</f>
        <v>2.2880043656745418E-2</v>
      </c>
      <c r="BV110" s="44">
        <f>IF(AND(ISNUMBER(T109),ISNUMBER(T110)),INDEX('Country weights'!$B$6:$FB$133,MATCH(Goods!$BD110,'Country weights'!$A$6:$A$133,0),MATCH(Goods!BV$1,'Country weights'!$B$3:$FB$3,0)),"")</f>
        <v>1.6331192391099814E-2</v>
      </c>
      <c r="BW110" s="44">
        <f>IF(AND(ISNUMBER(U109),ISNUMBER(U110)),INDEX('Country weights'!$B$6:$FB$133,MATCH(Goods!$BD110,'Country weights'!$A$6:$A$133,0),MATCH(Goods!BW$1,'Country weights'!$B$3:$FB$3,0)),"")</f>
        <v>3.5613983467991439E-2</v>
      </c>
      <c r="BX110" s="44">
        <f>IF(AND(ISNUMBER(V109),ISNUMBER(V110)),INDEX('Country weights'!$B$6:$FB$133,MATCH(Goods!$BD110,'Country weights'!$A$6:$A$133,0),MATCH(Goods!BX$1,'Country weights'!$B$3:$FB$3,0)),"")</f>
        <v>3.3631004658274434E-2</v>
      </c>
      <c r="BY110" s="44">
        <f>IF(AND(ISNUMBER(W109),ISNUMBER(W110)),INDEX('Country weights'!$B$6:$FB$133,MATCH(Goods!$BD110,'Country weights'!$A$6:$A$133,0),MATCH(Goods!BY$1,'Country weights'!$B$3:$FB$3,0)),"")</f>
        <v>3.0478684003746603E-2</v>
      </c>
      <c r="BZ110" s="44">
        <f>IF(AND(ISNUMBER(X109),ISNUMBER(X110)),INDEX('Country weights'!$B$6:$FB$133,MATCH(Goods!$BD110,'Country weights'!$A$6:$A$133,0),MATCH(Goods!BZ$1,'Country weights'!$B$3:$FB$3,0)),"")</f>
        <v>1.8276071275887339E-2</v>
      </c>
      <c r="CA110" s="44">
        <f>IF(AND(ISNUMBER(Y109),ISNUMBER(Y110)),INDEX('Country weights'!$B$6:$FB$133,MATCH(Goods!$BD110,'Country weights'!$A$6:$A$133,0),MATCH(Goods!CA$1,'Country weights'!$B$3:$FB$3,0)),"")</f>
        <v>3.355715970944121E-2</v>
      </c>
      <c r="CB110" s="44">
        <f>IF(AND(ISNUMBER(Z109),ISNUMBER(Z110)),INDEX('Country weights'!$B$6:$FB$133,MATCH(Goods!$BD110,'Country weights'!$A$6:$A$133,0),MATCH(Goods!CB$1,'Country weights'!$B$3:$FB$3,0)),"")</f>
        <v>1.1677577084651803E-2</v>
      </c>
      <c r="CC110" s="44" t="str">
        <f>IF(AND(ISNUMBER(AA109),ISNUMBER(AA110)),INDEX('Country weights'!$B$6:$FB$133,MATCH(Goods!$BD110,'Country weights'!$A$6:$A$133,0),MATCH(Goods!CC$1,'Country weights'!$B$3:$FB$3,0)),"")</f>
        <v/>
      </c>
      <c r="CD110" s="46">
        <f t="shared" si="163"/>
        <v>0.63327920735608778</v>
      </c>
      <c r="CF110" s="39">
        <f t="shared" si="164"/>
        <v>43830</v>
      </c>
      <c r="CG110" s="45">
        <f t="shared" si="165"/>
        <v>0.27248422774738201</v>
      </c>
      <c r="CH110" s="45">
        <f t="shared" si="112"/>
        <v>8.2144028434468344E-2</v>
      </c>
      <c r="CI110" s="45">
        <f t="shared" si="113"/>
        <v>7.9804924418860931E-2</v>
      </c>
      <c r="CJ110" s="45">
        <f t="shared" si="114"/>
        <v>5.1547421198946314E-2</v>
      </c>
      <c r="CK110" s="45">
        <f t="shared" si="115"/>
        <v>5.0506159232305697E-3</v>
      </c>
      <c r="CL110" s="45">
        <f t="shared" si="116"/>
        <v>2.5854996912488111E-2</v>
      </c>
      <c r="CM110" s="45">
        <f t="shared" si="117"/>
        <v>2.3848621178051463E-2</v>
      </c>
      <c r="CN110" s="45">
        <f t="shared" si="118"/>
        <v>7.2132534414660748E-3</v>
      </c>
      <c r="CO110" s="45">
        <f t="shared" si="119"/>
        <v>4.4369549321127834E-2</v>
      </c>
      <c r="CP110" s="45">
        <f t="shared" si="120"/>
        <v>3.6572624955879696E-3</v>
      </c>
      <c r="CQ110" s="45">
        <f t="shared" si="121"/>
        <v>1.4985917454416188E-2</v>
      </c>
      <c r="CR110" s="45">
        <f t="shared" si="122"/>
        <v>1.1356361754750069E-2</v>
      </c>
      <c r="CS110" s="45">
        <f t="shared" si="123"/>
        <v>9.7202478248906033E-3</v>
      </c>
      <c r="CT110" s="45">
        <f t="shared" si="124"/>
        <v>2.0423351639458236E-2</v>
      </c>
      <c r="CU110" s="45">
        <f t="shared" si="125"/>
        <v>1.5621864689483577E-2</v>
      </c>
      <c r="CV110" s="45">
        <f t="shared" si="126"/>
        <v>1.2238904265782816E-2</v>
      </c>
      <c r="CW110" s="45">
        <f t="shared" si="127"/>
        <v>3.6129472420654028E-2</v>
      </c>
      <c r="CX110" s="45">
        <f t="shared" si="128"/>
        <v>2.5788297170345774E-2</v>
      </c>
      <c r="CY110" s="45">
        <f t="shared" si="129"/>
        <v>5.6237411641348878E-2</v>
      </c>
      <c r="CZ110" s="45">
        <f t="shared" si="130"/>
        <v>5.3106124861863641E-2</v>
      </c>
      <c r="DA110" s="45">
        <f t="shared" si="131"/>
        <v>4.8128351049126876E-2</v>
      </c>
      <c r="DB110" s="45">
        <f t="shared" si="132"/>
        <v>2.885942103197911E-2</v>
      </c>
      <c r="DC110" s="45">
        <f t="shared" si="133"/>
        <v>5.2989517608735083E-2</v>
      </c>
      <c r="DD110" s="45">
        <f t="shared" si="134"/>
        <v>1.8439855515555551E-2</v>
      </c>
      <c r="DE110" s="45" t="str">
        <f t="shared" si="135"/>
        <v/>
      </c>
      <c r="DF110" s="46">
        <f t="shared" si="166"/>
        <v>0.99999999999999989</v>
      </c>
      <c r="DG110" s="47">
        <f>SUMPRODUCT(AD110:BB110,CG110:DE110,'Sector weights'!B97:Z97)</f>
        <v>-1.3148559134890194</v>
      </c>
      <c r="DI110" s="45">
        <f>IF(AND(ISNUMBER(C109),ISNUMBER(C110)),CG110*'Sector weights'!B97,"")</f>
        <v>0.22139508435851948</v>
      </c>
      <c r="DJ110" s="45">
        <f>IF(AND(ISNUMBER(D109),ISNUMBER(D110)),CH110*'Sector weights'!C97,"")</f>
        <v>5.7889809029980178E-2</v>
      </c>
      <c r="DK110" s="45">
        <f>IF(AND(ISNUMBER(E109),ISNUMBER(E110)),CI110*'Sector weights'!D97,"")</f>
        <v>6.137843185683322E-2</v>
      </c>
      <c r="DL110" s="45">
        <f>IF(AND(ISNUMBER(F109),ISNUMBER(F110)),CJ110*'Sector weights'!E97,"")</f>
        <v>4.0738062511554797E-2</v>
      </c>
      <c r="DM110" s="45">
        <f>IF(AND(ISNUMBER(G109),ISNUMBER(G110)),CK110*'Sector weights'!F97,"")</f>
        <v>3.792324021017267E-3</v>
      </c>
      <c r="DN110" s="45">
        <f>IF(AND(ISNUMBER(H109),ISNUMBER(H110)),CL110*'Sector weights'!G97,"")</f>
        <v>1.8401823971260077E-2</v>
      </c>
      <c r="DO110" s="45">
        <f>IF(AND(ISNUMBER(I109),ISNUMBER(I110)),CM110*'Sector weights'!H97,"")</f>
        <v>1.945061339959854E-2</v>
      </c>
      <c r="DP110" s="45">
        <f>IF(AND(ISNUMBER(J109),ISNUMBER(J110)),CN110*'Sector weights'!I97,"")</f>
        <v>6.1390368886003891E-3</v>
      </c>
      <c r="DQ110" s="45">
        <f>IF(AND(ISNUMBER(K109),ISNUMBER(K110)),CO110*'Sector weights'!J97,"")</f>
        <v>4.1002195220874872E-2</v>
      </c>
      <c r="DR110" s="45">
        <f>IF(AND(ISNUMBER(L109),ISNUMBER(L110)),CP110*'Sector weights'!K97,"")</f>
        <v>3.1653493877936687E-3</v>
      </c>
      <c r="DS110" s="45">
        <f>IF(AND(ISNUMBER(M109),ISNUMBER(M110)),CQ110*'Sector weights'!L97,"")</f>
        <v>1.2505604800075331E-2</v>
      </c>
      <c r="DT110" s="45">
        <f>IF(AND(ISNUMBER(N109),ISNUMBER(N110)),CR110*'Sector weights'!M97,"")</f>
        <v>9.5502880726765216E-3</v>
      </c>
      <c r="DU110" s="45">
        <f>IF(AND(ISNUMBER(O109),ISNUMBER(O110)),CS110*'Sector weights'!N97,"")</f>
        <v>7.7824357350627996E-3</v>
      </c>
      <c r="DV110" s="45">
        <f>IF(AND(ISNUMBER(P109),ISNUMBER(P110)),CT110*'Sector weights'!O97,"")</f>
        <v>1.341678768676904E-2</v>
      </c>
      <c r="DW110" s="45">
        <f>IF(AND(ISNUMBER(Q109),ISNUMBER(Q110)),CU110*'Sector weights'!P97,"")</f>
        <v>8.8935354267693084E-3</v>
      </c>
      <c r="DX110" s="45">
        <f>IF(AND(ISNUMBER(R109),ISNUMBER(R110)),CV110*'Sector weights'!Q97,"")</f>
        <v>8.2504757091078091E-3</v>
      </c>
      <c r="DY110" s="45">
        <f>IF(AND(ISNUMBER(S109),ISNUMBER(S110)),CW110*'Sector weights'!R97,"")</f>
        <v>2.4157136004685574E-2</v>
      </c>
      <c r="DZ110" s="45">
        <f>IF(AND(ISNUMBER(T109),ISNUMBER(T110)),CX110*'Sector weights'!S97,"")</f>
        <v>2.1858386660731286E-2</v>
      </c>
      <c r="EA110" s="45">
        <f>IF(AND(ISNUMBER(U109),ISNUMBER(U110)),CY110*'Sector weights'!T97,"")</f>
        <v>4.9340104581269237E-2</v>
      </c>
      <c r="EB110" s="45">
        <f>IF(AND(ISNUMBER(V109),ISNUMBER(V110)),CZ110*'Sector weights'!U97,"")</f>
        <v>4.1421082786922032E-2</v>
      </c>
      <c r="EC110" s="45">
        <f>IF(AND(ISNUMBER(W109),ISNUMBER(W110)),DA110*'Sector weights'!V97,"")</f>
        <v>2.9910779325830958E-2</v>
      </c>
      <c r="ED110" s="45">
        <f>IF(AND(ISNUMBER(X109),ISNUMBER(X110)),DB110*'Sector weights'!W97,"")</f>
        <v>2.3233659182178172E-2</v>
      </c>
      <c r="EE110" s="45">
        <f>IF(AND(ISNUMBER(Y109),ISNUMBER(Y110)),DC110*'Sector weights'!X97,"")</f>
        <v>4.5479148467359995E-2</v>
      </c>
      <c r="EF110" s="45">
        <f>IF(AND(ISNUMBER(Z109),ISNUMBER(Z110)),DD110*'Sector weights'!Y97,"")</f>
        <v>1.4744195179550102E-2</v>
      </c>
      <c r="EG110" s="45" t="str">
        <f>IF(AND(ISNUMBER(AA109),ISNUMBER(AA110)),DE110*'Sector weights'!Z97,"")</f>
        <v/>
      </c>
      <c r="EH110" s="46">
        <f t="shared" si="167"/>
        <v>0.78389635026502058</v>
      </c>
      <c r="EI110" s="47">
        <f t="shared" si="168"/>
        <v>-1.3148559134890194</v>
      </c>
      <c r="EK110" s="39">
        <f t="shared" si="169"/>
        <v>43830</v>
      </c>
      <c r="EL110" s="45">
        <f t="shared" si="170"/>
        <v>0.28242902812810644</v>
      </c>
      <c r="EM110" s="45">
        <f t="shared" si="136"/>
        <v>7.3848805407001478E-2</v>
      </c>
      <c r="EN110" s="45">
        <f t="shared" si="137"/>
        <v>7.8299167786764573E-2</v>
      </c>
      <c r="EO110" s="45">
        <f t="shared" si="138"/>
        <v>5.1968685015285537E-2</v>
      </c>
      <c r="EP110" s="45">
        <f t="shared" si="139"/>
        <v>4.8377875719604431E-3</v>
      </c>
      <c r="EQ110" s="45">
        <f t="shared" si="140"/>
        <v>2.3474817767730093E-2</v>
      </c>
      <c r="ER110" s="45">
        <f t="shared" si="141"/>
        <v>2.4812736266756001E-2</v>
      </c>
      <c r="ES110" s="45">
        <f t="shared" si="142"/>
        <v>7.8314395602491274E-3</v>
      </c>
      <c r="ET110" s="45">
        <f t="shared" si="143"/>
        <v>5.230563352796936E-2</v>
      </c>
      <c r="EU110" s="45">
        <f t="shared" si="144"/>
        <v>4.0379692885717912E-3</v>
      </c>
      <c r="EV110" s="45">
        <f t="shared" si="145"/>
        <v>1.5953135635658238E-2</v>
      </c>
      <c r="EW110" s="45">
        <f t="shared" si="146"/>
        <v>1.2183100571201472E-2</v>
      </c>
      <c r="EX110" s="45">
        <f t="shared" si="147"/>
        <v>9.9278887220634517E-3</v>
      </c>
      <c r="EY110" s="45">
        <f t="shared" si="148"/>
        <v>1.71155123789428E-2</v>
      </c>
      <c r="EZ110" s="45">
        <f t="shared" si="149"/>
        <v>1.1345295106633131E-2</v>
      </c>
      <c r="FA110" s="45">
        <f t="shared" si="150"/>
        <v>1.0524957421116298E-2</v>
      </c>
      <c r="FB110" s="45">
        <f t="shared" si="151"/>
        <v>3.0816747643382318E-2</v>
      </c>
      <c r="FC110" s="45">
        <f t="shared" si="152"/>
        <v>2.7884281708087273E-2</v>
      </c>
      <c r="FD110" s="45">
        <f t="shared" si="153"/>
        <v>6.294212820940967E-2</v>
      </c>
      <c r="FE110" s="45">
        <f t="shared" si="154"/>
        <v>5.2839999539375765E-2</v>
      </c>
      <c r="FF110" s="45">
        <f t="shared" si="155"/>
        <v>3.8156548778060628E-2</v>
      </c>
      <c r="FG110" s="45">
        <f t="shared" si="156"/>
        <v>2.9638687786112679E-2</v>
      </c>
      <c r="FH110" s="45">
        <f t="shared" si="157"/>
        <v>5.801678812764513E-2</v>
      </c>
      <c r="FI110" s="45">
        <f t="shared" si="158"/>
        <v>1.8808858051916389E-2</v>
      </c>
      <c r="FJ110" s="45" t="str">
        <f t="shared" si="159"/>
        <v/>
      </c>
      <c r="FK110" s="46">
        <f t="shared" si="171"/>
        <v>1</v>
      </c>
      <c r="FL110" s="47">
        <f t="shared" si="172"/>
        <v>-1.6773338886505746</v>
      </c>
    </row>
    <row r="111" spans="1:168" x14ac:dyDescent="0.2">
      <c r="A111" t="s">
        <v>68</v>
      </c>
      <c r="B111" s="11">
        <v>43921</v>
      </c>
      <c r="C111" s="2">
        <v>2397.6</v>
      </c>
      <c r="D111" s="3">
        <v>142538</v>
      </c>
      <c r="E111" s="9">
        <v>76196.899999999994</v>
      </c>
      <c r="F111" s="3">
        <v>572527</v>
      </c>
      <c r="G111" s="3">
        <v>16218</v>
      </c>
      <c r="H111" s="2">
        <v>90254</v>
      </c>
      <c r="I111" s="2">
        <v>1417034.7</v>
      </c>
      <c r="J111" s="2">
        <v>10937843.1</v>
      </c>
      <c r="K111" s="2">
        <v>2244037.800003876</v>
      </c>
      <c r="L111" s="9">
        <v>14860.171699999999</v>
      </c>
      <c r="M111" s="3">
        <v>790818</v>
      </c>
      <c r="N111" s="9">
        <v>9085.1110000000008</v>
      </c>
      <c r="O111" s="2">
        <v>99730</v>
      </c>
      <c r="P111" s="2">
        <v>32997.4</v>
      </c>
      <c r="Q111" s="3">
        <v>171039</v>
      </c>
      <c r="R111" s="3">
        <v>249560</v>
      </c>
      <c r="S111" s="2">
        <v>59549</v>
      </c>
      <c r="T111" s="2">
        <v>244753.1</v>
      </c>
      <c r="U111" s="3">
        <v>1166467</v>
      </c>
      <c r="V111" s="2">
        <v>127126.9</v>
      </c>
      <c r="W111" s="2">
        <v>120203.6</v>
      </c>
      <c r="X111" s="3">
        <v>1892596.0285047723</v>
      </c>
      <c r="Y111" s="2">
        <v>407468.3</v>
      </c>
      <c r="Z111" s="3">
        <v>159168</v>
      </c>
      <c r="AA111" s="3" t="e">
        <v>#N/A</v>
      </c>
      <c r="AC111" s="43">
        <f t="shared" si="160"/>
        <v>43921</v>
      </c>
      <c r="AD111" s="45">
        <f t="shared" si="161"/>
        <v>-2.6157595450853055</v>
      </c>
      <c r="AE111" s="45">
        <f t="shared" si="88"/>
        <v>-3.8866636997478166</v>
      </c>
      <c r="AF111" s="45">
        <f t="shared" si="89"/>
        <v>-4.6624701432498528</v>
      </c>
      <c r="AG111" s="45">
        <f t="shared" si="90"/>
        <v>-0.26774018227933016</v>
      </c>
      <c r="AH111" s="45">
        <f t="shared" si="91"/>
        <v>-5.4288879818065183</v>
      </c>
      <c r="AI111" s="45">
        <f t="shared" si="92"/>
        <v>-4.7008637256351182</v>
      </c>
      <c r="AJ111" s="45">
        <f t="shared" si="93"/>
        <v>2.9823675538921846</v>
      </c>
      <c r="AK111" s="45">
        <f t="shared" si="94"/>
        <v>-4.6126472729077221</v>
      </c>
      <c r="AL111" s="45">
        <f t="shared" si="95"/>
        <v>0.12631541226120202</v>
      </c>
      <c r="AM111" s="45">
        <f t="shared" si="96"/>
        <v>-0.58110409161902243</v>
      </c>
      <c r="AN111" s="45">
        <f t="shared" si="97"/>
        <v>-2.9918744663938512</v>
      </c>
      <c r="AO111" s="45">
        <f t="shared" si="98"/>
        <v>9.5841837060728352E-2</v>
      </c>
      <c r="AP111" s="45">
        <f t="shared" si="99"/>
        <v>6.7991420086977117</v>
      </c>
      <c r="AQ111" s="45">
        <f t="shared" si="100"/>
        <v>-1.4402800511356117</v>
      </c>
      <c r="AR111" s="45">
        <f t="shared" si="101"/>
        <v>0.96157251638038232</v>
      </c>
      <c r="AS111" s="45">
        <f t="shared" si="102"/>
        <v>1.662463998957131</v>
      </c>
      <c r="AT111" s="45">
        <f t="shared" si="103"/>
        <v>-1.391145090753132</v>
      </c>
      <c r="AU111" s="45">
        <f t="shared" si="104"/>
        <v>2.6234369254365841</v>
      </c>
      <c r="AV111" s="45">
        <f t="shared" si="105"/>
        <v>-6.2337622667232528</v>
      </c>
      <c r="AW111" s="45">
        <f t="shared" si="106"/>
        <v>-2.1270354770239641</v>
      </c>
      <c r="AX111" s="45">
        <f t="shared" si="107"/>
        <v>-0.9803638903831069</v>
      </c>
      <c r="AY111" s="45">
        <f t="shared" si="108"/>
        <v>-5.2932822887639563</v>
      </c>
      <c r="AZ111" s="45">
        <f t="shared" si="109"/>
        <v>-6.5610483588206536</v>
      </c>
      <c r="BA111" s="45">
        <f t="shared" si="110"/>
        <v>-2.2801782885770061</v>
      </c>
      <c r="BB111" s="45" t="str">
        <f t="shared" si="111"/>
        <v/>
      </c>
      <c r="BD111" s="39">
        <f t="shared" si="162"/>
        <v>43921</v>
      </c>
      <c r="BE111" s="44">
        <f>IF(AND(ISNUMBER(C110),ISNUMBER(C111)),INDEX('Country weights'!$B$6:$FB$133,MATCH(Goods!$BD111,'Country weights'!$A$6:$A$133,0),MATCH(Goods!BE$1,'Country weights'!$B$3:$FB$3,0)),"")</f>
        <v>0.17193144201681909</v>
      </c>
      <c r="BF111" s="44">
        <f>IF(AND(ISNUMBER(D110),ISNUMBER(D111)),INDEX('Country weights'!$B$6:$FB$133,MATCH(Goods!$BD111,'Country weights'!$A$6:$A$133,0),MATCH(Goods!BF$1,'Country weights'!$B$3:$FB$3,0)),"")</f>
        <v>4.8407502325000566E-2</v>
      </c>
      <c r="BG111" s="44">
        <f>IF(AND(ISNUMBER(E110),ISNUMBER(E111)),INDEX('Country weights'!$B$6:$FB$133,MATCH(Goods!$BD111,'Country weights'!$A$6:$A$133,0),MATCH(Goods!BG$1,'Country weights'!$B$3:$FB$3,0)),"")</f>
        <v>4.966896421773933E-2</v>
      </c>
      <c r="BH111" s="44">
        <f>IF(AND(ISNUMBER(F110),ISNUMBER(F111)),INDEX('Country weights'!$B$6:$FB$133,MATCH(Goods!$BD111,'Country weights'!$A$6:$A$133,0),MATCH(Goods!BH$1,'Country weights'!$B$3:$FB$3,0)),"")</f>
        <v>3.2572104435307295E-2</v>
      </c>
      <c r="BI111" s="44">
        <f>IF(AND(ISNUMBER(G110),ISNUMBER(G111)),INDEX('Country weights'!$B$6:$FB$133,MATCH(Goods!$BD111,'Country weights'!$A$6:$A$133,0),MATCH(Goods!BI$1,'Country weights'!$B$3:$FB$3,0)),"")</f>
        <v>2.9757749044416484E-3</v>
      </c>
      <c r="BJ111" s="44">
        <f>IF(AND(ISNUMBER(H110),ISNUMBER(H111)),INDEX('Country weights'!$B$6:$FB$133,MATCH(Goods!$BD111,'Country weights'!$A$6:$A$133,0),MATCH(Goods!BJ$1,'Country weights'!$B$3:$FB$3,0)),"")</f>
        <v>1.5584717434565722E-2</v>
      </c>
      <c r="BK111" s="44">
        <f>IF(AND(ISNUMBER(I110),ISNUMBER(I111)),INDEX('Country weights'!$B$6:$FB$133,MATCH(Goods!$BD111,'Country weights'!$A$6:$A$133,0),MATCH(Goods!BK$1,'Country weights'!$B$3:$FB$3,0)),"")</f>
        <v>1.4371263767397989E-2</v>
      </c>
      <c r="BL111" s="44">
        <f>IF(AND(ISNUMBER(J110),ISNUMBER(J111)),INDEX('Country weights'!$B$6:$FB$133,MATCH(Goods!$BD111,'Country weights'!$A$6:$A$133,0),MATCH(Goods!BL$1,'Country weights'!$B$3:$FB$3,0)),"")</f>
        <v>4.2175036722936262E-3</v>
      </c>
      <c r="BM111" s="44">
        <f>IF(AND(ISNUMBER(K110),ISNUMBER(K111)),INDEX('Country weights'!$B$6:$FB$133,MATCH(Goods!$BD111,'Country weights'!$A$6:$A$133,0),MATCH(Goods!BM$1,'Country weights'!$B$3:$FB$3,0)),"")</f>
        <v>2.6314767939499686E-2</v>
      </c>
      <c r="BN111" s="44">
        <f>IF(AND(ISNUMBER(L110),ISNUMBER(L111)),INDEX('Country weights'!$B$6:$FB$133,MATCH(Goods!$BD111,'Country weights'!$A$6:$A$133,0),MATCH(Goods!BN$1,'Country weights'!$B$3:$FB$3,0)),"")</f>
        <v>2.3596287106959074E-3</v>
      </c>
      <c r="BO111" s="44">
        <f>IF(AND(ISNUMBER(M110),ISNUMBER(M111)),INDEX('Country weights'!$B$6:$FB$133,MATCH(Goods!$BD111,'Country weights'!$A$6:$A$133,0),MATCH(Goods!BO$1,'Country weights'!$B$3:$FB$3,0)),"")</f>
        <v>9.6281951872277047E-3</v>
      </c>
      <c r="BP111" s="44">
        <f>IF(AND(ISNUMBER(N110),ISNUMBER(N111)),INDEX('Country weights'!$B$6:$FB$133,MATCH(Goods!$BD111,'Country weights'!$A$6:$A$133,0),MATCH(Goods!BP$1,'Country weights'!$B$3:$FB$3,0)),"")</f>
        <v>7.483449042532256E-3</v>
      </c>
      <c r="BQ111" s="44">
        <f>IF(AND(ISNUMBER(O110),ISNUMBER(O111)),INDEX('Country weights'!$B$6:$FB$133,MATCH(Goods!$BD111,'Country weights'!$A$6:$A$133,0),MATCH(Goods!BQ$1,'Country weights'!$B$3:$FB$3,0)),"")</f>
        <v>6.4205462039071204E-3</v>
      </c>
      <c r="BR111" s="44">
        <f>IF(AND(ISNUMBER(P110),ISNUMBER(P111)),INDEX('Country weights'!$B$6:$FB$133,MATCH(Goods!$BD111,'Country weights'!$A$6:$A$133,0),MATCH(Goods!BR$1,'Country weights'!$B$3:$FB$3,0)),"")</f>
        <v>1.3399358514629204E-2</v>
      </c>
      <c r="BS111" s="44">
        <f>IF(AND(ISNUMBER(Q110),ISNUMBER(Q111)),INDEX('Country weights'!$B$6:$FB$133,MATCH(Goods!$BD111,'Country weights'!$A$6:$A$133,0),MATCH(Goods!BS$1,'Country weights'!$B$3:$FB$3,0)),"")</f>
        <v>1.0688020548261448E-2</v>
      </c>
      <c r="BT111" s="44">
        <f>IF(AND(ISNUMBER(R110),ISNUMBER(R111)),INDEX('Country weights'!$B$6:$FB$133,MATCH(Goods!$BD111,'Country weights'!$A$6:$A$133,0),MATCH(Goods!BT$1,'Country weights'!$B$3:$FB$3,0)),"")</f>
        <v>7.5462552538033117E-3</v>
      </c>
      <c r="BU111" s="44">
        <f>IF(AND(ISNUMBER(S110),ISNUMBER(S111)),INDEX('Country weights'!$B$6:$FB$133,MATCH(Goods!$BD111,'Country weights'!$A$6:$A$133,0),MATCH(Goods!BU$1,'Country weights'!$B$3:$FB$3,0)),"")</f>
        <v>2.6594095992533744E-2</v>
      </c>
      <c r="BV111" s="44">
        <f>IF(AND(ISNUMBER(T110),ISNUMBER(T111)),INDEX('Country weights'!$B$6:$FB$133,MATCH(Goods!$BD111,'Country weights'!$A$6:$A$133,0),MATCH(Goods!BV$1,'Country weights'!$B$3:$FB$3,0)),"")</f>
        <v>1.7634751531071229E-2</v>
      </c>
      <c r="BW111" s="44">
        <f>IF(AND(ISNUMBER(U110),ISNUMBER(U111)),INDEX('Country weights'!$B$6:$FB$133,MATCH(Goods!$BD111,'Country weights'!$A$6:$A$133,0),MATCH(Goods!BW$1,'Country weights'!$B$3:$FB$3,0)),"")</f>
        <v>3.727209401457119E-2</v>
      </c>
      <c r="BX111" s="44">
        <f>IF(AND(ISNUMBER(V110),ISNUMBER(V111)),INDEX('Country weights'!$B$6:$FB$133,MATCH(Goods!$BD111,'Country weights'!$A$6:$A$133,0),MATCH(Goods!BX$1,'Country weights'!$B$3:$FB$3,0)),"")</f>
        <v>3.3540623218508286E-2</v>
      </c>
      <c r="BY111" s="44">
        <f>IF(AND(ISNUMBER(W110),ISNUMBER(W111)),INDEX('Country weights'!$B$6:$FB$133,MATCH(Goods!$BD111,'Country weights'!$A$6:$A$133,0),MATCH(Goods!BY$1,'Country weights'!$B$3:$FB$3,0)),"")</f>
        <v>3.2534449627151546E-2</v>
      </c>
      <c r="BZ111" s="44">
        <f>IF(AND(ISNUMBER(X110),ISNUMBER(X111)),INDEX('Country weights'!$B$6:$FB$133,MATCH(Goods!$BD111,'Country weights'!$A$6:$A$133,0),MATCH(Goods!BZ$1,'Country weights'!$B$3:$FB$3,0)),"")</f>
        <v>1.8869926704949726E-2</v>
      </c>
      <c r="CA111" s="44">
        <f>IF(AND(ISNUMBER(Y110),ISNUMBER(Y111)),INDEX('Country weights'!$B$6:$FB$133,MATCH(Goods!$BD111,'Country weights'!$A$6:$A$133,0),MATCH(Goods!CA$1,'Country weights'!$B$3:$FB$3,0)),"")</f>
        <v>3.1955574643617361E-2</v>
      </c>
      <c r="CB111" s="44">
        <f>IF(AND(ISNUMBER(Z110),ISNUMBER(Z111)),INDEX('Country weights'!$B$6:$FB$133,MATCH(Goods!$BD111,'Country weights'!$A$6:$A$133,0),MATCH(Goods!CB$1,'Country weights'!$B$3:$FB$3,0)),"")</f>
        <v>1.1547924607583814E-2</v>
      </c>
      <c r="CC111" s="44" t="str">
        <f>IF(AND(ISNUMBER(AA110),ISNUMBER(AA111)),INDEX('Country weights'!$B$6:$FB$133,MATCH(Goods!$BD111,'Country weights'!$A$6:$A$133,0),MATCH(Goods!CC$1,'Country weights'!$B$3:$FB$3,0)),"")</f>
        <v/>
      </c>
      <c r="CD111" s="46">
        <f t="shared" si="163"/>
        <v>0.63351893451410868</v>
      </c>
      <c r="CF111" s="39">
        <f t="shared" si="164"/>
        <v>43921</v>
      </c>
      <c r="CG111" s="45">
        <f t="shared" si="165"/>
        <v>0.27139116552007353</v>
      </c>
      <c r="CH111" s="45">
        <f t="shared" si="112"/>
        <v>7.6410505965583755E-2</v>
      </c>
      <c r="CI111" s="45">
        <f t="shared" si="113"/>
        <v>7.8401704371841768E-2</v>
      </c>
      <c r="CJ111" s="45">
        <f t="shared" si="114"/>
        <v>5.1414571310783613E-2</v>
      </c>
      <c r="CK111" s="45">
        <f t="shared" si="115"/>
        <v>4.6972154142858958E-3</v>
      </c>
      <c r="CL111" s="45">
        <f t="shared" si="116"/>
        <v>2.4600239370144106E-2</v>
      </c>
      <c r="CM111" s="45">
        <f t="shared" si="117"/>
        <v>2.2684821217569998E-2</v>
      </c>
      <c r="CN111" s="45">
        <f t="shared" si="118"/>
        <v>6.6572653831228163E-3</v>
      </c>
      <c r="CO111" s="45">
        <f t="shared" si="119"/>
        <v>4.1537460849031101E-2</v>
      </c>
      <c r="CP111" s="45">
        <f t="shared" si="120"/>
        <v>3.7246380212860989E-3</v>
      </c>
      <c r="CQ111" s="45">
        <f t="shared" si="121"/>
        <v>1.5197959623120438E-2</v>
      </c>
      <c r="CR111" s="45">
        <f t="shared" si="122"/>
        <v>1.1812510463119548E-2</v>
      </c>
      <c r="CS111" s="45">
        <f t="shared" si="123"/>
        <v>1.0134734502973459E-2</v>
      </c>
      <c r="CT111" s="45">
        <f t="shared" si="124"/>
        <v>2.1150683562293427E-2</v>
      </c>
      <c r="CU111" s="45">
        <f t="shared" si="125"/>
        <v>1.6870877831708157E-2</v>
      </c>
      <c r="CV111" s="45">
        <f t="shared" si="126"/>
        <v>1.191164911209967E-2</v>
      </c>
      <c r="CW111" s="45">
        <f t="shared" si="127"/>
        <v>4.1978375931148247E-2</v>
      </c>
      <c r="CX111" s="45">
        <f t="shared" si="128"/>
        <v>2.7836187002992407E-2</v>
      </c>
      <c r="CY111" s="45">
        <f t="shared" si="129"/>
        <v>5.8833433357690951E-2</v>
      </c>
      <c r="CZ111" s="45">
        <f t="shared" si="130"/>
        <v>5.2943363475367961E-2</v>
      </c>
      <c r="DA111" s="45">
        <f t="shared" si="131"/>
        <v>5.1355133768976546E-2</v>
      </c>
      <c r="DB111" s="45">
        <f t="shared" si="132"/>
        <v>2.9785892223446221E-2</v>
      </c>
      <c r="DC111" s="45">
        <f t="shared" si="133"/>
        <v>5.0441388414264827E-2</v>
      </c>
      <c r="DD111" s="45">
        <f t="shared" si="134"/>
        <v>1.8228223307075658E-2</v>
      </c>
      <c r="DE111" s="45" t="str">
        <f t="shared" si="135"/>
        <v/>
      </c>
      <c r="DF111" s="46">
        <f t="shared" si="166"/>
        <v>1.0000000000000002</v>
      </c>
      <c r="DG111" s="47">
        <f>SUMPRODUCT(AD111:BB111,CG111:DE111,'Sector weights'!B98:Z98)</f>
        <v>-1.9896136257959463</v>
      </c>
      <c r="DI111" s="45">
        <f>IF(AND(ISNUMBER(C110),ISNUMBER(C111)),CG111*'Sector weights'!B98,"")</f>
        <v>0.21985622372097693</v>
      </c>
      <c r="DJ111" s="45">
        <f>IF(AND(ISNUMBER(D110),ISNUMBER(D111)),CH111*'Sector weights'!C98,"")</f>
        <v>5.3400143519542337E-2</v>
      </c>
      <c r="DK111" s="45">
        <f>IF(AND(ISNUMBER(E110),ISNUMBER(E111)),CI111*'Sector weights'!D98,"")</f>
        <v>6.0608304887084873E-2</v>
      </c>
      <c r="DL111" s="45">
        <f>IF(AND(ISNUMBER(F110),ISNUMBER(F111)),CJ111*'Sector weights'!E98,"")</f>
        <v>4.0193557191001414E-2</v>
      </c>
      <c r="DM111" s="45">
        <f>IF(AND(ISNUMBER(G110),ISNUMBER(G111)),CK111*'Sector weights'!F98,"")</f>
        <v>3.5401488590836258E-3</v>
      </c>
      <c r="DN111" s="45">
        <f>IF(AND(ISNUMBER(H110),ISNUMBER(H111)),CL111*'Sector weights'!G98,"")</f>
        <v>1.7449651872739898E-2</v>
      </c>
      <c r="DO111" s="45">
        <f>IF(AND(ISNUMBER(I110),ISNUMBER(I111)),CM111*'Sector weights'!H98,"")</f>
        <v>1.8552936845663434E-2</v>
      </c>
      <c r="DP111" s="45">
        <f>IF(AND(ISNUMBER(J110),ISNUMBER(J111)),CN111*'Sector weights'!I98,"")</f>
        <v>5.6671392366852797E-3</v>
      </c>
      <c r="DQ111" s="45">
        <f>IF(AND(ISNUMBER(K110),ISNUMBER(K111)),CO111*'Sector weights'!J98,"")</f>
        <v>3.8573191034733251E-2</v>
      </c>
      <c r="DR111" s="45">
        <f>IF(AND(ISNUMBER(L110),ISNUMBER(L111)),CP111*'Sector weights'!K98,"")</f>
        <v>3.213763585973126E-3</v>
      </c>
      <c r="DS111" s="45">
        <f>IF(AND(ISNUMBER(M110),ISNUMBER(M111)),CQ111*'Sector weights'!L98,"")</f>
        <v>1.2678894024555239E-2</v>
      </c>
      <c r="DT111" s="45">
        <f>IF(AND(ISNUMBER(N110),ISNUMBER(N111)),CR111*'Sector weights'!M98,"")</f>
        <v>9.9408042079966331E-3</v>
      </c>
      <c r="DU111" s="45">
        <f>IF(AND(ISNUMBER(O110),ISNUMBER(O111)),CS111*'Sector weights'!N98,"")</f>
        <v>8.1370258905868204E-3</v>
      </c>
      <c r="DV111" s="45">
        <f>IF(AND(ISNUMBER(P110),ISNUMBER(P111)),CT111*'Sector weights'!O98,"")</f>
        <v>1.3956718136259802E-2</v>
      </c>
      <c r="DW111" s="45">
        <f>IF(AND(ISNUMBER(Q110),ISNUMBER(Q111)),CU111*'Sector weights'!P98,"")</f>
        <v>9.3909412756194542E-3</v>
      </c>
      <c r="DX111" s="45">
        <f>IF(AND(ISNUMBER(R110),ISNUMBER(R111)),CV111*'Sector weights'!Q98,"")</f>
        <v>7.7923807645894029E-3</v>
      </c>
      <c r="DY111" s="45">
        <f>IF(AND(ISNUMBER(S110),ISNUMBER(S111)),CW111*'Sector weights'!R98,"")</f>
        <v>2.7139711755166957E-2</v>
      </c>
      <c r="DZ111" s="45">
        <f>IF(AND(ISNUMBER(T110),ISNUMBER(T111)),CX111*'Sector weights'!S98,"")</f>
        <v>2.3604703592465987E-2</v>
      </c>
      <c r="EA111" s="45">
        <f>IF(AND(ISNUMBER(U110),ISNUMBER(U111)),CY111*'Sector weights'!T98,"")</f>
        <v>5.1600242549452779E-2</v>
      </c>
      <c r="EB111" s="45">
        <f>IF(AND(ISNUMBER(V110),ISNUMBER(V111)),CZ111*'Sector weights'!U98,"")</f>
        <v>4.1501218753565917E-2</v>
      </c>
      <c r="EC111" s="45">
        <f>IF(AND(ISNUMBER(W110),ISNUMBER(W111)),DA111*'Sector weights'!V98,"")</f>
        <v>3.2217684987454961E-2</v>
      </c>
      <c r="ED111" s="45">
        <f>IF(AND(ISNUMBER(X110),ISNUMBER(X111)),DB111*'Sector weights'!W98,"")</f>
        <v>2.4534592915811525E-2</v>
      </c>
      <c r="EE111" s="45">
        <f>IF(AND(ISNUMBER(Y110),ISNUMBER(Y111)),DC111*'Sector weights'!X98,"")</f>
        <v>4.3301109232346958E-2</v>
      </c>
      <c r="EF111" s="45">
        <f>IF(AND(ISNUMBER(Z110),ISNUMBER(Z111)),DD111*'Sector weights'!Y98,"")</f>
        <v>1.4683726353625604E-2</v>
      </c>
      <c r="EG111" s="45" t="str">
        <f>IF(AND(ISNUMBER(AA110),ISNUMBER(AA111)),DE111*'Sector weights'!Z98,"")</f>
        <v/>
      </c>
      <c r="EH111" s="46">
        <f t="shared" si="167"/>
        <v>0.78153481519298218</v>
      </c>
      <c r="EI111" s="47">
        <f t="shared" si="168"/>
        <v>-1.9896136257959463</v>
      </c>
      <c r="EK111" s="39">
        <f t="shared" si="169"/>
        <v>43921</v>
      </c>
      <c r="EL111" s="45">
        <f t="shared" si="170"/>
        <v>0.28131340977649022</v>
      </c>
      <c r="EM111" s="45">
        <f t="shared" si="136"/>
        <v>6.8327274078450864E-2</v>
      </c>
      <c r="EN111" s="45">
        <f t="shared" si="137"/>
        <v>7.7550358229555055E-2</v>
      </c>
      <c r="EO111" s="45">
        <f t="shared" si="138"/>
        <v>5.1429004069481581E-2</v>
      </c>
      <c r="EP111" s="45">
        <f t="shared" si="139"/>
        <v>4.5297391623039425E-3</v>
      </c>
      <c r="EQ111" s="45">
        <f t="shared" si="140"/>
        <v>2.2327414637863707E-2</v>
      </c>
      <c r="ER111" s="45">
        <f t="shared" si="141"/>
        <v>2.373910475259149E-2</v>
      </c>
      <c r="ES111" s="45">
        <f t="shared" si="142"/>
        <v>7.2512946659783915E-3</v>
      </c>
      <c r="ET111" s="45">
        <f t="shared" si="143"/>
        <v>4.9355691243528906E-2</v>
      </c>
      <c r="EU111" s="45">
        <f t="shared" si="144"/>
        <v>4.1121182620374504E-3</v>
      </c>
      <c r="EV111" s="45">
        <f t="shared" si="145"/>
        <v>1.6223070013105526E-2</v>
      </c>
      <c r="EW111" s="45">
        <f t="shared" si="146"/>
        <v>1.2719592287826587E-2</v>
      </c>
      <c r="EX111" s="45">
        <f t="shared" si="147"/>
        <v>1.0411597452095038E-2</v>
      </c>
      <c r="EY111" s="45">
        <f t="shared" si="148"/>
        <v>1.7858088807999564E-2</v>
      </c>
      <c r="EZ111" s="45">
        <f t="shared" si="149"/>
        <v>1.2016024229580324E-2</v>
      </c>
      <c r="FA111" s="45">
        <f t="shared" si="150"/>
        <v>9.9706124578279372E-3</v>
      </c>
      <c r="FB111" s="45">
        <f t="shared" si="151"/>
        <v>3.4726171153956112E-2</v>
      </c>
      <c r="FC111" s="45">
        <f t="shared" si="152"/>
        <v>3.0203009685035392E-2</v>
      </c>
      <c r="FD111" s="45">
        <f t="shared" si="153"/>
        <v>6.602424043861857E-2</v>
      </c>
      <c r="FE111" s="45">
        <f t="shared" si="154"/>
        <v>5.3102200883166209E-2</v>
      </c>
      <c r="FF111" s="45">
        <f t="shared" si="155"/>
        <v>4.1223608163251872E-2</v>
      </c>
      <c r="FG111" s="45">
        <f t="shared" si="156"/>
        <v>3.1392834252372069E-2</v>
      </c>
      <c r="FH111" s="45">
        <f t="shared" si="157"/>
        <v>5.54052210990175E-2</v>
      </c>
      <c r="FI111" s="45">
        <f t="shared" si="158"/>
        <v>1.8788320197865777E-2</v>
      </c>
      <c r="FJ111" s="45" t="str">
        <f t="shared" si="159"/>
        <v/>
      </c>
      <c r="FK111" s="46">
        <f t="shared" si="171"/>
        <v>1</v>
      </c>
      <c r="FL111" s="47">
        <f t="shared" si="172"/>
        <v>-2.5457773436550695</v>
      </c>
    </row>
    <row r="112" spans="1:168" x14ac:dyDescent="0.2">
      <c r="A112" t="s">
        <v>69</v>
      </c>
      <c r="B112" s="11">
        <v>44012</v>
      </c>
      <c r="C112" s="2">
        <v>2029.8</v>
      </c>
      <c r="D112" s="3">
        <v>111825</v>
      </c>
      <c r="E112" s="9">
        <v>77112.399999999994</v>
      </c>
      <c r="F112" s="3">
        <v>453120</v>
      </c>
      <c r="G112" s="3">
        <v>12825</v>
      </c>
      <c r="H112" s="2">
        <v>88354</v>
      </c>
      <c r="I112" s="2">
        <v>1157762.7</v>
      </c>
      <c r="J112" s="2">
        <v>9884172.0999999996</v>
      </c>
      <c r="K112" s="2">
        <v>1676851.0851438527</v>
      </c>
      <c r="L112" s="9">
        <v>12788.3542</v>
      </c>
      <c r="M112" s="3">
        <v>648418</v>
      </c>
      <c r="N112" s="9">
        <v>7498.0559999999996</v>
      </c>
      <c r="O112" s="2">
        <v>76867.899999999994</v>
      </c>
      <c r="P112" s="2">
        <v>29332.5</v>
      </c>
      <c r="Q112" s="3">
        <v>160615</v>
      </c>
      <c r="R112" s="3">
        <v>226355</v>
      </c>
      <c r="S112" s="2">
        <v>60939.1</v>
      </c>
      <c r="T112" s="2">
        <v>196757.2</v>
      </c>
      <c r="U112" s="3">
        <v>1203881</v>
      </c>
      <c r="V112" s="2">
        <v>124376</v>
      </c>
      <c r="W112" s="2">
        <v>103241.7</v>
      </c>
      <c r="X112" s="3">
        <v>1910170.2431862876</v>
      </c>
      <c r="Y112" s="2">
        <v>368507.9</v>
      </c>
      <c r="Z112" s="3">
        <v>138341</v>
      </c>
      <c r="AA112" s="3" t="e">
        <v>#N/A</v>
      </c>
      <c r="AC112" s="43">
        <f t="shared" si="160"/>
        <v>44012</v>
      </c>
      <c r="AD112" s="45">
        <f t="shared" si="161"/>
        <v>-15.340340340340342</v>
      </c>
      <c r="AE112" s="45">
        <f t="shared" si="88"/>
        <v>-21.547236526399981</v>
      </c>
      <c r="AF112" s="45">
        <f t="shared" si="89"/>
        <v>1.2014924491678736</v>
      </c>
      <c r="AG112" s="45">
        <f t="shared" si="90"/>
        <v>-20.856134295849806</v>
      </c>
      <c r="AH112" s="45">
        <f t="shared" si="91"/>
        <v>-20.921198668146502</v>
      </c>
      <c r="AI112" s="45">
        <f t="shared" si="92"/>
        <v>-2.1051698539676922</v>
      </c>
      <c r="AJ112" s="45">
        <f t="shared" si="93"/>
        <v>-18.29679964788442</v>
      </c>
      <c r="AK112" s="45">
        <f t="shared" si="94"/>
        <v>-9.6332612414233623</v>
      </c>
      <c r="AL112" s="45">
        <f t="shared" si="95"/>
        <v>-25.275274545689186</v>
      </c>
      <c r="AM112" s="45">
        <f t="shared" si="96"/>
        <v>-13.942083186024012</v>
      </c>
      <c r="AN112" s="45">
        <f t="shared" si="97"/>
        <v>-18.00667157297886</v>
      </c>
      <c r="AO112" s="45">
        <f t="shared" si="98"/>
        <v>-17.468746391761215</v>
      </c>
      <c r="AP112" s="45">
        <f t="shared" si="99"/>
        <v>-22.923994785921998</v>
      </c>
      <c r="AQ112" s="45">
        <f t="shared" si="100"/>
        <v>-11.106632643784064</v>
      </c>
      <c r="AR112" s="45">
        <f t="shared" si="101"/>
        <v>-6.0945164553113607</v>
      </c>
      <c r="AS112" s="45">
        <f t="shared" si="102"/>
        <v>-9.2983651226158042</v>
      </c>
      <c r="AT112" s="45">
        <f t="shared" si="103"/>
        <v>2.3343800903457668</v>
      </c>
      <c r="AU112" s="45">
        <f t="shared" si="104"/>
        <v>-19.609925267545126</v>
      </c>
      <c r="AV112" s="45">
        <f t="shared" si="105"/>
        <v>3.2074632201339659</v>
      </c>
      <c r="AW112" s="45">
        <f t="shared" si="106"/>
        <v>-2.1639007951896883</v>
      </c>
      <c r="AX112" s="45">
        <f t="shared" si="107"/>
        <v>-14.110975045672514</v>
      </c>
      <c r="AY112" s="45">
        <f t="shared" si="108"/>
        <v>0.92857717213956636</v>
      </c>
      <c r="AZ112" s="45">
        <f t="shared" si="109"/>
        <v>-9.5615781644854287</v>
      </c>
      <c r="BA112" s="45">
        <f t="shared" si="110"/>
        <v>-13.084916566143946</v>
      </c>
      <c r="BB112" s="45" t="str">
        <f t="shared" si="111"/>
        <v/>
      </c>
      <c r="BD112" s="39">
        <f t="shared" si="162"/>
        <v>44012</v>
      </c>
      <c r="BE112" s="44">
        <f>IF(AND(ISNUMBER(C111),ISNUMBER(C112)),INDEX('Country weights'!$B$6:$FB$133,MATCH(Goods!$BD112,'Country weights'!$A$6:$A$133,0),MATCH(Goods!BE$1,'Country weights'!$B$3:$FB$3,0)),"")</f>
        <v>0.17193144201681909</v>
      </c>
      <c r="BF112" s="44">
        <f>IF(AND(ISNUMBER(D111),ISNUMBER(D112)),INDEX('Country weights'!$B$6:$FB$133,MATCH(Goods!$BD112,'Country weights'!$A$6:$A$133,0),MATCH(Goods!BF$1,'Country weights'!$B$3:$FB$3,0)),"")</f>
        <v>4.8407502325000566E-2</v>
      </c>
      <c r="BG112" s="44">
        <f>IF(AND(ISNUMBER(E111),ISNUMBER(E112)),INDEX('Country weights'!$B$6:$FB$133,MATCH(Goods!$BD112,'Country weights'!$A$6:$A$133,0),MATCH(Goods!BG$1,'Country weights'!$B$3:$FB$3,0)),"")</f>
        <v>4.966896421773933E-2</v>
      </c>
      <c r="BH112" s="44">
        <f>IF(AND(ISNUMBER(F111),ISNUMBER(F112)),INDEX('Country weights'!$B$6:$FB$133,MATCH(Goods!$BD112,'Country weights'!$A$6:$A$133,0),MATCH(Goods!BH$1,'Country weights'!$B$3:$FB$3,0)),"")</f>
        <v>3.2572104435307295E-2</v>
      </c>
      <c r="BI112" s="44">
        <f>IF(AND(ISNUMBER(G111),ISNUMBER(G112)),INDEX('Country weights'!$B$6:$FB$133,MATCH(Goods!$BD112,'Country weights'!$A$6:$A$133,0),MATCH(Goods!BI$1,'Country weights'!$B$3:$FB$3,0)),"")</f>
        <v>2.9757749044416484E-3</v>
      </c>
      <c r="BJ112" s="44">
        <f>IF(AND(ISNUMBER(H111),ISNUMBER(H112)),INDEX('Country weights'!$B$6:$FB$133,MATCH(Goods!$BD112,'Country weights'!$A$6:$A$133,0),MATCH(Goods!BJ$1,'Country weights'!$B$3:$FB$3,0)),"")</f>
        <v>1.5584717434565722E-2</v>
      </c>
      <c r="BK112" s="44">
        <f>IF(AND(ISNUMBER(I111),ISNUMBER(I112)),INDEX('Country weights'!$B$6:$FB$133,MATCH(Goods!$BD112,'Country weights'!$A$6:$A$133,0),MATCH(Goods!BK$1,'Country weights'!$B$3:$FB$3,0)),"")</f>
        <v>1.4371263767397989E-2</v>
      </c>
      <c r="BL112" s="44">
        <f>IF(AND(ISNUMBER(J111),ISNUMBER(J112)),INDEX('Country weights'!$B$6:$FB$133,MATCH(Goods!$BD112,'Country weights'!$A$6:$A$133,0),MATCH(Goods!BL$1,'Country weights'!$B$3:$FB$3,0)),"")</f>
        <v>4.2175036722936262E-3</v>
      </c>
      <c r="BM112" s="44">
        <f>IF(AND(ISNUMBER(K111),ISNUMBER(K112)),INDEX('Country weights'!$B$6:$FB$133,MATCH(Goods!$BD112,'Country weights'!$A$6:$A$133,0),MATCH(Goods!BM$1,'Country weights'!$B$3:$FB$3,0)),"")</f>
        <v>2.6314767939499686E-2</v>
      </c>
      <c r="BN112" s="44">
        <f>IF(AND(ISNUMBER(L111),ISNUMBER(L112)),INDEX('Country weights'!$B$6:$FB$133,MATCH(Goods!$BD112,'Country weights'!$A$6:$A$133,0),MATCH(Goods!BN$1,'Country weights'!$B$3:$FB$3,0)),"")</f>
        <v>2.3596287106959074E-3</v>
      </c>
      <c r="BO112" s="44">
        <f>IF(AND(ISNUMBER(M111),ISNUMBER(M112)),INDEX('Country weights'!$B$6:$FB$133,MATCH(Goods!$BD112,'Country weights'!$A$6:$A$133,0),MATCH(Goods!BO$1,'Country weights'!$B$3:$FB$3,0)),"")</f>
        <v>9.6281951872277047E-3</v>
      </c>
      <c r="BP112" s="44">
        <f>IF(AND(ISNUMBER(N111),ISNUMBER(N112)),INDEX('Country weights'!$B$6:$FB$133,MATCH(Goods!$BD112,'Country weights'!$A$6:$A$133,0),MATCH(Goods!BP$1,'Country weights'!$B$3:$FB$3,0)),"")</f>
        <v>7.483449042532256E-3</v>
      </c>
      <c r="BQ112" s="44">
        <f>IF(AND(ISNUMBER(O111),ISNUMBER(O112)),INDEX('Country weights'!$B$6:$FB$133,MATCH(Goods!$BD112,'Country weights'!$A$6:$A$133,0),MATCH(Goods!BQ$1,'Country weights'!$B$3:$FB$3,0)),"")</f>
        <v>6.4205462039071204E-3</v>
      </c>
      <c r="BR112" s="44">
        <f>IF(AND(ISNUMBER(P111),ISNUMBER(P112)),INDEX('Country weights'!$B$6:$FB$133,MATCH(Goods!$BD112,'Country weights'!$A$6:$A$133,0),MATCH(Goods!BR$1,'Country weights'!$B$3:$FB$3,0)),"")</f>
        <v>1.3399358514629204E-2</v>
      </c>
      <c r="BS112" s="44">
        <f>IF(AND(ISNUMBER(Q111),ISNUMBER(Q112)),INDEX('Country weights'!$B$6:$FB$133,MATCH(Goods!$BD112,'Country weights'!$A$6:$A$133,0),MATCH(Goods!BS$1,'Country weights'!$B$3:$FB$3,0)),"")</f>
        <v>1.0688020548261448E-2</v>
      </c>
      <c r="BT112" s="44">
        <f>IF(AND(ISNUMBER(R111),ISNUMBER(R112)),INDEX('Country weights'!$B$6:$FB$133,MATCH(Goods!$BD112,'Country weights'!$A$6:$A$133,0),MATCH(Goods!BT$1,'Country weights'!$B$3:$FB$3,0)),"")</f>
        <v>7.5462552538033117E-3</v>
      </c>
      <c r="BU112" s="44">
        <f>IF(AND(ISNUMBER(S111),ISNUMBER(S112)),INDEX('Country weights'!$B$6:$FB$133,MATCH(Goods!$BD112,'Country weights'!$A$6:$A$133,0),MATCH(Goods!BU$1,'Country weights'!$B$3:$FB$3,0)),"")</f>
        <v>2.6594095992533744E-2</v>
      </c>
      <c r="BV112" s="44">
        <f>IF(AND(ISNUMBER(T111),ISNUMBER(T112)),INDEX('Country weights'!$B$6:$FB$133,MATCH(Goods!$BD112,'Country weights'!$A$6:$A$133,0),MATCH(Goods!BV$1,'Country weights'!$B$3:$FB$3,0)),"")</f>
        <v>1.7634751531071229E-2</v>
      </c>
      <c r="BW112" s="44">
        <f>IF(AND(ISNUMBER(U111),ISNUMBER(U112)),INDEX('Country weights'!$B$6:$FB$133,MATCH(Goods!$BD112,'Country weights'!$A$6:$A$133,0),MATCH(Goods!BW$1,'Country weights'!$B$3:$FB$3,0)),"")</f>
        <v>3.727209401457119E-2</v>
      </c>
      <c r="BX112" s="44">
        <f>IF(AND(ISNUMBER(V111),ISNUMBER(V112)),INDEX('Country weights'!$B$6:$FB$133,MATCH(Goods!$BD112,'Country weights'!$A$6:$A$133,0),MATCH(Goods!BX$1,'Country weights'!$B$3:$FB$3,0)),"")</f>
        <v>3.3540623218508286E-2</v>
      </c>
      <c r="BY112" s="44">
        <f>IF(AND(ISNUMBER(W111),ISNUMBER(W112)),INDEX('Country weights'!$B$6:$FB$133,MATCH(Goods!$BD112,'Country weights'!$A$6:$A$133,0),MATCH(Goods!BY$1,'Country weights'!$B$3:$FB$3,0)),"")</f>
        <v>3.2534449627151546E-2</v>
      </c>
      <c r="BZ112" s="44">
        <f>IF(AND(ISNUMBER(X111),ISNUMBER(X112)),INDEX('Country weights'!$B$6:$FB$133,MATCH(Goods!$BD112,'Country weights'!$A$6:$A$133,0),MATCH(Goods!BZ$1,'Country weights'!$B$3:$FB$3,0)),"")</f>
        <v>1.8869926704949726E-2</v>
      </c>
      <c r="CA112" s="44">
        <f>IF(AND(ISNUMBER(Y111),ISNUMBER(Y112)),INDEX('Country weights'!$B$6:$FB$133,MATCH(Goods!$BD112,'Country weights'!$A$6:$A$133,0),MATCH(Goods!CA$1,'Country weights'!$B$3:$FB$3,0)),"")</f>
        <v>3.1955574643617361E-2</v>
      </c>
      <c r="CB112" s="44">
        <f>IF(AND(ISNUMBER(Z111),ISNUMBER(Z112)),INDEX('Country weights'!$B$6:$FB$133,MATCH(Goods!$BD112,'Country weights'!$A$6:$A$133,0),MATCH(Goods!CB$1,'Country weights'!$B$3:$FB$3,0)),"")</f>
        <v>1.1547924607583814E-2</v>
      </c>
      <c r="CC112" s="44" t="str">
        <f>IF(AND(ISNUMBER(AA111),ISNUMBER(AA112)),INDEX('Country weights'!$B$6:$FB$133,MATCH(Goods!$BD112,'Country weights'!$A$6:$A$133,0),MATCH(Goods!CC$1,'Country weights'!$B$3:$FB$3,0)),"")</f>
        <v/>
      </c>
      <c r="CD112" s="46">
        <f t="shared" si="163"/>
        <v>0.63351893451410868</v>
      </c>
      <c r="CF112" s="39">
        <f t="shared" si="164"/>
        <v>44012</v>
      </c>
      <c r="CG112" s="45">
        <f t="shared" si="165"/>
        <v>0.27139116552007353</v>
      </c>
      <c r="CH112" s="45">
        <f t="shared" si="112"/>
        <v>7.6410505965583755E-2</v>
      </c>
      <c r="CI112" s="45">
        <f t="shared" si="113"/>
        <v>7.8401704371841768E-2</v>
      </c>
      <c r="CJ112" s="45">
        <f t="shared" si="114"/>
        <v>5.1414571310783613E-2</v>
      </c>
      <c r="CK112" s="45">
        <f t="shared" si="115"/>
        <v>4.6972154142858958E-3</v>
      </c>
      <c r="CL112" s="45">
        <f t="shared" si="116"/>
        <v>2.4600239370144106E-2</v>
      </c>
      <c r="CM112" s="45">
        <f t="shared" si="117"/>
        <v>2.2684821217569998E-2</v>
      </c>
      <c r="CN112" s="45">
        <f t="shared" si="118"/>
        <v>6.6572653831228163E-3</v>
      </c>
      <c r="CO112" s="45">
        <f t="shared" si="119"/>
        <v>4.1537460849031101E-2</v>
      </c>
      <c r="CP112" s="45">
        <f t="shared" si="120"/>
        <v>3.7246380212860989E-3</v>
      </c>
      <c r="CQ112" s="45">
        <f t="shared" si="121"/>
        <v>1.5197959623120438E-2</v>
      </c>
      <c r="CR112" s="45">
        <f t="shared" si="122"/>
        <v>1.1812510463119548E-2</v>
      </c>
      <c r="CS112" s="45">
        <f t="shared" si="123"/>
        <v>1.0134734502973459E-2</v>
      </c>
      <c r="CT112" s="45">
        <f t="shared" si="124"/>
        <v>2.1150683562293427E-2</v>
      </c>
      <c r="CU112" s="45">
        <f t="shared" si="125"/>
        <v>1.6870877831708157E-2</v>
      </c>
      <c r="CV112" s="45">
        <f t="shared" si="126"/>
        <v>1.191164911209967E-2</v>
      </c>
      <c r="CW112" s="45">
        <f t="shared" si="127"/>
        <v>4.1978375931148247E-2</v>
      </c>
      <c r="CX112" s="45">
        <f t="shared" si="128"/>
        <v>2.7836187002992407E-2</v>
      </c>
      <c r="CY112" s="45">
        <f t="shared" si="129"/>
        <v>5.8833433357690951E-2</v>
      </c>
      <c r="CZ112" s="45">
        <f t="shared" si="130"/>
        <v>5.2943363475367961E-2</v>
      </c>
      <c r="DA112" s="45">
        <f t="shared" si="131"/>
        <v>5.1355133768976546E-2</v>
      </c>
      <c r="DB112" s="45">
        <f t="shared" si="132"/>
        <v>2.9785892223446221E-2</v>
      </c>
      <c r="DC112" s="45">
        <f t="shared" si="133"/>
        <v>5.0441388414264827E-2</v>
      </c>
      <c r="DD112" s="45">
        <f t="shared" si="134"/>
        <v>1.8228223307075658E-2</v>
      </c>
      <c r="DE112" s="45" t="str">
        <f t="shared" si="135"/>
        <v/>
      </c>
      <c r="DF112" s="46">
        <f t="shared" si="166"/>
        <v>1.0000000000000002</v>
      </c>
      <c r="DG112" s="47">
        <f>SUMPRODUCT(AD112:BB112,CG112:DE112,'Sector weights'!B99:Z99)</f>
        <v>-9.0844164635854483</v>
      </c>
      <c r="DI112" s="45">
        <f>IF(AND(ISNUMBER(C111),ISNUMBER(C112)),CG112*'Sector weights'!B99,"")</f>
        <v>0.22210037152299836</v>
      </c>
      <c r="DJ112" s="45">
        <f>IF(AND(ISNUMBER(D111),ISNUMBER(D112)),CH112*'Sector weights'!C99,"")</f>
        <v>5.3275616696369883E-2</v>
      </c>
      <c r="DK112" s="45">
        <f>IF(AND(ISNUMBER(E111),ISNUMBER(E112)),CI112*'Sector weights'!D99,"")</f>
        <v>6.0130274541932295E-2</v>
      </c>
      <c r="DL112" s="45">
        <f>IF(AND(ISNUMBER(F111),ISNUMBER(F112)),CJ112*'Sector weights'!E99,"")</f>
        <v>4.0043626845791901E-2</v>
      </c>
      <c r="DM112" s="45">
        <f>IF(AND(ISNUMBER(G111),ISNUMBER(G112)),CK112*'Sector weights'!F99,"")</f>
        <v>3.5333691831581013E-3</v>
      </c>
      <c r="DN112" s="45">
        <f>IF(AND(ISNUMBER(H111),ISNUMBER(H112)),CL112*'Sector weights'!G99,"")</f>
        <v>1.7636027166608306E-2</v>
      </c>
      <c r="DO112" s="45">
        <f>IF(AND(ISNUMBER(I111),ISNUMBER(I112)),CM112*'Sector weights'!H99,"")</f>
        <v>1.8782102026354008E-2</v>
      </c>
      <c r="DP112" s="45">
        <f>IF(AND(ISNUMBER(J111),ISNUMBER(J112)),CN112*'Sector weights'!I99,"")</f>
        <v>5.6901889657970843E-3</v>
      </c>
      <c r="DQ112" s="45">
        <f>IF(AND(ISNUMBER(K111),ISNUMBER(K112)),CO112*'Sector weights'!J99,"")</f>
        <v>3.871035528982706E-2</v>
      </c>
      <c r="DR112" s="45">
        <f>IF(AND(ISNUMBER(L111),ISNUMBER(L112)),CP112*'Sector weights'!K99,"")</f>
        <v>3.2382748884365732E-3</v>
      </c>
      <c r="DS112" s="45">
        <f>IF(AND(ISNUMBER(M111),ISNUMBER(M112)),CQ112*'Sector weights'!L99,"")</f>
        <v>1.2903136492768764E-2</v>
      </c>
      <c r="DT112" s="45">
        <f>IF(AND(ISNUMBER(N111),ISNUMBER(N112)),CR112*'Sector weights'!M99,"")</f>
        <v>1.0035720316995476E-2</v>
      </c>
      <c r="DU112" s="45">
        <f>IF(AND(ISNUMBER(O111),ISNUMBER(O112)),CS112*'Sector weights'!N99,"")</f>
        <v>8.3536200749090919E-3</v>
      </c>
      <c r="DV112" s="45">
        <f>IF(AND(ISNUMBER(P111),ISNUMBER(P112)),CT112*'Sector weights'!O99,"")</f>
        <v>1.3872563383604215E-2</v>
      </c>
      <c r="DW112" s="45">
        <f>IF(AND(ISNUMBER(Q111),ISNUMBER(Q112)),CU112*'Sector weights'!P99,"")</f>
        <v>9.7593560232335438E-3</v>
      </c>
      <c r="DX112" s="45">
        <f>IF(AND(ISNUMBER(R111),ISNUMBER(R112)),CV112*'Sector weights'!Q99,"")</f>
        <v>7.9504656402279578E-3</v>
      </c>
      <c r="DY112" s="45">
        <f>IF(AND(ISNUMBER(S111),ISNUMBER(S112)),CW112*'Sector weights'!R99,"")</f>
        <v>2.7094109831447739E-2</v>
      </c>
      <c r="DZ112" s="45">
        <f>IF(AND(ISNUMBER(T111),ISNUMBER(T112)),CX112*'Sector weights'!S99,"")</f>
        <v>2.3682103538700452E-2</v>
      </c>
      <c r="EA112" s="45">
        <f>IF(AND(ISNUMBER(U111),ISNUMBER(U112)),CY112*'Sector weights'!T99,"")</f>
        <v>5.2551735247860436E-2</v>
      </c>
      <c r="EB112" s="45">
        <f>IF(AND(ISNUMBER(V111),ISNUMBER(V112)),CZ112*'Sector weights'!U99,"")</f>
        <v>4.1671856198106989E-2</v>
      </c>
      <c r="EC112" s="45">
        <f>IF(AND(ISNUMBER(W111),ISNUMBER(W112)),DA112*'Sector weights'!V99,"")</f>
        <v>3.0818607959288504E-2</v>
      </c>
      <c r="ED112" s="45">
        <f>IF(AND(ISNUMBER(X111),ISNUMBER(X112)),DB112*'Sector weights'!W99,"")</f>
        <v>2.5063872295822048E-2</v>
      </c>
      <c r="EE112" s="45">
        <f>IF(AND(ISNUMBER(Y111),ISNUMBER(Y112)),DC112*'Sector weights'!X99,"")</f>
        <v>4.3711038306689119E-2</v>
      </c>
      <c r="EF112" s="45">
        <f>IF(AND(ISNUMBER(Z111),ISNUMBER(Z112)),DD112*'Sector weights'!Y99,"")</f>
        <v>1.4859057489785917E-2</v>
      </c>
      <c r="EG112" s="45" t="str">
        <f>IF(AND(ISNUMBER(AA111),ISNUMBER(AA112)),DE112*'Sector weights'!Z99,"")</f>
        <v/>
      </c>
      <c r="EH112" s="46">
        <f t="shared" si="167"/>
        <v>0.7854674499267138</v>
      </c>
      <c r="EI112" s="47">
        <f t="shared" si="168"/>
        <v>-9.0844164635854483</v>
      </c>
      <c r="EK112" s="39">
        <f t="shared" si="169"/>
        <v>44012</v>
      </c>
      <c r="EL112" s="45">
        <f t="shared" si="170"/>
        <v>0.2827620311239134</v>
      </c>
      <c r="EM112" s="45">
        <f t="shared" si="136"/>
        <v>6.7826638393915159E-2</v>
      </c>
      <c r="EN112" s="45">
        <f t="shared" si="137"/>
        <v>7.6553489960077409E-2</v>
      </c>
      <c r="EO112" s="45">
        <f t="shared" si="138"/>
        <v>5.0980631787514656E-2</v>
      </c>
      <c r="EP112" s="45">
        <f t="shared" si="139"/>
        <v>4.4984285262078955E-3</v>
      </c>
      <c r="EQ112" s="45">
        <f t="shared" si="140"/>
        <v>2.2452906442213226E-2</v>
      </c>
      <c r="ER112" s="45">
        <f t="shared" si="141"/>
        <v>2.3912005555553482E-2</v>
      </c>
      <c r="ES112" s="45">
        <f t="shared" si="142"/>
        <v>7.2443345250372809E-3</v>
      </c>
      <c r="ET112" s="45">
        <f t="shared" si="143"/>
        <v>4.9283207462561103E-2</v>
      </c>
      <c r="EU112" s="45">
        <f t="shared" si="144"/>
        <v>4.1227359437220638E-3</v>
      </c>
      <c r="EV112" s="45">
        <f t="shared" si="145"/>
        <v>1.6427334441386034E-2</v>
      </c>
      <c r="EW112" s="45">
        <f t="shared" si="146"/>
        <v>1.2776748823814197E-2</v>
      </c>
      <c r="EX112" s="45">
        <f t="shared" si="147"/>
        <v>1.0635221199412537E-2</v>
      </c>
      <c r="EY112" s="45">
        <f t="shared" si="148"/>
        <v>1.7661538215108165E-2</v>
      </c>
      <c r="EZ112" s="45">
        <f t="shared" si="149"/>
        <v>1.2424901915597034E-2</v>
      </c>
      <c r="FA112" s="45">
        <f t="shared" si="150"/>
        <v>1.0121954310098729E-2</v>
      </c>
      <c r="FB112" s="45">
        <f t="shared" si="151"/>
        <v>3.4494249041097366E-2</v>
      </c>
      <c r="FC112" s="45">
        <f t="shared" si="152"/>
        <v>3.0150330915571427E-2</v>
      </c>
      <c r="FD112" s="45">
        <f t="shared" si="153"/>
        <v>6.6905045209401937E-2</v>
      </c>
      <c r="FE112" s="45">
        <f t="shared" si="154"/>
        <v>5.3053574915160502E-2</v>
      </c>
      <c r="FF112" s="45">
        <f t="shared" si="155"/>
        <v>3.92360090315187E-2</v>
      </c>
      <c r="FG112" s="45">
        <f t="shared" si="156"/>
        <v>3.1909498347971736E-2</v>
      </c>
      <c r="FH112" s="45">
        <f t="shared" si="157"/>
        <v>5.5649713187691581E-2</v>
      </c>
      <c r="FI112" s="45">
        <f t="shared" si="158"/>
        <v>1.8917470725454386E-2</v>
      </c>
      <c r="FJ112" s="45" t="str">
        <f t="shared" si="159"/>
        <v/>
      </c>
      <c r="FK112" s="46">
        <f t="shared" si="171"/>
        <v>1</v>
      </c>
      <c r="FL112" s="47">
        <f t="shared" si="172"/>
        <v>-11.565617982556819</v>
      </c>
    </row>
    <row r="113" spans="1:168" x14ac:dyDescent="0.2">
      <c r="A113" t="s">
        <v>70</v>
      </c>
      <c r="B113" s="11">
        <v>44104</v>
      </c>
      <c r="C113" s="2">
        <v>2416.6</v>
      </c>
      <c r="D113" s="3">
        <v>137590</v>
      </c>
      <c r="E113" s="9">
        <v>70857.7</v>
      </c>
      <c r="F113" s="3">
        <v>572033</v>
      </c>
      <c r="G113" s="3">
        <v>14795</v>
      </c>
      <c r="H113" s="2">
        <v>94655</v>
      </c>
      <c r="I113" s="2">
        <v>1191371.8</v>
      </c>
      <c r="J113" s="2">
        <v>10235308.300000001</v>
      </c>
      <c r="K113" s="2">
        <v>1979722.1057053406</v>
      </c>
      <c r="L113" s="9">
        <v>14297.666499999999</v>
      </c>
      <c r="M113" s="3">
        <v>793956</v>
      </c>
      <c r="N113" s="9">
        <v>9143.0630000000001</v>
      </c>
      <c r="O113" s="2">
        <v>95681.3</v>
      </c>
      <c r="P113" s="2">
        <v>33021.5</v>
      </c>
      <c r="Q113" s="3">
        <v>171098</v>
      </c>
      <c r="R113" s="3">
        <v>250617</v>
      </c>
      <c r="S113" s="2">
        <v>63781.2</v>
      </c>
      <c r="T113" s="2">
        <v>247874.7</v>
      </c>
      <c r="U113" s="3">
        <v>1268064</v>
      </c>
      <c r="V113" s="2">
        <v>131247.4</v>
      </c>
      <c r="W113" s="2">
        <v>112785.2</v>
      </c>
      <c r="X113" s="3">
        <v>1935497.4264787373</v>
      </c>
      <c r="Y113" s="2">
        <v>347500.4</v>
      </c>
      <c r="Z113" s="3">
        <v>158465</v>
      </c>
      <c r="AA113" s="3" t="e">
        <v>#N/A</v>
      </c>
      <c r="AC113" s="43">
        <f t="shared" si="160"/>
        <v>44104</v>
      </c>
      <c r="AD113" s="45">
        <f t="shared" si="161"/>
        <v>19.05606463691003</v>
      </c>
      <c r="AE113" s="45">
        <f t="shared" si="88"/>
        <v>23.040465012295996</v>
      </c>
      <c r="AF113" s="45">
        <f t="shared" si="89"/>
        <v>-8.1111468453841429</v>
      </c>
      <c r="AG113" s="45">
        <f t="shared" si="90"/>
        <v>26.243158545197744</v>
      </c>
      <c r="AH113" s="45">
        <f t="shared" si="91"/>
        <v>15.36062378167642</v>
      </c>
      <c r="AI113" s="45">
        <f t="shared" si="92"/>
        <v>7.1315390361500253</v>
      </c>
      <c r="AJ113" s="45">
        <f t="shared" si="93"/>
        <v>2.9029351178786467</v>
      </c>
      <c r="AK113" s="45">
        <f t="shared" si="94"/>
        <v>3.5525099770369328</v>
      </c>
      <c r="AL113" s="45">
        <f t="shared" si="95"/>
        <v>18.061891317886779</v>
      </c>
      <c r="AM113" s="45">
        <f t="shared" si="96"/>
        <v>11.802240353962045</v>
      </c>
      <c r="AN113" s="45">
        <f t="shared" si="97"/>
        <v>22.445089433050903</v>
      </c>
      <c r="AO113" s="45">
        <f t="shared" si="98"/>
        <v>21.939113284830093</v>
      </c>
      <c r="AP113" s="45">
        <f t="shared" si="99"/>
        <v>24.474975900213238</v>
      </c>
      <c r="AQ113" s="45">
        <f t="shared" si="100"/>
        <v>12.5764936503878</v>
      </c>
      <c r="AR113" s="45">
        <f t="shared" si="101"/>
        <v>6.5267876599321317</v>
      </c>
      <c r="AS113" s="45">
        <f t="shared" si="102"/>
        <v>10.718561551545136</v>
      </c>
      <c r="AT113" s="45">
        <f t="shared" si="103"/>
        <v>4.6638365187539721</v>
      </c>
      <c r="AU113" s="45">
        <f t="shared" si="104"/>
        <v>25.979989550572991</v>
      </c>
      <c r="AV113" s="45">
        <f t="shared" si="105"/>
        <v>5.3313408883436164</v>
      </c>
      <c r="AW113" s="45">
        <f t="shared" si="106"/>
        <v>5.5246992989001154</v>
      </c>
      <c r="AX113" s="45">
        <f t="shared" si="107"/>
        <v>9.2438423621463031</v>
      </c>
      <c r="AY113" s="45">
        <f t="shared" si="108"/>
        <v>1.3259123569113074</v>
      </c>
      <c r="AZ113" s="45">
        <f t="shared" si="109"/>
        <v>-5.700691898328369</v>
      </c>
      <c r="BA113" s="45">
        <f t="shared" si="110"/>
        <v>14.546663678880446</v>
      </c>
      <c r="BB113" s="45" t="str">
        <f t="shared" si="111"/>
        <v/>
      </c>
      <c r="BD113" s="39">
        <f t="shared" si="162"/>
        <v>44104</v>
      </c>
      <c r="BE113" s="44">
        <f>IF(AND(ISNUMBER(C112),ISNUMBER(C113)),INDEX('Country weights'!$B$6:$FB$133,MATCH(Goods!$BD113,'Country weights'!$A$6:$A$133,0),MATCH(Goods!BE$1,'Country weights'!$B$3:$FB$3,0)),"")</f>
        <v>0.17193144201681909</v>
      </c>
      <c r="BF113" s="44">
        <f>IF(AND(ISNUMBER(D112),ISNUMBER(D113)),INDEX('Country weights'!$B$6:$FB$133,MATCH(Goods!$BD113,'Country weights'!$A$6:$A$133,0),MATCH(Goods!BF$1,'Country weights'!$B$3:$FB$3,0)),"")</f>
        <v>4.8407502325000566E-2</v>
      </c>
      <c r="BG113" s="44">
        <f>IF(AND(ISNUMBER(E112),ISNUMBER(E113)),INDEX('Country weights'!$B$6:$FB$133,MATCH(Goods!$BD113,'Country weights'!$A$6:$A$133,0),MATCH(Goods!BG$1,'Country weights'!$B$3:$FB$3,0)),"")</f>
        <v>4.966896421773933E-2</v>
      </c>
      <c r="BH113" s="44">
        <f>IF(AND(ISNUMBER(F112),ISNUMBER(F113)),INDEX('Country weights'!$B$6:$FB$133,MATCH(Goods!$BD113,'Country weights'!$A$6:$A$133,0),MATCH(Goods!BH$1,'Country weights'!$B$3:$FB$3,0)),"")</f>
        <v>3.2572104435307295E-2</v>
      </c>
      <c r="BI113" s="44">
        <f>IF(AND(ISNUMBER(G112),ISNUMBER(G113)),INDEX('Country weights'!$B$6:$FB$133,MATCH(Goods!$BD113,'Country weights'!$A$6:$A$133,0),MATCH(Goods!BI$1,'Country weights'!$B$3:$FB$3,0)),"")</f>
        <v>2.9757749044416484E-3</v>
      </c>
      <c r="BJ113" s="44">
        <f>IF(AND(ISNUMBER(H112),ISNUMBER(H113)),INDEX('Country weights'!$B$6:$FB$133,MATCH(Goods!$BD113,'Country weights'!$A$6:$A$133,0),MATCH(Goods!BJ$1,'Country weights'!$B$3:$FB$3,0)),"")</f>
        <v>1.5584717434565722E-2</v>
      </c>
      <c r="BK113" s="44">
        <f>IF(AND(ISNUMBER(I112),ISNUMBER(I113)),INDEX('Country weights'!$B$6:$FB$133,MATCH(Goods!$BD113,'Country weights'!$A$6:$A$133,0),MATCH(Goods!BK$1,'Country weights'!$B$3:$FB$3,0)),"")</f>
        <v>1.4371263767397989E-2</v>
      </c>
      <c r="BL113" s="44">
        <f>IF(AND(ISNUMBER(J112),ISNUMBER(J113)),INDEX('Country weights'!$B$6:$FB$133,MATCH(Goods!$BD113,'Country weights'!$A$6:$A$133,0),MATCH(Goods!BL$1,'Country weights'!$B$3:$FB$3,0)),"")</f>
        <v>4.2175036722936262E-3</v>
      </c>
      <c r="BM113" s="44">
        <f>IF(AND(ISNUMBER(K112),ISNUMBER(K113)),INDEX('Country weights'!$B$6:$FB$133,MATCH(Goods!$BD113,'Country weights'!$A$6:$A$133,0),MATCH(Goods!BM$1,'Country weights'!$B$3:$FB$3,0)),"")</f>
        <v>2.6314767939499686E-2</v>
      </c>
      <c r="BN113" s="44">
        <f>IF(AND(ISNUMBER(L112),ISNUMBER(L113)),INDEX('Country weights'!$B$6:$FB$133,MATCH(Goods!$BD113,'Country weights'!$A$6:$A$133,0),MATCH(Goods!BN$1,'Country weights'!$B$3:$FB$3,0)),"")</f>
        <v>2.3596287106959074E-3</v>
      </c>
      <c r="BO113" s="44">
        <f>IF(AND(ISNUMBER(M112),ISNUMBER(M113)),INDEX('Country weights'!$B$6:$FB$133,MATCH(Goods!$BD113,'Country weights'!$A$6:$A$133,0),MATCH(Goods!BO$1,'Country weights'!$B$3:$FB$3,0)),"")</f>
        <v>9.6281951872277047E-3</v>
      </c>
      <c r="BP113" s="44">
        <f>IF(AND(ISNUMBER(N112),ISNUMBER(N113)),INDEX('Country weights'!$B$6:$FB$133,MATCH(Goods!$BD113,'Country weights'!$A$6:$A$133,0),MATCH(Goods!BP$1,'Country weights'!$B$3:$FB$3,0)),"")</f>
        <v>7.483449042532256E-3</v>
      </c>
      <c r="BQ113" s="44">
        <f>IF(AND(ISNUMBER(O112),ISNUMBER(O113)),INDEX('Country weights'!$B$6:$FB$133,MATCH(Goods!$BD113,'Country weights'!$A$6:$A$133,0),MATCH(Goods!BQ$1,'Country weights'!$B$3:$FB$3,0)),"")</f>
        <v>6.4205462039071204E-3</v>
      </c>
      <c r="BR113" s="44">
        <f>IF(AND(ISNUMBER(P112),ISNUMBER(P113)),INDEX('Country weights'!$B$6:$FB$133,MATCH(Goods!$BD113,'Country weights'!$A$6:$A$133,0),MATCH(Goods!BR$1,'Country weights'!$B$3:$FB$3,0)),"")</f>
        <v>1.3399358514629204E-2</v>
      </c>
      <c r="BS113" s="44">
        <f>IF(AND(ISNUMBER(Q112),ISNUMBER(Q113)),INDEX('Country weights'!$B$6:$FB$133,MATCH(Goods!$BD113,'Country weights'!$A$6:$A$133,0),MATCH(Goods!BS$1,'Country weights'!$B$3:$FB$3,0)),"")</f>
        <v>1.0688020548261448E-2</v>
      </c>
      <c r="BT113" s="44">
        <f>IF(AND(ISNUMBER(R112),ISNUMBER(R113)),INDEX('Country weights'!$B$6:$FB$133,MATCH(Goods!$BD113,'Country weights'!$A$6:$A$133,0),MATCH(Goods!BT$1,'Country weights'!$B$3:$FB$3,0)),"")</f>
        <v>7.5462552538033117E-3</v>
      </c>
      <c r="BU113" s="44">
        <f>IF(AND(ISNUMBER(S112),ISNUMBER(S113)),INDEX('Country weights'!$B$6:$FB$133,MATCH(Goods!$BD113,'Country weights'!$A$6:$A$133,0),MATCH(Goods!BU$1,'Country weights'!$B$3:$FB$3,0)),"")</f>
        <v>2.6594095992533744E-2</v>
      </c>
      <c r="BV113" s="44">
        <f>IF(AND(ISNUMBER(T112),ISNUMBER(T113)),INDEX('Country weights'!$B$6:$FB$133,MATCH(Goods!$BD113,'Country weights'!$A$6:$A$133,0),MATCH(Goods!BV$1,'Country weights'!$B$3:$FB$3,0)),"")</f>
        <v>1.7634751531071229E-2</v>
      </c>
      <c r="BW113" s="44">
        <f>IF(AND(ISNUMBER(U112),ISNUMBER(U113)),INDEX('Country weights'!$B$6:$FB$133,MATCH(Goods!$BD113,'Country weights'!$A$6:$A$133,0),MATCH(Goods!BW$1,'Country weights'!$B$3:$FB$3,0)),"")</f>
        <v>3.727209401457119E-2</v>
      </c>
      <c r="BX113" s="44">
        <f>IF(AND(ISNUMBER(V112),ISNUMBER(V113)),INDEX('Country weights'!$B$6:$FB$133,MATCH(Goods!$BD113,'Country weights'!$A$6:$A$133,0),MATCH(Goods!BX$1,'Country weights'!$B$3:$FB$3,0)),"")</f>
        <v>3.3540623218508286E-2</v>
      </c>
      <c r="BY113" s="44">
        <f>IF(AND(ISNUMBER(W112),ISNUMBER(W113)),INDEX('Country weights'!$B$6:$FB$133,MATCH(Goods!$BD113,'Country weights'!$A$6:$A$133,0),MATCH(Goods!BY$1,'Country weights'!$B$3:$FB$3,0)),"")</f>
        <v>3.2534449627151546E-2</v>
      </c>
      <c r="BZ113" s="44">
        <f>IF(AND(ISNUMBER(X112),ISNUMBER(X113)),INDEX('Country weights'!$B$6:$FB$133,MATCH(Goods!$BD113,'Country weights'!$A$6:$A$133,0),MATCH(Goods!BZ$1,'Country weights'!$B$3:$FB$3,0)),"")</f>
        <v>1.8869926704949726E-2</v>
      </c>
      <c r="CA113" s="44">
        <f>IF(AND(ISNUMBER(Y112),ISNUMBER(Y113)),INDEX('Country weights'!$B$6:$FB$133,MATCH(Goods!$BD113,'Country weights'!$A$6:$A$133,0),MATCH(Goods!CA$1,'Country weights'!$B$3:$FB$3,0)),"")</f>
        <v>3.1955574643617361E-2</v>
      </c>
      <c r="CB113" s="44">
        <f>IF(AND(ISNUMBER(Z112),ISNUMBER(Z113)),INDEX('Country weights'!$B$6:$FB$133,MATCH(Goods!$BD113,'Country weights'!$A$6:$A$133,0),MATCH(Goods!CB$1,'Country weights'!$B$3:$FB$3,0)),"")</f>
        <v>1.1547924607583814E-2</v>
      </c>
      <c r="CC113" s="44" t="str">
        <f>IF(AND(ISNUMBER(AA112),ISNUMBER(AA113)),INDEX('Country weights'!$B$6:$FB$133,MATCH(Goods!$BD113,'Country weights'!$A$6:$A$133,0),MATCH(Goods!CC$1,'Country weights'!$B$3:$FB$3,0)),"")</f>
        <v/>
      </c>
      <c r="CD113" s="46">
        <f t="shared" si="163"/>
        <v>0.63351893451410868</v>
      </c>
      <c r="CF113" s="39">
        <f t="shared" si="164"/>
        <v>44104</v>
      </c>
      <c r="CG113" s="45">
        <f t="shared" si="165"/>
        <v>0.27139116552007353</v>
      </c>
      <c r="CH113" s="45">
        <f t="shared" si="112"/>
        <v>7.6410505965583755E-2</v>
      </c>
      <c r="CI113" s="45">
        <f t="shared" si="113"/>
        <v>7.8401704371841768E-2</v>
      </c>
      <c r="CJ113" s="45">
        <f t="shared" si="114"/>
        <v>5.1414571310783613E-2</v>
      </c>
      <c r="CK113" s="45">
        <f t="shared" si="115"/>
        <v>4.6972154142858958E-3</v>
      </c>
      <c r="CL113" s="45">
        <f t="shared" si="116"/>
        <v>2.4600239370144106E-2</v>
      </c>
      <c r="CM113" s="45">
        <f t="shared" si="117"/>
        <v>2.2684821217569998E-2</v>
      </c>
      <c r="CN113" s="45">
        <f t="shared" si="118"/>
        <v>6.6572653831228163E-3</v>
      </c>
      <c r="CO113" s="45">
        <f t="shared" si="119"/>
        <v>4.1537460849031101E-2</v>
      </c>
      <c r="CP113" s="45">
        <f t="shared" si="120"/>
        <v>3.7246380212860989E-3</v>
      </c>
      <c r="CQ113" s="45">
        <f t="shared" si="121"/>
        <v>1.5197959623120438E-2</v>
      </c>
      <c r="CR113" s="45">
        <f t="shared" si="122"/>
        <v>1.1812510463119548E-2</v>
      </c>
      <c r="CS113" s="45">
        <f t="shared" si="123"/>
        <v>1.0134734502973459E-2</v>
      </c>
      <c r="CT113" s="45">
        <f t="shared" si="124"/>
        <v>2.1150683562293427E-2</v>
      </c>
      <c r="CU113" s="45">
        <f t="shared" si="125"/>
        <v>1.6870877831708157E-2</v>
      </c>
      <c r="CV113" s="45">
        <f t="shared" si="126"/>
        <v>1.191164911209967E-2</v>
      </c>
      <c r="CW113" s="45">
        <f t="shared" si="127"/>
        <v>4.1978375931148247E-2</v>
      </c>
      <c r="CX113" s="45">
        <f t="shared" si="128"/>
        <v>2.7836187002992407E-2</v>
      </c>
      <c r="CY113" s="45">
        <f t="shared" si="129"/>
        <v>5.8833433357690951E-2</v>
      </c>
      <c r="CZ113" s="45">
        <f t="shared" si="130"/>
        <v>5.2943363475367961E-2</v>
      </c>
      <c r="DA113" s="45">
        <f t="shared" si="131"/>
        <v>5.1355133768976546E-2</v>
      </c>
      <c r="DB113" s="45">
        <f t="shared" si="132"/>
        <v>2.9785892223446221E-2</v>
      </c>
      <c r="DC113" s="45">
        <f t="shared" si="133"/>
        <v>5.0441388414264827E-2</v>
      </c>
      <c r="DD113" s="45">
        <f t="shared" si="134"/>
        <v>1.8228223307075658E-2</v>
      </c>
      <c r="DE113" s="45" t="str">
        <f t="shared" si="135"/>
        <v/>
      </c>
      <c r="DF113" s="46">
        <f t="shared" si="166"/>
        <v>1.0000000000000002</v>
      </c>
      <c r="DG113" s="47">
        <f>SUMPRODUCT(AD113:BB113,CG113:DE113,'Sector weights'!B100:Z100)</f>
        <v>9.8096884628671024</v>
      </c>
      <c r="DI113" s="45">
        <f>IF(AND(ISNUMBER(C112),ISNUMBER(C113)),CG113*'Sector weights'!B100,"")</f>
        <v>0.22661145574587405</v>
      </c>
      <c r="DJ113" s="45">
        <f>IF(AND(ISNUMBER(D112),ISNUMBER(D113)),CH113*'Sector weights'!C100,"")</f>
        <v>5.5380877512194102E-2</v>
      </c>
      <c r="DK113" s="45">
        <f>IF(AND(ISNUMBER(E112),ISNUMBER(E113)),CI113*'Sector weights'!D100,"")</f>
        <v>6.1135798704456762E-2</v>
      </c>
      <c r="DL113" s="45">
        <f>IF(AND(ISNUMBER(F112),ISNUMBER(F113)),CJ113*'Sector weights'!E100,"")</f>
        <v>4.1082769713198401E-2</v>
      </c>
      <c r="DM113" s="45">
        <f>IF(AND(ISNUMBER(G112),ISNUMBER(G113)),CK113*'Sector weights'!F100,"")</f>
        <v>3.666349442408655E-3</v>
      </c>
      <c r="DN113" s="45">
        <f>IF(AND(ISNUMBER(H112),ISNUMBER(H113)),CL113*'Sector weights'!G100,"")</f>
        <v>2.0386714339536767E-2</v>
      </c>
      <c r="DO113" s="45">
        <f>IF(AND(ISNUMBER(I112),ISNUMBER(I113)),CM113*'Sector weights'!H100,"")</f>
        <v>1.9210851984786125E-2</v>
      </c>
      <c r="DP113" s="45">
        <f>IF(AND(ISNUMBER(J112),ISNUMBER(J113)),CN113*'Sector weights'!I100,"")</f>
        <v>5.8731335836959137E-3</v>
      </c>
      <c r="DQ113" s="45">
        <f>IF(AND(ISNUMBER(K112),ISNUMBER(K113)),CO113*'Sector weights'!J100,"")</f>
        <v>3.884791109279831E-2</v>
      </c>
      <c r="DR113" s="45">
        <f>IF(AND(ISNUMBER(L112),ISNUMBER(L113)),CP113*'Sector weights'!K100,"")</f>
        <v>3.268668573065145E-3</v>
      </c>
      <c r="DS113" s="45">
        <f>IF(AND(ISNUMBER(M112),ISNUMBER(M113)),CQ113*'Sector weights'!L100,"")</f>
        <v>1.2884969172852695E-2</v>
      </c>
      <c r="DT113" s="45">
        <f>IF(AND(ISNUMBER(N112),ISNUMBER(N113)),CR113*'Sector weights'!M100,"")</f>
        <v>1.0062246829157202E-2</v>
      </c>
      <c r="DU113" s="45">
        <f>IF(AND(ISNUMBER(O112),ISNUMBER(O113)),CS113*'Sector weights'!N100,"")</f>
        <v>8.5243091227927108E-3</v>
      </c>
      <c r="DV113" s="45">
        <f>IF(AND(ISNUMBER(P112),ISNUMBER(P113)),CT113*'Sector weights'!O100,"")</f>
        <v>1.4182798864991254E-2</v>
      </c>
      <c r="DW113" s="45">
        <f>IF(AND(ISNUMBER(Q112),ISNUMBER(Q113)),CU113*'Sector weights'!P100,"")</f>
        <v>1.0064576195859369E-2</v>
      </c>
      <c r="DX113" s="45">
        <f>IF(AND(ISNUMBER(R112),ISNUMBER(R113)),CV113*'Sector weights'!Q100,"")</f>
        <v>8.7756640013582753E-3</v>
      </c>
      <c r="DY113" s="45">
        <f>IF(AND(ISNUMBER(S112),ISNUMBER(S113)),CW113*'Sector weights'!R100,"")</f>
        <v>2.8835504142572528E-2</v>
      </c>
      <c r="DZ113" s="45">
        <f>IF(AND(ISNUMBER(T112),ISNUMBER(T113)),CX113*'Sector weights'!S100,"")</f>
        <v>2.3511002038540646E-2</v>
      </c>
      <c r="EA113" s="45">
        <f>IF(AND(ISNUMBER(U112),ISNUMBER(U113)),CY113*'Sector weights'!T100,"")</f>
        <v>5.3927638525481492E-2</v>
      </c>
      <c r="EB113" s="45">
        <f>IF(AND(ISNUMBER(V112),ISNUMBER(V113)),CZ113*'Sector weights'!U100,"")</f>
        <v>4.3022399977605513E-2</v>
      </c>
      <c r="EC113" s="45">
        <f>IF(AND(ISNUMBER(W112),ISNUMBER(W113)),DA113*'Sector weights'!V100,"")</f>
        <v>3.1547116153533596E-2</v>
      </c>
      <c r="ED113" s="45">
        <f>IF(AND(ISNUMBER(X112),ISNUMBER(X113)),DB113*'Sector weights'!W100,"")</f>
        <v>2.6158336388386581E-2</v>
      </c>
      <c r="EE113" s="45">
        <f>IF(AND(ISNUMBER(Y112),ISNUMBER(Y113)),DC113*'Sector weights'!X100,"")</f>
        <v>4.5774862353491069E-2</v>
      </c>
      <c r="EF113" s="45">
        <f>IF(AND(ISNUMBER(Z112),ISNUMBER(Z113)),DD113*'Sector weights'!Y100,"")</f>
        <v>1.5258680901612896E-2</v>
      </c>
      <c r="EG113" s="45" t="str">
        <f>IF(AND(ISNUMBER(AA112),ISNUMBER(AA113)),DE113*'Sector weights'!Z100,"")</f>
        <v/>
      </c>
      <c r="EH113" s="46">
        <f t="shared" si="167"/>
        <v>0.80799463536024985</v>
      </c>
      <c r="EI113" s="47">
        <f t="shared" si="168"/>
        <v>9.8096884628671024</v>
      </c>
      <c r="EK113" s="39">
        <f t="shared" si="169"/>
        <v>44104</v>
      </c>
      <c r="EL113" s="45">
        <f t="shared" si="170"/>
        <v>0.2804615845559888</v>
      </c>
      <c r="EM113" s="45">
        <f t="shared" si="136"/>
        <v>6.8541145062803746E-2</v>
      </c>
      <c r="EN113" s="45">
        <f t="shared" si="137"/>
        <v>7.5663619569947951E-2</v>
      </c>
      <c r="EO113" s="45">
        <f t="shared" si="138"/>
        <v>5.0845349604185644E-2</v>
      </c>
      <c r="EP113" s="45">
        <f t="shared" si="139"/>
        <v>4.5375913180091699E-3</v>
      </c>
      <c r="EQ113" s="45">
        <f t="shared" si="140"/>
        <v>2.5231249623887928E-2</v>
      </c>
      <c r="ER113" s="45">
        <f t="shared" si="141"/>
        <v>2.3775964770138401E-2</v>
      </c>
      <c r="ES113" s="45">
        <f t="shared" si="142"/>
        <v>7.2687779431571814E-3</v>
      </c>
      <c r="ET113" s="45">
        <f t="shared" si="143"/>
        <v>4.8079417105879305E-2</v>
      </c>
      <c r="EU113" s="45">
        <f t="shared" si="144"/>
        <v>4.0454087564675313E-3</v>
      </c>
      <c r="EV113" s="45">
        <f t="shared" si="145"/>
        <v>1.5946849903412844E-2</v>
      </c>
      <c r="EW113" s="45">
        <f t="shared" si="146"/>
        <v>1.2453358461558203E-2</v>
      </c>
      <c r="EX113" s="45">
        <f t="shared" si="147"/>
        <v>1.0549957573656525E-2</v>
      </c>
      <c r="EY113" s="45">
        <f t="shared" si="148"/>
        <v>1.7553085434370189E-2</v>
      </c>
      <c r="EZ113" s="45">
        <f t="shared" si="149"/>
        <v>1.2456241360280826E-2</v>
      </c>
      <c r="FA113" s="45">
        <f t="shared" si="150"/>
        <v>1.0861042409576874E-2</v>
      </c>
      <c r="FB113" s="45">
        <f t="shared" si="151"/>
        <v>3.5687742072341884E-2</v>
      </c>
      <c r="FC113" s="45">
        <f t="shared" si="152"/>
        <v>2.9097967993386625E-2</v>
      </c>
      <c r="FD113" s="45">
        <f t="shared" si="153"/>
        <v>6.6742570018967384E-2</v>
      </c>
      <c r="FE113" s="45">
        <f t="shared" si="154"/>
        <v>5.3245898047854845E-2</v>
      </c>
      <c r="FF113" s="45">
        <f t="shared" si="155"/>
        <v>3.9043719813149629E-2</v>
      </c>
      <c r="FG113" s="45">
        <f t="shared" si="156"/>
        <v>3.2374393645229725E-2</v>
      </c>
      <c r="FH113" s="45">
        <f t="shared" si="157"/>
        <v>5.6652433506668071E-2</v>
      </c>
      <c r="FI113" s="45">
        <f t="shared" si="158"/>
        <v>1.8884631449080983E-2</v>
      </c>
      <c r="FJ113" s="45" t="str">
        <f t="shared" si="159"/>
        <v/>
      </c>
      <c r="FK113" s="46">
        <f t="shared" si="171"/>
        <v>1.0000000000000002</v>
      </c>
      <c r="FL113" s="47">
        <f t="shared" si="172"/>
        <v>12.140784150743018</v>
      </c>
    </row>
    <row r="114" spans="1:168" x14ac:dyDescent="0.2">
      <c r="A114" t="s">
        <v>71</v>
      </c>
      <c r="B114" s="11">
        <v>44196</v>
      </c>
      <c r="C114" s="2">
        <v>2586.6999999999998</v>
      </c>
      <c r="D114" s="3">
        <v>162593</v>
      </c>
      <c r="E114" s="9">
        <v>76214</v>
      </c>
      <c r="F114" s="3">
        <v>587364</v>
      </c>
      <c r="G114" s="3">
        <v>16157</v>
      </c>
      <c r="H114" s="2">
        <v>99895</v>
      </c>
      <c r="I114" s="2">
        <v>1334955.3999999999</v>
      </c>
      <c r="J114" s="2">
        <v>11057867</v>
      </c>
      <c r="K114" s="2">
        <v>2225253.5848344909</v>
      </c>
      <c r="L114" s="9">
        <v>15176.9355</v>
      </c>
      <c r="M114" s="3">
        <v>826006</v>
      </c>
      <c r="N114" s="9">
        <v>9649.89</v>
      </c>
      <c r="O114" s="2">
        <v>97758.9</v>
      </c>
      <c r="P114" s="2">
        <v>33929.4</v>
      </c>
      <c r="Q114" s="3">
        <v>178022</v>
      </c>
      <c r="R114" s="3">
        <v>247064</v>
      </c>
      <c r="S114" s="2">
        <v>59573.9</v>
      </c>
      <c r="T114" s="2">
        <v>258425.3</v>
      </c>
      <c r="U114" s="3">
        <v>1340837</v>
      </c>
      <c r="V114" s="2">
        <v>132595.29999999999</v>
      </c>
      <c r="W114" s="2">
        <v>119216.4</v>
      </c>
      <c r="X114" s="3">
        <v>2046559.3809136581</v>
      </c>
      <c r="Y114" s="2">
        <v>376730.8</v>
      </c>
      <c r="Z114" s="3">
        <v>167645</v>
      </c>
      <c r="AA114" s="3" t="e">
        <v>#N/A</v>
      </c>
      <c r="AC114" s="43">
        <f t="shared" si="160"/>
        <v>44196</v>
      </c>
      <c r="AD114" s="45">
        <f t="shared" si="161"/>
        <v>7.0388148638583115</v>
      </c>
      <c r="AE114" s="45">
        <f t="shared" si="88"/>
        <v>18.172105530925208</v>
      </c>
      <c r="AF114" s="45">
        <f t="shared" si="89"/>
        <v>7.5592349173061013</v>
      </c>
      <c r="AG114" s="45">
        <f t="shared" si="90"/>
        <v>2.6800901346600625</v>
      </c>
      <c r="AH114" s="45">
        <f t="shared" si="91"/>
        <v>9.2058127745860077</v>
      </c>
      <c r="AI114" s="45">
        <f t="shared" si="92"/>
        <v>5.5358935080027427</v>
      </c>
      <c r="AJ114" s="45">
        <f t="shared" si="93"/>
        <v>12.0519555692018</v>
      </c>
      <c r="AK114" s="45">
        <f t="shared" si="94"/>
        <v>8.0364819103690301</v>
      </c>
      <c r="AL114" s="45">
        <f t="shared" si="95"/>
        <v>12.402320427779024</v>
      </c>
      <c r="AM114" s="45">
        <f t="shared" si="96"/>
        <v>6.1497377911283735</v>
      </c>
      <c r="AN114" s="45">
        <f t="shared" si="97"/>
        <v>4.036747628332038</v>
      </c>
      <c r="AO114" s="45">
        <f t="shared" si="98"/>
        <v>5.5432955017372221</v>
      </c>
      <c r="AP114" s="45">
        <f t="shared" si="99"/>
        <v>2.171375179894075</v>
      </c>
      <c r="AQ114" s="45">
        <f t="shared" si="100"/>
        <v>2.7494208318822544</v>
      </c>
      <c r="AR114" s="45">
        <f t="shared" si="101"/>
        <v>4.0468035862488261</v>
      </c>
      <c r="AS114" s="45">
        <f t="shared" si="102"/>
        <v>-1.4177011136515039</v>
      </c>
      <c r="AT114" s="45">
        <f t="shared" si="103"/>
        <v>-6.596457890412843</v>
      </c>
      <c r="AU114" s="45">
        <f t="shared" si="104"/>
        <v>4.256424717811047</v>
      </c>
      <c r="AV114" s="45">
        <f t="shared" si="105"/>
        <v>5.7389059227294537</v>
      </c>
      <c r="AW114" s="45">
        <f t="shared" si="106"/>
        <v>1.0269917727893985</v>
      </c>
      <c r="AX114" s="45">
        <f t="shared" si="107"/>
        <v>5.7021665963264745</v>
      </c>
      <c r="AY114" s="45">
        <f t="shared" si="108"/>
        <v>5.7381607908916887</v>
      </c>
      <c r="AZ114" s="45">
        <f t="shared" si="109"/>
        <v>8.4116162168446316</v>
      </c>
      <c r="BA114" s="45">
        <f t="shared" si="110"/>
        <v>5.7930773356892784</v>
      </c>
      <c r="BB114" s="45" t="str">
        <f t="shared" si="111"/>
        <v/>
      </c>
      <c r="BD114" s="39">
        <f t="shared" si="162"/>
        <v>44196</v>
      </c>
      <c r="BE114" s="44">
        <f>IF(AND(ISNUMBER(C113),ISNUMBER(C114)),INDEX('Country weights'!$B$6:$FB$133,MATCH(Goods!$BD114,'Country weights'!$A$6:$A$133,0),MATCH(Goods!BE$1,'Country weights'!$B$3:$FB$3,0)),"")</f>
        <v>0.17193144201681909</v>
      </c>
      <c r="BF114" s="44">
        <f>IF(AND(ISNUMBER(D113),ISNUMBER(D114)),INDEX('Country weights'!$B$6:$FB$133,MATCH(Goods!$BD114,'Country weights'!$A$6:$A$133,0),MATCH(Goods!BF$1,'Country weights'!$B$3:$FB$3,0)),"")</f>
        <v>4.8407502325000566E-2</v>
      </c>
      <c r="BG114" s="44">
        <f>IF(AND(ISNUMBER(E113),ISNUMBER(E114)),INDEX('Country weights'!$B$6:$FB$133,MATCH(Goods!$BD114,'Country weights'!$A$6:$A$133,0),MATCH(Goods!BG$1,'Country weights'!$B$3:$FB$3,0)),"")</f>
        <v>4.966896421773933E-2</v>
      </c>
      <c r="BH114" s="44">
        <f>IF(AND(ISNUMBER(F113),ISNUMBER(F114)),INDEX('Country weights'!$B$6:$FB$133,MATCH(Goods!$BD114,'Country weights'!$A$6:$A$133,0),MATCH(Goods!BH$1,'Country weights'!$B$3:$FB$3,0)),"")</f>
        <v>3.2572104435307295E-2</v>
      </c>
      <c r="BI114" s="44">
        <f>IF(AND(ISNUMBER(G113),ISNUMBER(G114)),INDEX('Country weights'!$B$6:$FB$133,MATCH(Goods!$BD114,'Country weights'!$A$6:$A$133,0),MATCH(Goods!BI$1,'Country weights'!$B$3:$FB$3,0)),"")</f>
        <v>2.9757749044416484E-3</v>
      </c>
      <c r="BJ114" s="44">
        <f>IF(AND(ISNUMBER(H113),ISNUMBER(H114)),INDEX('Country weights'!$B$6:$FB$133,MATCH(Goods!$BD114,'Country weights'!$A$6:$A$133,0),MATCH(Goods!BJ$1,'Country weights'!$B$3:$FB$3,0)),"")</f>
        <v>1.5584717434565722E-2</v>
      </c>
      <c r="BK114" s="44">
        <f>IF(AND(ISNUMBER(I113),ISNUMBER(I114)),INDEX('Country weights'!$B$6:$FB$133,MATCH(Goods!$BD114,'Country weights'!$A$6:$A$133,0),MATCH(Goods!BK$1,'Country weights'!$B$3:$FB$3,0)),"")</f>
        <v>1.4371263767397989E-2</v>
      </c>
      <c r="BL114" s="44">
        <f>IF(AND(ISNUMBER(J113),ISNUMBER(J114)),INDEX('Country weights'!$B$6:$FB$133,MATCH(Goods!$BD114,'Country weights'!$A$6:$A$133,0),MATCH(Goods!BL$1,'Country weights'!$B$3:$FB$3,0)),"")</f>
        <v>4.2175036722936262E-3</v>
      </c>
      <c r="BM114" s="44">
        <f>IF(AND(ISNUMBER(K113),ISNUMBER(K114)),INDEX('Country weights'!$B$6:$FB$133,MATCH(Goods!$BD114,'Country weights'!$A$6:$A$133,0),MATCH(Goods!BM$1,'Country weights'!$B$3:$FB$3,0)),"")</f>
        <v>2.6314767939499686E-2</v>
      </c>
      <c r="BN114" s="44">
        <f>IF(AND(ISNUMBER(L113),ISNUMBER(L114)),INDEX('Country weights'!$B$6:$FB$133,MATCH(Goods!$BD114,'Country weights'!$A$6:$A$133,0),MATCH(Goods!BN$1,'Country weights'!$B$3:$FB$3,0)),"")</f>
        <v>2.3596287106959074E-3</v>
      </c>
      <c r="BO114" s="44">
        <f>IF(AND(ISNUMBER(M113),ISNUMBER(M114)),INDEX('Country weights'!$B$6:$FB$133,MATCH(Goods!$BD114,'Country weights'!$A$6:$A$133,0),MATCH(Goods!BO$1,'Country weights'!$B$3:$FB$3,0)),"")</f>
        <v>9.6281951872277047E-3</v>
      </c>
      <c r="BP114" s="44">
        <f>IF(AND(ISNUMBER(N113),ISNUMBER(N114)),INDEX('Country weights'!$B$6:$FB$133,MATCH(Goods!$BD114,'Country weights'!$A$6:$A$133,0),MATCH(Goods!BP$1,'Country weights'!$B$3:$FB$3,0)),"")</f>
        <v>7.483449042532256E-3</v>
      </c>
      <c r="BQ114" s="44">
        <f>IF(AND(ISNUMBER(O113),ISNUMBER(O114)),INDEX('Country weights'!$B$6:$FB$133,MATCH(Goods!$BD114,'Country weights'!$A$6:$A$133,0),MATCH(Goods!BQ$1,'Country weights'!$B$3:$FB$3,0)),"")</f>
        <v>6.4205462039071204E-3</v>
      </c>
      <c r="BR114" s="44">
        <f>IF(AND(ISNUMBER(P113),ISNUMBER(P114)),INDEX('Country weights'!$B$6:$FB$133,MATCH(Goods!$BD114,'Country weights'!$A$6:$A$133,0),MATCH(Goods!BR$1,'Country weights'!$B$3:$FB$3,0)),"")</f>
        <v>1.3399358514629204E-2</v>
      </c>
      <c r="BS114" s="44">
        <f>IF(AND(ISNUMBER(Q113),ISNUMBER(Q114)),INDEX('Country weights'!$B$6:$FB$133,MATCH(Goods!$BD114,'Country weights'!$A$6:$A$133,0),MATCH(Goods!BS$1,'Country weights'!$B$3:$FB$3,0)),"")</f>
        <v>1.0688020548261448E-2</v>
      </c>
      <c r="BT114" s="44">
        <f>IF(AND(ISNUMBER(R113),ISNUMBER(R114)),INDEX('Country weights'!$B$6:$FB$133,MATCH(Goods!$BD114,'Country weights'!$A$6:$A$133,0),MATCH(Goods!BT$1,'Country weights'!$B$3:$FB$3,0)),"")</f>
        <v>7.5462552538033117E-3</v>
      </c>
      <c r="BU114" s="44">
        <f>IF(AND(ISNUMBER(S113),ISNUMBER(S114)),INDEX('Country weights'!$B$6:$FB$133,MATCH(Goods!$BD114,'Country weights'!$A$6:$A$133,0),MATCH(Goods!BU$1,'Country weights'!$B$3:$FB$3,0)),"")</f>
        <v>2.6594095992533744E-2</v>
      </c>
      <c r="BV114" s="44">
        <f>IF(AND(ISNUMBER(T113),ISNUMBER(T114)),INDEX('Country weights'!$B$6:$FB$133,MATCH(Goods!$BD114,'Country weights'!$A$6:$A$133,0),MATCH(Goods!BV$1,'Country weights'!$B$3:$FB$3,0)),"")</f>
        <v>1.7634751531071229E-2</v>
      </c>
      <c r="BW114" s="44">
        <f>IF(AND(ISNUMBER(U113),ISNUMBER(U114)),INDEX('Country weights'!$B$6:$FB$133,MATCH(Goods!$BD114,'Country weights'!$A$6:$A$133,0),MATCH(Goods!BW$1,'Country weights'!$B$3:$FB$3,0)),"")</f>
        <v>3.727209401457119E-2</v>
      </c>
      <c r="BX114" s="44">
        <f>IF(AND(ISNUMBER(V113),ISNUMBER(V114)),INDEX('Country weights'!$B$6:$FB$133,MATCH(Goods!$BD114,'Country weights'!$A$6:$A$133,0),MATCH(Goods!BX$1,'Country weights'!$B$3:$FB$3,0)),"")</f>
        <v>3.3540623218508286E-2</v>
      </c>
      <c r="BY114" s="44">
        <f>IF(AND(ISNUMBER(W113),ISNUMBER(W114)),INDEX('Country weights'!$B$6:$FB$133,MATCH(Goods!$BD114,'Country weights'!$A$6:$A$133,0),MATCH(Goods!BY$1,'Country weights'!$B$3:$FB$3,0)),"")</f>
        <v>3.2534449627151546E-2</v>
      </c>
      <c r="BZ114" s="44">
        <f>IF(AND(ISNUMBER(X113),ISNUMBER(X114)),INDEX('Country weights'!$B$6:$FB$133,MATCH(Goods!$BD114,'Country weights'!$A$6:$A$133,0),MATCH(Goods!BZ$1,'Country weights'!$B$3:$FB$3,0)),"")</f>
        <v>1.8869926704949726E-2</v>
      </c>
      <c r="CA114" s="44">
        <f>IF(AND(ISNUMBER(Y113),ISNUMBER(Y114)),INDEX('Country weights'!$B$6:$FB$133,MATCH(Goods!$BD114,'Country weights'!$A$6:$A$133,0),MATCH(Goods!CA$1,'Country weights'!$B$3:$FB$3,0)),"")</f>
        <v>3.1955574643617361E-2</v>
      </c>
      <c r="CB114" s="44">
        <f>IF(AND(ISNUMBER(Z113),ISNUMBER(Z114)),INDEX('Country weights'!$B$6:$FB$133,MATCH(Goods!$BD114,'Country weights'!$A$6:$A$133,0),MATCH(Goods!CB$1,'Country weights'!$B$3:$FB$3,0)),"")</f>
        <v>1.1547924607583814E-2</v>
      </c>
      <c r="CC114" s="44" t="str">
        <f>IF(AND(ISNUMBER(AA113),ISNUMBER(AA114)),INDEX('Country weights'!$B$6:$FB$133,MATCH(Goods!$BD114,'Country weights'!$A$6:$A$133,0),MATCH(Goods!CC$1,'Country weights'!$B$3:$FB$3,0)),"")</f>
        <v/>
      </c>
      <c r="CD114" s="46">
        <f t="shared" si="163"/>
        <v>0.63351893451410868</v>
      </c>
      <c r="CF114" s="39">
        <f t="shared" si="164"/>
        <v>44196</v>
      </c>
      <c r="CG114" s="45">
        <f t="shared" si="165"/>
        <v>0.27139116552007353</v>
      </c>
      <c r="CH114" s="45">
        <f t="shared" si="112"/>
        <v>7.6410505965583755E-2</v>
      </c>
      <c r="CI114" s="45">
        <f t="shared" si="113"/>
        <v>7.8401704371841768E-2</v>
      </c>
      <c r="CJ114" s="45">
        <f t="shared" si="114"/>
        <v>5.1414571310783613E-2</v>
      </c>
      <c r="CK114" s="45">
        <f t="shared" si="115"/>
        <v>4.6972154142858958E-3</v>
      </c>
      <c r="CL114" s="45">
        <f t="shared" si="116"/>
        <v>2.4600239370144106E-2</v>
      </c>
      <c r="CM114" s="45">
        <f t="shared" si="117"/>
        <v>2.2684821217569998E-2</v>
      </c>
      <c r="CN114" s="45">
        <f t="shared" si="118"/>
        <v>6.6572653831228163E-3</v>
      </c>
      <c r="CO114" s="45">
        <f t="shared" si="119"/>
        <v>4.1537460849031101E-2</v>
      </c>
      <c r="CP114" s="45">
        <f t="shared" si="120"/>
        <v>3.7246380212860989E-3</v>
      </c>
      <c r="CQ114" s="45">
        <f t="shared" si="121"/>
        <v>1.5197959623120438E-2</v>
      </c>
      <c r="CR114" s="45">
        <f t="shared" si="122"/>
        <v>1.1812510463119548E-2</v>
      </c>
      <c r="CS114" s="45">
        <f t="shared" si="123"/>
        <v>1.0134734502973459E-2</v>
      </c>
      <c r="CT114" s="45">
        <f t="shared" si="124"/>
        <v>2.1150683562293427E-2</v>
      </c>
      <c r="CU114" s="45">
        <f t="shared" si="125"/>
        <v>1.6870877831708157E-2</v>
      </c>
      <c r="CV114" s="45">
        <f t="shared" si="126"/>
        <v>1.191164911209967E-2</v>
      </c>
      <c r="CW114" s="45">
        <f t="shared" si="127"/>
        <v>4.1978375931148247E-2</v>
      </c>
      <c r="CX114" s="45">
        <f t="shared" si="128"/>
        <v>2.7836187002992407E-2</v>
      </c>
      <c r="CY114" s="45">
        <f t="shared" si="129"/>
        <v>5.8833433357690951E-2</v>
      </c>
      <c r="CZ114" s="45">
        <f t="shared" si="130"/>
        <v>5.2943363475367961E-2</v>
      </c>
      <c r="DA114" s="45">
        <f t="shared" si="131"/>
        <v>5.1355133768976546E-2</v>
      </c>
      <c r="DB114" s="45">
        <f t="shared" si="132"/>
        <v>2.9785892223446221E-2</v>
      </c>
      <c r="DC114" s="45">
        <f t="shared" si="133"/>
        <v>5.0441388414264827E-2</v>
      </c>
      <c r="DD114" s="45">
        <f t="shared" si="134"/>
        <v>1.8228223307075658E-2</v>
      </c>
      <c r="DE114" s="45" t="str">
        <f t="shared" si="135"/>
        <v/>
      </c>
      <c r="DF114" s="46">
        <f t="shared" si="166"/>
        <v>1.0000000000000002</v>
      </c>
      <c r="DG114" s="47">
        <f>SUMPRODUCT(AD114:BB114,CG114:DE114,'Sector weights'!B101:Z101)</f>
        <v>5.4511715799131011</v>
      </c>
      <c r="DI114" s="45">
        <f>IF(AND(ISNUMBER(C113),ISNUMBER(C114)),CG114*'Sector weights'!B101,"")</f>
        <v>0.23086591474085105</v>
      </c>
      <c r="DJ114" s="45">
        <f>IF(AND(ISNUMBER(D113),ISNUMBER(D114)),CH114*'Sector weights'!C101,"")</f>
        <v>5.7954971008542598E-2</v>
      </c>
      <c r="DK114" s="45">
        <f>IF(AND(ISNUMBER(E113),ISNUMBER(E114)),CI114*'Sector weights'!D101,"")</f>
        <v>6.0741450262725372E-2</v>
      </c>
      <c r="DL114" s="45">
        <f>IF(AND(ISNUMBER(F113),ISNUMBER(F114)),CJ114*'Sector weights'!E101,"")</f>
        <v>4.2627976656909546E-2</v>
      </c>
      <c r="DM114" s="45">
        <f>IF(AND(ISNUMBER(G113),ISNUMBER(G114)),CK114*'Sector weights'!F101,"")</f>
        <v>3.798595356893131E-3</v>
      </c>
      <c r="DN114" s="45">
        <f>IF(AND(ISNUMBER(H113),ISNUMBER(H114)),CL114*'Sector weights'!G101,"")</f>
        <v>2.0567922637008362E-2</v>
      </c>
      <c r="DO114" s="45">
        <f>IF(AND(ISNUMBER(I113),ISNUMBER(I114)),CM114*'Sector weights'!H101,"")</f>
        <v>1.9204783411307436E-2</v>
      </c>
      <c r="DP114" s="45">
        <f>IF(AND(ISNUMBER(J113),ISNUMBER(J114)),CN114*'Sector weights'!I101,"")</f>
        <v>5.8446487557731429E-3</v>
      </c>
      <c r="DQ114" s="45">
        <f>IF(AND(ISNUMBER(K113),ISNUMBER(K114)),CO114*'Sector weights'!J101,"")</f>
        <v>3.8974016226823019E-2</v>
      </c>
      <c r="DR114" s="45">
        <f>IF(AND(ISNUMBER(L113),ISNUMBER(L114)),CP114*'Sector weights'!K101,"")</f>
        <v>3.3016950999837009E-3</v>
      </c>
      <c r="DS114" s="45">
        <f>IF(AND(ISNUMBER(M113),ISNUMBER(M114)),CQ114*'Sector weights'!L101,"")</f>
        <v>1.3286021894179007E-2</v>
      </c>
      <c r="DT114" s="45">
        <f>IF(AND(ISNUMBER(N113),ISNUMBER(N114)),CR114*'Sector weights'!M101,"")</f>
        <v>1.0300712473352175E-2</v>
      </c>
      <c r="DU114" s="45">
        <f>IF(AND(ISNUMBER(O113),ISNUMBER(O114)),CS114*'Sector weights'!N101,"")</f>
        <v>8.6652640663492705E-3</v>
      </c>
      <c r="DV114" s="45">
        <f>IF(AND(ISNUMBER(P113),ISNUMBER(P114)),CT114*'Sector weights'!O101,"")</f>
        <v>1.4621146183813792E-2</v>
      </c>
      <c r="DW114" s="45">
        <f>IF(AND(ISNUMBER(Q113),ISNUMBER(Q114)),CU114*'Sector weights'!P101,"")</f>
        <v>1.0163919462713651E-2</v>
      </c>
      <c r="DX114" s="45">
        <f>IF(AND(ISNUMBER(R113),ISNUMBER(R114)),CV114*'Sector weights'!Q101,"")</f>
        <v>8.844407670783077E-3</v>
      </c>
      <c r="DY114" s="45">
        <f>IF(AND(ISNUMBER(S113),ISNUMBER(S114)),CW114*'Sector weights'!R101,"")</f>
        <v>2.8637955501621012E-2</v>
      </c>
      <c r="DZ114" s="45">
        <f>IF(AND(ISNUMBER(T113),ISNUMBER(T114)),CX114*'Sector weights'!S101,"")</f>
        <v>2.4178865230432379E-2</v>
      </c>
      <c r="EA114" s="45">
        <f>IF(AND(ISNUMBER(U113),ISNUMBER(U114)),CY114*'Sector weights'!T101,"")</f>
        <v>5.386027422104972E-2</v>
      </c>
      <c r="EB114" s="45">
        <f>IF(AND(ISNUMBER(V113),ISNUMBER(V114)),CZ114*'Sector weights'!U101,"")</f>
        <v>4.3266048394941629E-2</v>
      </c>
      <c r="EC114" s="45">
        <f>IF(AND(ISNUMBER(W113),ISNUMBER(W114)),DA114*'Sector weights'!V101,"")</f>
        <v>3.2390938483214955E-2</v>
      </c>
      <c r="ED114" s="45">
        <f>IF(AND(ISNUMBER(X113),ISNUMBER(X114)),DB114*'Sector weights'!W101,"")</f>
        <v>2.6244196223787802E-2</v>
      </c>
      <c r="EE114" s="45">
        <f>IF(AND(ISNUMBER(Y113),ISNUMBER(Y114)),DC114*'Sector weights'!X101,"")</f>
        <v>4.4915116404332323E-2</v>
      </c>
      <c r="EF114" s="45">
        <f>IF(AND(ISNUMBER(Z113),ISNUMBER(Z114)),DD114*'Sector weights'!Y101,"")</f>
        <v>1.5478829905663859E-2</v>
      </c>
      <c r="EG114" s="45" t="str">
        <f>IF(AND(ISNUMBER(AA113),ISNUMBER(AA114)),DE114*'Sector weights'!Z101,"")</f>
        <v/>
      </c>
      <c r="EH114" s="46">
        <f t="shared" si="167"/>
        <v>0.81873567027305194</v>
      </c>
      <c r="EI114" s="47">
        <f t="shared" si="168"/>
        <v>5.4511715799131002</v>
      </c>
      <c r="EK114" s="39">
        <f t="shared" si="169"/>
        <v>44196</v>
      </c>
      <c r="EL114" s="45">
        <f t="shared" si="170"/>
        <v>0.28197857150141786</v>
      </c>
      <c r="EM114" s="45">
        <f t="shared" si="136"/>
        <v>7.0785936307397435E-2</v>
      </c>
      <c r="EN114" s="45">
        <f t="shared" si="137"/>
        <v>7.4189329313657279E-2</v>
      </c>
      <c r="EO114" s="45">
        <f t="shared" si="138"/>
        <v>5.2065615563925444E-2</v>
      </c>
      <c r="EP114" s="45">
        <f t="shared" si="139"/>
        <v>4.6395869812613424E-3</v>
      </c>
      <c r="EQ114" s="45">
        <f t="shared" si="140"/>
        <v>2.5121566561462833E-2</v>
      </c>
      <c r="ER114" s="45">
        <f t="shared" si="141"/>
        <v>2.3456634550809978E-2</v>
      </c>
      <c r="ES114" s="45">
        <f t="shared" si="142"/>
        <v>7.1386272370714309E-3</v>
      </c>
      <c r="ET114" s="45">
        <f t="shared" si="143"/>
        <v>4.7602685020215391E-2</v>
      </c>
      <c r="EU114" s="45">
        <f t="shared" si="144"/>
        <v>4.0326752819778468E-3</v>
      </c>
      <c r="EV114" s="45">
        <f t="shared" si="145"/>
        <v>1.6227486326262128E-2</v>
      </c>
      <c r="EW114" s="45">
        <f t="shared" si="146"/>
        <v>1.2581243064586209E-2</v>
      </c>
      <c r="EX114" s="45">
        <f t="shared" si="147"/>
        <v>1.0583713866356119E-2</v>
      </c>
      <c r="EY114" s="45">
        <f t="shared" si="148"/>
        <v>1.7858201022239052E-2</v>
      </c>
      <c r="EZ114" s="45">
        <f t="shared" si="149"/>
        <v>1.2414164707547113E-2</v>
      </c>
      <c r="FA114" s="45">
        <f t="shared" si="150"/>
        <v>1.0802519044801636E-2</v>
      </c>
      <c r="FB114" s="45">
        <f t="shared" si="151"/>
        <v>3.4978267762622493E-2</v>
      </c>
      <c r="FC114" s="45">
        <f t="shared" si="152"/>
        <v>2.9531955316382662E-2</v>
      </c>
      <c r="FD114" s="45">
        <f t="shared" si="153"/>
        <v>6.5784692394172936E-2</v>
      </c>
      <c r="FE114" s="45">
        <f t="shared" si="154"/>
        <v>5.2844953464055391E-2</v>
      </c>
      <c r="FF114" s="45">
        <f t="shared" si="155"/>
        <v>3.9562143997478982E-2</v>
      </c>
      <c r="FG114" s="45">
        <f t="shared" si="156"/>
        <v>3.2054541137843971E-2</v>
      </c>
      <c r="FH114" s="45">
        <f t="shared" si="157"/>
        <v>5.4859117582299714E-2</v>
      </c>
      <c r="FI114" s="45">
        <f t="shared" si="158"/>
        <v>1.8905771994154844E-2</v>
      </c>
      <c r="FJ114" s="45" t="str">
        <f t="shared" si="159"/>
        <v/>
      </c>
      <c r="FK114" s="46">
        <f t="shared" si="171"/>
        <v>1</v>
      </c>
      <c r="FL114" s="47">
        <f t="shared" si="172"/>
        <v>6.6580360155739999</v>
      </c>
    </row>
    <row r="115" spans="1:168" x14ac:dyDescent="0.2">
      <c r="A115" t="s">
        <v>72</v>
      </c>
      <c r="B115" s="11">
        <v>44286</v>
      </c>
      <c r="C115" s="2">
        <v>2636.7</v>
      </c>
      <c r="D115" s="3">
        <v>146045</v>
      </c>
      <c r="E115" s="9">
        <v>78115.7</v>
      </c>
      <c r="F115" s="3">
        <v>596948</v>
      </c>
      <c r="G115" s="3">
        <v>17602</v>
      </c>
      <c r="H115" s="2">
        <v>101649</v>
      </c>
      <c r="I115" s="2">
        <v>1482968</v>
      </c>
      <c r="J115" s="2">
        <v>13349401.9</v>
      </c>
      <c r="K115" s="2">
        <v>2305917.8122697547</v>
      </c>
      <c r="L115" s="9">
        <v>15693.649599999999</v>
      </c>
      <c r="M115" s="3">
        <v>853972</v>
      </c>
      <c r="N115" s="9">
        <v>9286.6949999999997</v>
      </c>
      <c r="O115" s="2">
        <v>106642.1</v>
      </c>
      <c r="P115" s="2">
        <v>35978.800000000003</v>
      </c>
      <c r="Q115" s="3">
        <v>188258</v>
      </c>
      <c r="R115" s="3">
        <v>239396</v>
      </c>
      <c r="S115" s="2">
        <v>64253.4</v>
      </c>
      <c r="T115" s="2">
        <v>266277.7</v>
      </c>
      <c r="U115" s="3">
        <v>1447796</v>
      </c>
      <c r="V115" s="2">
        <v>139869.79999999999</v>
      </c>
      <c r="W115" s="2">
        <v>129223.8</v>
      </c>
      <c r="X115" s="3">
        <v>2225409.7519804188</v>
      </c>
      <c r="Y115" s="2">
        <v>442199.1</v>
      </c>
      <c r="Z115" s="3">
        <v>188465</v>
      </c>
      <c r="AA115" s="3">
        <v>1449154</v>
      </c>
      <c r="AC115" s="43">
        <f t="shared" si="160"/>
        <v>44286</v>
      </c>
      <c r="AD115" s="45">
        <f t="shared" si="161"/>
        <v>1.9329647813816742</v>
      </c>
      <c r="AE115" s="45">
        <f t="shared" si="88"/>
        <v>-10.177559919553737</v>
      </c>
      <c r="AF115" s="45">
        <f t="shared" si="89"/>
        <v>2.4952108536489215</v>
      </c>
      <c r="AG115" s="45">
        <f t="shared" si="90"/>
        <v>1.6316968694029654</v>
      </c>
      <c r="AH115" s="45">
        <f t="shared" si="91"/>
        <v>8.9434919848981878</v>
      </c>
      <c r="AI115" s="45">
        <f t="shared" si="92"/>
        <v>1.7558436358175999</v>
      </c>
      <c r="AJ115" s="45">
        <f t="shared" si="93"/>
        <v>11.087456554728359</v>
      </c>
      <c r="AK115" s="45">
        <f t="shared" si="94"/>
        <v>20.723118662939257</v>
      </c>
      <c r="AL115" s="45">
        <f t="shared" si="95"/>
        <v>3.6249453988078217</v>
      </c>
      <c r="AM115" s="45">
        <f t="shared" si="96"/>
        <v>3.4046010144801686</v>
      </c>
      <c r="AN115" s="45">
        <f t="shared" si="97"/>
        <v>3.3856896923266877</v>
      </c>
      <c r="AO115" s="45">
        <f t="shared" si="98"/>
        <v>-3.7637216590033606</v>
      </c>
      <c r="AP115" s="45">
        <f t="shared" si="99"/>
        <v>9.0868452897894905</v>
      </c>
      <c r="AQ115" s="45">
        <f t="shared" si="100"/>
        <v>6.0401893343236202</v>
      </c>
      <c r="AR115" s="45">
        <f t="shared" si="101"/>
        <v>5.7498511419936893</v>
      </c>
      <c r="AS115" s="45">
        <f t="shared" si="102"/>
        <v>-3.1036492568727092</v>
      </c>
      <c r="AT115" s="45">
        <f t="shared" si="103"/>
        <v>7.854949902557995</v>
      </c>
      <c r="AU115" s="45">
        <f t="shared" si="104"/>
        <v>3.0385569833913495</v>
      </c>
      <c r="AV115" s="45">
        <f t="shared" si="105"/>
        <v>7.9770322567172647</v>
      </c>
      <c r="AW115" s="45">
        <f t="shared" si="106"/>
        <v>5.4862427250437884</v>
      </c>
      <c r="AX115" s="45">
        <f t="shared" si="107"/>
        <v>8.3943148761412179</v>
      </c>
      <c r="AY115" s="45">
        <f t="shared" si="108"/>
        <v>8.7390755789805254</v>
      </c>
      <c r="AZ115" s="45">
        <f t="shared" si="109"/>
        <v>17.378005727166457</v>
      </c>
      <c r="BA115" s="45">
        <f t="shared" si="110"/>
        <v>12.419099883682772</v>
      </c>
      <c r="BB115" s="45" t="str">
        <f t="shared" si="111"/>
        <v/>
      </c>
      <c r="BD115" s="39">
        <f t="shared" si="162"/>
        <v>44286</v>
      </c>
      <c r="BE115" s="44">
        <f>IF(AND(ISNUMBER(C114),ISNUMBER(C115)),INDEX('Country weights'!$B$6:$FB$133,MATCH(Goods!$BD115,'Country weights'!$A$6:$A$133,0),MATCH(Goods!BE$1,'Country weights'!$B$3:$FB$3,0)),"")</f>
        <v>0.16883540873658129</v>
      </c>
      <c r="BF115" s="44">
        <f>IF(AND(ISNUMBER(D114),ISNUMBER(D115)),INDEX('Country weights'!$B$6:$FB$133,MATCH(Goods!$BD115,'Country weights'!$A$6:$A$133,0),MATCH(Goods!BF$1,'Country weights'!$B$3:$FB$3,0)),"")</f>
        <v>4.6594369798154962E-2</v>
      </c>
      <c r="BG115" s="44">
        <f>IF(AND(ISNUMBER(E114),ISNUMBER(E115)),INDEX('Country weights'!$B$6:$FB$133,MATCH(Goods!$BD115,'Country weights'!$A$6:$A$133,0),MATCH(Goods!BG$1,'Country weights'!$B$3:$FB$3,0)),"")</f>
        <v>4.6724903397716969E-2</v>
      </c>
      <c r="BH115" s="44">
        <f>IF(AND(ISNUMBER(F114),ISNUMBER(F115)),INDEX('Country weights'!$B$6:$FB$133,MATCH(Goods!$BD115,'Country weights'!$A$6:$A$133,0),MATCH(Goods!BH$1,'Country weights'!$B$3:$FB$3,0)),"")</f>
        <v>3.0753930429406044E-2</v>
      </c>
      <c r="BI115" s="44">
        <f>IF(AND(ISNUMBER(G114),ISNUMBER(G115)),INDEX('Country weights'!$B$6:$FB$133,MATCH(Goods!$BD115,'Country weights'!$A$6:$A$133,0),MATCH(Goods!BI$1,'Country weights'!$B$3:$FB$3,0)),"")</f>
        <v>3.1322599869091166E-3</v>
      </c>
      <c r="BJ115" s="44">
        <f>IF(AND(ISNUMBER(H114),ISNUMBER(H115)),INDEX('Country weights'!$B$6:$FB$133,MATCH(Goods!$BD115,'Country weights'!$A$6:$A$133,0),MATCH(Goods!BJ$1,'Country weights'!$B$3:$FB$3,0)),"")</f>
        <v>1.4890497542877999E-2</v>
      </c>
      <c r="BK115" s="44">
        <f>IF(AND(ISNUMBER(I114),ISNUMBER(I115)),INDEX('Country weights'!$B$6:$FB$133,MATCH(Goods!$BD115,'Country weights'!$A$6:$A$133,0),MATCH(Goods!BK$1,'Country weights'!$B$3:$FB$3,0)),"")</f>
        <v>1.4696810233077963E-2</v>
      </c>
      <c r="BL115" s="44">
        <f>IF(AND(ISNUMBER(J114),ISNUMBER(J115)),INDEX('Country weights'!$B$6:$FB$133,MATCH(Goods!$BD115,'Country weights'!$A$6:$A$133,0),MATCH(Goods!BL$1,'Country weights'!$B$3:$FB$3,0)),"")</f>
        <v>5.0861708354246974E-3</v>
      </c>
      <c r="BM115" s="44">
        <f>IF(AND(ISNUMBER(K114),ISNUMBER(K115)),INDEX('Country weights'!$B$6:$FB$133,MATCH(Goods!$BD115,'Country weights'!$A$6:$A$133,0),MATCH(Goods!BM$1,'Country weights'!$B$3:$FB$3,0)),"")</f>
        <v>2.7745996149700112E-2</v>
      </c>
      <c r="BN115" s="44">
        <f>IF(AND(ISNUMBER(L114),ISNUMBER(L115)),INDEX('Country weights'!$B$6:$FB$133,MATCH(Goods!$BD115,'Country weights'!$A$6:$A$133,0),MATCH(Goods!BN$1,'Country weights'!$B$3:$FB$3,0)),"")</f>
        <v>2.4906285895354785E-3</v>
      </c>
      <c r="BO115" s="44">
        <f>IF(AND(ISNUMBER(M114),ISNUMBER(M115)),INDEX('Country weights'!$B$6:$FB$133,MATCH(Goods!$BD115,'Country weights'!$A$6:$A$133,0),MATCH(Goods!BO$1,'Country weights'!$B$3:$FB$3,0)),"")</f>
        <v>9.7440302015152809E-3</v>
      </c>
      <c r="BP115" s="44">
        <f>IF(AND(ISNUMBER(N114),ISNUMBER(N115)),INDEX('Country weights'!$B$6:$FB$133,MATCH(Goods!$BD115,'Country weights'!$A$6:$A$133,0),MATCH(Goods!BP$1,'Country weights'!$B$3:$FB$3,0)),"")</f>
        <v>7.3366311381828885E-3</v>
      </c>
      <c r="BQ115" s="44">
        <f>IF(AND(ISNUMBER(O114),ISNUMBER(O115)),INDEX('Country weights'!$B$6:$FB$133,MATCH(Goods!$BD115,'Country weights'!$A$6:$A$133,0),MATCH(Goods!BQ$1,'Country weights'!$B$3:$FB$3,0)),"")</f>
        <v>6.566867421691735E-3</v>
      </c>
      <c r="BR115" s="44">
        <f>IF(AND(ISNUMBER(P114),ISNUMBER(P115)),INDEX('Country weights'!$B$6:$FB$133,MATCH(Goods!$BD115,'Country weights'!$A$6:$A$133,0),MATCH(Goods!BR$1,'Country weights'!$B$3:$FB$3,0)),"")</f>
        <v>1.3341003889268378E-2</v>
      </c>
      <c r="BS115" s="44">
        <f>IF(AND(ISNUMBER(Q114),ISNUMBER(Q115)),INDEX('Country weights'!$B$6:$FB$133,MATCH(Goods!$BD115,'Country weights'!$A$6:$A$133,0),MATCH(Goods!BS$1,'Country weights'!$B$3:$FB$3,0)),"")</f>
        <v>1.0383998724858593E-2</v>
      </c>
      <c r="BT115" s="44">
        <f>IF(AND(ISNUMBER(R114),ISNUMBER(R115)),INDEX('Country weights'!$B$6:$FB$133,MATCH(Goods!$BD115,'Country weights'!$A$6:$A$133,0),MATCH(Goods!BT$1,'Country weights'!$B$3:$FB$3,0)),"")</f>
        <v>7.0111116949858575E-3</v>
      </c>
      <c r="BU115" s="44">
        <f>IF(AND(ISNUMBER(S114),ISNUMBER(S115)),INDEX('Country weights'!$B$6:$FB$133,MATCH(Goods!$BD115,'Country weights'!$A$6:$A$133,0),MATCH(Goods!BU$1,'Country weights'!$B$3:$FB$3,0)),"")</f>
        <v>2.3899941422765286E-2</v>
      </c>
      <c r="BV115" s="44">
        <f>IF(AND(ISNUMBER(T114),ISNUMBER(T115)),INDEX('Country weights'!$B$6:$FB$133,MATCH(Goods!$BD115,'Country weights'!$A$6:$A$133,0),MATCH(Goods!BV$1,'Country weights'!$B$3:$FB$3,0)),"")</f>
        <v>1.8350187887914166E-2</v>
      </c>
      <c r="BW115" s="44">
        <f>IF(AND(ISNUMBER(U114),ISNUMBER(U115)),INDEX('Country weights'!$B$6:$FB$133,MATCH(Goods!$BD115,'Country weights'!$A$6:$A$133,0),MATCH(Goods!BW$1,'Country weights'!$B$3:$FB$3,0)),"")</f>
        <v>3.6228062890700873E-2</v>
      </c>
      <c r="BX115" s="44">
        <f>IF(AND(ISNUMBER(V114),ISNUMBER(V115)),INDEX('Country weights'!$B$6:$FB$133,MATCH(Goods!$BD115,'Country weights'!$A$6:$A$133,0),MATCH(Goods!BX$1,'Country weights'!$B$3:$FB$3,0)),"")</f>
        <v>3.4695779493727853E-2</v>
      </c>
      <c r="BY115" s="44">
        <f>IF(AND(ISNUMBER(W114),ISNUMBER(W115)),INDEX('Country weights'!$B$6:$FB$133,MATCH(Goods!$BD115,'Country weights'!$A$6:$A$133,0),MATCH(Goods!BY$1,'Country weights'!$B$3:$FB$3,0)),"")</f>
        <v>3.1351962780658223E-2</v>
      </c>
      <c r="BZ115" s="44">
        <f>IF(AND(ISNUMBER(X114),ISNUMBER(X115)),INDEX('Country weights'!$B$6:$FB$133,MATCH(Goods!$BD115,'Country weights'!$A$6:$A$133,0),MATCH(Goods!BZ$1,'Country weights'!$B$3:$FB$3,0)),"")</f>
        <v>2.0113569455634937E-2</v>
      </c>
      <c r="CA115" s="44">
        <f>IF(AND(ISNUMBER(Y114),ISNUMBER(Y115)),INDEX('Country weights'!$B$6:$FB$133,MATCH(Goods!$BD115,'Country weights'!$A$6:$A$133,0),MATCH(Goods!CA$1,'Country weights'!$B$3:$FB$3,0)),"")</f>
        <v>3.8004359837306857E-2</v>
      </c>
      <c r="CB115" s="44">
        <f>IF(AND(ISNUMBER(Z114),ISNUMBER(Z115)),INDEX('Country weights'!$B$6:$FB$133,MATCH(Goods!$BD115,'Country weights'!$A$6:$A$133,0),MATCH(Goods!CB$1,'Country weights'!$B$3:$FB$3,0)),"")</f>
        <v>1.1430445690970069E-2</v>
      </c>
      <c r="CC115" s="44" t="str">
        <f>IF(AND(ISNUMBER(AA114),ISNUMBER(AA115)),INDEX('Country weights'!$B$6:$FB$133,MATCH(Goods!$BD115,'Country weights'!$A$6:$A$133,0),MATCH(Goods!CC$1,'Country weights'!$B$3:$FB$3,0)),"")</f>
        <v/>
      </c>
      <c r="CD115" s="46">
        <f t="shared" si="163"/>
        <v>0.62940892822956562</v>
      </c>
      <c r="CF115" s="39">
        <f t="shared" si="164"/>
        <v>44286</v>
      </c>
      <c r="CG115" s="45">
        <f t="shared" si="165"/>
        <v>0.26824438161608283</v>
      </c>
      <c r="CH115" s="45">
        <f t="shared" si="112"/>
        <v>7.4028771611515026E-2</v>
      </c>
      <c r="CI115" s="45">
        <f t="shared" si="113"/>
        <v>7.4236162377211937E-2</v>
      </c>
      <c r="CJ115" s="45">
        <f t="shared" si="114"/>
        <v>4.8861604991705963E-2</v>
      </c>
      <c r="CK115" s="45">
        <f t="shared" si="115"/>
        <v>4.976510256566747E-3</v>
      </c>
      <c r="CL115" s="45">
        <f t="shared" si="116"/>
        <v>2.3657906450044758E-2</v>
      </c>
      <c r="CM115" s="45">
        <f t="shared" si="117"/>
        <v>2.335017756169732E-2</v>
      </c>
      <c r="CN115" s="45">
        <f t="shared" si="118"/>
        <v>8.0808685852794375E-3</v>
      </c>
      <c r="CO115" s="45">
        <f t="shared" si="119"/>
        <v>4.4082622449836392E-2</v>
      </c>
      <c r="CP115" s="45">
        <f t="shared" si="120"/>
        <v>3.9570912928439846E-3</v>
      </c>
      <c r="CQ115" s="45">
        <f t="shared" si="121"/>
        <v>1.5481239246039611E-2</v>
      </c>
      <c r="CR115" s="45">
        <f t="shared" si="122"/>
        <v>1.1656382375794618E-2</v>
      </c>
      <c r="CS115" s="45">
        <f t="shared" si="123"/>
        <v>1.0433387782031251E-2</v>
      </c>
      <c r="CT115" s="45">
        <f t="shared" si="124"/>
        <v>2.1196083008855074E-2</v>
      </c>
      <c r="CU115" s="45">
        <f t="shared" si="125"/>
        <v>1.6498016248462265E-2</v>
      </c>
      <c r="CV115" s="45">
        <f t="shared" si="126"/>
        <v>1.1139199621313094E-2</v>
      </c>
      <c r="CW115" s="45">
        <f t="shared" si="127"/>
        <v>3.7972040673131681E-2</v>
      </c>
      <c r="CX115" s="45">
        <f t="shared" si="128"/>
        <v>2.9154635507841517E-2</v>
      </c>
      <c r="CY115" s="45">
        <f t="shared" si="129"/>
        <v>5.7558863984667433E-2</v>
      </c>
      <c r="CZ115" s="45">
        <f t="shared" si="130"/>
        <v>5.5124384065097322E-2</v>
      </c>
      <c r="DA115" s="45">
        <f t="shared" si="131"/>
        <v>4.9811754130731294E-2</v>
      </c>
      <c r="DB115" s="45">
        <f t="shared" si="132"/>
        <v>3.1956282400078813E-2</v>
      </c>
      <c r="DC115" s="45">
        <f t="shared" si="133"/>
        <v>6.0381030730224161E-2</v>
      </c>
      <c r="DD115" s="45">
        <f t="shared" si="134"/>
        <v>1.8160603032947475E-2</v>
      </c>
      <c r="DE115" s="45" t="str">
        <f t="shared" si="135"/>
        <v/>
      </c>
      <c r="DF115" s="46">
        <f t="shared" si="166"/>
        <v>1</v>
      </c>
      <c r="DG115" s="47">
        <f>SUMPRODUCT(AD115:BB115,CG115:DE115,'Sector weights'!B102:Z102)</f>
        <v>3.4483603368644902</v>
      </c>
      <c r="DI115" s="45">
        <f>IF(AND(ISNUMBER(C114),ISNUMBER(C115)),CG115*'Sector weights'!B102,"")</f>
        <v>0.22778889134510402</v>
      </c>
      <c r="DJ115" s="45">
        <f>IF(AND(ISNUMBER(D114),ISNUMBER(D115)),CH115*'Sector weights'!C102,"")</f>
        <v>5.8087020609562307E-2</v>
      </c>
      <c r="DK115" s="45">
        <f>IF(AND(ISNUMBER(E114),ISNUMBER(E115)),CI115*'Sector weights'!D102,"")</f>
        <v>5.8408340510709339E-2</v>
      </c>
      <c r="DL115" s="45">
        <f>IF(AND(ISNUMBER(F114),ISNUMBER(F115)),CJ115*'Sector weights'!E102,"")</f>
        <v>4.0452208914776119E-2</v>
      </c>
      <c r="DM115" s="45">
        <f>IF(AND(ISNUMBER(G114),ISNUMBER(G115)),CK115*'Sector weights'!F102,"")</f>
        <v>4.0502456284177372E-3</v>
      </c>
      <c r="DN115" s="45">
        <f>IF(AND(ISNUMBER(H114),ISNUMBER(H115)),CL115*'Sector weights'!G102,"")</f>
        <v>1.9781258912776392E-2</v>
      </c>
      <c r="DO115" s="45">
        <f>IF(AND(ISNUMBER(I114),ISNUMBER(I115)),CM115*'Sector weights'!H102,"")</f>
        <v>1.9900290968053291E-2</v>
      </c>
      <c r="DP115" s="45">
        <f>IF(AND(ISNUMBER(J114),ISNUMBER(J115)),CN115*'Sector weights'!I102,"")</f>
        <v>7.0843678093588077E-3</v>
      </c>
      <c r="DQ115" s="45">
        <f>IF(AND(ISNUMBER(K114),ISNUMBER(K115)),CO115*'Sector weights'!J102,"")</f>
        <v>4.1565981665620026E-2</v>
      </c>
      <c r="DR115" s="45">
        <f>IF(AND(ISNUMBER(L114),ISNUMBER(L115)),CP115*'Sector weights'!K102,"")</f>
        <v>3.4395708783614642E-3</v>
      </c>
      <c r="DS115" s="45">
        <f>IF(AND(ISNUMBER(M114),ISNUMBER(M115)),CQ115*'Sector weights'!L102,"")</f>
        <v>1.3393294871953416E-2</v>
      </c>
      <c r="DT115" s="45">
        <f>IF(AND(ISNUMBER(N114),ISNUMBER(N115)),CR115*'Sector weights'!M102,"")</f>
        <v>1.0140776183145774E-2</v>
      </c>
      <c r="DU115" s="45">
        <f>IF(AND(ISNUMBER(O114),ISNUMBER(O115)),CS115*'Sector weights'!N102,"")</f>
        <v>8.7958070914890465E-3</v>
      </c>
      <c r="DV115" s="45">
        <f>IF(AND(ISNUMBER(P114),ISNUMBER(P115)),CT115*'Sector weights'!O102,"")</f>
        <v>1.4340786758566487E-2</v>
      </c>
      <c r="DW115" s="45">
        <f>IF(AND(ISNUMBER(Q114),ISNUMBER(Q115)),CU115*'Sector weights'!P102,"")</f>
        <v>9.7786895487359648E-3</v>
      </c>
      <c r="DX115" s="45">
        <f>IF(AND(ISNUMBER(R114),ISNUMBER(R115)),CV115*'Sector weights'!Q102,"")</f>
        <v>8.1792453339200998E-3</v>
      </c>
      <c r="DY115" s="45">
        <f>IF(AND(ISNUMBER(S114),ISNUMBER(S115)),CW115*'Sector weights'!R102,"")</f>
        <v>2.4892409876415979E-2</v>
      </c>
      <c r="DZ115" s="45">
        <f>IF(AND(ISNUMBER(T114),ISNUMBER(T115)),CX115*'Sector weights'!S102,"")</f>
        <v>2.515307898640003E-2</v>
      </c>
      <c r="EA115" s="45">
        <f>IF(AND(ISNUMBER(U114),ISNUMBER(U115)),CY115*'Sector weights'!T102,"")</f>
        <v>5.2823260170035739E-2</v>
      </c>
      <c r="EB115" s="45">
        <f>IF(AND(ISNUMBER(V114),ISNUMBER(V115)),CZ115*'Sector weights'!U102,"")</f>
        <v>4.5256875105967279E-2</v>
      </c>
      <c r="EC115" s="45">
        <f>IF(AND(ISNUMBER(W114),ISNUMBER(W115)),DA115*'Sector weights'!V102,"")</f>
        <v>3.1672481124130382E-2</v>
      </c>
      <c r="ED115" s="45">
        <f>IF(AND(ISNUMBER(X114),ISNUMBER(X115)),DB115*'Sector weights'!W102,"")</f>
        <v>2.798227787524573E-2</v>
      </c>
      <c r="EE115" s="45">
        <f>IF(AND(ISNUMBER(Y114),ISNUMBER(Y115)),DC115*'Sector weights'!X102,"")</f>
        <v>5.3926203935100808E-2</v>
      </c>
      <c r="EF115" s="45">
        <f>IF(AND(ISNUMBER(Z114),ISNUMBER(Z115)),DD115*'Sector weights'!Y102,"")</f>
        <v>1.5538174102442492E-2</v>
      </c>
      <c r="EG115" s="45" t="str">
        <f>IF(AND(ISNUMBER(AA114),ISNUMBER(AA115)),DE115*'Sector weights'!Z102,"")</f>
        <v/>
      </c>
      <c r="EH115" s="46">
        <f t="shared" si="167"/>
        <v>0.82243153820628878</v>
      </c>
      <c r="EI115" s="47">
        <f t="shared" si="168"/>
        <v>3.4483603368644902</v>
      </c>
      <c r="EK115" s="39">
        <f t="shared" si="169"/>
        <v>44286</v>
      </c>
      <c r="EL115" s="45">
        <f t="shared" si="170"/>
        <v>0.27697003429842715</v>
      </c>
      <c r="EM115" s="45">
        <f t="shared" si="136"/>
        <v>7.062839629940415E-2</v>
      </c>
      <c r="EN115" s="45">
        <f t="shared" si="137"/>
        <v>7.1019091313177365E-2</v>
      </c>
      <c r="EO115" s="45">
        <f t="shared" si="138"/>
        <v>4.9186110983780847E-2</v>
      </c>
      <c r="EP115" s="45">
        <f t="shared" si="139"/>
        <v>4.9247207095818139E-3</v>
      </c>
      <c r="EQ115" s="45">
        <f t="shared" si="140"/>
        <v>2.4052164823249639E-2</v>
      </c>
      <c r="ER115" s="45">
        <f t="shared" si="141"/>
        <v>2.4196896694228844E-2</v>
      </c>
      <c r="ES115" s="45">
        <f t="shared" si="142"/>
        <v>8.6139301330901176E-3</v>
      </c>
      <c r="ET115" s="45">
        <f t="shared" si="143"/>
        <v>5.0540354709979661E-2</v>
      </c>
      <c r="EU115" s="45">
        <f t="shared" si="144"/>
        <v>4.182197202533257E-3</v>
      </c>
      <c r="EV115" s="45">
        <f t="shared" si="145"/>
        <v>1.6284996683327585E-2</v>
      </c>
      <c r="EW115" s="45">
        <f t="shared" si="146"/>
        <v>1.2330237487320414E-2</v>
      </c>
      <c r="EX115" s="45">
        <f t="shared" si="147"/>
        <v>1.069488058625837E-2</v>
      </c>
      <c r="EY115" s="45">
        <f t="shared" si="148"/>
        <v>1.7437058396183997E-2</v>
      </c>
      <c r="EZ115" s="45">
        <f t="shared" si="149"/>
        <v>1.1889973930308101E-2</v>
      </c>
      <c r="FA115" s="45">
        <f t="shared" si="150"/>
        <v>9.9451990274581573E-3</v>
      </c>
      <c r="FB115" s="45">
        <f t="shared" si="151"/>
        <v>3.026684741529485E-2</v>
      </c>
      <c r="FC115" s="45">
        <f t="shared" si="152"/>
        <v>3.0583796727030349E-2</v>
      </c>
      <c r="FD115" s="45">
        <f t="shared" si="153"/>
        <v>6.4228154826409631E-2</v>
      </c>
      <c r="FE115" s="45">
        <f t="shared" si="154"/>
        <v>5.502813669411543E-2</v>
      </c>
      <c r="FF115" s="45">
        <f t="shared" si="155"/>
        <v>3.8510781326805146E-2</v>
      </c>
      <c r="FG115" s="45">
        <f t="shared" si="156"/>
        <v>3.4023838551078274E-2</v>
      </c>
      <c r="FH115" s="45">
        <f t="shared" si="157"/>
        <v>6.5569231516477436E-2</v>
      </c>
      <c r="FI115" s="45">
        <f t="shared" si="158"/>
        <v>1.8892969664479335E-2</v>
      </c>
      <c r="FJ115" s="45" t="str">
        <f t="shared" si="159"/>
        <v/>
      </c>
      <c r="FK115" s="46">
        <f t="shared" si="171"/>
        <v>0.99999999999999989</v>
      </c>
      <c r="FL115" s="47">
        <f t="shared" si="172"/>
        <v>4.1928843638284032</v>
      </c>
    </row>
    <row r="116" spans="1:168" x14ac:dyDescent="0.2">
      <c r="A116" t="s">
        <v>73</v>
      </c>
      <c r="B116" s="11">
        <v>44377</v>
      </c>
      <c r="C116" s="2">
        <v>2670.8</v>
      </c>
      <c r="D116" s="3">
        <v>147200</v>
      </c>
      <c r="E116" s="9">
        <v>80861.8</v>
      </c>
      <c r="F116" s="3">
        <v>591875</v>
      </c>
      <c r="G116" s="3">
        <v>17578</v>
      </c>
      <c r="H116" s="2">
        <v>104652</v>
      </c>
      <c r="I116" s="2">
        <v>1500296.7</v>
      </c>
      <c r="J116" s="2">
        <v>13411782.5</v>
      </c>
      <c r="K116" s="2">
        <v>2338120.5772879957</v>
      </c>
      <c r="L116" s="9">
        <v>15757.195400000001</v>
      </c>
      <c r="M116" s="3">
        <v>885977</v>
      </c>
      <c r="N116" s="9">
        <v>9564.6270000000004</v>
      </c>
      <c r="O116" s="2">
        <v>105408.2</v>
      </c>
      <c r="P116" s="2">
        <v>35215.199999999997</v>
      </c>
      <c r="Q116" s="3">
        <v>193817</v>
      </c>
      <c r="R116" s="3">
        <v>258175</v>
      </c>
      <c r="S116" s="2">
        <v>62022.9</v>
      </c>
      <c r="T116" s="2">
        <v>272962.7</v>
      </c>
      <c r="U116" s="3">
        <v>1450815</v>
      </c>
      <c r="V116" s="2">
        <v>146125.79999999999</v>
      </c>
      <c r="W116" s="2">
        <v>127345.5</v>
      </c>
      <c r="X116" s="3">
        <v>2228614.9097661362</v>
      </c>
      <c r="Y116" s="2">
        <v>487901.9</v>
      </c>
      <c r="Z116" s="3">
        <v>191951</v>
      </c>
      <c r="AA116" s="3">
        <v>1433237</v>
      </c>
      <c r="AC116" s="43">
        <f t="shared" si="160"/>
        <v>44377</v>
      </c>
      <c r="AD116" s="45">
        <f t="shared" si="161"/>
        <v>1.2932832707551301</v>
      </c>
      <c r="AE116" s="45">
        <f t="shared" si="88"/>
        <v>0.79085213461604909</v>
      </c>
      <c r="AF116" s="45">
        <f t="shared" si="89"/>
        <v>3.5154264763677556</v>
      </c>
      <c r="AG116" s="45">
        <f t="shared" si="90"/>
        <v>-0.84982276513196897</v>
      </c>
      <c r="AH116" s="45">
        <f t="shared" si="91"/>
        <v>-0.13634814225655933</v>
      </c>
      <c r="AI116" s="45">
        <f t="shared" si="92"/>
        <v>2.9542838591624099</v>
      </c>
      <c r="AJ116" s="45">
        <f t="shared" si="93"/>
        <v>1.1685147622875203</v>
      </c>
      <c r="AK116" s="45">
        <f t="shared" si="94"/>
        <v>0.4672913473374285</v>
      </c>
      <c r="AL116" s="45">
        <f t="shared" si="95"/>
        <v>1.3965270074627334</v>
      </c>
      <c r="AM116" s="45">
        <f t="shared" si="96"/>
        <v>0.40491409977703174</v>
      </c>
      <c r="AN116" s="45">
        <f t="shared" si="97"/>
        <v>3.7477809576894838</v>
      </c>
      <c r="AO116" s="45">
        <f t="shared" si="98"/>
        <v>2.9927977606672762</v>
      </c>
      <c r="AP116" s="45">
        <f t="shared" si="99"/>
        <v>-1.1570477325559159</v>
      </c>
      <c r="AQ116" s="45">
        <f t="shared" si="100"/>
        <v>-2.122360945890378</v>
      </c>
      <c r="AR116" s="45">
        <f t="shared" si="101"/>
        <v>2.9528625609535952</v>
      </c>
      <c r="AS116" s="45">
        <f t="shared" si="102"/>
        <v>7.844324884292142</v>
      </c>
      <c r="AT116" s="45">
        <f t="shared" si="103"/>
        <v>-3.4714116295791353</v>
      </c>
      <c r="AU116" s="45">
        <f t="shared" si="104"/>
        <v>2.5105369319323501</v>
      </c>
      <c r="AV116" s="45">
        <f t="shared" si="105"/>
        <v>0.20852385280798469</v>
      </c>
      <c r="AW116" s="45">
        <f t="shared" si="106"/>
        <v>4.4727310684651078</v>
      </c>
      <c r="AX116" s="45">
        <f t="shared" si="107"/>
        <v>-1.4535248150882474</v>
      </c>
      <c r="AY116" s="45">
        <f t="shared" si="108"/>
        <v>0.1440255118350775</v>
      </c>
      <c r="AZ116" s="45">
        <f t="shared" si="109"/>
        <v>10.335344418385306</v>
      </c>
      <c r="BA116" s="45">
        <f t="shared" si="110"/>
        <v>1.8496803119942617</v>
      </c>
      <c r="BB116" s="45">
        <f t="shared" si="111"/>
        <v>-1.0983649770831772</v>
      </c>
      <c r="BD116" s="39">
        <f t="shared" si="162"/>
        <v>44377</v>
      </c>
      <c r="BE116" s="44">
        <f>IF(AND(ISNUMBER(C115),ISNUMBER(C116)),INDEX('Country weights'!$B$6:$FB$133,MATCH(Goods!$BD116,'Country weights'!$A$6:$A$133,0),MATCH(Goods!BE$1,'Country weights'!$B$3:$FB$3,0)),"")</f>
        <v>0.16883540873658129</v>
      </c>
      <c r="BF116" s="44">
        <f>IF(AND(ISNUMBER(D115),ISNUMBER(D116)),INDEX('Country weights'!$B$6:$FB$133,MATCH(Goods!$BD116,'Country weights'!$A$6:$A$133,0),MATCH(Goods!BF$1,'Country weights'!$B$3:$FB$3,0)),"")</f>
        <v>4.6594369798154962E-2</v>
      </c>
      <c r="BG116" s="44">
        <f>IF(AND(ISNUMBER(E115),ISNUMBER(E116)),INDEX('Country weights'!$B$6:$FB$133,MATCH(Goods!$BD116,'Country weights'!$A$6:$A$133,0),MATCH(Goods!BG$1,'Country weights'!$B$3:$FB$3,0)),"")</f>
        <v>4.6724903397716969E-2</v>
      </c>
      <c r="BH116" s="44">
        <f>IF(AND(ISNUMBER(F115),ISNUMBER(F116)),INDEX('Country weights'!$B$6:$FB$133,MATCH(Goods!$BD116,'Country weights'!$A$6:$A$133,0),MATCH(Goods!BH$1,'Country weights'!$B$3:$FB$3,0)),"")</f>
        <v>3.0753930429406044E-2</v>
      </c>
      <c r="BI116" s="44">
        <f>IF(AND(ISNUMBER(G115),ISNUMBER(G116)),INDEX('Country weights'!$B$6:$FB$133,MATCH(Goods!$BD116,'Country weights'!$A$6:$A$133,0),MATCH(Goods!BI$1,'Country weights'!$B$3:$FB$3,0)),"")</f>
        <v>3.1322599869091166E-3</v>
      </c>
      <c r="BJ116" s="44">
        <f>IF(AND(ISNUMBER(H115),ISNUMBER(H116)),INDEX('Country weights'!$B$6:$FB$133,MATCH(Goods!$BD116,'Country weights'!$A$6:$A$133,0),MATCH(Goods!BJ$1,'Country weights'!$B$3:$FB$3,0)),"")</f>
        <v>1.4890497542877999E-2</v>
      </c>
      <c r="BK116" s="44">
        <f>IF(AND(ISNUMBER(I115),ISNUMBER(I116)),INDEX('Country weights'!$B$6:$FB$133,MATCH(Goods!$BD116,'Country weights'!$A$6:$A$133,0),MATCH(Goods!BK$1,'Country weights'!$B$3:$FB$3,0)),"")</f>
        <v>1.4696810233077963E-2</v>
      </c>
      <c r="BL116" s="44">
        <f>IF(AND(ISNUMBER(J115),ISNUMBER(J116)),INDEX('Country weights'!$B$6:$FB$133,MATCH(Goods!$BD116,'Country weights'!$A$6:$A$133,0),MATCH(Goods!BL$1,'Country weights'!$B$3:$FB$3,0)),"")</f>
        <v>5.0861708354246974E-3</v>
      </c>
      <c r="BM116" s="44">
        <f>IF(AND(ISNUMBER(K115),ISNUMBER(K116)),INDEX('Country weights'!$B$6:$FB$133,MATCH(Goods!$BD116,'Country weights'!$A$6:$A$133,0),MATCH(Goods!BM$1,'Country weights'!$B$3:$FB$3,0)),"")</f>
        <v>2.7745996149700112E-2</v>
      </c>
      <c r="BN116" s="44">
        <f>IF(AND(ISNUMBER(L115),ISNUMBER(L116)),INDEX('Country weights'!$B$6:$FB$133,MATCH(Goods!$BD116,'Country weights'!$A$6:$A$133,0),MATCH(Goods!BN$1,'Country weights'!$B$3:$FB$3,0)),"")</f>
        <v>2.4906285895354785E-3</v>
      </c>
      <c r="BO116" s="44">
        <f>IF(AND(ISNUMBER(M115),ISNUMBER(M116)),INDEX('Country weights'!$B$6:$FB$133,MATCH(Goods!$BD116,'Country weights'!$A$6:$A$133,0),MATCH(Goods!BO$1,'Country weights'!$B$3:$FB$3,0)),"")</f>
        <v>9.7440302015152809E-3</v>
      </c>
      <c r="BP116" s="44">
        <f>IF(AND(ISNUMBER(N115),ISNUMBER(N116)),INDEX('Country weights'!$B$6:$FB$133,MATCH(Goods!$BD116,'Country weights'!$A$6:$A$133,0),MATCH(Goods!BP$1,'Country weights'!$B$3:$FB$3,0)),"")</f>
        <v>7.3366311381828885E-3</v>
      </c>
      <c r="BQ116" s="44">
        <f>IF(AND(ISNUMBER(O115),ISNUMBER(O116)),INDEX('Country weights'!$B$6:$FB$133,MATCH(Goods!$BD116,'Country weights'!$A$6:$A$133,0),MATCH(Goods!BQ$1,'Country weights'!$B$3:$FB$3,0)),"")</f>
        <v>6.566867421691735E-3</v>
      </c>
      <c r="BR116" s="44">
        <f>IF(AND(ISNUMBER(P115),ISNUMBER(P116)),INDEX('Country weights'!$B$6:$FB$133,MATCH(Goods!$BD116,'Country weights'!$A$6:$A$133,0),MATCH(Goods!BR$1,'Country weights'!$B$3:$FB$3,0)),"")</f>
        <v>1.3341003889268378E-2</v>
      </c>
      <c r="BS116" s="44">
        <f>IF(AND(ISNUMBER(Q115),ISNUMBER(Q116)),INDEX('Country weights'!$B$6:$FB$133,MATCH(Goods!$BD116,'Country weights'!$A$6:$A$133,0),MATCH(Goods!BS$1,'Country weights'!$B$3:$FB$3,0)),"")</f>
        <v>1.0383998724858593E-2</v>
      </c>
      <c r="BT116" s="44">
        <f>IF(AND(ISNUMBER(R115),ISNUMBER(R116)),INDEX('Country weights'!$B$6:$FB$133,MATCH(Goods!$BD116,'Country weights'!$A$6:$A$133,0),MATCH(Goods!BT$1,'Country weights'!$B$3:$FB$3,0)),"")</f>
        <v>7.0111116949858575E-3</v>
      </c>
      <c r="BU116" s="44">
        <f>IF(AND(ISNUMBER(S115),ISNUMBER(S116)),INDEX('Country weights'!$B$6:$FB$133,MATCH(Goods!$BD116,'Country weights'!$A$6:$A$133,0),MATCH(Goods!BU$1,'Country weights'!$B$3:$FB$3,0)),"")</f>
        <v>2.3899941422765286E-2</v>
      </c>
      <c r="BV116" s="44">
        <f>IF(AND(ISNUMBER(T115),ISNUMBER(T116)),INDEX('Country weights'!$B$6:$FB$133,MATCH(Goods!$BD116,'Country weights'!$A$6:$A$133,0),MATCH(Goods!BV$1,'Country weights'!$B$3:$FB$3,0)),"")</f>
        <v>1.8350187887914166E-2</v>
      </c>
      <c r="BW116" s="44">
        <f>IF(AND(ISNUMBER(U115),ISNUMBER(U116)),INDEX('Country weights'!$B$6:$FB$133,MATCH(Goods!$BD116,'Country weights'!$A$6:$A$133,0),MATCH(Goods!BW$1,'Country weights'!$B$3:$FB$3,0)),"")</f>
        <v>3.6228062890700873E-2</v>
      </c>
      <c r="BX116" s="44">
        <f>IF(AND(ISNUMBER(V115),ISNUMBER(V116)),INDEX('Country weights'!$B$6:$FB$133,MATCH(Goods!$BD116,'Country weights'!$A$6:$A$133,0),MATCH(Goods!BX$1,'Country weights'!$B$3:$FB$3,0)),"")</f>
        <v>3.4695779493727853E-2</v>
      </c>
      <c r="BY116" s="44">
        <f>IF(AND(ISNUMBER(W115),ISNUMBER(W116)),INDEX('Country weights'!$B$6:$FB$133,MATCH(Goods!$BD116,'Country weights'!$A$6:$A$133,0),MATCH(Goods!BY$1,'Country weights'!$B$3:$FB$3,0)),"")</f>
        <v>3.1351962780658223E-2</v>
      </c>
      <c r="BZ116" s="44">
        <f>IF(AND(ISNUMBER(X115),ISNUMBER(X116)),INDEX('Country weights'!$B$6:$FB$133,MATCH(Goods!$BD116,'Country weights'!$A$6:$A$133,0),MATCH(Goods!BZ$1,'Country weights'!$B$3:$FB$3,0)),"")</f>
        <v>2.0113569455634937E-2</v>
      </c>
      <c r="CA116" s="44">
        <f>IF(AND(ISNUMBER(Y115),ISNUMBER(Y116)),INDEX('Country weights'!$B$6:$FB$133,MATCH(Goods!$BD116,'Country weights'!$A$6:$A$133,0),MATCH(Goods!CA$1,'Country weights'!$B$3:$FB$3,0)),"")</f>
        <v>3.8004359837306857E-2</v>
      </c>
      <c r="CB116" s="44">
        <f>IF(AND(ISNUMBER(Z115),ISNUMBER(Z116)),INDEX('Country weights'!$B$6:$FB$133,MATCH(Goods!$BD116,'Country weights'!$A$6:$A$133,0),MATCH(Goods!CB$1,'Country weights'!$B$3:$FB$3,0)),"")</f>
        <v>1.1430445690970069E-2</v>
      </c>
      <c r="CC116" s="44">
        <f>IF(AND(ISNUMBER(AA115),ISNUMBER(AA116)),INDEX('Country weights'!$B$6:$FB$133,MATCH(Goods!$BD116,'Country weights'!$A$6:$A$133,0),MATCH(Goods!CC$1,'Country weights'!$B$3:$FB$3,0)),"")</f>
        <v>6.2824002360301508E-3</v>
      </c>
      <c r="CD116" s="46">
        <f t="shared" si="163"/>
        <v>0.63569132846559573</v>
      </c>
      <c r="CF116" s="39">
        <f t="shared" si="164"/>
        <v>44377</v>
      </c>
      <c r="CG116" s="45">
        <f t="shared" si="165"/>
        <v>0.26559338027169399</v>
      </c>
      <c r="CH116" s="45">
        <f t="shared" si="112"/>
        <v>7.329716123487548E-2</v>
      </c>
      <c r="CI116" s="45">
        <f t="shared" si="113"/>
        <v>7.3502502402383749E-2</v>
      </c>
      <c r="CJ116" s="45">
        <f t="shared" si="114"/>
        <v>4.8378716292447395E-2</v>
      </c>
      <c r="CK116" s="45">
        <f t="shared" si="115"/>
        <v>4.9273284794833219E-3</v>
      </c>
      <c r="CL116" s="45">
        <f t="shared" si="116"/>
        <v>2.3424100465268324E-2</v>
      </c>
      <c r="CM116" s="45">
        <f t="shared" si="117"/>
        <v>2.3119412795125725E-2</v>
      </c>
      <c r="CN116" s="45">
        <f t="shared" si="118"/>
        <v>8.001007104661121E-3</v>
      </c>
      <c r="CO116" s="45">
        <f t="shared" si="119"/>
        <v>4.3646963403877477E-2</v>
      </c>
      <c r="CP116" s="45">
        <f t="shared" si="120"/>
        <v>3.9179842134188774E-3</v>
      </c>
      <c r="CQ116" s="45">
        <f t="shared" si="121"/>
        <v>1.5328241498959881E-2</v>
      </c>
      <c r="CR116" s="45">
        <f t="shared" si="122"/>
        <v>1.1541184863873686E-2</v>
      </c>
      <c r="CS116" s="45">
        <f t="shared" si="123"/>
        <v>1.0330276861794789E-2</v>
      </c>
      <c r="CT116" s="45">
        <f t="shared" si="124"/>
        <v>2.0986606693959971E-2</v>
      </c>
      <c r="CU116" s="45">
        <f t="shared" si="125"/>
        <v>1.6334969913657689E-2</v>
      </c>
      <c r="CV116" s="45">
        <f t="shared" si="126"/>
        <v>1.1029113314962116E-2</v>
      </c>
      <c r="CW116" s="45">
        <f t="shared" si="127"/>
        <v>3.7596771188390964E-2</v>
      </c>
      <c r="CX116" s="45">
        <f t="shared" si="128"/>
        <v>2.8866506535816773E-2</v>
      </c>
      <c r="CY116" s="45">
        <f t="shared" si="129"/>
        <v>5.6990022151390055E-2</v>
      </c>
      <c r="CZ116" s="45">
        <f t="shared" si="130"/>
        <v>5.4579601671577035E-2</v>
      </c>
      <c r="DA116" s="45">
        <f t="shared" si="131"/>
        <v>4.9319475312545533E-2</v>
      </c>
      <c r="DB116" s="45">
        <f t="shared" si="132"/>
        <v>3.1640465356329778E-2</v>
      </c>
      <c r="DC116" s="45">
        <f t="shared" si="133"/>
        <v>5.9784298031939714E-2</v>
      </c>
      <c r="DD116" s="45">
        <f t="shared" si="134"/>
        <v>1.7981125711688382E-2</v>
      </c>
      <c r="DE116" s="45">
        <f t="shared" si="135"/>
        <v>9.8827842298782609E-3</v>
      </c>
      <c r="DF116" s="46">
        <f t="shared" si="166"/>
        <v>1.0000000000000002</v>
      </c>
      <c r="DG116" s="47">
        <f>SUMPRODUCT(AD116:BB116,CG116:DE116,'Sector weights'!B103:Z103)</f>
        <v>1.4992187912748827</v>
      </c>
      <c r="DI116" s="45">
        <f>IF(AND(ISNUMBER(C115),ISNUMBER(C116)),CG116*'Sector weights'!B103,"")</f>
        <v>0.22538381956241366</v>
      </c>
      <c r="DJ116" s="45">
        <f>IF(AND(ISNUMBER(D115),ISNUMBER(D116)),CH116*'Sector weights'!C103,"")</f>
        <v>5.6078936708545364E-2</v>
      </c>
      <c r="DK116" s="45">
        <f>IF(AND(ISNUMBER(E115),ISNUMBER(E116)),CI116*'Sector weights'!D103,"")</f>
        <v>5.8013840661868182E-2</v>
      </c>
      <c r="DL116" s="45">
        <f>IF(AND(ISNUMBER(F115),ISNUMBER(F116)),CJ116*'Sector weights'!E103,"")</f>
        <v>3.9637680411513061E-2</v>
      </c>
      <c r="DM116" s="45">
        <f>IF(AND(ISNUMBER(G115),ISNUMBER(G116)),CK116*'Sector weights'!F103,"")</f>
        <v>4.10327084713372E-3</v>
      </c>
      <c r="DN116" s="45">
        <f>IF(AND(ISNUMBER(H115),ISNUMBER(H116)),CL116*'Sector weights'!G103,"")</f>
        <v>1.9582018604640563E-2</v>
      </c>
      <c r="DO116" s="45">
        <f>IF(AND(ISNUMBER(I115),ISNUMBER(I116)),CM116*'Sector weights'!H103,"")</f>
        <v>1.962358436839718E-2</v>
      </c>
      <c r="DP116" s="45">
        <f>IF(AND(ISNUMBER(J115),ISNUMBER(J116)),CN116*'Sector weights'!I103,"")</f>
        <v>7.1541440154081785E-3</v>
      </c>
      <c r="DQ116" s="45">
        <f>IF(AND(ISNUMBER(K115),ISNUMBER(K116)),CO116*'Sector weights'!J103,"")</f>
        <v>4.1304463658882122E-2</v>
      </c>
      <c r="DR116" s="45">
        <f>IF(AND(ISNUMBER(L115),ISNUMBER(L116)),CP116*'Sector weights'!K103,"")</f>
        <v>3.4298466104234677E-3</v>
      </c>
      <c r="DS116" s="45">
        <f>IF(AND(ISNUMBER(M115),ISNUMBER(M116)),CQ116*'Sector weights'!L103,"")</f>
        <v>1.330194871577668E-2</v>
      </c>
      <c r="DT116" s="45">
        <f>IF(AND(ISNUMBER(N115),ISNUMBER(N116)),CR116*'Sector weights'!M103,"")</f>
        <v>9.9074798491048909E-3</v>
      </c>
      <c r="DU116" s="45">
        <f>IF(AND(ISNUMBER(O115),ISNUMBER(O116)),CS116*'Sector weights'!N103,"")</f>
        <v>8.7446373538108361E-3</v>
      </c>
      <c r="DV116" s="45">
        <f>IF(AND(ISNUMBER(P115),ISNUMBER(P116)),CT116*'Sector weights'!O103,"")</f>
        <v>1.4271485960872443E-2</v>
      </c>
      <c r="DW116" s="45">
        <f>IF(AND(ISNUMBER(Q115),ISNUMBER(Q116)),CU116*'Sector weights'!P103,"")</f>
        <v>1.0085529108511564E-2</v>
      </c>
      <c r="DX116" s="45">
        <f>IF(AND(ISNUMBER(R115),ISNUMBER(R116)),CV116*'Sector weights'!Q103,"")</f>
        <v>8.2432637149077604E-3</v>
      </c>
      <c r="DY116" s="45">
        <f>IF(AND(ISNUMBER(S115),ISNUMBER(S116)),CW116*'Sector weights'!R103,"")</f>
        <v>2.5546742179382579E-2</v>
      </c>
      <c r="DZ116" s="45">
        <f>IF(AND(ISNUMBER(T115),ISNUMBER(T116)),CX116*'Sector weights'!S103,"")</f>
        <v>2.4876022815408062E-2</v>
      </c>
      <c r="EA116" s="45">
        <f>IF(AND(ISNUMBER(U115),ISNUMBER(U116)),CY116*'Sector weights'!T103,"")</f>
        <v>5.2450494984552114E-2</v>
      </c>
      <c r="EB116" s="45">
        <f>IF(AND(ISNUMBER(V115),ISNUMBER(V116)),CZ116*'Sector weights'!U103,"")</f>
        <v>4.4871686482152194E-2</v>
      </c>
      <c r="EC116" s="45">
        <f>IF(AND(ISNUMBER(W115),ISNUMBER(W116)),DA116*'Sector weights'!V103,"")</f>
        <v>3.1842209201519457E-2</v>
      </c>
      <c r="ED116" s="45">
        <f>IF(AND(ISNUMBER(X115),ISNUMBER(X116)),DB116*'Sector weights'!W103,"")</f>
        <v>2.782638002326453E-2</v>
      </c>
      <c r="EE116" s="45">
        <f>IF(AND(ISNUMBER(Y115),ISNUMBER(Y116)),DC116*'Sector weights'!X103,"")</f>
        <v>5.365467022514453E-2</v>
      </c>
      <c r="EF116" s="45">
        <f>IF(AND(ISNUMBER(Z115),ISNUMBER(Z116)),DD116*'Sector weights'!Y103,"")</f>
        <v>1.5484707982459827E-2</v>
      </c>
      <c r="EG116" s="45">
        <f>IF(AND(ISNUMBER(AA115),ISNUMBER(AA116)),DE116*'Sector weights'!Z103,"")</f>
        <v>8.524157860511224E-3</v>
      </c>
      <c r="EH116" s="46">
        <f t="shared" si="167"/>
        <v>0.82394302190660429</v>
      </c>
      <c r="EI116" s="47">
        <f t="shared" si="168"/>
        <v>1.4992187912748829</v>
      </c>
      <c r="EK116" s="39">
        <f t="shared" si="169"/>
        <v>44377</v>
      </c>
      <c r="EL116" s="45">
        <f t="shared" si="170"/>
        <v>0.27354296786308774</v>
      </c>
      <c r="EM116" s="45">
        <f t="shared" si="136"/>
        <v>6.8061668364856942E-2</v>
      </c>
      <c r="EN116" s="45">
        <f t="shared" si="137"/>
        <v>7.0410015158116332E-2</v>
      </c>
      <c r="EO116" s="45">
        <f t="shared" si="138"/>
        <v>4.8107307614295297E-2</v>
      </c>
      <c r="EP116" s="45">
        <f t="shared" si="139"/>
        <v>4.9800419908147906E-3</v>
      </c>
      <c r="EQ116" s="45">
        <f t="shared" si="140"/>
        <v>2.3766229076529793E-2</v>
      </c>
      <c r="ER116" s="45">
        <f t="shared" si="141"/>
        <v>2.3816676452927781E-2</v>
      </c>
      <c r="ES116" s="45">
        <f t="shared" si="142"/>
        <v>8.682814011645475E-3</v>
      </c>
      <c r="ET116" s="45">
        <f t="shared" si="143"/>
        <v>5.0130242699675504E-2</v>
      </c>
      <c r="EU116" s="45">
        <f t="shared" si="144"/>
        <v>4.1627230515124724E-3</v>
      </c>
      <c r="EV116" s="45">
        <f t="shared" si="145"/>
        <v>1.614425799128193E-2</v>
      </c>
      <c r="EW116" s="45">
        <f t="shared" si="146"/>
        <v>1.2024472063831526E-2</v>
      </c>
      <c r="EX116" s="45">
        <f t="shared" si="147"/>
        <v>1.0613157853531842E-2</v>
      </c>
      <c r="EY116" s="45">
        <f t="shared" si="148"/>
        <v>1.7320962228490291E-2</v>
      </c>
      <c r="EZ116" s="45">
        <f t="shared" si="149"/>
        <v>1.2240566204655327E-2</v>
      </c>
      <c r="FA116" s="45">
        <f t="shared" si="150"/>
        <v>1.0004652622499123E-2</v>
      </c>
      <c r="FB116" s="45">
        <f t="shared" si="151"/>
        <v>3.1005471859288782E-2</v>
      </c>
      <c r="FC116" s="45">
        <f t="shared" si="152"/>
        <v>3.0191435759532183E-2</v>
      </c>
      <c r="FD116" s="45">
        <f t="shared" si="153"/>
        <v>6.3657915159208045E-2</v>
      </c>
      <c r="FE116" s="45">
        <f t="shared" si="154"/>
        <v>5.4459695985189731E-2</v>
      </c>
      <c r="FF116" s="45">
        <f t="shared" si="155"/>
        <v>3.8646130078068483E-2</v>
      </c>
      <c r="FG116" s="45">
        <f t="shared" si="156"/>
        <v>3.3772213955856174E-2</v>
      </c>
      <c r="FH116" s="45">
        <f t="shared" si="157"/>
        <v>6.5119393936958911E-2</v>
      </c>
      <c r="FI116" s="45">
        <f t="shared" si="158"/>
        <v>1.8793420868627796E-2</v>
      </c>
      <c r="FJ116" s="45">
        <f t="shared" si="159"/>
        <v>1.0345567149517598E-2</v>
      </c>
      <c r="FK116" s="46">
        <f t="shared" si="171"/>
        <v>1</v>
      </c>
      <c r="FL116" s="47">
        <f t="shared" si="172"/>
        <v>1.8195661003423396</v>
      </c>
    </row>
    <row r="117" spans="1:168" x14ac:dyDescent="0.2">
      <c r="A117" t="s">
        <v>74</v>
      </c>
      <c r="B117" s="11">
        <v>44469</v>
      </c>
      <c r="C117" s="2">
        <v>2676.5</v>
      </c>
      <c r="D117" s="3">
        <v>151007</v>
      </c>
      <c r="E117" s="9">
        <v>79775.3</v>
      </c>
      <c r="F117" s="3">
        <v>579571</v>
      </c>
      <c r="G117" s="3">
        <v>18657</v>
      </c>
      <c r="H117" s="2">
        <v>100590</v>
      </c>
      <c r="I117" s="2">
        <v>1503474.3</v>
      </c>
      <c r="J117" s="2">
        <v>14493397.4</v>
      </c>
      <c r="K117" s="2">
        <v>2382847.3546622628</v>
      </c>
      <c r="L117" s="9">
        <v>15681.010199999999</v>
      </c>
      <c r="M117" s="3">
        <v>876689</v>
      </c>
      <c r="N117" s="9">
        <v>9354.8140000000003</v>
      </c>
      <c r="O117" s="2">
        <v>100252.5</v>
      </c>
      <c r="P117" s="2">
        <v>35968</v>
      </c>
      <c r="Q117" s="3">
        <v>190174</v>
      </c>
      <c r="R117" s="3">
        <v>256854</v>
      </c>
      <c r="S117" s="2">
        <v>60450.8</v>
      </c>
      <c r="T117" s="2">
        <v>276446.7</v>
      </c>
      <c r="U117" s="3">
        <v>1469267</v>
      </c>
      <c r="V117" s="2">
        <v>143709.20000000001</v>
      </c>
      <c r="W117" s="2">
        <v>128878.3</v>
      </c>
      <c r="X117" s="3">
        <v>2347663.4962221757</v>
      </c>
      <c r="Y117" s="2">
        <v>459083.2</v>
      </c>
      <c r="Z117" s="3">
        <v>189282</v>
      </c>
      <c r="AA117" s="3">
        <v>1490950</v>
      </c>
      <c r="AC117" s="43">
        <f t="shared" si="160"/>
        <v>44469</v>
      </c>
      <c r="AD117" s="45">
        <f t="shared" si="161"/>
        <v>0.21341920023962846</v>
      </c>
      <c r="AE117" s="45">
        <f t="shared" si="88"/>
        <v>2.586277173913043</v>
      </c>
      <c r="AF117" s="45">
        <f t="shared" si="89"/>
        <v>-1.3436505247224284</v>
      </c>
      <c r="AG117" s="45">
        <f t="shared" si="90"/>
        <v>-2.0788173178458269</v>
      </c>
      <c r="AH117" s="45">
        <f t="shared" si="91"/>
        <v>6.1383547616338685</v>
      </c>
      <c r="AI117" s="45">
        <f t="shared" si="92"/>
        <v>-3.8814356151817497</v>
      </c>
      <c r="AJ117" s="45">
        <f t="shared" si="93"/>
        <v>0.21179810633458196</v>
      </c>
      <c r="AK117" s="45">
        <f t="shared" si="94"/>
        <v>8.0646618001745765</v>
      </c>
      <c r="AL117" s="45">
        <f t="shared" si="95"/>
        <v>1.9129371602445877</v>
      </c>
      <c r="AM117" s="45">
        <f t="shared" si="96"/>
        <v>-0.48349467063156792</v>
      </c>
      <c r="AN117" s="45">
        <f t="shared" si="97"/>
        <v>-1.0483342118361993</v>
      </c>
      <c r="AO117" s="45">
        <f t="shared" si="98"/>
        <v>-2.1936349425858426</v>
      </c>
      <c r="AP117" s="45">
        <f t="shared" si="99"/>
        <v>-4.8911754493483395</v>
      </c>
      <c r="AQ117" s="45">
        <f t="shared" si="100"/>
        <v>2.137713260183105</v>
      </c>
      <c r="AR117" s="45">
        <f t="shared" si="101"/>
        <v>-1.8796080839142082</v>
      </c>
      <c r="AS117" s="45">
        <f t="shared" si="102"/>
        <v>-0.51166844194828753</v>
      </c>
      <c r="AT117" s="45">
        <f t="shared" si="103"/>
        <v>-2.5347089542733348</v>
      </c>
      <c r="AU117" s="45">
        <f t="shared" si="104"/>
        <v>1.2763648659688709</v>
      </c>
      <c r="AV117" s="45">
        <f t="shared" si="105"/>
        <v>1.2718368641074118</v>
      </c>
      <c r="AW117" s="45">
        <f t="shared" si="106"/>
        <v>-1.6537805096704217</v>
      </c>
      <c r="AX117" s="45">
        <f t="shared" si="107"/>
        <v>1.2036546246235735</v>
      </c>
      <c r="AY117" s="45">
        <f t="shared" si="108"/>
        <v>5.3418195281001779</v>
      </c>
      <c r="AZ117" s="45">
        <f t="shared" si="109"/>
        <v>-5.9066586951188382</v>
      </c>
      <c r="BA117" s="45">
        <f t="shared" si="110"/>
        <v>-1.3904590233965952</v>
      </c>
      <c r="BB117" s="45">
        <f t="shared" si="111"/>
        <v>4.0267590077565751</v>
      </c>
      <c r="BD117" s="39">
        <f t="shared" si="162"/>
        <v>44469</v>
      </c>
      <c r="BE117" s="44">
        <f>IF(AND(ISNUMBER(C116),ISNUMBER(C117)),INDEX('Country weights'!$B$6:$FB$133,MATCH(Goods!$BD117,'Country weights'!$A$6:$A$133,0),MATCH(Goods!BE$1,'Country weights'!$B$3:$FB$3,0)),"")</f>
        <v>0.16883540873658129</v>
      </c>
      <c r="BF117" s="44">
        <f>IF(AND(ISNUMBER(D116),ISNUMBER(D117)),INDEX('Country weights'!$B$6:$FB$133,MATCH(Goods!$BD117,'Country weights'!$A$6:$A$133,0),MATCH(Goods!BF$1,'Country weights'!$B$3:$FB$3,0)),"")</f>
        <v>4.6594369798154962E-2</v>
      </c>
      <c r="BG117" s="44">
        <f>IF(AND(ISNUMBER(E116),ISNUMBER(E117)),INDEX('Country weights'!$B$6:$FB$133,MATCH(Goods!$BD117,'Country weights'!$A$6:$A$133,0),MATCH(Goods!BG$1,'Country weights'!$B$3:$FB$3,0)),"")</f>
        <v>4.6724903397716969E-2</v>
      </c>
      <c r="BH117" s="44">
        <f>IF(AND(ISNUMBER(F116),ISNUMBER(F117)),INDEX('Country weights'!$B$6:$FB$133,MATCH(Goods!$BD117,'Country weights'!$A$6:$A$133,0),MATCH(Goods!BH$1,'Country weights'!$B$3:$FB$3,0)),"")</f>
        <v>3.0753930429406044E-2</v>
      </c>
      <c r="BI117" s="44">
        <f>IF(AND(ISNUMBER(G116),ISNUMBER(G117)),INDEX('Country weights'!$B$6:$FB$133,MATCH(Goods!$BD117,'Country weights'!$A$6:$A$133,0),MATCH(Goods!BI$1,'Country weights'!$B$3:$FB$3,0)),"")</f>
        <v>3.1322599869091166E-3</v>
      </c>
      <c r="BJ117" s="44">
        <f>IF(AND(ISNUMBER(H116),ISNUMBER(H117)),INDEX('Country weights'!$B$6:$FB$133,MATCH(Goods!$BD117,'Country weights'!$A$6:$A$133,0),MATCH(Goods!BJ$1,'Country weights'!$B$3:$FB$3,0)),"")</f>
        <v>1.4890497542877999E-2</v>
      </c>
      <c r="BK117" s="44">
        <f>IF(AND(ISNUMBER(I116),ISNUMBER(I117)),INDEX('Country weights'!$B$6:$FB$133,MATCH(Goods!$BD117,'Country weights'!$A$6:$A$133,0),MATCH(Goods!BK$1,'Country weights'!$B$3:$FB$3,0)),"")</f>
        <v>1.4696810233077963E-2</v>
      </c>
      <c r="BL117" s="44">
        <f>IF(AND(ISNUMBER(J116),ISNUMBER(J117)),INDEX('Country weights'!$B$6:$FB$133,MATCH(Goods!$BD117,'Country weights'!$A$6:$A$133,0),MATCH(Goods!BL$1,'Country weights'!$B$3:$FB$3,0)),"")</f>
        <v>5.0861708354246974E-3</v>
      </c>
      <c r="BM117" s="44">
        <f>IF(AND(ISNUMBER(K116),ISNUMBER(K117)),INDEX('Country weights'!$B$6:$FB$133,MATCH(Goods!$BD117,'Country weights'!$A$6:$A$133,0),MATCH(Goods!BM$1,'Country weights'!$B$3:$FB$3,0)),"")</f>
        <v>2.7745996149700112E-2</v>
      </c>
      <c r="BN117" s="44">
        <f>IF(AND(ISNUMBER(L116),ISNUMBER(L117)),INDEX('Country weights'!$B$6:$FB$133,MATCH(Goods!$BD117,'Country weights'!$A$6:$A$133,0),MATCH(Goods!BN$1,'Country weights'!$B$3:$FB$3,0)),"")</f>
        <v>2.4906285895354785E-3</v>
      </c>
      <c r="BO117" s="44">
        <f>IF(AND(ISNUMBER(M116),ISNUMBER(M117)),INDEX('Country weights'!$B$6:$FB$133,MATCH(Goods!$BD117,'Country weights'!$A$6:$A$133,0),MATCH(Goods!BO$1,'Country weights'!$B$3:$FB$3,0)),"")</f>
        <v>9.7440302015152809E-3</v>
      </c>
      <c r="BP117" s="44">
        <f>IF(AND(ISNUMBER(N116),ISNUMBER(N117)),INDEX('Country weights'!$B$6:$FB$133,MATCH(Goods!$BD117,'Country weights'!$A$6:$A$133,0),MATCH(Goods!BP$1,'Country weights'!$B$3:$FB$3,0)),"")</f>
        <v>7.3366311381828885E-3</v>
      </c>
      <c r="BQ117" s="44">
        <f>IF(AND(ISNUMBER(O116),ISNUMBER(O117)),INDEX('Country weights'!$B$6:$FB$133,MATCH(Goods!$BD117,'Country weights'!$A$6:$A$133,0),MATCH(Goods!BQ$1,'Country weights'!$B$3:$FB$3,0)),"")</f>
        <v>6.566867421691735E-3</v>
      </c>
      <c r="BR117" s="44">
        <f>IF(AND(ISNUMBER(P116),ISNUMBER(P117)),INDEX('Country weights'!$B$6:$FB$133,MATCH(Goods!$BD117,'Country weights'!$A$6:$A$133,0),MATCH(Goods!BR$1,'Country weights'!$B$3:$FB$3,0)),"")</f>
        <v>1.3341003889268378E-2</v>
      </c>
      <c r="BS117" s="44">
        <f>IF(AND(ISNUMBER(Q116),ISNUMBER(Q117)),INDEX('Country weights'!$B$6:$FB$133,MATCH(Goods!$BD117,'Country weights'!$A$6:$A$133,0),MATCH(Goods!BS$1,'Country weights'!$B$3:$FB$3,0)),"")</f>
        <v>1.0383998724858593E-2</v>
      </c>
      <c r="BT117" s="44">
        <f>IF(AND(ISNUMBER(R116),ISNUMBER(R117)),INDEX('Country weights'!$B$6:$FB$133,MATCH(Goods!$BD117,'Country weights'!$A$6:$A$133,0),MATCH(Goods!BT$1,'Country weights'!$B$3:$FB$3,0)),"")</f>
        <v>7.0111116949858575E-3</v>
      </c>
      <c r="BU117" s="44">
        <f>IF(AND(ISNUMBER(S116),ISNUMBER(S117)),INDEX('Country weights'!$B$6:$FB$133,MATCH(Goods!$BD117,'Country weights'!$A$6:$A$133,0),MATCH(Goods!BU$1,'Country weights'!$B$3:$FB$3,0)),"")</f>
        <v>2.3899941422765286E-2</v>
      </c>
      <c r="BV117" s="44">
        <f>IF(AND(ISNUMBER(T116),ISNUMBER(T117)),INDEX('Country weights'!$B$6:$FB$133,MATCH(Goods!$BD117,'Country weights'!$A$6:$A$133,0),MATCH(Goods!BV$1,'Country weights'!$B$3:$FB$3,0)),"")</f>
        <v>1.8350187887914166E-2</v>
      </c>
      <c r="BW117" s="44">
        <f>IF(AND(ISNUMBER(U116),ISNUMBER(U117)),INDEX('Country weights'!$B$6:$FB$133,MATCH(Goods!$BD117,'Country weights'!$A$6:$A$133,0),MATCH(Goods!BW$1,'Country weights'!$B$3:$FB$3,0)),"")</f>
        <v>3.6228062890700873E-2</v>
      </c>
      <c r="BX117" s="44">
        <f>IF(AND(ISNUMBER(V116),ISNUMBER(V117)),INDEX('Country weights'!$B$6:$FB$133,MATCH(Goods!$BD117,'Country weights'!$A$6:$A$133,0),MATCH(Goods!BX$1,'Country weights'!$B$3:$FB$3,0)),"")</f>
        <v>3.4695779493727853E-2</v>
      </c>
      <c r="BY117" s="44">
        <f>IF(AND(ISNUMBER(W116),ISNUMBER(W117)),INDEX('Country weights'!$B$6:$FB$133,MATCH(Goods!$BD117,'Country weights'!$A$6:$A$133,0),MATCH(Goods!BY$1,'Country weights'!$B$3:$FB$3,0)),"")</f>
        <v>3.1351962780658223E-2</v>
      </c>
      <c r="BZ117" s="44">
        <f>IF(AND(ISNUMBER(X116),ISNUMBER(X117)),INDEX('Country weights'!$B$6:$FB$133,MATCH(Goods!$BD117,'Country weights'!$A$6:$A$133,0),MATCH(Goods!BZ$1,'Country weights'!$B$3:$FB$3,0)),"")</f>
        <v>2.0113569455634937E-2</v>
      </c>
      <c r="CA117" s="44">
        <f>IF(AND(ISNUMBER(Y116),ISNUMBER(Y117)),INDEX('Country weights'!$B$6:$FB$133,MATCH(Goods!$BD117,'Country weights'!$A$6:$A$133,0),MATCH(Goods!CA$1,'Country weights'!$B$3:$FB$3,0)),"")</f>
        <v>3.8004359837306857E-2</v>
      </c>
      <c r="CB117" s="44">
        <f>IF(AND(ISNUMBER(Z116),ISNUMBER(Z117)),INDEX('Country weights'!$B$6:$FB$133,MATCH(Goods!$BD117,'Country weights'!$A$6:$A$133,0),MATCH(Goods!CB$1,'Country weights'!$B$3:$FB$3,0)),"")</f>
        <v>1.1430445690970069E-2</v>
      </c>
      <c r="CC117" s="44">
        <f>IF(AND(ISNUMBER(AA116),ISNUMBER(AA117)),INDEX('Country weights'!$B$6:$FB$133,MATCH(Goods!$BD117,'Country weights'!$A$6:$A$133,0),MATCH(Goods!CC$1,'Country weights'!$B$3:$FB$3,0)),"")</f>
        <v>6.2824002360301508E-3</v>
      </c>
      <c r="CD117" s="46">
        <f t="shared" si="163"/>
        <v>0.63569132846559573</v>
      </c>
      <c r="CF117" s="39">
        <f t="shared" si="164"/>
        <v>44469</v>
      </c>
      <c r="CG117" s="45">
        <f t="shared" si="165"/>
        <v>0.26559338027169399</v>
      </c>
      <c r="CH117" s="45">
        <f t="shared" si="112"/>
        <v>7.329716123487548E-2</v>
      </c>
      <c r="CI117" s="45">
        <f t="shared" si="113"/>
        <v>7.3502502402383749E-2</v>
      </c>
      <c r="CJ117" s="45">
        <f t="shared" si="114"/>
        <v>4.8378716292447395E-2</v>
      </c>
      <c r="CK117" s="45">
        <f t="shared" si="115"/>
        <v>4.9273284794833219E-3</v>
      </c>
      <c r="CL117" s="45">
        <f t="shared" si="116"/>
        <v>2.3424100465268324E-2</v>
      </c>
      <c r="CM117" s="45">
        <f t="shared" si="117"/>
        <v>2.3119412795125725E-2</v>
      </c>
      <c r="CN117" s="45">
        <f t="shared" si="118"/>
        <v>8.001007104661121E-3</v>
      </c>
      <c r="CO117" s="45">
        <f t="shared" si="119"/>
        <v>4.3646963403877477E-2</v>
      </c>
      <c r="CP117" s="45">
        <f t="shared" si="120"/>
        <v>3.9179842134188774E-3</v>
      </c>
      <c r="CQ117" s="45">
        <f t="shared" si="121"/>
        <v>1.5328241498959881E-2</v>
      </c>
      <c r="CR117" s="45">
        <f t="shared" si="122"/>
        <v>1.1541184863873686E-2</v>
      </c>
      <c r="CS117" s="45">
        <f t="shared" si="123"/>
        <v>1.0330276861794789E-2</v>
      </c>
      <c r="CT117" s="45">
        <f t="shared" si="124"/>
        <v>2.0986606693959971E-2</v>
      </c>
      <c r="CU117" s="45">
        <f t="shared" si="125"/>
        <v>1.6334969913657689E-2</v>
      </c>
      <c r="CV117" s="45">
        <f t="shared" si="126"/>
        <v>1.1029113314962116E-2</v>
      </c>
      <c r="CW117" s="45">
        <f t="shared" si="127"/>
        <v>3.7596771188390964E-2</v>
      </c>
      <c r="CX117" s="45">
        <f t="shared" si="128"/>
        <v>2.8866506535816773E-2</v>
      </c>
      <c r="CY117" s="45">
        <f t="shared" si="129"/>
        <v>5.6990022151390055E-2</v>
      </c>
      <c r="CZ117" s="45">
        <f t="shared" si="130"/>
        <v>5.4579601671577035E-2</v>
      </c>
      <c r="DA117" s="45">
        <f t="shared" si="131"/>
        <v>4.9319475312545533E-2</v>
      </c>
      <c r="DB117" s="45">
        <f t="shared" si="132"/>
        <v>3.1640465356329778E-2</v>
      </c>
      <c r="DC117" s="45">
        <f t="shared" si="133"/>
        <v>5.9784298031939714E-2</v>
      </c>
      <c r="DD117" s="45">
        <f t="shared" si="134"/>
        <v>1.7981125711688382E-2</v>
      </c>
      <c r="DE117" s="45">
        <f t="shared" si="135"/>
        <v>9.8827842298782609E-3</v>
      </c>
      <c r="DF117" s="46">
        <f t="shared" si="166"/>
        <v>1.0000000000000002</v>
      </c>
      <c r="DG117" s="47">
        <f>SUMPRODUCT(AD117:BB117,CG117:DE117,'Sector weights'!B104:Z104)</f>
        <v>-0.10976185720130968</v>
      </c>
      <c r="DI117" s="45">
        <f>IF(AND(ISNUMBER(C116),ISNUMBER(C117)),CG117*'Sector weights'!B104,"")</f>
        <v>0.22386051062885104</v>
      </c>
      <c r="DJ117" s="45">
        <f>IF(AND(ISNUMBER(D116),ISNUMBER(D117)),CH117*'Sector weights'!C104,"")</f>
        <v>5.5618319254048788E-2</v>
      </c>
      <c r="DK117" s="45">
        <f>IF(AND(ISNUMBER(E116),ISNUMBER(E117)),CI117*'Sector weights'!D104,"")</f>
        <v>5.7210749290692857E-2</v>
      </c>
      <c r="DL117" s="45">
        <f>IF(AND(ISNUMBER(F116),ISNUMBER(F117)),CJ117*'Sector weights'!E104,"")</f>
        <v>3.9439188997734673E-2</v>
      </c>
      <c r="DM117" s="45">
        <f>IF(AND(ISNUMBER(G116),ISNUMBER(G117)),CK117*'Sector weights'!F104,"")</f>
        <v>4.064600873450553E-3</v>
      </c>
      <c r="DN117" s="45">
        <f>IF(AND(ISNUMBER(H116),ISNUMBER(H117)),CL117*'Sector weights'!G104,"")</f>
        <v>1.9780191896226616E-2</v>
      </c>
      <c r="DO117" s="45">
        <f>IF(AND(ISNUMBER(I116),ISNUMBER(I117)),CM117*'Sector weights'!H104,"")</f>
        <v>1.9576117326779194E-2</v>
      </c>
      <c r="DP117" s="45">
        <f>IF(AND(ISNUMBER(J116),ISNUMBER(J117)),CN117*'Sector weights'!I104,"")</f>
        <v>7.1558882761857765E-3</v>
      </c>
      <c r="DQ117" s="45">
        <f>IF(AND(ISNUMBER(K116),ISNUMBER(K117)),CO117*'Sector weights'!J104,"")</f>
        <v>4.10717581959456E-2</v>
      </c>
      <c r="DR117" s="45">
        <f>IF(AND(ISNUMBER(L116),ISNUMBER(L117)),CP117*'Sector weights'!K104,"")</f>
        <v>3.4293169783977217E-3</v>
      </c>
      <c r="DS117" s="45">
        <f>IF(AND(ISNUMBER(M116),ISNUMBER(M117)),CQ117*'Sector weights'!L104,"")</f>
        <v>1.3294843011269857E-2</v>
      </c>
      <c r="DT117" s="45">
        <f>IF(AND(ISNUMBER(N116),ISNUMBER(N117)),CR117*'Sector weights'!M104,"")</f>
        <v>9.9883942282606598E-3</v>
      </c>
      <c r="DU117" s="45">
        <f>IF(AND(ISNUMBER(O116),ISNUMBER(O117)),CS117*'Sector weights'!N104,"")</f>
        <v>8.5227529128329201E-3</v>
      </c>
      <c r="DV117" s="45">
        <f>IF(AND(ISNUMBER(P116),ISNUMBER(P117)),CT117*'Sector weights'!O104,"")</f>
        <v>1.4125202633906316E-2</v>
      </c>
      <c r="DW117" s="45">
        <f>IF(AND(ISNUMBER(Q116),ISNUMBER(Q117)),CU117*'Sector weights'!P104,"")</f>
        <v>1.0092686022453211E-2</v>
      </c>
      <c r="DX117" s="45">
        <f>IF(AND(ISNUMBER(R116),ISNUMBER(R117)),CV117*'Sector weights'!Q104,"")</f>
        <v>8.4649794728278056E-3</v>
      </c>
      <c r="DY117" s="45">
        <f>IF(AND(ISNUMBER(S116),ISNUMBER(S117)),CW117*'Sector weights'!R104,"")</f>
        <v>2.46290714300549E-2</v>
      </c>
      <c r="DZ117" s="45">
        <f>IF(AND(ISNUMBER(T116),ISNUMBER(T117)),CX117*'Sector weights'!S104,"")</f>
        <v>2.4858417744227826E-2</v>
      </c>
      <c r="EA117" s="45">
        <f>IF(AND(ISNUMBER(U116),ISNUMBER(U117)),CY117*'Sector weights'!T104,"")</f>
        <v>5.2523239762449811E-2</v>
      </c>
      <c r="EB117" s="45">
        <f>IF(AND(ISNUMBER(V116),ISNUMBER(V117)),CZ117*'Sector weights'!U104,"")</f>
        <v>4.5018711724811283E-2</v>
      </c>
      <c r="EC117" s="45">
        <f>IF(AND(ISNUMBER(W116),ISNUMBER(W117)),DA117*'Sector weights'!V104,"")</f>
        <v>3.1645040015547715E-2</v>
      </c>
      <c r="ED117" s="45">
        <f>IF(AND(ISNUMBER(X116),ISNUMBER(X117)),DB117*'Sector weights'!W104,"")</f>
        <v>2.7752861155187214E-2</v>
      </c>
      <c r="EE117" s="45">
        <f>IF(AND(ISNUMBER(Y116),ISNUMBER(Y117)),DC117*'Sector weights'!X104,"")</f>
        <v>5.4057594597867208E-2</v>
      </c>
      <c r="EF117" s="45">
        <f>IF(AND(ISNUMBER(Z116),ISNUMBER(Z117)),DD117*'Sector weights'!Y104,"")</f>
        <v>1.5457523933038782E-2</v>
      </c>
      <c r="EG117" s="45">
        <f>IF(AND(ISNUMBER(AA116),ISNUMBER(AA117)),DE117*'Sector weights'!Z104,"")</f>
        <v>8.4379895077619418E-3</v>
      </c>
      <c r="EH117" s="46">
        <f t="shared" si="167"/>
        <v>0.82007594987081012</v>
      </c>
      <c r="EI117" s="47">
        <f t="shared" si="168"/>
        <v>-0.10976185720130968</v>
      </c>
      <c r="EK117" s="39">
        <f t="shared" si="169"/>
        <v>44469</v>
      </c>
      <c r="EL117" s="45">
        <f t="shared" si="170"/>
        <v>0.27297533925256151</v>
      </c>
      <c r="EM117" s="45">
        <f t="shared" si="136"/>
        <v>6.7820936905673881E-2</v>
      </c>
      <c r="EN117" s="45">
        <f t="shared" si="137"/>
        <v>6.9762744901500279E-2</v>
      </c>
      <c r="EO117" s="45">
        <f t="shared" si="138"/>
        <v>4.809211757026613E-2</v>
      </c>
      <c r="EP117" s="45">
        <f t="shared" si="139"/>
        <v>4.9563712654795769E-3</v>
      </c>
      <c r="EQ117" s="45">
        <f t="shared" si="140"/>
        <v>2.4119951206156783E-2</v>
      </c>
      <c r="ER117" s="45">
        <f t="shared" si="141"/>
        <v>2.3871102828784456E-2</v>
      </c>
      <c r="ES117" s="45">
        <f t="shared" si="142"/>
        <v>8.7258848126360398E-3</v>
      </c>
      <c r="ET117" s="45">
        <f t="shared" si="143"/>
        <v>5.0082871229690129E-2</v>
      </c>
      <c r="EU117" s="45">
        <f t="shared" si="144"/>
        <v>4.1817065589326886E-3</v>
      </c>
      <c r="EV117" s="45">
        <f t="shared" si="145"/>
        <v>1.6211721625739965E-2</v>
      </c>
      <c r="EW117" s="45">
        <f t="shared" si="146"/>
        <v>1.2179840452380261E-2</v>
      </c>
      <c r="EX117" s="45">
        <f t="shared" si="147"/>
        <v>1.0392638528389406E-2</v>
      </c>
      <c r="EY117" s="45">
        <f t="shared" si="148"/>
        <v>1.722426152862002E-2</v>
      </c>
      <c r="EZ117" s="45">
        <f t="shared" si="149"/>
        <v>1.2307013788226753E-2</v>
      </c>
      <c r="FA117" s="45">
        <f t="shared" si="150"/>
        <v>1.0322189638851533E-2</v>
      </c>
      <c r="FB117" s="45">
        <f t="shared" si="151"/>
        <v>3.0032671283598572E-2</v>
      </c>
      <c r="FC117" s="45">
        <f t="shared" si="152"/>
        <v>3.0312336007590361E-2</v>
      </c>
      <c r="FD117" s="45">
        <f t="shared" si="153"/>
        <v>6.4046799288192777E-2</v>
      </c>
      <c r="FE117" s="45">
        <f t="shared" si="154"/>
        <v>5.489578341116242E-2</v>
      </c>
      <c r="FF117" s="45">
        <f t="shared" si="155"/>
        <v>3.8587938130038912E-2</v>
      </c>
      <c r="FG117" s="45">
        <f t="shared" si="156"/>
        <v>3.3841818138380032E-2</v>
      </c>
      <c r="FH117" s="45">
        <f t="shared" si="157"/>
        <v>6.5917790427073394E-2</v>
      </c>
      <c r="FI117" s="45">
        <f t="shared" si="158"/>
        <v>1.8848893124440325E-2</v>
      </c>
      <c r="FJ117" s="45">
        <f t="shared" si="159"/>
        <v>1.0289278095633961E-2</v>
      </c>
      <c r="FK117" s="46">
        <f t="shared" si="171"/>
        <v>1.0000000000000002</v>
      </c>
      <c r="FL117" s="47">
        <f t="shared" si="172"/>
        <v>-0.13384352658872745</v>
      </c>
    </row>
    <row r="118" spans="1:168" x14ac:dyDescent="0.2">
      <c r="A118" t="s">
        <v>75</v>
      </c>
      <c r="B118" s="11">
        <v>44561</v>
      </c>
      <c r="C118" s="2">
        <v>2811</v>
      </c>
      <c r="D118" s="3">
        <v>148312</v>
      </c>
      <c r="E118" s="9">
        <v>79985.899999999994</v>
      </c>
      <c r="F118" s="3">
        <v>609582</v>
      </c>
      <c r="G118" s="3">
        <v>18781</v>
      </c>
      <c r="H118" s="2">
        <v>102662</v>
      </c>
      <c r="I118" s="2">
        <v>1544669.2</v>
      </c>
      <c r="J118" s="2">
        <v>15672021.300000001</v>
      </c>
      <c r="K118" s="2">
        <v>2417223.9761375464</v>
      </c>
      <c r="L118" s="9">
        <v>15514.500300000002</v>
      </c>
      <c r="M118" s="3">
        <v>878464</v>
      </c>
      <c r="N118" s="9">
        <v>9390.0149999999994</v>
      </c>
      <c r="O118" s="2">
        <v>104325.4</v>
      </c>
      <c r="P118" s="2">
        <v>36922.800000000003</v>
      </c>
      <c r="Q118" s="3">
        <v>196872</v>
      </c>
      <c r="R118" s="3">
        <v>255016</v>
      </c>
      <c r="S118" s="2">
        <v>68079.399999999994</v>
      </c>
      <c r="T118" s="2">
        <v>286855.90000000002</v>
      </c>
      <c r="U118" s="3">
        <v>1465889</v>
      </c>
      <c r="V118" s="2">
        <v>150185.4</v>
      </c>
      <c r="W118" s="2">
        <v>137570.20000000001</v>
      </c>
      <c r="X118" s="3">
        <v>2382323.6775790541</v>
      </c>
      <c r="Y118" s="2">
        <v>507001.3</v>
      </c>
      <c r="Z118" s="3">
        <v>202452</v>
      </c>
      <c r="AA118" s="3">
        <v>1509559</v>
      </c>
      <c r="AC118" s="43">
        <f t="shared" si="160"/>
        <v>44561</v>
      </c>
      <c r="AD118" s="45">
        <f t="shared" si="161"/>
        <v>5.0252195030823898</v>
      </c>
      <c r="AE118" s="45">
        <f t="shared" si="88"/>
        <v>-1.7846854781566446</v>
      </c>
      <c r="AF118" s="45">
        <f t="shared" si="89"/>
        <v>0.26399148608653444</v>
      </c>
      <c r="AG118" s="45">
        <f t="shared" si="90"/>
        <v>5.1781403831454575</v>
      </c>
      <c r="AH118" s="45">
        <f t="shared" si="91"/>
        <v>0.66462989762554603</v>
      </c>
      <c r="AI118" s="45">
        <f t="shared" si="92"/>
        <v>2.0598469032707012</v>
      </c>
      <c r="AJ118" s="45">
        <f t="shared" si="93"/>
        <v>2.7399803242396548</v>
      </c>
      <c r="AK118" s="45">
        <f t="shared" si="94"/>
        <v>8.1321436752986642</v>
      </c>
      <c r="AL118" s="45">
        <f t="shared" si="95"/>
        <v>1.4426698969207008</v>
      </c>
      <c r="AM118" s="45">
        <f t="shared" si="96"/>
        <v>-1.0618569714341275</v>
      </c>
      <c r="AN118" s="45">
        <f t="shared" si="97"/>
        <v>0.2024663250023595</v>
      </c>
      <c r="AO118" s="45">
        <f t="shared" si="98"/>
        <v>0.37628754564227318</v>
      </c>
      <c r="AP118" s="45">
        <f t="shared" si="99"/>
        <v>4.0626418293808086</v>
      </c>
      <c r="AQ118" s="45">
        <f t="shared" si="100"/>
        <v>2.6545818505338215</v>
      </c>
      <c r="AR118" s="45">
        <f t="shared" si="101"/>
        <v>3.5220377128314162</v>
      </c>
      <c r="AS118" s="45">
        <f t="shared" si="102"/>
        <v>-0.71558161445801627</v>
      </c>
      <c r="AT118" s="45">
        <f t="shared" si="103"/>
        <v>12.619518682962006</v>
      </c>
      <c r="AU118" s="45">
        <f t="shared" si="104"/>
        <v>3.7653551299400512</v>
      </c>
      <c r="AV118" s="45">
        <f t="shared" si="105"/>
        <v>-0.22991056084428196</v>
      </c>
      <c r="AW118" s="45">
        <f t="shared" si="106"/>
        <v>4.5064616600746454</v>
      </c>
      <c r="AX118" s="45">
        <f t="shared" si="107"/>
        <v>6.7442695938726649</v>
      </c>
      <c r="AY118" s="45">
        <f t="shared" si="108"/>
        <v>1.4763692246632987</v>
      </c>
      <c r="AZ118" s="45">
        <f t="shared" si="109"/>
        <v>10.437781212642939</v>
      </c>
      <c r="BA118" s="45">
        <f t="shared" si="110"/>
        <v>6.9578723808920051</v>
      </c>
      <c r="BB118" s="45">
        <f t="shared" si="111"/>
        <v>1.2481303866662241</v>
      </c>
      <c r="BD118" s="39">
        <f t="shared" si="162"/>
        <v>44561</v>
      </c>
      <c r="BE118" s="44">
        <f>IF(AND(ISNUMBER(C117),ISNUMBER(C118)),INDEX('Country weights'!$B$6:$FB$133,MATCH(Goods!$BD118,'Country weights'!$A$6:$A$133,0),MATCH(Goods!BE$1,'Country weights'!$B$3:$FB$3,0)),"")</f>
        <v>0.16883540873658129</v>
      </c>
      <c r="BF118" s="44">
        <f>IF(AND(ISNUMBER(D117),ISNUMBER(D118)),INDEX('Country weights'!$B$6:$FB$133,MATCH(Goods!$BD118,'Country weights'!$A$6:$A$133,0),MATCH(Goods!BF$1,'Country weights'!$B$3:$FB$3,0)),"")</f>
        <v>4.6594369798154962E-2</v>
      </c>
      <c r="BG118" s="44">
        <f>IF(AND(ISNUMBER(E117),ISNUMBER(E118)),INDEX('Country weights'!$B$6:$FB$133,MATCH(Goods!$BD118,'Country weights'!$A$6:$A$133,0),MATCH(Goods!BG$1,'Country weights'!$B$3:$FB$3,0)),"")</f>
        <v>4.6724903397716969E-2</v>
      </c>
      <c r="BH118" s="44">
        <f>IF(AND(ISNUMBER(F117),ISNUMBER(F118)),INDEX('Country weights'!$B$6:$FB$133,MATCH(Goods!$BD118,'Country weights'!$A$6:$A$133,0),MATCH(Goods!BH$1,'Country weights'!$B$3:$FB$3,0)),"")</f>
        <v>3.0753930429406044E-2</v>
      </c>
      <c r="BI118" s="44">
        <f>IF(AND(ISNUMBER(G117),ISNUMBER(G118)),INDEX('Country weights'!$B$6:$FB$133,MATCH(Goods!$BD118,'Country weights'!$A$6:$A$133,0),MATCH(Goods!BI$1,'Country weights'!$B$3:$FB$3,0)),"")</f>
        <v>3.1322599869091166E-3</v>
      </c>
      <c r="BJ118" s="44">
        <f>IF(AND(ISNUMBER(H117),ISNUMBER(H118)),INDEX('Country weights'!$B$6:$FB$133,MATCH(Goods!$BD118,'Country weights'!$A$6:$A$133,0),MATCH(Goods!BJ$1,'Country weights'!$B$3:$FB$3,0)),"")</f>
        <v>1.4890497542877999E-2</v>
      </c>
      <c r="BK118" s="44">
        <f>IF(AND(ISNUMBER(I117),ISNUMBER(I118)),INDEX('Country weights'!$B$6:$FB$133,MATCH(Goods!$BD118,'Country weights'!$A$6:$A$133,0),MATCH(Goods!BK$1,'Country weights'!$B$3:$FB$3,0)),"")</f>
        <v>1.4696810233077963E-2</v>
      </c>
      <c r="BL118" s="44">
        <f>IF(AND(ISNUMBER(J117),ISNUMBER(J118)),INDEX('Country weights'!$B$6:$FB$133,MATCH(Goods!$BD118,'Country weights'!$A$6:$A$133,0),MATCH(Goods!BL$1,'Country weights'!$B$3:$FB$3,0)),"")</f>
        <v>5.0861708354246974E-3</v>
      </c>
      <c r="BM118" s="44">
        <f>IF(AND(ISNUMBER(K117),ISNUMBER(K118)),INDEX('Country weights'!$B$6:$FB$133,MATCH(Goods!$BD118,'Country weights'!$A$6:$A$133,0),MATCH(Goods!BM$1,'Country weights'!$B$3:$FB$3,0)),"")</f>
        <v>2.7745996149700112E-2</v>
      </c>
      <c r="BN118" s="44">
        <f>IF(AND(ISNUMBER(L117),ISNUMBER(L118)),INDEX('Country weights'!$B$6:$FB$133,MATCH(Goods!$BD118,'Country weights'!$A$6:$A$133,0),MATCH(Goods!BN$1,'Country weights'!$B$3:$FB$3,0)),"")</f>
        <v>2.4906285895354785E-3</v>
      </c>
      <c r="BO118" s="44">
        <f>IF(AND(ISNUMBER(M117),ISNUMBER(M118)),INDEX('Country weights'!$B$6:$FB$133,MATCH(Goods!$BD118,'Country weights'!$A$6:$A$133,0),MATCH(Goods!BO$1,'Country weights'!$B$3:$FB$3,0)),"")</f>
        <v>9.7440302015152809E-3</v>
      </c>
      <c r="BP118" s="44">
        <f>IF(AND(ISNUMBER(N117),ISNUMBER(N118)),INDEX('Country weights'!$B$6:$FB$133,MATCH(Goods!$BD118,'Country weights'!$A$6:$A$133,0),MATCH(Goods!BP$1,'Country weights'!$B$3:$FB$3,0)),"")</f>
        <v>7.3366311381828885E-3</v>
      </c>
      <c r="BQ118" s="44">
        <f>IF(AND(ISNUMBER(O117),ISNUMBER(O118)),INDEX('Country weights'!$B$6:$FB$133,MATCH(Goods!$BD118,'Country weights'!$A$6:$A$133,0),MATCH(Goods!BQ$1,'Country weights'!$B$3:$FB$3,0)),"")</f>
        <v>6.566867421691735E-3</v>
      </c>
      <c r="BR118" s="44">
        <f>IF(AND(ISNUMBER(P117),ISNUMBER(P118)),INDEX('Country weights'!$B$6:$FB$133,MATCH(Goods!$BD118,'Country weights'!$A$6:$A$133,0),MATCH(Goods!BR$1,'Country weights'!$B$3:$FB$3,0)),"")</f>
        <v>1.3341003889268378E-2</v>
      </c>
      <c r="BS118" s="44">
        <f>IF(AND(ISNUMBER(Q117),ISNUMBER(Q118)),INDEX('Country weights'!$B$6:$FB$133,MATCH(Goods!$BD118,'Country weights'!$A$6:$A$133,0),MATCH(Goods!BS$1,'Country weights'!$B$3:$FB$3,0)),"")</f>
        <v>1.0383998724858593E-2</v>
      </c>
      <c r="BT118" s="44">
        <f>IF(AND(ISNUMBER(R117),ISNUMBER(R118)),INDEX('Country weights'!$B$6:$FB$133,MATCH(Goods!$BD118,'Country weights'!$A$6:$A$133,0),MATCH(Goods!BT$1,'Country weights'!$B$3:$FB$3,0)),"")</f>
        <v>7.0111116949858575E-3</v>
      </c>
      <c r="BU118" s="44">
        <f>IF(AND(ISNUMBER(S117),ISNUMBER(S118)),INDEX('Country weights'!$B$6:$FB$133,MATCH(Goods!$BD118,'Country weights'!$A$6:$A$133,0),MATCH(Goods!BU$1,'Country weights'!$B$3:$FB$3,0)),"")</f>
        <v>2.3899941422765286E-2</v>
      </c>
      <c r="BV118" s="44">
        <f>IF(AND(ISNUMBER(T117),ISNUMBER(T118)),INDEX('Country weights'!$B$6:$FB$133,MATCH(Goods!$BD118,'Country weights'!$A$6:$A$133,0),MATCH(Goods!BV$1,'Country weights'!$B$3:$FB$3,0)),"")</f>
        <v>1.8350187887914166E-2</v>
      </c>
      <c r="BW118" s="44">
        <f>IF(AND(ISNUMBER(U117),ISNUMBER(U118)),INDEX('Country weights'!$B$6:$FB$133,MATCH(Goods!$BD118,'Country weights'!$A$6:$A$133,0),MATCH(Goods!BW$1,'Country weights'!$B$3:$FB$3,0)),"")</f>
        <v>3.6228062890700873E-2</v>
      </c>
      <c r="BX118" s="44">
        <f>IF(AND(ISNUMBER(V117),ISNUMBER(V118)),INDEX('Country weights'!$B$6:$FB$133,MATCH(Goods!$BD118,'Country weights'!$A$6:$A$133,0),MATCH(Goods!BX$1,'Country weights'!$B$3:$FB$3,0)),"")</f>
        <v>3.4695779493727853E-2</v>
      </c>
      <c r="BY118" s="44">
        <f>IF(AND(ISNUMBER(W117),ISNUMBER(W118)),INDEX('Country weights'!$B$6:$FB$133,MATCH(Goods!$BD118,'Country weights'!$A$6:$A$133,0),MATCH(Goods!BY$1,'Country weights'!$B$3:$FB$3,0)),"")</f>
        <v>3.1351962780658223E-2</v>
      </c>
      <c r="BZ118" s="44">
        <f>IF(AND(ISNUMBER(X117),ISNUMBER(X118)),INDEX('Country weights'!$B$6:$FB$133,MATCH(Goods!$BD118,'Country weights'!$A$6:$A$133,0),MATCH(Goods!BZ$1,'Country weights'!$B$3:$FB$3,0)),"")</f>
        <v>2.0113569455634937E-2</v>
      </c>
      <c r="CA118" s="44">
        <f>IF(AND(ISNUMBER(Y117),ISNUMBER(Y118)),INDEX('Country weights'!$B$6:$FB$133,MATCH(Goods!$BD118,'Country weights'!$A$6:$A$133,0),MATCH(Goods!CA$1,'Country weights'!$B$3:$FB$3,0)),"")</f>
        <v>3.8004359837306857E-2</v>
      </c>
      <c r="CB118" s="44">
        <f>IF(AND(ISNUMBER(Z117),ISNUMBER(Z118)),INDEX('Country weights'!$B$6:$FB$133,MATCH(Goods!$BD118,'Country weights'!$A$6:$A$133,0),MATCH(Goods!CB$1,'Country weights'!$B$3:$FB$3,0)),"")</f>
        <v>1.1430445690970069E-2</v>
      </c>
      <c r="CC118" s="44">
        <f>IF(AND(ISNUMBER(AA117),ISNUMBER(AA118)),INDEX('Country weights'!$B$6:$FB$133,MATCH(Goods!$BD118,'Country weights'!$A$6:$A$133,0),MATCH(Goods!CC$1,'Country weights'!$B$3:$FB$3,0)),"")</f>
        <v>6.2824002360301508E-3</v>
      </c>
      <c r="CD118" s="46">
        <f t="shared" si="163"/>
        <v>0.63569132846559573</v>
      </c>
      <c r="CF118" s="39">
        <f t="shared" si="164"/>
        <v>44561</v>
      </c>
      <c r="CG118" s="45">
        <f t="shared" si="165"/>
        <v>0.26559338027169399</v>
      </c>
      <c r="CH118" s="45">
        <f t="shared" si="112"/>
        <v>7.329716123487548E-2</v>
      </c>
      <c r="CI118" s="45">
        <f t="shared" si="113"/>
        <v>7.3502502402383749E-2</v>
      </c>
      <c r="CJ118" s="45">
        <f t="shared" si="114"/>
        <v>4.8378716292447395E-2</v>
      </c>
      <c r="CK118" s="45">
        <f t="shared" si="115"/>
        <v>4.9273284794833219E-3</v>
      </c>
      <c r="CL118" s="45">
        <f t="shared" si="116"/>
        <v>2.3424100465268324E-2</v>
      </c>
      <c r="CM118" s="45">
        <f t="shared" si="117"/>
        <v>2.3119412795125725E-2</v>
      </c>
      <c r="CN118" s="45">
        <f t="shared" si="118"/>
        <v>8.001007104661121E-3</v>
      </c>
      <c r="CO118" s="45">
        <f t="shared" si="119"/>
        <v>4.3646963403877477E-2</v>
      </c>
      <c r="CP118" s="45">
        <f t="shared" si="120"/>
        <v>3.9179842134188774E-3</v>
      </c>
      <c r="CQ118" s="45">
        <f t="shared" si="121"/>
        <v>1.5328241498959881E-2</v>
      </c>
      <c r="CR118" s="45">
        <f t="shared" si="122"/>
        <v>1.1541184863873686E-2</v>
      </c>
      <c r="CS118" s="45">
        <f t="shared" si="123"/>
        <v>1.0330276861794789E-2</v>
      </c>
      <c r="CT118" s="45">
        <f t="shared" si="124"/>
        <v>2.0986606693959971E-2</v>
      </c>
      <c r="CU118" s="45">
        <f t="shared" si="125"/>
        <v>1.6334969913657689E-2</v>
      </c>
      <c r="CV118" s="45">
        <f t="shared" si="126"/>
        <v>1.1029113314962116E-2</v>
      </c>
      <c r="CW118" s="45">
        <f t="shared" si="127"/>
        <v>3.7596771188390964E-2</v>
      </c>
      <c r="CX118" s="45">
        <f t="shared" si="128"/>
        <v>2.8866506535816773E-2</v>
      </c>
      <c r="CY118" s="45">
        <f t="shared" si="129"/>
        <v>5.6990022151390055E-2</v>
      </c>
      <c r="CZ118" s="45">
        <f t="shared" si="130"/>
        <v>5.4579601671577035E-2</v>
      </c>
      <c r="DA118" s="45">
        <f t="shared" si="131"/>
        <v>4.9319475312545533E-2</v>
      </c>
      <c r="DB118" s="45">
        <f t="shared" si="132"/>
        <v>3.1640465356329778E-2</v>
      </c>
      <c r="DC118" s="45">
        <f t="shared" si="133"/>
        <v>5.9784298031939714E-2</v>
      </c>
      <c r="DD118" s="45">
        <f t="shared" si="134"/>
        <v>1.7981125711688382E-2</v>
      </c>
      <c r="DE118" s="45">
        <f t="shared" si="135"/>
        <v>9.8827842298782609E-3</v>
      </c>
      <c r="DF118" s="46">
        <f t="shared" si="166"/>
        <v>1.0000000000000002</v>
      </c>
      <c r="DG118" s="47">
        <f>SUMPRODUCT(AD118:BB118,CG118:DE118,'Sector weights'!B105:Z105)</f>
        <v>3.0680240410523636</v>
      </c>
      <c r="DI118" s="45">
        <f>IF(AND(ISNUMBER(C117),ISNUMBER(C118)),CG118*'Sector weights'!B105,"")</f>
        <v>0.21991730054980477</v>
      </c>
      <c r="DJ118" s="45">
        <f>IF(AND(ISNUMBER(D117),ISNUMBER(D118)),CH118*'Sector weights'!C105,"")</f>
        <v>5.4901066568429718E-2</v>
      </c>
      <c r="DK118" s="45">
        <f>IF(AND(ISNUMBER(E117),ISNUMBER(E118)),CI118*'Sector weights'!D105,"")</f>
        <v>5.756283443413672E-2</v>
      </c>
      <c r="DL118" s="45">
        <f>IF(AND(ISNUMBER(F117),ISNUMBER(F118)),CJ118*'Sector weights'!E105,"")</f>
        <v>3.9027477562955888E-2</v>
      </c>
      <c r="DM118" s="45">
        <f>IF(AND(ISNUMBER(G117),ISNUMBER(G118)),CK118*'Sector weights'!F105,"")</f>
        <v>4.0983089225500573E-3</v>
      </c>
      <c r="DN118" s="45">
        <f>IF(AND(ISNUMBER(H117),ISNUMBER(H118)),CL118*'Sector weights'!G105,"")</f>
        <v>1.9685121188689186E-2</v>
      </c>
      <c r="DO118" s="45">
        <f>IF(AND(ISNUMBER(I117),ISNUMBER(I118)),CM118*'Sector weights'!H105,"")</f>
        <v>1.9436254030634113E-2</v>
      </c>
      <c r="DP118" s="45">
        <f>IF(AND(ISNUMBER(J117),ISNUMBER(J118)),CN118*'Sector weights'!I105,"")</f>
        <v>7.1678904569311861E-3</v>
      </c>
      <c r="DQ118" s="45">
        <f>IF(AND(ISNUMBER(K117),ISNUMBER(K118)),CO118*'Sector weights'!J105,"")</f>
        <v>4.0931919388092694E-2</v>
      </c>
      <c r="DR118" s="45">
        <f>IF(AND(ISNUMBER(L117),ISNUMBER(L118)),CP118*'Sector weights'!K105,"")</f>
        <v>3.3744207340367012E-3</v>
      </c>
      <c r="DS118" s="45">
        <f>IF(AND(ISNUMBER(M117),ISNUMBER(M118)),CQ118*'Sector weights'!L105,"")</f>
        <v>1.3273456753906187E-2</v>
      </c>
      <c r="DT118" s="45">
        <f>IF(AND(ISNUMBER(N117),ISNUMBER(N118)),CR118*'Sector weights'!M105,"")</f>
        <v>9.8002809346882658E-3</v>
      </c>
      <c r="DU118" s="45">
        <f>IF(AND(ISNUMBER(O117),ISNUMBER(O118)),CS118*'Sector weights'!N105,"")</f>
        <v>8.419613871286525E-3</v>
      </c>
      <c r="DV118" s="45">
        <f>IF(AND(ISNUMBER(P117),ISNUMBER(P118)),CT118*'Sector weights'!O105,"")</f>
        <v>1.3771350297163296E-2</v>
      </c>
      <c r="DW118" s="45">
        <f>IF(AND(ISNUMBER(Q117),ISNUMBER(Q118)),CU118*'Sector weights'!P105,"")</f>
        <v>9.8530100524288899E-3</v>
      </c>
      <c r="DX118" s="45">
        <f>IF(AND(ISNUMBER(R117),ISNUMBER(R118)),CV118*'Sector weights'!Q105,"")</f>
        <v>8.0539032390530459E-3</v>
      </c>
      <c r="DY118" s="45">
        <f>IF(AND(ISNUMBER(S117),ISNUMBER(S118)),CW118*'Sector weights'!R105,"")</f>
        <v>2.4192707722651037E-2</v>
      </c>
      <c r="DZ118" s="45">
        <f>IF(AND(ISNUMBER(T117),ISNUMBER(T118)),CX118*'Sector weights'!S105,"")</f>
        <v>2.4680830545999545E-2</v>
      </c>
      <c r="EA118" s="45">
        <f>IF(AND(ISNUMBER(U117),ISNUMBER(U118)),CY118*'Sector weights'!T105,"")</f>
        <v>5.2522094268734103E-2</v>
      </c>
      <c r="EB118" s="45">
        <f>IF(AND(ISNUMBER(V117),ISNUMBER(V118)),CZ118*'Sector weights'!U105,"")</f>
        <v>4.5178279729083212E-2</v>
      </c>
      <c r="EC118" s="45">
        <f>IF(AND(ISNUMBER(W117),ISNUMBER(W118)),DA118*'Sector weights'!V105,"")</f>
        <v>3.2105330567258776E-2</v>
      </c>
      <c r="ED118" s="45">
        <f>IF(AND(ISNUMBER(X117),ISNUMBER(X118)),DB118*'Sector weights'!W105,"")</f>
        <v>2.8059409208814851E-2</v>
      </c>
      <c r="EE118" s="45">
        <f>IF(AND(ISNUMBER(Y117),ISNUMBER(Y118)),DC118*'Sector weights'!X105,"")</f>
        <v>5.3875052852924786E-2</v>
      </c>
      <c r="EF118" s="45">
        <f>IF(AND(ISNUMBER(Z117),ISNUMBER(Z118)),DD118*'Sector weights'!Y105,"")</f>
        <v>1.5324055780496351E-2</v>
      </c>
      <c r="EG118" s="45">
        <f>IF(AND(ISNUMBER(AA117),ISNUMBER(AA118)),DE118*'Sector weights'!Z105,"")</f>
        <v>8.4608875204632492E-3</v>
      </c>
      <c r="EH118" s="46">
        <f t="shared" si="167"/>
        <v>0.81367285718121318</v>
      </c>
      <c r="EI118" s="47">
        <f t="shared" si="168"/>
        <v>3.0680240410523636</v>
      </c>
      <c r="EK118" s="39">
        <f t="shared" si="169"/>
        <v>44561</v>
      </c>
      <c r="EL118" s="45">
        <f t="shared" si="170"/>
        <v>0.27027729708430837</v>
      </c>
      <c r="EM118" s="45">
        <f t="shared" si="136"/>
        <v>6.7473144868838472E-2</v>
      </c>
      <c r="EN118" s="45">
        <f t="shared" si="137"/>
        <v>7.074444468204362E-2</v>
      </c>
      <c r="EO118" s="45">
        <f t="shared" si="138"/>
        <v>4.7964580873642283E-2</v>
      </c>
      <c r="EP118" s="45">
        <f t="shared" si="139"/>
        <v>5.0368018133820115E-3</v>
      </c>
      <c r="EQ118" s="45">
        <f t="shared" si="140"/>
        <v>2.4192918585098026E-2</v>
      </c>
      <c r="ER118" s="45">
        <f t="shared" si="141"/>
        <v>2.3887062053374434E-2</v>
      </c>
      <c r="ES118" s="45">
        <f t="shared" si="142"/>
        <v>8.8093026499160027E-3</v>
      </c>
      <c r="ET118" s="45">
        <f t="shared" si="143"/>
        <v>5.0305130651515317E-2</v>
      </c>
      <c r="EU118" s="45">
        <f t="shared" si="144"/>
        <v>4.1471467362529752E-3</v>
      </c>
      <c r="EV118" s="45">
        <f t="shared" si="145"/>
        <v>1.6313014053202041E-2</v>
      </c>
      <c r="EW118" s="45">
        <f t="shared" si="146"/>
        <v>1.2044497795636365E-2</v>
      </c>
      <c r="EX118" s="45">
        <f t="shared" si="147"/>
        <v>1.0347664662742206E-2</v>
      </c>
      <c r="EY118" s="45">
        <f t="shared" si="148"/>
        <v>1.6924922806041541E-2</v>
      </c>
      <c r="EZ118" s="45">
        <f t="shared" si="149"/>
        <v>1.210930162591687E-2</v>
      </c>
      <c r="FA118" s="45">
        <f t="shared" si="150"/>
        <v>9.8982080672495136E-3</v>
      </c>
      <c r="FB118" s="45">
        <f t="shared" si="151"/>
        <v>2.9732720600342058E-2</v>
      </c>
      <c r="FC118" s="45">
        <f t="shared" si="152"/>
        <v>3.0332621185743786E-2</v>
      </c>
      <c r="FD118" s="45">
        <f t="shared" si="153"/>
        <v>6.4549399436384172E-2</v>
      </c>
      <c r="FE118" s="45">
        <f t="shared" si="154"/>
        <v>5.5523886940991508E-2</v>
      </c>
      <c r="FF118" s="45">
        <f t="shared" si="155"/>
        <v>3.9457295747188224E-2</v>
      </c>
      <c r="FG118" s="45">
        <f t="shared" si="156"/>
        <v>3.448487799632443E-2</v>
      </c>
      <c r="FH118" s="45">
        <f t="shared" si="157"/>
        <v>6.621217898254933E-2</v>
      </c>
      <c r="FI118" s="45">
        <f t="shared" si="158"/>
        <v>1.8833190323667794E-2</v>
      </c>
      <c r="FJ118" s="45">
        <f t="shared" si="159"/>
        <v>1.0398389777648591E-2</v>
      </c>
      <c r="FK118" s="46">
        <f t="shared" si="171"/>
        <v>0.99999999999999989</v>
      </c>
      <c r="FL118" s="47">
        <f t="shared" si="172"/>
        <v>3.7705866847775207</v>
      </c>
    </row>
    <row r="119" spans="1:168" x14ac:dyDescent="0.2">
      <c r="A119" t="s">
        <v>76</v>
      </c>
      <c r="B119" s="11">
        <v>44651</v>
      </c>
      <c r="C119" s="2">
        <v>2901.9</v>
      </c>
      <c r="D119" s="3">
        <v>168146</v>
      </c>
      <c r="E119" s="9">
        <v>83461.2</v>
      </c>
      <c r="F119" s="3">
        <v>611043</v>
      </c>
      <c r="G119" s="3">
        <v>18199</v>
      </c>
      <c r="H119" s="2">
        <v>109564</v>
      </c>
      <c r="I119" s="2">
        <v>1520500</v>
      </c>
      <c r="J119" s="2">
        <v>14997416.1</v>
      </c>
      <c r="K119" s="2">
        <v>2455598.0520571773</v>
      </c>
      <c r="L119" s="9">
        <v>17795.221600000001</v>
      </c>
      <c r="M119" s="3">
        <v>888828</v>
      </c>
      <c r="N119" s="9">
        <v>10086.722</v>
      </c>
      <c r="O119" s="2">
        <v>103085.1</v>
      </c>
      <c r="P119" s="2">
        <v>37259.9</v>
      </c>
      <c r="Q119" s="3">
        <v>181562</v>
      </c>
      <c r="R119" s="3">
        <v>252757</v>
      </c>
      <c r="S119" s="2">
        <v>67862.3</v>
      </c>
      <c r="T119" s="2">
        <v>286346.90000000002</v>
      </c>
      <c r="U119" s="3">
        <v>1351894</v>
      </c>
      <c r="V119" s="2">
        <v>149630.79999999999</v>
      </c>
      <c r="W119" s="2">
        <v>133117.9</v>
      </c>
      <c r="X119" s="3">
        <v>2459921.7060536044</v>
      </c>
      <c r="Y119" s="2">
        <v>513455.8</v>
      </c>
      <c r="Z119" s="3">
        <v>218495</v>
      </c>
      <c r="AA119" s="3">
        <v>1634325</v>
      </c>
      <c r="AC119" s="43">
        <f t="shared" si="160"/>
        <v>44651</v>
      </c>
      <c r="AD119" s="45">
        <f t="shared" si="161"/>
        <v>3.233724653148351</v>
      </c>
      <c r="AE119" s="45">
        <f t="shared" si="88"/>
        <v>13.373159285829871</v>
      </c>
      <c r="AF119" s="45">
        <f t="shared" si="89"/>
        <v>4.344890787001221</v>
      </c>
      <c r="AG119" s="45">
        <f t="shared" si="90"/>
        <v>0.23967243127258619</v>
      </c>
      <c r="AH119" s="45">
        <f t="shared" si="91"/>
        <v>-3.0988765241467431</v>
      </c>
      <c r="AI119" s="45">
        <f t="shared" si="92"/>
        <v>6.7230328651302296</v>
      </c>
      <c r="AJ119" s="45">
        <f t="shared" si="93"/>
        <v>-1.5646845292182965</v>
      </c>
      <c r="AK119" s="45">
        <f t="shared" si="94"/>
        <v>-4.3045194176707824</v>
      </c>
      <c r="AL119" s="45">
        <f t="shared" si="95"/>
        <v>1.5875266958483625</v>
      </c>
      <c r="AM119" s="45">
        <f t="shared" si="96"/>
        <v>14.700578529106734</v>
      </c>
      <c r="AN119" s="45">
        <f t="shared" si="97"/>
        <v>1.1797865365000826</v>
      </c>
      <c r="AO119" s="45">
        <f t="shared" si="98"/>
        <v>7.4196580090660103</v>
      </c>
      <c r="AP119" s="45">
        <f t="shared" si="99"/>
        <v>-1.1888763426739724</v>
      </c>
      <c r="AQ119" s="45">
        <f t="shared" si="100"/>
        <v>0.91298601406177848</v>
      </c>
      <c r="AR119" s="45">
        <f t="shared" si="101"/>
        <v>-7.7766264374822258</v>
      </c>
      <c r="AS119" s="45">
        <f t="shared" si="102"/>
        <v>-0.88582677165354173</v>
      </c>
      <c r="AT119" s="45">
        <f t="shared" si="103"/>
        <v>-0.31889235216525647</v>
      </c>
      <c r="AU119" s="45">
        <f t="shared" si="104"/>
        <v>-0.17744100783703143</v>
      </c>
      <c r="AV119" s="45">
        <f t="shared" si="105"/>
        <v>-7.7765096811559413</v>
      </c>
      <c r="AW119" s="45">
        <f t="shared" si="106"/>
        <v>-0.3692769070761881</v>
      </c>
      <c r="AX119" s="45">
        <f t="shared" si="107"/>
        <v>-3.2363840424743273</v>
      </c>
      <c r="AY119" s="45">
        <f t="shared" si="108"/>
        <v>3.2572412055026145</v>
      </c>
      <c r="AZ119" s="45">
        <f t="shared" si="109"/>
        <v>1.2730736587854841</v>
      </c>
      <c r="BA119" s="45">
        <f t="shared" si="110"/>
        <v>7.9243474996542496</v>
      </c>
      <c r="BB119" s="45">
        <f t="shared" si="111"/>
        <v>8.2650628428567519</v>
      </c>
      <c r="BD119" s="39">
        <f t="shared" si="162"/>
        <v>44651</v>
      </c>
      <c r="BE119" s="44">
        <f>IF(AND(ISNUMBER(C118),ISNUMBER(C119)),INDEX('Country weights'!$B$6:$FB$133,MATCH(Goods!$BD119,'Country weights'!$A$6:$A$133,0),MATCH(Goods!BE$1,'Country weights'!$B$3:$FB$3,0)),"")</f>
        <v>0.16883540873658129</v>
      </c>
      <c r="BF119" s="44">
        <f>IF(AND(ISNUMBER(D118),ISNUMBER(D119)),INDEX('Country weights'!$B$6:$FB$133,MATCH(Goods!$BD119,'Country weights'!$A$6:$A$133,0),MATCH(Goods!BF$1,'Country weights'!$B$3:$FB$3,0)),"")</f>
        <v>4.6594369798154962E-2</v>
      </c>
      <c r="BG119" s="44">
        <f>IF(AND(ISNUMBER(E118),ISNUMBER(E119)),INDEX('Country weights'!$B$6:$FB$133,MATCH(Goods!$BD119,'Country weights'!$A$6:$A$133,0),MATCH(Goods!BG$1,'Country weights'!$B$3:$FB$3,0)),"")</f>
        <v>4.6724903397716969E-2</v>
      </c>
      <c r="BH119" s="44">
        <f>IF(AND(ISNUMBER(F118),ISNUMBER(F119)),INDEX('Country weights'!$B$6:$FB$133,MATCH(Goods!$BD119,'Country weights'!$A$6:$A$133,0),MATCH(Goods!BH$1,'Country weights'!$B$3:$FB$3,0)),"")</f>
        <v>3.0753930429406044E-2</v>
      </c>
      <c r="BI119" s="44">
        <f>IF(AND(ISNUMBER(G118),ISNUMBER(G119)),INDEX('Country weights'!$B$6:$FB$133,MATCH(Goods!$BD119,'Country weights'!$A$6:$A$133,0),MATCH(Goods!BI$1,'Country weights'!$B$3:$FB$3,0)),"")</f>
        <v>3.1322599869091166E-3</v>
      </c>
      <c r="BJ119" s="44">
        <f>IF(AND(ISNUMBER(H118),ISNUMBER(H119)),INDEX('Country weights'!$B$6:$FB$133,MATCH(Goods!$BD119,'Country weights'!$A$6:$A$133,0),MATCH(Goods!BJ$1,'Country weights'!$B$3:$FB$3,0)),"")</f>
        <v>1.4890497542877999E-2</v>
      </c>
      <c r="BK119" s="44">
        <f>IF(AND(ISNUMBER(I118),ISNUMBER(I119)),INDEX('Country weights'!$B$6:$FB$133,MATCH(Goods!$BD119,'Country weights'!$A$6:$A$133,0),MATCH(Goods!BK$1,'Country weights'!$B$3:$FB$3,0)),"")</f>
        <v>1.4696810233077963E-2</v>
      </c>
      <c r="BL119" s="44">
        <f>IF(AND(ISNUMBER(J118),ISNUMBER(J119)),INDEX('Country weights'!$B$6:$FB$133,MATCH(Goods!$BD119,'Country weights'!$A$6:$A$133,0),MATCH(Goods!BL$1,'Country weights'!$B$3:$FB$3,0)),"")</f>
        <v>5.0861708354246974E-3</v>
      </c>
      <c r="BM119" s="44">
        <f>IF(AND(ISNUMBER(K118),ISNUMBER(K119)),INDEX('Country weights'!$B$6:$FB$133,MATCH(Goods!$BD119,'Country weights'!$A$6:$A$133,0),MATCH(Goods!BM$1,'Country weights'!$B$3:$FB$3,0)),"")</f>
        <v>2.7745996149700112E-2</v>
      </c>
      <c r="BN119" s="44">
        <f>IF(AND(ISNUMBER(L118),ISNUMBER(L119)),INDEX('Country weights'!$B$6:$FB$133,MATCH(Goods!$BD119,'Country weights'!$A$6:$A$133,0),MATCH(Goods!BN$1,'Country weights'!$B$3:$FB$3,0)),"")</f>
        <v>2.4906285895354785E-3</v>
      </c>
      <c r="BO119" s="44">
        <f>IF(AND(ISNUMBER(M118),ISNUMBER(M119)),INDEX('Country weights'!$B$6:$FB$133,MATCH(Goods!$BD119,'Country weights'!$A$6:$A$133,0),MATCH(Goods!BO$1,'Country weights'!$B$3:$FB$3,0)),"")</f>
        <v>9.7440302015152809E-3</v>
      </c>
      <c r="BP119" s="44">
        <f>IF(AND(ISNUMBER(N118),ISNUMBER(N119)),INDEX('Country weights'!$B$6:$FB$133,MATCH(Goods!$BD119,'Country weights'!$A$6:$A$133,0),MATCH(Goods!BP$1,'Country weights'!$B$3:$FB$3,0)),"")</f>
        <v>7.3366311381828885E-3</v>
      </c>
      <c r="BQ119" s="44">
        <f>IF(AND(ISNUMBER(O118),ISNUMBER(O119)),INDEX('Country weights'!$B$6:$FB$133,MATCH(Goods!$BD119,'Country weights'!$A$6:$A$133,0),MATCH(Goods!BQ$1,'Country weights'!$B$3:$FB$3,0)),"")</f>
        <v>6.566867421691735E-3</v>
      </c>
      <c r="BR119" s="44">
        <f>IF(AND(ISNUMBER(P118),ISNUMBER(P119)),INDEX('Country weights'!$B$6:$FB$133,MATCH(Goods!$BD119,'Country weights'!$A$6:$A$133,0),MATCH(Goods!BR$1,'Country weights'!$B$3:$FB$3,0)),"")</f>
        <v>1.3341003889268378E-2</v>
      </c>
      <c r="BS119" s="44">
        <f>IF(AND(ISNUMBER(Q118),ISNUMBER(Q119)),INDEX('Country weights'!$B$6:$FB$133,MATCH(Goods!$BD119,'Country weights'!$A$6:$A$133,0),MATCH(Goods!BS$1,'Country weights'!$B$3:$FB$3,0)),"")</f>
        <v>1.0383998724858593E-2</v>
      </c>
      <c r="BT119" s="44">
        <f>IF(AND(ISNUMBER(R118),ISNUMBER(R119)),INDEX('Country weights'!$B$6:$FB$133,MATCH(Goods!$BD119,'Country weights'!$A$6:$A$133,0),MATCH(Goods!BT$1,'Country weights'!$B$3:$FB$3,0)),"")</f>
        <v>7.0111116949858575E-3</v>
      </c>
      <c r="BU119" s="44">
        <f>IF(AND(ISNUMBER(S118),ISNUMBER(S119)),INDEX('Country weights'!$B$6:$FB$133,MATCH(Goods!$BD119,'Country weights'!$A$6:$A$133,0),MATCH(Goods!BU$1,'Country weights'!$B$3:$FB$3,0)),"")</f>
        <v>2.3899941422765286E-2</v>
      </c>
      <c r="BV119" s="44">
        <f>IF(AND(ISNUMBER(T118),ISNUMBER(T119)),INDEX('Country weights'!$B$6:$FB$133,MATCH(Goods!$BD119,'Country weights'!$A$6:$A$133,0),MATCH(Goods!BV$1,'Country weights'!$B$3:$FB$3,0)),"")</f>
        <v>1.8350187887914166E-2</v>
      </c>
      <c r="BW119" s="44">
        <f>IF(AND(ISNUMBER(U118),ISNUMBER(U119)),INDEX('Country weights'!$B$6:$FB$133,MATCH(Goods!$BD119,'Country weights'!$A$6:$A$133,0),MATCH(Goods!BW$1,'Country weights'!$B$3:$FB$3,0)),"")</f>
        <v>3.6228062890700873E-2</v>
      </c>
      <c r="BX119" s="44">
        <f>IF(AND(ISNUMBER(V118),ISNUMBER(V119)),INDEX('Country weights'!$B$6:$FB$133,MATCH(Goods!$BD119,'Country weights'!$A$6:$A$133,0),MATCH(Goods!BX$1,'Country weights'!$B$3:$FB$3,0)),"")</f>
        <v>3.4695779493727853E-2</v>
      </c>
      <c r="BY119" s="44">
        <f>IF(AND(ISNUMBER(W118),ISNUMBER(W119)),INDEX('Country weights'!$B$6:$FB$133,MATCH(Goods!$BD119,'Country weights'!$A$6:$A$133,0),MATCH(Goods!BY$1,'Country weights'!$B$3:$FB$3,0)),"")</f>
        <v>3.1351962780658223E-2</v>
      </c>
      <c r="BZ119" s="44">
        <f>IF(AND(ISNUMBER(X118),ISNUMBER(X119)),INDEX('Country weights'!$B$6:$FB$133,MATCH(Goods!$BD119,'Country weights'!$A$6:$A$133,0),MATCH(Goods!BZ$1,'Country weights'!$B$3:$FB$3,0)),"")</f>
        <v>2.0113569455634937E-2</v>
      </c>
      <c r="CA119" s="44">
        <f>IF(AND(ISNUMBER(Y118),ISNUMBER(Y119)),INDEX('Country weights'!$B$6:$FB$133,MATCH(Goods!$BD119,'Country weights'!$A$6:$A$133,0),MATCH(Goods!CA$1,'Country weights'!$B$3:$FB$3,0)),"")</f>
        <v>3.8004359837306857E-2</v>
      </c>
      <c r="CB119" s="44">
        <f>IF(AND(ISNUMBER(Z118),ISNUMBER(Z119)),INDEX('Country weights'!$B$6:$FB$133,MATCH(Goods!$BD119,'Country weights'!$A$6:$A$133,0),MATCH(Goods!CB$1,'Country weights'!$B$3:$FB$3,0)),"")</f>
        <v>1.1430445690970069E-2</v>
      </c>
      <c r="CC119" s="44">
        <f>IF(AND(ISNUMBER(AA118),ISNUMBER(AA119)),INDEX('Country weights'!$B$6:$FB$133,MATCH(Goods!$BD119,'Country weights'!$A$6:$A$133,0),MATCH(Goods!CC$1,'Country weights'!$B$3:$FB$3,0)),"")</f>
        <v>6.2824002360301508E-3</v>
      </c>
      <c r="CD119" s="46">
        <f t="shared" si="163"/>
        <v>0.63569132846559573</v>
      </c>
      <c r="CF119" s="39">
        <f t="shared" si="164"/>
        <v>44651</v>
      </c>
      <c r="CG119" s="45">
        <f t="shared" si="165"/>
        <v>0.26559338027169399</v>
      </c>
      <c r="CH119" s="45">
        <f t="shared" si="112"/>
        <v>7.329716123487548E-2</v>
      </c>
      <c r="CI119" s="45">
        <f t="shared" si="113"/>
        <v>7.3502502402383749E-2</v>
      </c>
      <c r="CJ119" s="45">
        <f t="shared" si="114"/>
        <v>4.8378716292447395E-2</v>
      </c>
      <c r="CK119" s="45">
        <f t="shared" si="115"/>
        <v>4.9273284794833219E-3</v>
      </c>
      <c r="CL119" s="45">
        <f t="shared" si="116"/>
        <v>2.3424100465268324E-2</v>
      </c>
      <c r="CM119" s="45">
        <f t="shared" si="117"/>
        <v>2.3119412795125725E-2</v>
      </c>
      <c r="CN119" s="45">
        <f t="shared" si="118"/>
        <v>8.001007104661121E-3</v>
      </c>
      <c r="CO119" s="45">
        <f t="shared" si="119"/>
        <v>4.3646963403877477E-2</v>
      </c>
      <c r="CP119" s="45">
        <f t="shared" si="120"/>
        <v>3.9179842134188774E-3</v>
      </c>
      <c r="CQ119" s="45">
        <f t="shared" si="121"/>
        <v>1.5328241498959881E-2</v>
      </c>
      <c r="CR119" s="45">
        <f t="shared" si="122"/>
        <v>1.1541184863873686E-2</v>
      </c>
      <c r="CS119" s="45">
        <f t="shared" si="123"/>
        <v>1.0330276861794789E-2</v>
      </c>
      <c r="CT119" s="45">
        <f t="shared" si="124"/>
        <v>2.0986606693959971E-2</v>
      </c>
      <c r="CU119" s="45">
        <f t="shared" si="125"/>
        <v>1.6334969913657689E-2</v>
      </c>
      <c r="CV119" s="45">
        <f t="shared" si="126"/>
        <v>1.1029113314962116E-2</v>
      </c>
      <c r="CW119" s="45">
        <f t="shared" si="127"/>
        <v>3.7596771188390964E-2</v>
      </c>
      <c r="CX119" s="45">
        <f t="shared" si="128"/>
        <v>2.8866506535816773E-2</v>
      </c>
      <c r="CY119" s="45">
        <f t="shared" si="129"/>
        <v>5.6990022151390055E-2</v>
      </c>
      <c r="CZ119" s="45">
        <f t="shared" si="130"/>
        <v>5.4579601671577035E-2</v>
      </c>
      <c r="DA119" s="45">
        <f t="shared" si="131"/>
        <v>4.9319475312545533E-2</v>
      </c>
      <c r="DB119" s="45">
        <f t="shared" si="132"/>
        <v>3.1640465356329778E-2</v>
      </c>
      <c r="DC119" s="45">
        <f t="shared" si="133"/>
        <v>5.9784298031939714E-2</v>
      </c>
      <c r="DD119" s="45">
        <f t="shared" si="134"/>
        <v>1.7981125711688382E-2</v>
      </c>
      <c r="DE119" s="45">
        <f t="shared" si="135"/>
        <v>9.8827842298782609E-3</v>
      </c>
      <c r="DF119" s="46">
        <f t="shared" si="166"/>
        <v>1.0000000000000002</v>
      </c>
      <c r="DG119" s="47">
        <f>SUMPRODUCT(AD119:BB119,CG119:DE119,'Sector weights'!B106:Z106)</f>
        <v>1.6662289474148295</v>
      </c>
      <c r="DI119" s="45">
        <f>IF(AND(ISNUMBER(C118),ISNUMBER(C119)),CG119*'Sector weights'!B106,"")</f>
        <v>0.22032195949469746</v>
      </c>
      <c r="DJ119" s="45">
        <f>IF(AND(ISNUMBER(D118),ISNUMBER(D119)),CH119*'Sector weights'!C106,"")</f>
        <v>5.3063991921756745E-2</v>
      </c>
      <c r="DK119" s="45">
        <f>IF(AND(ISNUMBER(E118),ISNUMBER(E119)),CI119*'Sector weights'!D106,"")</f>
        <v>5.7463877710685174E-2</v>
      </c>
      <c r="DL119" s="45">
        <f>IF(AND(ISNUMBER(F118),ISNUMBER(F119)),CJ119*'Sector weights'!E106,"")</f>
        <v>3.9052224003271699E-2</v>
      </c>
      <c r="DM119" s="45">
        <f>IF(AND(ISNUMBER(G118),ISNUMBER(G119)),CK119*'Sector weights'!F106,"")</f>
        <v>4.0318994498595448E-3</v>
      </c>
      <c r="DN119" s="45">
        <f>IF(AND(ISNUMBER(H118),ISNUMBER(H119)),CL119*'Sector weights'!G106,"")</f>
        <v>1.9611523421671641E-2</v>
      </c>
      <c r="DO119" s="45">
        <f>IF(AND(ISNUMBER(I118),ISNUMBER(I119)),CM119*'Sector weights'!H106,"")</f>
        <v>1.9500656559202877E-2</v>
      </c>
      <c r="DP119" s="45">
        <f>IF(AND(ISNUMBER(J118),ISNUMBER(J119)),CN119*'Sector weights'!I106,"")</f>
        <v>7.1435713127385551E-3</v>
      </c>
      <c r="DQ119" s="45">
        <f>IF(AND(ISNUMBER(K118),ISNUMBER(K119)),CO119*'Sector weights'!J106,"")</f>
        <v>4.1033505409234755E-2</v>
      </c>
      <c r="DR119" s="45">
        <f>IF(AND(ISNUMBER(L118),ISNUMBER(L119)),CP119*'Sector weights'!K106,"")</f>
        <v>3.359089794492016E-3</v>
      </c>
      <c r="DS119" s="45">
        <f>IF(AND(ISNUMBER(M118),ISNUMBER(M119)),CQ119*'Sector weights'!L106,"")</f>
        <v>1.3175809454801396E-2</v>
      </c>
      <c r="DT119" s="45">
        <f>IF(AND(ISNUMBER(N118),ISNUMBER(N119)),CR119*'Sector weights'!M106,"")</f>
        <v>9.6948158191311022E-3</v>
      </c>
      <c r="DU119" s="45">
        <f>IF(AND(ISNUMBER(O118),ISNUMBER(O119)),CS119*'Sector weights'!N106,"")</f>
        <v>8.4439074753175428E-3</v>
      </c>
      <c r="DV119" s="45">
        <f>IF(AND(ISNUMBER(P118),ISNUMBER(P119)),CT119*'Sector weights'!O106,"")</f>
        <v>1.3597538419041242E-2</v>
      </c>
      <c r="DW119" s="45">
        <f>IF(AND(ISNUMBER(Q118),ISNUMBER(Q119)),CU119*'Sector weights'!P106,"")</f>
        <v>9.8906890388308459E-3</v>
      </c>
      <c r="DX119" s="45">
        <f>IF(AND(ISNUMBER(R118),ISNUMBER(R119)),CV119*'Sector weights'!Q106,"")</f>
        <v>7.6938447639363144E-3</v>
      </c>
      <c r="DY119" s="45">
        <f>IF(AND(ISNUMBER(S118),ISNUMBER(S119)),CW119*'Sector weights'!R106,"")</f>
        <v>2.461419003112823E-2</v>
      </c>
      <c r="DZ119" s="45">
        <f>IF(AND(ISNUMBER(T118),ISNUMBER(T119)),CX119*'Sector weights'!S106,"")</f>
        <v>2.4603597459060805E-2</v>
      </c>
      <c r="EA119" s="45">
        <f>IF(AND(ISNUMBER(U118),ISNUMBER(U119)),CY119*'Sector weights'!T106,"")</f>
        <v>5.2522412644376057E-2</v>
      </c>
      <c r="EB119" s="45">
        <f>IF(AND(ISNUMBER(V118),ISNUMBER(V119)),CZ119*'Sector weights'!U106,"")</f>
        <v>4.5379633338794495E-2</v>
      </c>
      <c r="EC119" s="45">
        <f>IF(AND(ISNUMBER(W118),ISNUMBER(W119)),DA119*'Sector weights'!V106,"")</f>
        <v>3.2994388104136317E-2</v>
      </c>
      <c r="ED119" s="45">
        <f>IF(AND(ISNUMBER(X118),ISNUMBER(X119)),DB119*'Sector weights'!W106,"")</f>
        <v>2.7956302600895301E-2</v>
      </c>
      <c r="EE119" s="45">
        <f>IF(AND(ISNUMBER(Y118),ISNUMBER(Y119)),DC119*'Sector weights'!X106,"")</f>
        <v>5.3925964340641924E-2</v>
      </c>
      <c r="EF119" s="45">
        <f>IF(AND(ISNUMBER(Z118),ISNUMBER(Z119)),DD119*'Sector weights'!Y106,"")</f>
        <v>1.540789231738671E-2</v>
      </c>
      <c r="EG119" s="45">
        <f>IF(AND(ISNUMBER(AA118),ISNUMBER(AA119)),DE119*'Sector weights'!Z106,"")</f>
        <v>8.3183831650477987E-3</v>
      </c>
      <c r="EH119" s="46">
        <f t="shared" si="167"/>
        <v>0.81280166805013654</v>
      </c>
      <c r="EI119" s="47">
        <f t="shared" si="168"/>
        <v>1.6662289474148295</v>
      </c>
      <c r="EK119" s="39">
        <f t="shared" si="169"/>
        <v>44651</v>
      </c>
      <c r="EL119" s="45">
        <f t="shared" si="170"/>
        <v>0.27106484663501851</v>
      </c>
      <c r="EM119" s="45">
        <f t="shared" si="136"/>
        <v>6.5285289151847031E-2</v>
      </c>
      <c r="EN119" s="45">
        <f t="shared" si="137"/>
        <v>7.0698523353843065E-2</v>
      </c>
      <c r="EO119" s="45">
        <f t="shared" si="138"/>
        <v>4.8046436834899328E-2</v>
      </c>
      <c r="EP119" s="45">
        <f t="shared" si="139"/>
        <v>4.960496032853666E-3</v>
      </c>
      <c r="EQ119" s="45">
        <f t="shared" si="140"/>
        <v>2.4128301149674722E-2</v>
      </c>
      <c r="ER119" s="45">
        <f t="shared" si="141"/>
        <v>2.3991900270066875E-2</v>
      </c>
      <c r="ES119" s="45">
        <f t="shared" si="142"/>
        <v>8.7888246217254495E-3</v>
      </c>
      <c r="ET119" s="45">
        <f t="shared" si="143"/>
        <v>5.0484031987374882E-2</v>
      </c>
      <c r="EU119" s="45">
        <f t="shared" si="144"/>
        <v>4.1327299469626766E-3</v>
      </c>
      <c r="EV119" s="45">
        <f t="shared" si="145"/>
        <v>1.6210362223307673E-2</v>
      </c>
      <c r="EW119" s="45">
        <f t="shared" si="146"/>
        <v>1.1927652464577731E-2</v>
      </c>
      <c r="EX119" s="45">
        <f t="shared" si="147"/>
        <v>1.0388644373201129E-2</v>
      </c>
      <c r="EY119" s="45">
        <f t="shared" si="148"/>
        <v>1.6729220612527702E-2</v>
      </c>
      <c r="EZ119" s="45">
        <f t="shared" si="149"/>
        <v>1.2168637722604615E-2</v>
      </c>
      <c r="FA119" s="45">
        <f t="shared" si="150"/>
        <v>9.4658328917968347E-3</v>
      </c>
      <c r="FB119" s="45">
        <f t="shared" si="151"/>
        <v>3.0283144091197825E-2</v>
      </c>
      <c r="FC119" s="45">
        <f t="shared" si="152"/>
        <v>3.0270111918056702E-2</v>
      </c>
      <c r="FD119" s="45">
        <f t="shared" si="153"/>
        <v>6.4618977431941352E-2</v>
      </c>
      <c r="FE119" s="45">
        <f t="shared" si="154"/>
        <v>5.5831127226470351E-2</v>
      </c>
      <c r="FF119" s="45">
        <f t="shared" si="155"/>
        <v>4.0593405994463469E-2</v>
      </c>
      <c r="FG119" s="45">
        <f t="shared" si="156"/>
        <v>3.439498674745689E-2</v>
      </c>
      <c r="FH119" s="45">
        <f t="shared" si="157"/>
        <v>6.634578453807452E-2</v>
      </c>
      <c r="FI119" s="45">
        <f t="shared" si="158"/>
        <v>1.895652152676967E-2</v>
      </c>
      <c r="FJ119" s="45">
        <f t="shared" si="159"/>
        <v>1.0234210253287386E-2</v>
      </c>
      <c r="FK119" s="46">
        <f t="shared" si="171"/>
        <v>0.99999999999999989</v>
      </c>
      <c r="FL119" s="47">
        <f t="shared" si="172"/>
        <v>2.0499821948102244</v>
      </c>
    </row>
    <row r="120" spans="1:168" x14ac:dyDescent="0.2">
      <c r="A120" t="s">
        <v>77</v>
      </c>
      <c r="B120" s="11">
        <v>44742</v>
      </c>
      <c r="C120" s="2">
        <v>2924.1</v>
      </c>
      <c r="D120" s="3">
        <v>162920</v>
      </c>
      <c r="E120" s="9">
        <v>85375.3</v>
      </c>
      <c r="F120" s="3">
        <v>645699</v>
      </c>
      <c r="G120" s="3">
        <v>18148</v>
      </c>
      <c r="H120" s="2">
        <v>109447</v>
      </c>
      <c r="I120" s="2">
        <v>1577887</v>
      </c>
      <c r="J120" s="2">
        <v>14554920.300000001</v>
      </c>
      <c r="K120" s="2">
        <v>2546776.2168542622</v>
      </c>
      <c r="L120" s="9">
        <v>18140.694600000003</v>
      </c>
      <c r="M120" s="3">
        <v>897900</v>
      </c>
      <c r="N120" s="9">
        <v>10091.239</v>
      </c>
      <c r="O120" s="2">
        <v>108959.2</v>
      </c>
      <c r="P120" s="2">
        <v>37033.800000000003</v>
      </c>
      <c r="Q120" s="3">
        <v>195787</v>
      </c>
      <c r="R120" s="3">
        <v>260665</v>
      </c>
      <c r="S120" s="2">
        <v>62814.7</v>
      </c>
      <c r="T120" s="2">
        <v>291280.59999999998</v>
      </c>
      <c r="U120" s="3">
        <v>1355640</v>
      </c>
      <c r="V120" s="2">
        <v>150849.79999999999</v>
      </c>
      <c r="W120" s="2">
        <v>144601.79999999999</v>
      </c>
      <c r="X120" s="3">
        <v>2519482.1657160292</v>
      </c>
      <c r="Y120" s="2">
        <v>537977.19999999995</v>
      </c>
      <c r="Z120" s="3">
        <v>226042</v>
      </c>
      <c r="AA120" s="3">
        <v>1601366</v>
      </c>
      <c r="AC120" s="43">
        <f t="shared" si="160"/>
        <v>44742</v>
      </c>
      <c r="AD120" s="45">
        <f t="shared" si="161"/>
        <v>0.76501602398428847</v>
      </c>
      <c r="AE120" s="45">
        <f t="shared" si="88"/>
        <v>-3.1080132741783895</v>
      </c>
      <c r="AF120" s="45">
        <f t="shared" si="89"/>
        <v>2.2934010054971754</v>
      </c>
      <c r="AG120" s="45">
        <f t="shared" si="90"/>
        <v>5.6716139453360848</v>
      </c>
      <c r="AH120" s="45">
        <f t="shared" si="91"/>
        <v>-0.28023517775701556</v>
      </c>
      <c r="AI120" s="45">
        <f t="shared" si="92"/>
        <v>-0.10678690080683229</v>
      </c>
      <c r="AJ120" s="45">
        <f t="shared" si="93"/>
        <v>3.7742190069056214</v>
      </c>
      <c r="AK120" s="45">
        <f t="shared" si="94"/>
        <v>-2.950480249727816</v>
      </c>
      <c r="AL120" s="45">
        <f t="shared" si="95"/>
        <v>3.7130736734662495</v>
      </c>
      <c r="AM120" s="45">
        <f t="shared" si="96"/>
        <v>1.941380713123575</v>
      </c>
      <c r="AN120" s="45">
        <f t="shared" si="97"/>
        <v>1.0206699158892274</v>
      </c>
      <c r="AO120" s="45">
        <f t="shared" si="98"/>
        <v>4.478164462151657E-2</v>
      </c>
      <c r="AP120" s="45">
        <f t="shared" si="99"/>
        <v>5.6983016944252673</v>
      </c>
      <c r="AQ120" s="45">
        <f t="shared" si="100"/>
        <v>-0.60681859049540599</v>
      </c>
      <c r="AR120" s="45">
        <f t="shared" si="101"/>
        <v>7.8347892180081757</v>
      </c>
      <c r="AS120" s="45">
        <f t="shared" si="102"/>
        <v>3.1286967324346993</v>
      </c>
      <c r="AT120" s="45">
        <f t="shared" si="103"/>
        <v>-7.4380031328145417</v>
      </c>
      <c r="AU120" s="45">
        <f t="shared" si="104"/>
        <v>1.722980063691959</v>
      </c>
      <c r="AV120" s="45">
        <f t="shared" si="105"/>
        <v>0.27709273064309148</v>
      </c>
      <c r="AW120" s="45">
        <f t="shared" si="106"/>
        <v>0.81467184563606132</v>
      </c>
      <c r="AX120" s="45">
        <f t="shared" si="107"/>
        <v>8.6268638552741592</v>
      </c>
      <c r="AY120" s="45">
        <f t="shared" si="108"/>
        <v>2.4212339569935404</v>
      </c>
      <c r="AZ120" s="45">
        <f t="shared" si="109"/>
        <v>4.7757567447869853</v>
      </c>
      <c r="BA120" s="45">
        <f t="shared" si="110"/>
        <v>3.4540836174740797</v>
      </c>
      <c r="BB120" s="45">
        <f t="shared" si="111"/>
        <v>-2.0166735502424538</v>
      </c>
      <c r="BD120" s="39">
        <f t="shared" si="162"/>
        <v>44742</v>
      </c>
      <c r="BE120" s="44">
        <f>IF(AND(ISNUMBER(C119),ISNUMBER(C120)),INDEX('Country weights'!$B$6:$FB$133,MATCH(Goods!$BD120,'Country weights'!$A$6:$A$133,0),MATCH(Goods!BE$1,'Country weights'!$B$3:$FB$3,0)),"")</f>
        <v>0.16883540873658129</v>
      </c>
      <c r="BF120" s="44">
        <f>IF(AND(ISNUMBER(D119),ISNUMBER(D120)),INDEX('Country weights'!$B$6:$FB$133,MATCH(Goods!$BD120,'Country weights'!$A$6:$A$133,0),MATCH(Goods!BF$1,'Country weights'!$B$3:$FB$3,0)),"")</f>
        <v>4.6594369798154962E-2</v>
      </c>
      <c r="BG120" s="44">
        <f>IF(AND(ISNUMBER(E119),ISNUMBER(E120)),INDEX('Country weights'!$B$6:$FB$133,MATCH(Goods!$BD120,'Country weights'!$A$6:$A$133,0),MATCH(Goods!BG$1,'Country weights'!$B$3:$FB$3,0)),"")</f>
        <v>4.6724903397716969E-2</v>
      </c>
      <c r="BH120" s="44">
        <f>IF(AND(ISNUMBER(F119),ISNUMBER(F120)),INDEX('Country weights'!$B$6:$FB$133,MATCH(Goods!$BD120,'Country weights'!$A$6:$A$133,0),MATCH(Goods!BH$1,'Country weights'!$B$3:$FB$3,0)),"")</f>
        <v>3.0753930429406044E-2</v>
      </c>
      <c r="BI120" s="44">
        <f>IF(AND(ISNUMBER(G119),ISNUMBER(G120)),INDEX('Country weights'!$B$6:$FB$133,MATCH(Goods!$BD120,'Country weights'!$A$6:$A$133,0),MATCH(Goods!BI$1,'Country weights'!$B$3:$FB$3,0)),"")</f>
        <v>3.1322599869091166E-3</v>
      </c>
      <c r="BJ120" s="44">
        <f>IF(AND(ISNUMBER(H119),ISNUMBER(H120)),INDEX('Country weights'!$B$6:$FB$133,MATCH(Goods!$BD120,'Country weights'!$A$6:$A$133,0),MATCH(Goods!BJ$1,'Country weights'!$B$3:$FB$3,0)),"")</f>
        <v>1.4890497542877999E-2</v>
      </c>
      <c r="BK120" s="44">
        <f>IF(AND(ISNUMBER(I119),ISNUMBER(I120)),INDEX('Country weights'!$B$6:$FB$133,MATCH(Goods!$BD120,'Country weights'!$A$6:$A$133,0),MATCH(Goods!BK$1,'Country weights'!$B$3:$FB$3,0)),"")</f>
        <v>1.4696810233077963E-2</v>
      </c>
      <c r="BL120" s="44">
        <f>IF(AND(ISNUMBER(J119),ISNUMBER(J120)),INDEX('Country weights'!$B$6:$FB$133,MATCH(Goods!$BD120,'Country weights'!$A$6:$A$133,0),MATCH(Goods!BL$1,'Country weights'!$B$3:$FB$3,0)),"")</f>
        <v>5.0861708354246974E-3</v>
      </c>
      <c r="BM120" s="44">
        <f>IF(AND(ISNUMBER(K119),ISNUMBER(K120)),INDEX('Country weights'!$B$6:$FB$133,MATCH(Goods!$BD120,'Country weights'!$A$6:$A$133,0),MATCH(Goods!BM$1,'Country weights'!$B$3:$FB$3,0)),"")</f>
        <v>2.7745996149700112E-2</v>
      </c>
      <c r="BN120" s="44">
        <f>IF(AND(ISNUMBER(L119),ISNUMBER(L120)),INDEX('Country weights'!$B$6:$FB$133,MATCH(Goods!$BD120,'Country weights'!$A$6:$A$133,0),MATCH(Goods!BN$1,'Country weights'!$B$3:$FB$3,0)),"")</f>
        <v>2.4906285895354785E-3</v>
      </c>
      <c r="BO120" s="44">
        <f>IF(AND(ISNUMBER(M119),ISNUMBER(M120)),INDEX('Country weights'!$B$6:$FB$133,MATCH(Goods!$BD120,'Country weights'!$A$6:$A$133,0),MATCH(Goods!BO$1,'Country weights'!$B$3:$FB$3,0)),"")</f>
        <v>9.7440302015152809E-3</v>
      </c>
      <c r="BP120" s="44">
        <f>IF(AND(ISNUMBER(N119),ISNUMBER(N120)),INDEX('Country weights'!$B$6:$FB$133,MATCH(Goods!$BD120,'Country weights'!$A$6:$A$133,0),MATCH(Goods!BP$1,'Country weights'!$B$3:$FB$3,0)),"")</f>
        <v>7.3366311381828885E-3</v>
      </c>
      <c r="BQ120" s="44">
        <f>IF(AND(ISNUMBER(O119),ISNUMBER(O120)),INDEX('Country weights'!$B$6:$FB$133,MATCH(Goods!$BD120,'Country weights'!$A$6:$A$133,0),MATCH(Goods!BQ$1,'Country weights'!$B$3:$FB$3,0)),"")</f>
        <v>6.566867421691735E-3</v>
      </c>
      <c r="BR120" s="44">
        <f>IF(AND(ISNUMBER(P119),ISNUMBER(P120)),INDEX('Country weights'!$B$6:$FB$133,MATCH(Goods!$BD120,'Country weights'!$A$6:$A$133,0),MATCH(Goods!BR$1,'Country weights'!$B$3:$FB$3,0)),"")</f>
        <v>1.3341003889268378E-2</v>
      </c>
      <c r="BS120" s="44">
        <f>IF(AND(ISNUMBER(Q119),ISNUMBER(Q120)),INDEX('Country weights'!$B$6:$FB$133,MATCH(Goods!$BD120,'Country weights'!$A$6:$A$133,0),MATCH(Goods!BS$1,'Country weights'!$B$3:$FB$3,0)),"")</f>
        <v>1.0383998724858593E-2</v>
      </c>
      <c r="BT120" s="44">
        <f>IF(AND(ISNUMBER(R119),ISNUMBER(R120)),INDEX('Country weights'!$B$6:$FB$133,MATCH(Goods!$BD120,'Country weights'!$A$6:$A$133,0),MATCH(Goods!BT$1,'Country weights'!$B$3:$FB$3,0)),"")</f>
        <v>7.0111116949858575E-3</v>
      </c>
      <c r="BU120" s="44">
        <f>IF(AND(ISNUMBER(S119),ISNUMBER(S120)),INDEX('Country weights'!$B$6:$FB$133,MATCH(Goods!$BD120,'Country weights'!$A$6:$A$133,0),MATCH(Goods!BU$1,'Country weights'!$B$3:$FB$3,0)),"")</f>
        <v>2.3899941422765286E-2</v>
      </c>
      <c r="BV120" s="44">
        <f>IF(AND(ISNUMBER(T119),ISNUMBER(T120)),INDEX('Country weights'!$B$6:$FB$133,MATCH(Goods!$BD120,'Country weights'!$A$6:$A$133,0),MATCH(Goods!BV$1,'Country weights'!$B$3:$FB$3,0)),"")</f>
        <v>1.8350187887914166E-2</v>
      </c>
      <c r="BW120" s="44">
        <f>IF(AND(ISNUMBER(U119),ISNUMBER(U120)),INDEX('Country weights'!$B$6:$FB$133,MATCH(Goods!$BD120,'Country weights'!$A$6:$A$133,0),MATCH(Goods!BW$1,'Country weights'!$B$3:$FB$3,0)),"")</f>
        <v>3.6228062890700873E-2</v>
      </c>
      <c r="BX120" s="44">
        <f>IF(AND(ISNUMBER(V119),ISNUMBER(V120)),INDEX('Country weights'!$B$6:$FB$133,MATCH(Goods!$BD120,'Country weights'!$A$6:$A$133,0),MATCH(Goods!BX$1,'Country weights'!$B$3:$FB$3,0)),"")</f>
        <v>3.4695779493727853E-2</v>
      </c>
      <c r="BY120" s="44">
        <f>IF(AND(ISNUMBER(W119),ISNUMBER(W120)),INDEX('Country weights'!$B$6:$FB$133,MATCH(Goods!$BD120,'Country weights'!$A$6:$A$133,0),MATCH(Goods!BY$1,'Country weights'!$B$3:$FB$3,0)),"")</f>
        <v>3.1351962780658223E-2</v>
      </c>
      <c r="BZ120" s="44">
        <f>IF(AND(ISNUMBER(X119),ISNUMBER(X120)),INDEX('Country weights'!$B$6:$FB$133,MATCH(Goods!$BD120,'Country weights'!$A$6:$A$133,0),MATCH(Goods!BZ$1,'Country weights'!$B$3:$FB$3,0)),"")</f>
        <v>2.0113569455634937E-2</v>
      </c>
      <c r="CA120" s="44">
        <f>IF(AND(ISNUMBER(Y119),ISNUMBER(Y120)),INDEX('Country weights'!$B$6:$FB$133,MATCH(Goods!$BD120,'Country weights'!$A$6:$A$133,0),MATCH(Goods!CA$1,'Country weights'!$B$3:$FB$3,0)),"")</f>
        <v>3.8004359837306857E-2</v>
      </c>
      <c r="CB120" s="44">
        <f>IF(AND(ISNUMBER(Z119),ISNUMBER(Z120)),INDEX('Country weights'!$B$6:$FB$133,MATCH(Goods!$BD120,'Country weights'!$A$6:$A$133,0),MATCH(Goods!CB$1,'Country weights'!$B$3:$FB$3,0)),"")</f>
        <v>1.1430445690970069E-2</v>
      </c>
      <c r="CC120" s="44">
        <f>IF(AND(ISNUMBER(AA119),ISNUMBER(AA120)),INDEX('Country weights'!$B$6:$FB$133,MATCH(Goods!$BD120,'Country weights'!$A$6:$A$133,0),MATCH(Goods!CC$1,'Country weights'!$B$3:$FB$3,0)),"")</f>
        <v>6.2824002360301508E-3</v>
      </c>
      <c r="CD120" s="46">
        <f t="shared" si="163"/>
        <v>0.63569132846559573</v>
      </c>
      <c r="CF120" s="39">
        <f t="shared" si="164"/>
        <v>44742</v>
      </c>
      <c r="CG120" s="45">
        <f t="shared" si="165"/>
        <v>0.26559338027169399</v>
      </c>
      <c r="CH120" s="45">
        <f t="shared" si="112"/>
        <v>7.329716123487548E-2</v>
      </c>
      <c r="CI120" s="45">
        <f t="shared" si="113"/>
        <v>7.3502502402383749E-2</v>
      </c>
      <c r="CJ120" s="45">
        <f t="shared" si="114"/>
        <v>4.8378716292447395E-2</v>
      </c>
      <c r="CK120" s="45">
        <f t="shared" si="115"/>
        <v>4.9273284794833219E-3</v>
      </c>
      <c r="CL120" s="45">
        <f t="shared" si="116"/>
        <v>2.3424100465268324E-2</v>
      </c>
      <c r="CM120" s="45">
        <f t="shared" si="117"/>
        <v>2.3119412795125725E-2</v>
      </c>
      <c r="CN120" s="45">
        <f t="shared" si="118"/>
        <v>8.001007104661121E-3</v>
      </c>
      <c r="CO120" s="45">
        <f t="shared" si="119"/>
        <v>4.3646963403877477E-2</v>
      </c>
      <c r="CP120" s="45">
        <f t="shared" si="120"/>
        <v>3.9179842134188774E-3</v>
      </c>
      <c r="CQ120" s="45">
        <f t="shared" si="121"/>
        <v>1.5328241498959881E-2</v>
      </c>
      <c r="CR120" s="45">
        <f t="shared" si="122"/>
        <v>1.1541184863873686E-2</v>
      </c>
      <c r="CS120" s="45">
        <f t="shared" si="123"/>
        <v>1.0330276861794789E-2</v>
      </c>
      <c r="CT120" s="45">
        <f t="shared" si="124"/>
        <v>2.0986606693959971E-2</v>
      </c>
      <c r="CU120" s="45">
        <f t="shared" si="125"/>
        <v>1.6334969913657689E-2</v>
      </c>
      <c r="CV120" s="45">
        <f t="shared" si="126"/>
        <v>1.1029113314962116E-2</v>
      </c>
      <c r="CW120" s="45">
        <f t="shared" si="127"/>
        <v>3.7596771188390964E-2</v>
      </c>
      <c r="CX120" s="45">
        <f t="shared" si="128"/>
        <v>2.8866506535816773E-2</v>
      </c>
      <c r="CY120" s="45">
        <f t="shared" si="129"/>
        <v>5.6990022151390055E-2</v>
      </c>
      <c r="CZ120" s="45">
        <f t="shared" si="130"/>
        <v>5.4579601671577035E-2</v>
      </c>
      <c r="DA120" s="45">
        <f t="shared" si="131"/>
        <v>4.9319475312545533E-2</v>
      </c>
      <c r="DB120" s="45">
        <f t="shared" si="132"/>
        <v>3.1640465356329778E-2</v>
      </c>
      <c r="DC120" s="45">
        <f t="shared" si="133"/>
        <v>5.9784298031939714E-2</v>
      </c>
      <c r="DD120" s="45">
        <f t="shared" si="134"/>
        <v>1.7981125711688382E-2</v>
      </c>
      <c r="DE120" s="45">
        <f t="shared" si="135"/>
        <v>9.8827842298782609E-3</v>
      </c>
      <c r="DF120" s="46">
        <f t="shared" si="166"/>
        <v>1.0000000000000002</v>
      </c>
      <c r="DG120" s="47">
        <f>SUMPRODUCT(AD120:BB120,CG120:DE120,'Sector weights'!B107:Z107)</f>
        <v>1.2539444031109839</v>
      </c>
      <c r="DI120" s="45">
        <f>IF(AND(ISNUMBER(C119),ISNUMBER(C120)),CG120*'Sector weights'!B107,"")</f>
        <v>0.22042138940983491</v>
      </c>
      <c r="DJ120" s="45">
        <f>IF(AND(ISNUMBER(D119),ISNUMBER(D120)),CH120*'Sector weights'!C107,"")</f>
        <v>5.4646172314715552E-2</v>
      </c>
      <c r="DK120" s="45">
        <f>IF(AND(ISNUMBER(E119),ISNUMBER(E120)),CI120*'Sector weights'!D107,"")</f>
        <v>5.7717921960614101E-2</v>
      </c>
      <c r="DL120" s="45">
        <f>IF(AND(ISNUMBER(F119),ISNUMBER(F120)),CJ120*'Sector weights'!E107,"")</f>
        <v>3.9068322458123167E-2</v>
      </c>
      <c r="DM120" s="45">
        <f>IF(AND(ISNUMBER(G119),ISNUMBER(G120)),CK120*'Sector weights'!F107,"")</f>
        <v>4.0336669964516651E-3</v>
      </c>
      <c r="DN120" s="45">
        <f>IF(AND(ISNUMBER(H119),ISNUMBER(H120)),CL120*'Sector weights'!G107,"")</f>
        <v>1.9160101707217471E-2</v>
      </c>
      <c r="DO120" s="45">
        <f>IF(AND(ISNUMBER(I119),ISNUMBER(I120)),CM120*'Sector weights'!H107,"")</f>
        <v>1.9462940123039708E-2</v>
      </c>
      <c r="DP120" s="45">
        <f>IF(AND(ISNUMBER(J119),ISNUMBER(J120)),CN120*'Sector weights'!I107,"")</f>
        <v>7.0632456208028658E-3</v>
      </c>
      <c r="DQ120" s="45">
        <f>IF(AND(ISNUMBER(K119),ISNUMBER(K120)),CO120*'Sector weights'!J107,"")</f>
        <v>4.0967896736199223E-2</v>
      </c>
      <c r="DR120" s="45">
        <f>IF(AND(ISNUMBER(L119),ISNUMBER(L120)),CP120*'Sector weights'!K107,"")</f>
        <v>3.3402529913584525E-3</v>
      </c>
      <c r="DS120" s="45">
        <f>IF(AND(ISNUMBER(M119),ISNUMBER(M120)),CQ120*'Sector weights'!L107,"")</f>
        <v>1.3029154793909264E-2</v>
      </c>
      <c r="DT120" s="45">
        <f>IF(AND(ISNUMBER(N119),ISNUMBER(N120)),CR120*'Sector weights'!M107,"")</f>
        <v>9.7554060137098504E-3</v>
      </c>
      <c r="DU120" s="45">
        <f>IF(AND(ISNUMBER(O119),ISNUMBER(O120)),CS120*'Sector weights'!N107,"")</f>
        <v>8.2027579578314753E-3</v>
      </c>
      <c r="DV120" s="45">
        <f>IF(AND(ISNUMBER(P119),ISNUMBER(P120)),CT120*'Sector weights'!O107,"")</f>
        <v>1.337214423447765E-2</v>
      </c>
      <c r="DW120" s="45">
        <f>IF(AND(ISNUMBER(Q119),ISNUMBER(Q120)),CU120*'Sector weights'!P107,"")</f>
        <v>9.4550404318594627E-3</v>
      </c>
      <c r="DX120" s="45">
        <f>IF(AND(ISNUMBER(R119),ISNUMBER(R120)),CV120*'Sector weights'!Q107,"")</f>
        <v>7.681034670915075E-3</v>
      </c>
      <c r="DY120" s="45">
        <f>IF(AND(ISNUMBER(S119),ISNUMBER(S120)),CW120*'Sector weights'!R107,"")</f>
        <v>2.5391443763688355E-2</v>
      </c>
      <c r="DZ120" s="45">
        <f>IF(AND(ISNUMBER(T119),ISNUMBER(T120)),CX120*'Sector weights'!S107,"")</f>
        <v>2.4448260578715665E-2</v>
      </c>
      <c r="EA120" s="45">
        <f>IF(AND(ISNUMBER(U119),ISNUMBER(U120)),CY120*'Sector weights'!T107,"")</f>
        <v>5.2339601406736304E-2</v>
      </c>
      <c r="EB120" s="45">
        <f>IF(AND(ISNUMBER(V119),ISNUMBER(V120)),CZ120*'Sector weights'!U107,"")</f>
        <v>4.5696283167585575E-2</v>
      </c>
      <c r="EC120" s="45">
        <f>IF(AND(ISNUMBER(W119),ISNUMBER(W120)),DA120*'Sector weights'!V107,"")</f>
        <v>3.2164294259040146E-2</v>
      </c>
      <c r="ED120" s="45">
        <f>IF(AND(ISNUMBER(X119),ISNUMBER(X120)),DB120*'Sector weights'!W107,"")</f>
        <v>2.8149567337720449E-2</v>
      </c>
      <c r="EE120" s="45">
        <f>IF(AND(ISNUMBER(Y119),ISNUMBER(Y120)),DC120*'Sector weights'!X107,"")</f>
        <v>5.3505560007265071E-2</v>
      </c>
      <c r="EF120" s="45">
        <f>IF(AND(ISNUMBER(Z119),ISNUMBER(Z120)),DD120*'Sector weights'!Y107,"")</f>
        <v>1.5421700139251732E-2</v>
      </c>
      <c r="EG120" s="45">
        <f>IF(AND(ISNUMBER(AA119),ISNUMBER(AA120)),DE120*'Sector weights'!Z107,"")</f>
        <v>8.2958337351535637E-3</v>
      </c>
      <c r="EH120" s="46">
        <f t="shared" si="167"/>
        <v>0.81278999281621678</v>
      </c>
      <c r="EI120" s="47">
        <f t="shared" si="168"/>
        <v>1.2539444031109839</v>
      </c>
      <c r="EK120" s="39">
        <f t="shared" si="169"/>
        <v>44742</v>
      </c>
      <c r="EL120" s="45">
        <f t="shared" si="170"/>
        <v>0.2711910719349559</v>
      </c>
      <c r="EM120" s="45">
        <f t="shared" si="136"/>
        <v>6.7232831109759764E-2</v>
      </c>
      <c r="EN120" s="45">
        <f t="shared" si="137"/>
        <v>7.1012097184696685E-2</v>
      </c>
      <c r="EO120" s="45">
        <f t="shared" si="138"/>
        <v>4.8066933406446431E-2</v>
      </c>
      <c r="EP120" s="45">
        <f t="shared" si="139"/>
        <v>4.962741953152632E-3</v>
      </c>
      <c r="EQ120" s="45">
        <f t="shared" si="140"/>
        <v>2.3573250011149977E-2</v>
      </c>
      <c r="ER120" s="45">
        <f t="shared" si="141"/>
        <v>2.3945841232128152E-2</v>
      </c>
      <c r="ES120" s="45">
        <f t="shared" si="142"/>
        <v>8.6901237505762011E-3</v>
      </c>
      <c r="ET120" s="45">
        <f t="shared" si="143"/>
        <v>5.0404036833980363E-2</v>
      </c>
      <c r="EU120" s="45">
        <f t="shared" si="144"/>
        <v>4.1096138250729308E-3</v>
      </c>
      <c r="EV120" s="45">
        <f t="shared" si="145"/>
        <v>1.6030161430463551E-2</v>
      </c>
      <c r="EW120" s="45">
        <f t="shared" si="146"/>
        <v>1.2002369738717593E-2</v>
      </c>
      <c r="EX120" s="45">
        <f t="shared" si="147"/>
        <v>1.0092100087760595E-2</v>
      </c>
      <c r="EY120" s="45">
        <f t="shared" si="148"/>
        <v>1.6452151666071606E-2</v>
      </c>
      <c r="EZ120" s="45">
        <f t="shared" si="149"/>
        <v>1.1632820919828155E-2</v>
      </c>
      <c r="FA120" s="45">
        <f t="shared" si="150"/>
        <v>9.4502082195934041E-3</v>
      </c>
      <c r="FB120" s="45">
        <f t="shared" si="151"/>
        <v>3.1239857759210524E-2</v>
      </c>
      <c r="FC120" s="45">
        <f t="shared" si="152"/>
        <v>3.0079431088964895E-2</v>
      </c>
      <c r="FD120" s="45">
        <f t="shared" si="153"/>
        <v>6.4394987474422585E-2</v>
      </c>
      <c r="FE120" s="45">
        <f t="shared" si="154"/>
        <v>5.6221513024851115E-2</v>
      </c>
      <c r="FF120" s="45">
        <f t="shared" si="155"/>
        <v>3.9572699643600245E-2</v>
      </c>
      <c r="FG120" s="45">
        <f t="shared" si="156"/>
        <v>3.4633260235138574E-2</v>
      </c>
      <c r="FH120" s="45">
        <f t="shared" si="157"/>
        <v>6.5829501445846941E-2</v>
      </c>
      <c r="FI120" s="45">
        <f t="shared" si="158"/>
        <v>1.8973782004644828E-2</v>
      </c>
      <c r="FJ120" s="45">
        <f t="shared" si="159"/>
        <v>1.0206614018966359E-2</v>
      </c>
      <c r="FK120" s="46">
        <f t="shared" si="171"/>
        <v>1</v>
      </c>
      <c r="FL120" s="47">
        <f t="shared" si="172"/>
        <v>1.5427655534564615</v>
      </c>
    </row>
    <row r="121" spans="1:168" x14ac:dyDescent="0.2">
      <c r="A121" t="s">
        <v>78</v>
      </c>
      <c r="B121" s="11">
        <v>44834</v>
      </c>
      <c r="C121" s="2">
        <v>2862.2</v>
      </c>
      <c r="D121" s="3">
        <v>154605</v>
      </c>
      <c r="E121" s="9">
        <v>86307.1</v>
      </c>
      <c r="F121" s="3">
        <v>642733</v>
      </c>
      <c r="G121" s="3">
        <v>18100</v>
      </c>
      <c r="H121" s="2">
        <v>111267</v>
      </c>
      <c r="I121" s="2">
        <v>1604507</v>
      </c>
      <c r="J121" s="2">
        <v>13719571.6</v>
      </c>
      <c r="K121" s="2">
        <v>2616913.0318056573</v>
      </c>
      <c r="L121" s="9">
        <v>17599.145800000002</v>
      </c>
      <c r="M121" s="3">
        <v>909247</v>
      </c>
      <c r="N121" s="9">
        <v>10324.945</v>
      </c>
      <c r="O121" s="2">
        <v>120286.6</v>
      </c>
      <c r="P121" s="2">
        <v>37366.1</v>
      </c>
      <c r="Q121" s="3">
        <v>197957</v>
      </c>
      <c r="R121" s="3">
        <v>265736</v>
      </c>
      <c r="S121" s="2">
        <v>70865.8</v>
      </c>
      <c r="T121" s="2">
        <v>293696.09999999998</v>
      </c>
      <c r="U121" s="3">
        <v>1225210</v>
      </c>
      <c r="V121" s="2">
        <v>156017.60000000001</v>
      </c>
      <c r="W121" s="2">
        <v>144515.6</v>
      </c>
      <c r="X121" s="3">
        <v>2338973.6477511423</v>
      </c>
      <c r="Y121" s="2">
        <v>555490.30000000005</v>
      </c>
      <c r="Z121" s="3">
        <v>228096</v>
      </c>
      <c r="AA121" s="3">
        <v>1700720</v>
      </c>
      <c r="AC121" s="43">
        <f t="shared" si="160"/>
        <v>44834</v>
      </c>
      <c r="AD121" s="45">
        <f t="shared" si="161"/>
        <v>-2.1168906672138443</v>
      </c>
      <c r="AE121" s="45">
        <f t="shared" si="88"/>
        <v>-5.1037318929536006</v>
      </c>
      <c r="AF121" s="45">
        <f t="shared" si="89"/>
        <v>1.0914163698399815</v>
      </c>
      <c r="AG121" s="45">
        <f t="shared" si="90"/>
        <v>-0.45934715711190011</v>
      </c>
      <c r="AH121" s="45">
        <f t="shared" si="91"/>
        <v>-0.26449195503637224</v>
      </c>
      <c r="AI121" s="45">
        <f t="shared" si="92"/>
        <v>1.6629053331749688</v>
      </c>
      <c r="AJ121" s="45">
        <f t="shared" si="93"/>
        <v>1.6870663108321526</v>
      </c>
      <c r="AK121" s="45">
        <f t="shared" si="94"/>
        <v>-5.7392873528823163</v>
      </c>
      <c r="AL121" s="45">
        <f t="shared" si="95"/>
        <v>2.7539449476258637</v>
      </c>
      <c r="AM121" s="45">
        <f t="shared" si="96"/>
        <v>-2.9852704758063675</v>
      </c>
      <c r="AN121" s="45">
        <f t="shared" si="97"/>
        <v>1.263726472881177</v>
      </c>
      <c r="AO121" s="45">
        <f t="shared" si="98"/>
        <v>2.3159296891095416</v>
      </c>
      <c r="AP121" s="45">
        <f t="shared" si="99"/>
        <v>10.39600143907078</v>
      </c>
      <c r="AQ121" s="45">
        <f t="shared" si="100"/>
        <v>0.89728842300815792</v>
      </c>
      <c r="AR121" s="45">
        <f t="shared" si="101"/>
        <v>1.1083473366464647</v>
      </c>
      <c r="AS121" s="45">
        <f t="shared" si="102"/>
        <v>1.9454088581128959</v>
      </c>
      <c r="AT121" s="45">
        <f t="shared" si="103"/>
        <v>12.81722272015946</v>
      </c>
      <c r="AU121" s="45">
        <f t="shared" si="104"/>
        <v>0.82926909653440184</v>
      </c>
      <c r="AV121" s="45">
        <f t="shared" si="105"/>
        <v>-9.6212858871086766</v>
      </c>
      <c r="AW121" s="45">
        <f t="shared" si="106"/>
        <v>3.42579174781803</v>
      </c>
      <c r="AX121" s="45">
        <f t="shared" si="107"/>
        <v>-5.9611982700069621E-2</v>
      </c>
      <c r="AY121" s="45">
        <f t="shared" si="108"/>
        <v>-7.1645086605956143</v>
      </c>
      <c r="AZ121" s="45">
        <f t="shared" si="109"/>
        <v>3.2553610078642992</v>
      </c>
      <c r="BA121" s="45">
        <f t="shared" si="110"/>
        <v>0.90868068765981302</v>
      </c>
      <c r="BB121" s="45">
        <f t="shared" si="111"/>
        <v>6.2043280549231028</v>
      </c>
      <c r="BD121" s="39">
        <f t="shared" si="162"/>
        <v>44834</v>
      </c>
      <c r="BE121" s="44">
        <f>IF(AND(ISNUMBER(C120),ISNUMBER(C121)),INDEX('Country weights'!$B$6:$FB$133,MATCH(Goods!$BD121,'Country weights'!$A$6:$A$133,0),MATCH(Goods!BE$1,'Country weights'!$B$3:$FB$3,0)),"")</f>
        <v>0.16883540873658129</v>
      </c>
      <c r="BF121" s="44">
        <f>IF(AND(ISNUMBER(D120),ISNUMBER(D121)),INDEX('Country weights'!$B$6:$FB$133,MATCH(Goods!$BD121,'Country weights'!$A$6:$A$133,0),MATCH(Goods!BF$1,'Country weights'!$B$3:$FB$3,0)),"")</f>
        <v>4.6594369798154962E-2</v>
      </c>
      <c r="BG121" s="44">
        <f>IF(AND(ISNUMBER(E120),ISNUMBER(E121)),INDEX('Country weights'!$B$6:$FB$133,MATCH(Goods!$BD121,'Country weights'!$A$6:$A$133,0),MATCH(Goods!BG$1,'Country weights'!$B$3:$FB$3,0)),"")</f>
        <v>4.6724903397716969E-2</v>
      </c>
      <c r="BH121" s="44">
        <f>IF(AND(ISNUMBER(F120),ISNUMBER(F121)),INDEX('Country weights'!$B$6:$FB$133,MATCH(Goods!$BD121,'Country weights'!$A$6:$A$133,0),MATCH(Goods!BH$1,'Country weights'!$B$3:$FB$3,0)),"")</f>
        <v>3.0753930429406044E-2</v>
      </c>
      <c r="BI121" s="44">
        <f>IF(AND(ISNUMBER(G120),ISNUMBER(G121)),INDEX('Country weights'!$B$6:$FB$133,MATCH(Goods!$BD121,'Country weights'!$A$6:$A$133,0),MATCH(Goods!BI$1,'Country weights'!$B$3:$FB$3,0)),"")</f>
        <v>3.1322599869091166E-3</v>
      </c>
      <c r="BJ121" s="44">
        <f>IF(AND(ISNUMBER(H120),ISNUMBER(H121)),INDEX('Country weights'!$B$6:$FB$133,MATCH(Goods!$BD121,'Country weights'!$A$6:$A$133,0),MATCH(Goods!BJ$1,'Country weights'!$B$3:$FB$3,0)),"")</f>
        <v>1.4890497542877999E-2</v>
      </c>
      <c r="BK121" s="44">
        <f>IF(AND(ISNUMBER(I120),ISNUMBER(I121)),INDEX('Country weights'!$B$6:$FB$133,MATCH(Goods!$BD121,'Country weights'!$A$6:$A$133,0),MATCH(Goods!BK$1,'Country weights'!$B$3:$FB$3,0)),"")</f>
        <v>1.4696810233077963E-2</v>
      </c>
      <c r="BL121" s="44">
        <f>IF(AND(ISNUMBER(J120),ISNUMBER(J121)),INDEX('Country weights'!$B$6:$FB$133,MATCH(Goods!$BD121,'Country weights'!$A$6:$A$133,0),MATCH(Goods!BL$1,'Country weights'!$B$3:$FB$3,0)),"")</f>
        <v>5.0861708354246974E-3</v>
      </c>
      <c r="BM121" s="44">
        <f>IF(AND(ISNUMBER(K120),ISNUMBER(K121)),INDEX('Country weights'!$B$6:$FB$133,MATCH(Goods!$BD121,'Country weights'!$A$6:$A$133,0),MATCH(Goods!BM$1,'Country weights'!$B$3:$FB$3,0)),"")</f>
        <v>2.7745996149700112E-2</v>
      </c>
      <c r="BN121" s="44">
        <f>IF(AND(ISNUMBER(L120),ISNUMBER(L121)),INDEX('Country weights'!$B$6:$FB$133,MATCH(Goods!$BD121,'Country weights'!$A$6:$A$133,0),MATCH(Goods!BN$1,'Country weights'!$B$3:$FB$3,0)),"")</f>
        <v>2.4906285895354785E-3</v>
      </c>
      <c r="BO121" s="44">
        <f>IF(AND(ISNUMBER(M120),ISNUMBER(M121)),INDEX('Country weights'!$B$6:$FB$133,MATCH(Goods!$BD121,'Country weights'!$A$6:$A$133,0),MATCH(Goods!BO$1,'Country weights'!$B$3:$FB$3,0)),"")</f>
        <v>9.7440302015152809E-3</v>
      </c>
      <c r="BP121" s="44">
        <f>IF(AND(ISNUMBER(N120),ISNUMBER(N121)),INDEX('Country weights'!$B$6:$FB$133,MATCH(Goods!$BD121,'Country weights'!$A$6:$A$133,0),MATCH(Goods!BP$1,'Country weights'!$B$3:$FB$3,0)),"")</f>
        <v>7.3366311381828885E-3</v>
      </c>
      <c r="BQ121" s="44">
        <f>IF(AND(ISNUMBER(O120),ISNUMBER(O121)),INDEX('Country weights'!$B$6:$FB$133,MATCH(Goods!$BD121,'Country weights'!$A$6:$A$133,0),MATCH(Goods!BQ$1,'Country weights'!$B$3:$FB$3,0)),"")</f>
        <v>6.566867421691735E-3</v>
      </c>
      <c r="BR121" s="44">
        <f>IF(AND(ISNUMBER(P120),ISNUMBER(P121)),INDEX('Country weights'!$B$6:$FB$133,MATCH(Goods!$BD121,'Country weights'!$A$6:$A$133,0),MATCH(Goods!BR$1,'Country weights'!$B$3:$FB$3,0)),"")</f>
        <v>1.3341003889268378E-2</v>
      </c>
      <c r="BS121" s="44">
        <f>IF(AND(ISNUMBER(Q120),ISNUMBER(Q121)),INDEX('Country weights'!$B$6:$FB$133,MATCH(Goods!$BD121,'Country weights'!$A$6:$A$133,0),MATCH(Goods!BS$1,'Country weights'!$B$3:$FB$3,0)),"")</f>
        <v>1.0383998724858593E-2</v>
      </c>
      <c r="BT121" s="44">
        <f>IF(AND(ISNUMBER(R120),ISNUMBER(R121)),INDEX('Country weights'!$B$6:$FB$133,MATCH(Goods!$BD121,'Country weights'!$A$6:$A$133,0),MATCH(Goods!BT$1,'Country weights'!$B$3:$FB$3,0)),"")</f>
        <v>7.0111116949858575E-3</v>
      </c>
      <c r="BU121" s="44">
        <f>IF(AND(ISNUMBER(S120),ISNUMBER(S121)),INDEX('Country weights'!$B$6:$FB$133,MATCH(Goods!$BD121,'Country weights'!$A$6:$A$133,0),MATCH(Goods!BU$1,'Country weights'!$B$3:$FB$3,0)),"")</f>
        <v>2.3899941422765286E-2</v>
      </c>
      <c r="BV121" s="44">
        <f>IF(AND(ISNUMBER(T120),ISNUMBER(T121)),INDEX('Country weights'!$B$6:$FB$133,MATCH(Goods!$BD121,'Country weights'!$A$6:$A$133,0),MATCH(Goods!BV$1,'Country weights'!$B$3:$FB$3,0)),"")</f>
        <v>1.8350187887914166E-2</v>
      </c>
      <c r="BW121" s="44">
        <f>IF(AND(ISNUMBER(U120),ISNUMBER(U121)),INDEX('Country weights'!$B$6:$FB$133,MATCH(Goods!$BD121,'Country weights'!$A$6:$A$133,0),MATCH(Goods!BW$1,'Country weights'!$B$3:$FB$3,0)),"")</f>
        <v>3.6228062890700873E-2</v>
      </c>
      <c r="BX121" s="44">
        <f>IF(AND(ISNUMBER(V120),ISNUMBER(V121)),INDEX('Country weights'!$B$6:$FB$133,MATCH(Goods!$BD121,'Country weights'!$A$6:$A$133,0),MATCH(Goods!BX$1,'Country weights'!$B$3:$FB$3,0)),"")</f>
        <v>3.4695779493727853E-2</v>
      </c>
      <c r="BY121" s="44">
        <f>IF(AND(ISNUMBER(W120),ISNUMBER(W121)),INDEX('Country weights'!$B$6:$FB$133,MATCH(Goods!$BD121,'Country weights'!$A$6:$A$133,0),MATCH(Goods!BY$1,'Country weights'!$B$3:$FB$3,0)),"")</f>
        <v>3.1351962780658223E-2</v>
      </c>
      <c r="BZ121" s="44">
        <f>IF(AND(ISNUMBER(X120),ISNUMBER(X121)),INDEX('Country weights'!$B$6:$FB$133,MATCH(Goods!$BD121,'Country weights'!$A$6:$A$133,0),MATCH(Goods!BZ$1,'Country weights'!$B$3:$FB$3,0)),"")</f>
        <v>2.0113569455634937E-2</v>
      </c>
      <c r="CA121" s="44">
        <f>IF(AND(ISNUMBER(Y120),ISNUMBER(Y121)),INDEX('Country weights'!$B$6:$FB$133,MATCH(Goods!$BD121,'Country weights'!$A$6:$A$133,0),MATCH(Goods!CA$1,'Country weights'!$B$3:$FB$3,0)),"")</f>
        <v>3.8004359837306857E-2</v>
      </c>
      <c r="CB121" s="44">
        <f>IF(AND(ISNUMBER(Z120),ISNUMBER(Z121)),INDEX('Country weights'!$B$6:$FB$133,MATCH(Goods!$BD121,'Country weights'!$A$6:$A$133,0),MATCH(Goods!CB$1,'Country weights'!$B$3:$FB$3,0)),"")</f>
        <v>1.1430445690970069E-2</v>
      </c>
      <c r="CC121" s="44">
        <f>IF(AND(ISNUMBER(AA120),ISNUMBER(AA121)),INDEX('Country weights'!$B$6:$FB$133,MATCH(Goods!$BD121,'Country weights'!$A$6:$A$133,0),MATCH(Goods!CC$1,'Country weights'!$B$3:$FB$3,0)),"")</f>
        <v>6.2824002360301508E-3</v>
      </c>
      <c r="CD121" s="46">
        <f t="shared" si="163"/>
        <v>0.63569132846559573</v>
      </c>
      <c r="CF121" s="39">
        <f t="shared" si="164"/>
        <v>44834</v>
      </c>
      <c r="CG121" s="45">
        <f t="shared" si="165"/>
        <v>0.26559338027169399</v>
      </c>
      <c r="CH121" s="45">
        <f t="shared" si="112"/>
        <v>7.329716123487548E-2</v>
      </c>
      <c r="CI121" s="45">
        <f t="shared" si="113"/>
        <v>7.3502502402383749E-2</v>
      </c>
      <c r="CJ121" s="45">
        <f t="shared" si="114"/>
        <v>4.8378716292447395E-2</v>
      </c>
      <c r="CK121" s="45">
        <f t="shared" si="115"/>
        <v>4.9273284794833219E-3</v>
      </c>
      <c r="CL121" s="45">
        <f t="shared" si="116"/>
        <v>2.3424100465268324E-2</v>
      </c>
      <c r="CM121" s="45">
        <f t="shared" si="117"/>
        <v>2.3119412795125725E-2</v>
      </c>
      <c r="CN121" s="45">
        <f t="shared" si="118"/>
        <v>8.001007104661121E-3</v>
      </c>
      <c r="CO121" s="45">
        <f t="shared" si="119"/>
        <v>4.3646963403877477E-2</v>
      </c>
      <c r="CP121" s="45">
        <f t="shared" si="120"/>
        <v>3.9179842134188774E-3</v>
      </c>
      <c r="CQ121" s="45">
        <f t="shared" si="121"/>
        <v>1.5328241498959881E-2</v>
      </c>
      <c r="CR121" s="45">
        <f t="shared" si="122"/>
        <v>1.1541184863873686E-2</v>
      </c>
      <c r="CS121" s="45">
        <f t="shared" si="123"/>
        <v>1.0330276861794789E-2</v>
      </c>
      <c r="CT121" s="45">
        <f t="shared" si="124"/>
        <v>2.0986606693959971E-2</v>
      </c>
      <c r="CU121" s="45">
        <f t="shared" si="125"/>
        <v>1.6334969913657689E-2</v>
      </c>
      <c r="CV121" s="45">
        <f t="shared" si="126"/>
        <v>1.1029113314962116E-2</v>
      </c>
      <c r="CW121" s="45">
        <f t="shared" si="127"/>
        <v>3.7596771188390964E-2</v>
      </c>
      <c r="CX121" s="45">
        <f t="shared" si="128"/>
        <v>2.8866506535816773E-2</v>
      </c>
      <c r="CY121" s="45">
        <f t="shared" si="129"/>
        <v>5.6990022151390055E-2</v>
      </c>
      <c r="CZ121" s="45">
        <f t="shared" si="130"/>
        <v>5.4579601671577035E-2</v>
      </c>
      <c r="DA121" s="45">
        <f t="shared" si="131"/>
        <v>4.9319475312545533E-2</v>
      </c>
      <c r="DB121" s="45">
        <f t="shared" si="132"/>
        <v>3.1640465356329778E-2</v>
      </c>
      <c r="DC121" s="45">
        <f t="shared" si="133"/>
        <v>5.9784298031939714E-2</v>
      </c>
      <c r="DD121" s="45">
        <f t="shared" si="134"/>
        <v>1.7981125711688382E-2</v>
      </c>
      <c r="DE121" s="45">
        <f t="shared" si="135"/>
        <v>9.8827842298782609E-3</v>
      </c>
      <c r="DF121" s="46">
        <f t="shared" si="166"/>
        <v>1.0000000000000002</v>
      </c>
      <c r="DG121" s="47">
        <f>SUMPRODUCT(AD121:BB121,CG121:DE121,'Sector weights'!B108:Z108)</f>
        <v>-0.37937695292190821</v>
      </c>
      <c r="DI121" s="45">
        <f>IF(AND(ISNUMBER(C120),ISNUMBER(C121)),CG121*'Sector weights'!B108,"")</f>
        <v>0.21894550569548657</v>
      </c>
      <c r="DJ121" s="45">
        <f>IF(AND(ISNUMBER(D120),ISNUMBER(D121)),CH121*'Sector weights'!C108,"")</f>
        <v>5.2720782267957192E-2</v>
      </c>
      <c r="DK121" s="45">
        <f>IF(AND(ISNUMBER(E120),ISNUMBER(E121)),CI121*'Sector weights'!D108,"")</f>
        <v>5.8020429555951998E-2</v>
      </c>
      <c r="DL121" s="45">
        <f>IF(AND(ISNUMBER(F120),ISNUMBER(F121)),CJ121*'Sector weights'!E108,"")</f>
        <v>3.885986917121282E-2</v>
      </c>
      <c r="DM121" s="45">
        <f>IF(AND(ISNUMBER(G120),ISNUMBER(G121)),CK121*'Sector weights'!F108,"")</f>
        <v>3.946908423625676E-3</v>
      </c>
      <c r="DN121" s="45">
        <f>IF(AND(ISNUMBER(H120),ISNUMBER(H121)),CL121*'Sector weights'!G108,"")</f>
        <v>1.8657556500511048E-2</v>
      </c>
      <c r="DO121" s="45">
        <f>IF(AND(ISNUMBER(I120),ISNUMBER(I121)),CM121*'Sector weights'!H108,"")</f>
        <v>1.9320250559173878E-2</v>
      </c>
      <c r="DP121" s="45">
        <f>IF(AND(ISNUMBER(J120),ISNUMBER(J121)),CN121*'Sector weights'!I108,"")</f>
        <v>6.9813401681686751E-3</v>
      </c>
      <c r="DQ121" s="45">
        <f>IF(AND(ISNUMBER(K120),ISNUMBER(K121)),CO121*'Sector weights'!J108,"")</f>
        <v>4.0858618978705012E-2</v>
      </c>
      <c r="DR121" s="45">
        <f>IF(AND(ISNUMBER(L120),ISNUMBER(L121)),CP121*'Sector weights'!K108,"")</f>
        <v>3.379700430451809E-3</v>
      </c>
      <c r="DS121" s="45">
        <f>IF(AND(ISNUMBER(M120),ISNUMBER(M121)),CQ121*'Sector weights'!L108,"")</f>
        <v>1.2943283947148188E-2</v>
      </c>
      <c r="DT121" s="45">
        <f>IF(AND(ISNUMBER(N120),ISNUMBER(N121)),CR121*'Sector weights'!M108,"")</f>
        <v>9.633484185278424E-3</v>
      </c>
      <c r="DU121" s="45">
        <f>IF(AND(ISNUMBER(O120),ISNUMBER(O121)),CS121*'Sector weights'!N108,"")</f>
        <v>8.3906113919440181E-3</v>
      </c>
      <c r="DV121" s="45">
        <f>IF(AND(ISNUMBER(P120),ISNUMBER(P121)),CT121*'Sector weights'!O108,"")</f>
        <v>1.3006782668799418E-2</v>
      </c>
      <c r="DW121" s="45">
        <f>IF(AND(ISNUMBER(Q120),ISNUMBER(Q121)),CU121*'Sector weights'!P108,"")</f>
        <v>9.5670381628141284E-3</v>
      </c>
      <c r="DX121" s="45">
        <f>IF(AND(ISNUMBER(R120),ISNUMBER(R121)),CV121*'Sector weights'!Q108,"")</f>
        <v>7.4503307338227819E-3</v>
      </c>
      <c r="DY121" s="45">
        <f>IF(AND(ISNUMBER(S120),ISNUMBER(S121)),CW121*'Sector weights'!R108,"")</f>
        <v>2.4581414528908215E-2</v>
      </c>
      <c r="DZ121" s="45">
        <f>IF(AND(ISNUMBER(T120),ISNUMBER(T121)),CX121*'Sector weights'!S108,"")</f>
        <v>2.4435103024091829E-2</v>
      </c>
      <c r="EA121" s="45">
        <f>IF(AND(ISNUMBER(U120),ISNUMBER(U121)),CY121*'Sector weights'!T108,"")</f>
        <v>5.2322474831457987E-2</v>
      </c>
      <c r="EB121" s="45">
        <f>IF(AND(ISNUMBER(V120),ISNUMBER(V121)),CZ121*'Sector weights'!U108,"")</f>
        <v>4.5483971276761112E-2</v>
      </c>
      <c r="EC121" s="45">
        <f>IF(AND(ISNUMBER(W120),ISNUMBER(W121)),DA121*'Sector weights'!V108,"")</f>
        <v>3.3064820042142569E-2</v>
      </c>
      <c r="ED121" s="45">
        <f>IF(AND(ISNUMBER(X120),ISNUMBER(X121)),DB121*'Sector weights'!W108,"")</f>
        <v>2.8205456624508841E-2</v>
      </c>
      <c r="EE121" s="45">
        <f>IF(AND(ISNUMBER(Y120),ISNUMBER(Y121)),DC121*'Sector weights'!X108,"")</f>
        <v>5.274691433939388E-2</v>
      </c>
      <c r="EF121" s="45">
        <f>IF(AND(ISNUMBER(Z120),ISNUMBER(Z121)),DD121*'Sector weights'!Y108,"")</f>
        <v>1.5303451589919409E-2</v>
      </c>
      <c r="EG121" s="45">
        <f>IF(AND(ISNUMBER(AA120),ISNUMBER(AA121)),DE121*'Sector weights'!Z108,"")</f>
        <v>8.1869452617715378E-3</v>
      </c>
      <c r="EH121" s="46">
        <f t="shared" si="167"/>
        <v>0.80701304436000687</v>
      </c>
      <c r="EI121" s="47">
        <f t="shared" si="168"/>
        <v>-0.37937695292190821</v>
      </c>
      <c r="EK121" s="39">
        <f t="shared" si="169"/>
        <v>44834</v>
      </c>
      <c r="EL121" s="45">
        <f t="shared" si="170"/>
        <v>0.2713035523101352</v>
      </c>
      <c r="EM121" s="45">
        <f t="shared" si="136"/>
        <v>6.53282900894952E-2</v>
      </c>
      <c r="EN121" s="45">
        <f t="shared" si="137"/>
        <v>7.189528095170318E-2</v>
      </c>
      <c r="EO121" s="45">
        <f t="shared" si="138"/>
        <v>4.8152715055591482E-2</v>
      </c>
      <c r="EP121" s="45">
        <f t="shared" si="139"/>
        <v>4.8907616192941841E-3</v>
      </c>
      <c r="EQ121" s="45">
        <f t="shared" si="140"/>
        <v>2.3119274999212961E-2</v>
      </c>
      <c r="ER121" s="45">
        <f t="shared" si="141"/>
        <v>2.3940443954652058E-2</v>
      </c>
      <c r="ES121" s="45">
        <f t="shared" si="142"/>
        <v>8.6508393104167882E-3</v>
      </c>
      <c r="ET121" s="45">
        <f t="shared" si="143"/>
        <v>5.0629440582472256E-2</v>
      </c>
      <c r="EU121" s="45">
        <f t="shared" si="144"/>
        <v>4.1879130133913069E-3</v>
      </c>
      <c r="EV121" s="45">
        <f t="shared" si="145"/>
        <v>1.6038506487107307E-2</v>
      </c>
      <c r="EW121" s="45">
        <f t="shared" si="146"/>
        <v>1.1937210002495259E-2</v>
      </c>
      <c r="EX121" s="45">
        <f t="shared" si="147"/>
        <v>1.0397119910989919E-2</v>
      </c>
      <c r="EY121" s="45">
        <f t="shared" si="148"/>
        <v>1.6117190124373158E-2</v>
      </c>
      <c r="EZ121" s="45">
        <f t="shared" si="149"/>
        <v>1.1854874254729262E-2</v>
      </c>
      <c r="FA121" s="45">
        <f t="shared" si="150"/>
        <v>9.2319830340923271E-3</v>
      </c>
      <c r="FB121" s="45">
        <f t="shared" si="151"/>
        <v>3.0459748700099692E-2</v>
      </c>
      <c r="FC121" s="45">
        <f t="shared" si="152"/>
        <v>3.0278448650690435E-2</v>
      </c>
      <c r="FD121" s="45">
        <f t="shared" si="153"/>
        <v>6.4834732470714612E-2</v>
      </c>
      <c r="FE121" s="45">
        <f t="shared" si="154"/>
        <v>5.6360887342077219E-2</v>
      </c>
      <c r="FF121" s="45">
        <f t="shared" si="155"/>
        <v>4.0971853272042551E-2</v>
      </c>
      <c r="FG121" s="45">
        <f t="shared" si="156"/>
        <v>3.4950434595362553E-2</v>
      </c>
      <c r="FH121" s="45">
        <f t="shared" si="157"/>
        <v>6.5360671315076779E-2</v>
      </c>
      <c r="FI121" s="45">
        <f t="shared" si="158"/>
        <v>1.8963078350308017E-2</v>
      </c>
      <c r="FJ121" s="45">
        <f t="shared" si="159"/>
        <v>1.0144749603476494E-2</v>
      </c>
      <c r="FK121" s="46">
        <f t="shared" si="171"/>
        <v>1</v>
      </c>
      <c r="FL121" s="47">
        <f t="shared" si="172"/>
        <v>-0.47010014964847202</v>
      </c>
    </row>
    <row r="122" spans="1:168" x14ac:dyDescent="0.2">
      <c r="A122" t="s">
        <v>79</v>
      </c>
      <c r="B122" s="11">
        <v>44926</v>
      </c>
      <c r="C122" s="2">
        <v>2833.4</v>
      </c>
      <c r="D122" s="3">
        <v>154988</v>
      </c>
      <c r="E122" s="9">
        <v>87232.6</v>
      </c>
      <c r="F122" s="3">
        <v>623117</v>
      </c>
      <c r="G122" s="3">
        <v>18249</v>
      </c>
      <c r="H122" s="2">
        <v>107035</v>
      </c>
      <c r="I122" s="2">
        <v>1385256</v>
      </c>
      <c r="J122" s="2">
        <v>12600263.1</v>
      </c>
      <c r="K122" s="2">
        <v>2536520.7942406475</v>
      </c>
      <c r="L122" s="9">
        <v>17697.2618</v>
      </c>
      <c r="M122" s="3">
        <v>916019</v>
      </c>
      <c r="N122" s="9">
        <v>10222.254000000001</v>
      </c>
      <c r="O122" s="2">
        <v>112940.1</v>
      </c>
      <c r="P122" s="2">
        <v>36750.300000000003</v>
      </c>
      <c r="Q122" s="3">
        <v>195607</v>
      </c>
      <c r="R122" s="3">
        <v>275961</v>
      </c>
      <c r="S122" s="2">
        <v>71725.8</v>
      </c>
      <c r="T122" s="2">
        <v>290846.5</v>
      </c>
      <c r="U122" s="3">
        <v>1128078</v>
      </c>
      <c r="V122" s="2">
        <v>150757.29999999999</v>
      </c>
      <c r="W122" s="2">
        <v>130383.3</v>
      </c>
      <c r="X122" s="3">
        <v>2336572.7546653501</v>
      </c>
      <c r="Y122" s="2">
        <v>524614.80000000005</v>
      </c>
      <c r="Z122" s="3">
        <v>210600</v>
      </c>
      <c r="AA122" s="3">
        <v>1488523</v>
      </c>
      <c r="AC122" s="43">
        <f t="shared" si="160"/>
        <v>44926</v>
      </c>
      <c r="AD122" s="45">
        <f t="shared" si="161"/>
        <v>-1.0062189923834675</v>
      </c>
      <c r="AE122" s="45">
        <f t="shared" si="88"/>
        <v>0.24772808123929568</v>
      </c>
      <c r="AF122" s="45">
        <f t="shared" si="89"/>
        <v>1.0723335623604502</v>
      </c>
      <c r="AG122" s="45">
        <f t="shared" si="90"/>
        <v>-3.0519671465445208</v>
      </c>
      <c r="AH122" s="45">
        <f t="shared" si="91"/>
        <v>0.82320441988950055</v>
      </c>
      <c r="AI122" s="45">
        <f t="shared" si="92"/>
        <v>-3.8034637403722593</v>
      </c>
      <c r="AJ122" s="45">
        <f t="shared" si="93"/>
        <v>-13.664695760130686</v>
      </c>
      <c r="AK122" s="45">
        <f t="shared" si="94"/>
        <v>-8.1584799630332494</v>
      </c>
      <c r="AL122" s="45">
        <f t="shared" si="95"/>
        <v>-3.072025573182291</v>
      </c>
      <c r="AM122" s="45">
        <f t="shared" si="96"/>
        <v>0.55750433069312599</v>
      </c>
      <c r="AN122" s="45">
        <f t="shared" si="97"/>
        <v>0.74479211919313837</v>
      </c>
      <c r="AO122" s="45">
        <f t="shared" si="98"/>
        <v>-0.99459125448124741</v>
      </c>
      <c r="AP122" s="45">
        <f t="shared" si="99"/>
        <v>-6.1074965956307681</v>
      </c>
      <c r="AQ122" s="45">
        <f t="shared" si="100"/>
        <v>-1.6480178557569447</v>
      </c>
      <c r="AR122" s="45">
        <f t="shared" si="101"/>
        <v>-1.187126497168578</v>
      </c>
      <c r="AS122" s="45">
        <f t="shared" si="102"/>
        <v>3.8478038353854993</v>
      </c>
      <c r="AT122" s="45">
        <f t="shared" si="103"/>
        <v>1.2135614076183465</v>
      </c>
      <c r="AU122" s="45">
        <f t="shared" si="104"/>
        <v>-0.9702546271468937</v>
      </c>
      <c r="AV122" s="45">
        <f t="shared" si="105"/>
        <v>-7.9277838084899743</v>
      </c>
      <c r="AW122" s="45">
        <f t="shared" si="106"/>
        <v>-3.3716067930797622</v>
      </c>
      <c r="AX122" s="45">
        <f t="shared" si="107"/>
        <v>-9.7790826734276415</v>
      </c>
      <c r="AY122" s="45">
        <f t="shared" si="108"/>
        <v>-0.10264729096458591</v>
      </c>
      <c r="AZ122" s="45">
        <f t="shared" si="109"/>
        <v>-5.5582428712076526</v>
      </c>
      <c r="BA122" s="45">
        <f t="shared" si="110"/>
        <v>-7.6704545454545414</v>
      </c>
      <c r="BB122" s="45">
        <f t="shared" si="111"/>
        <v>-12.476892139799611</v>
      </c>
      <c r="BD122" s="39">
        <f t="shared" si="162"/>
        <v>44926</v>
      </c>
      <c r="BE122" s="44">
        <f>IF(AND(ISNUMBER(C121),ISNUMBER(C122)),INDEX('Country weights'!$B$6:$FB$133,MATCH(Goods!$BD122,'Country weights'!$A$6:$A$133,0),MATCH(Goods!BE$1,'Country weights'!$B$3:$FB$3,0)),"")</f>
        <v>0.16883540873658129</v>
      </c>
      <c r="BF122" s="44">
        <f>IF(AND(ISNUMBER(D121),ISNUMBER(D122)),INDEX('Country weights'!$B$6:$FB$133,MATCH(Goods!$BD122,'Country weights'!$A$6:$A$133,0),MATCH(Goods!BF$1,'Country weights'!$B$3:$FB$3,0)),"")</f>
        <v>4.6594369798154962E-2</v>
      </c>
      <c r="BG122" s="44">
        <f>IF(AND(ISNUMBER(E121),ISNUMBER(E122)),INDEX('Country weights'!$B$6:$FB$133,MATCH(Goods!$BD122,'Country weights'!$A$6:$A$133,0),MATCH(Goods!BG$1,'Country weights'!$B$3:$FB$3,0)),"")</f>
        <v>4.6724903397716969E-2</v>
      </c>
      <c r="BH122" s="44">
        <f>IF(AND(ISNUMBER(F121),ISNUMBER(F122)),INDEX('Country weights'!$B$6:$FB$133,MATCH(Goods!$BD122,'Country weights'!$A$6:$A$133,0),MATCH(Goods!BH$1,'Country weights'!$B$3:$FB$3,0)),"")</f>
        <v>3.0753930429406044E-2</v>
      </c>
      <c r="BI122" s="44">
        <f>IF(AND(ISNUMBER(G121),ISNUMBER(G122)),INDEX('Country weights'!$B$6:$FB$133,MATCH(Goods!$BD122,'Country weights'!$A$6:$A$133,0),MATCH(Goods!BI$1,'Country weights'!$B$3:$FB$3,0)),"")</f>
        <v>3.1322599869091166E-3</v>
      </c>
      <c r="BJ122" s="44">
        <f>IF(AND(ISNUMBER(H121),ISNUMBER(H122)),INDEX('Country weights'!$B$6:$FB$133,MATCH(Goods!$BD122,'Country weights'!$A$6:$A$133,0),MATCH(Goods!BJ$1,'Country weights'!$B$3:$FB$3,0)),"")</f>
        <v>1.4890497542877999E-2</v>
      </c>
      <c r="BK122" s="44">
        <f>IF(AND(ISNUMBER(I121),ISNUMBER(I122)),INDEX('Country weights'!$B$6:$FB$133,MATCH(Goods!$BD122,'Country weights'!$A$6:$A$133,0),MATCH(Goods!BK$1,'Country weights'!$B$3:$FB$3,0)),"")</f>
        <v>1.4696810233077963E-2</v>
      </c>
      <c r="BL122" s="44">
        <f>IF(AND(ISNUMBER(J121),ISNUMBER(J122)),INDEX('Country weights'!$B$6:$FB$133,MATCH(Goods!$BD122,'Country weights'!$A$6:$A$133,0),MATCH(Goods!BL$1,'Country weights'!$B$3:$FB$3,0)),"")</f>
        <v>5.0861708354246974E-3</v>
      </c>
      <c r="BM122" s="44">
        <f>IF(AND(ISNUMBER(K121),ISNUMBER(K122)),INDEX('Country weights'!$B$6:$FB$133,MATCH(Goods!$BD122,'Country weights'!$A$6:$A$133,0),MATCH(Goods!BM$1,'Country weights'!$B$3:$FB$3,0)),"")</f>
        <v>2.7745996149700112E-2</v>
      </c>
      <c r="BN122" s="44">
        <f>IF(AND(ISNUMBER(L121),ISNUMBER(L122)),INDEX('Country weights'!$B$6:$FB$133,MATCH(Goods!$BD122,'Country weights'!$A$6:$A$133,0),MATCH(Goods!BN$1,'Country weights'!$B$3:$FB$3,0)),"")</f>
        <v>2.4906285895354785E-3</v>
      </c>
      <c r="BO122" s="44">
        <f>IF(AND(ISNUMBER(M121),ISNUMBER(M122)),INDEX('Country weights'!$B$6:$FB$133,MATCH(Goods!$BD122,'Country weights'!$A$6:$A$133,0),MATCH(Goods!BO$1,'Country weights'!$B$3:$FB$3,0)),"")</f>
        <v>9.7440302015152809E-3</v>
      </c>
      <c r="BP122" s="44">
        <f>IF(AND(ISNUMBER(N121),ISNUMBER(N122)),INDEX('Country weights'!$B$6:$FB$133,MATCH(Goods!$BD122,'Country weights'!$A$6:$A$133,0),MATCH(Goods!BP$1,'Country weights'!$B$3:$FB$3,0)),"")</f>
        <v>7.3366311381828885E-3</v>
      </c>
      <c r="BQ122" s="44">
        <f>IF(AND(ISNUMBER(O121),ISNUMBER(O122)),INDEX('Country weights'!$B$6:$FB$133,MATCH(Goods!$BD122,'Country weights'!$A$6:$A$133,0),MATCH(Goods!BQ$1,'Country weights'!$B$3:$FB$3,0)),"")</f>
        <v>6.566867421691735E-3</v>
      </c>
      <c r="BR122" s="44">
        <f>IF(AND(ISNUMBER(P121),ISNUMBER(P122)),INDEX('Country weights'!$B$6:$FB$133,MATCH(Goods!$BD122,'Country weights'!$A$6:$A$133,0),MATCH(Goods!BR$1,'Country weights'!$B$3:$FB$3,0)),"")</f>
        <v>1.3341003889268378E-2</v>
      </c>
      <c r="BS122" s="44">
        <f>IF(AND(ISNUMBER(Q121),ISNUMBER(Q122)),INDEX('Country weights'!$B$6:$FB$133,MATCH(Goods!$BD122,'Country weights'!$A$6:$A$133,0),MATCH(Goods!BS$1,'Country weights'!$B$3:$FB$3,0)),"")</f>
        <v>1.0383998724858593E-2</v>
      </c>
      <c r="BT122" s="44">
        <f>IF(AND(ISNUMBER(R121),ISNUMBER(R122)),INDEX('Country weights'!$B$6:$FB$133,MATCH(Goods!$BD122,'Country weights'!$A$6:$A$133,0),MATCH(Goods!BT$1,'Country weights'!$B$3:$FB$3,0)),"")</f>
        <v>7.0111116949858575E-3</v>
      </c>
      <c r="BU122" s="44">
        <f>IF(AND(ISNUMBER(S121),ISNUMBER(S122)),INDEX('Country weights'!$B$6:$FB$133,MATCH(Goods!$BD122,'Country weights'!$A$6:$A$133,0),MATCH(Goods!BU$1,'Country weights'!$B$3:$FB$3,0)),"")</f>
        <v>2.3899941422765286E-2</v>
      </c>
      <c r="BV122" s="44">
        <f>IF(AND(ISNUMBER(T121),ISNUMBER(T122)),INDEX('Country weights'!$B$6:$FB$133,MATCH(Goods!$BD122,'Country weights'!$A$6:$A$133,0),MATCH(Goods!BV$1,'Country weights'!$B$3:$FB$3,0)),"")</f>
        <v>1.8350187887914166E-2</v>
      </c>
      <c r="BW122" s="44">
        <f>IF(AND(ISNUMBER(U121),ISNUMBER(U122)),INDEX('Country weights'!$B$6:$FB$133,MATCH(Goods!$BD122,'Country weights'!$A$6:$A$133,0),MATCH(Goods!BW$1,'Country weights'!$B$3:$FB$3,0)),"")</f>
        <v>3.6228062890700873E-2</v>
      </c>
      <c r="BX122" s="44">
        <f>IF(AND(ISNUMBER(V121),ISNUMBER(V122)),INDEX('Country weights'!$B$6:$FB$133,MATCH(Goods!$BD122,'Country weights'!$A$6:$A$133,0),MATCH(Goods!BX$1,'Country weights'!$B$3:$FB$3,0)),"")</f>
        <v>3.4695779493727853E-2</v>
      </c>
      <c r="BY122" s="44">
        <f>IF(AND(ISNUMBER(W121),ISNUMBER(W122)),INDEX('Country weights'!$B$6:$FB$133,MATCH(Goods!$BD122,'Country weights'!$A$6:$A$133,0),MATCH(Goods!BY$1,'Country weights'!$B$3:$FB$3,0)),"")</f>
        <v>3.1351962780658223E-2</v>
      </c>
      <c r="BZ122" s="44">
        <f>IF(AND(ISNUMBER(X121),ISNUMBER(X122)),INDEX('Country weights'!$B$6:$FB$133,MATCH(Goods!$BD122,'Country weights'!$A$6:$A$133,0),MATCH(Goods!BZ$1,'Country weights'!$B$3:$FB$3,0)),"")</f>
        <v>2.0113569455634937E-2</v>
      </c>
      <c r="CA122" s="44">
        <f>IF(AND(ISNUMBER(Y121),ISNUMBER(Y122)),INDEX('Country weights'!$B$6:$FB$133,MATCH(Goods!$BD122,'Country weights'!$A$6:$A$133,0),MATCH(Goods!CA$1,'Country weights'!$B$3:$FB$3,0)),"")</f>
        <v>3.8004359837306857E-2</v>
      </c>
      <c r="CB122" s="44">
        <f>IF(AND(ISNUMBER(Z121),ISNUMBER(Z122)),INDEX('Country weights'!$B$6:$FB$133,MATCH(Goods!$BD122,'Country weights'!$A$6:$A$133,0),MATCH(Goods!CB$1,'Country weights'!$B$3:$FB$3,0)),"")</f>
        <v>1.1430445690970069E-2</v>
      </c>
      <c r="CC122" s="44">
        <f>IF(AND(ISNUMBER(AA121),ISNUMBER(AA122)),INDEX('Country weights'!$B$6:$FB$133,MATCH(Goods!$BD122,'Country weights'!$A$6:$A$133,0),MATCH(Goods!CC$1,'Country weights'!$B$3:$FB$3,0)),"")</f>
        <v>6.2824002360301508E-3</v>
      </c>
      <c r="CD122" s="46">
        <f t="shared" si="163"/>
        <v>0.63569132846559573</v>
      </c>
      <c r="CF122" s="39">
        <f t="shared" si="164"/>
        <v>44926</v>
      </c>
      <c r="CG122" s="45">
        <f t="shared" si="165"/>
        <v>0.26559338027169399</v>
      </c>
      <c r="CH122" s="45">
        <f t="shared" si="112"/>
        <v>7.329716123487548E-2</v>
      </c>
      <c r="CI122" s="45">
        <f t="shared" si="113"/>
        <v>7.3502502402383749E-2</v>
      </c>
      <c r="CJ122" s="45">
        <f t="shared" si="114"/>
        <v>4.8378716292447395E-2</v>
      </c>
      <c r="CK122" s="45">
        <f t="shared" si="115"/>
        <v>4.9273284794833219E-3</v>
      </c>
      <c r="CL122" s="45">
        <f t="shared" si="116"/>
        <v>2.3424100465268324E-2</v>
      </c>
      <c r="CM122" s="45">
        <f t="shared" si="117"/>
        <v>2.3119412795125725E-2</v>
      </c>
      <c r="CN122" s="45">
        <f t="shared" si="118"/>
        <v>8.001007104661121E-3</v>
      </c>
      <c r="CO122" s="45">
        <f t="shared" si="119"/>
        <v>4.3646963403877477E-2</v>
      </c>
      <c r="CP122" s="45">
        <f t="shared" si="120"/>
        <v>3.9179842134188774E-3</v>
      </c>
      <c r="CQ122" s="45">
        <f t="shared" si="121"/>
        <v>1.5328241498959881E-2</v>
      </c>
      <c r="CR122" s="45">
        <f t="shared" si="122"/>
        <v>1.1541184863873686E-2</v>
      </c>
      <c r="CS122" s="45">
        <f t="shared" si="123"/>
        <v>1.0330276861794789E-2</v>
      </c>
      <c r="CT122" s="45">
        <f t="shared" si="124"/>
        <v>2.0986606693959971E-2</v>
      </c>
      <c r="CU122" s="45">
        <f t="shared" si="125"/>
        <v>1.6334969913657689E-2</v>
      </c>
      <c r="CV122" s="45">
        <f t="shared" si="126"/>
        <v>1.1029113314962116E-2</v>
      </c>
      <c r="CW122" s="45">
        <f t="shared" si="127"/>
        <v>3.7596771188390964E-2</v>
      </c>
      <c r="CX122" s="45">
        <f t="shared" si="128"/>
        <v>2.8866506535816773E-2</v>
      </c>
      <c r="CY122" s="45">
        <f t="shared" si="129"/>
        <v>5.6990022151390055E-2</v>
      </c>
      <c r="CZ122" s="45">
        <f t="shared" si="130"/>
        <v>5.4579601671577035E-2</v>
      </c>
      <c r="DA122" s="45">
        <f t="shared" si="131"/>
        <v>4.9319475312545533E-2</v>
      </c>
      <c r="DB122" s="45">
        <f t="shared" si="132"/>
        <v>3.1640465356329778E-2</v>
      </c>
      <c r="DC122" s="45">
        <f t="shared" si="133"/>
        <v>5.9784298031939714E-2</v>
      </c>
      <c r="DD122" s="45">
        <f t="shared" si="134"/>
        <v>1.7981125711688382E-2</v>
      </c>
      <c r="DE122" s="45">
        <f t="shared" si="135"/>
        <v>9.8827842298782609E-3</v>
      </c>
      <c r="DF122" s="46">
        <f t="shared" si="166"/>
        <v>1.0000000000000002</v>
      </c>
      <c r="DG122" s="47">
        <f>SUMPRODUCT(AD122:BB122,CG122:DE122,'Sector weights'!B109:Z109)</f>
        <v>-2.2094594097023332</v>
      </c>
      <c r="DI122" s="45">
        <f>IF(AND(ISNUMBER(C121),ISNUMBER(C122)),CG122*'Sector weights'!B109,"")</f>
        <v>0.2173561425669476</v>
      </c>
      <c r="DJ122" s="45">
        <f>IF(AND(ISNUMBER(D121),ISNUMBER(D122)),CH122*'Sector weights'!C109,"")</f>
        <v>5.1660805324303526E-2</v>
      </c>
      <c r="DK122" s="45">
        <f>IF(AND(ISNUMBER(E121),ISNUMBER(E122)),CI122*'Sector weights'!D109,"")</f>
        <v>5.6052907665940135E-2</v>
      </c>
      <c r="DL122" s="45">
        <f>IF(AND(ISNUMBER(F121),ISNUMBER(F122)),CJ122*'Sector weights'!E109,"")</f>
        <v>3.8617186837564273E-2</v>
      </c>
      <c r="DM122" s="45">
        <f>IF(AND(ISNUMBER(G121),ISNUMBER(G122)),CK122*'Sector weights'!F109,"")</f>
        <v>3.8799549934154759E-3</v>
      </c>
      <c r="DN122" s="45">
        <f>IF(AND(ISNUMBER(H121),ISNUMBER(H122)),CL122*'Sector weights'!G109,"")</f>
        <v>1.8163586725873294E-2</v>
      </c>
      <c r="DO122" s="45">
        <f>IF(AND(ISNUMBER(I121),ISNUMBER(I122)),CM122*'Sector weights'!H109,"")</f>
        <v>1.9114646712926651E-2</v>
      </c>
      <c r="DP122" s="45">
        <f>IF(AND(ISNUMBER(J121),ISNUMBER(J122)),CN122*'Sector weights'!I109,"")</f>
        <v>6.929072308675178E-3</v>
      </c>
      <c r="DQ122" s="45">
        <f>IF(AND(ISNUMBER(K121),ISNUMBER(K122)),CO122*'Sector weights'!J109,"")</f>
        <v>4.0686853674044551E-2</v>
      </c>
      <c r="DR122" s="45">
        <f>IF(AND(ISNUMBER(L121),ISNUMBER(L122)),CP122*'Sector weights'!K109,"")</f>
        <v>3.332779848976545E-3</v>
      </c>
      <c r="DS122" s="45">
        <f>IF(AND(ISNUMBER(M121),ISNUMBER(M122)),CQ122*'Sector weights'!L109,"")</f>
        <v>1.2916747465201335E-2</v>
      </c>
      <c r="DT122" s="45">
        <f>IF(AND(ISNUMBER(N121),ISNUMBER(N122)),CR122*'Sector weights'!M109,"")</f>
        <v>9.6516922241929939E-3</v>
      </c>
      <c r="DU122" s="45">
        <f>IF(AND(ISNUMBER(O121),ISNUMBER(O122)),CS122*'Sector weights'!N109,"")</f>
        <v>8.3768755082303907E-3</v>
      </c>
      <c r="DV122" s="45">
        <f>IF(AND(ISNUMBER(P121),ISNUMBER(P122)),CT122*'Sector weights'!O109,"")</f>
        <v>1.2873431333840777E-2</v>
      </c>
      <c r="DW122" s="45">
        <f>IF(AND(ISNUMBER(Q121),ISNUMBER(Q122)),CU122*'Sector weights'!P109,"")</f>
        <v>9.5487062829746061E-3</v>
      </c>
      <c r="DX122" s="45">
        <f>IF(AND(ISNUMBER(R121),ISNUMBER(R122)),CV122*'Sector weights'!Q109,"")</f>
        <v>7.4330956666069127E-3</v>
      </c>
      <c r="DY122" s="45">
        <f>IF(AND(ISNUMBER(S121),ISNUMBER(S122)),CW122*'Sector weights'!R109,"")</f>
        <v>2.522975561830711E-2</v>
      </c>
      <c r="DZ122" s="45">
        <f>IF(AND(ISNUMBER(T121),ISNUMBER(T122)),CX122*'Sector weights'!S109,"")</f>
        <v>2.434913835843662E-2</v>
      </c>
      <c r="EA122" s="45">
        <f>IF(AND(ISNUMBER(U121),ISNUMBER(U122)),CY122*'Sector weights'!T109,"")</f>
        <v>5.1814224301390037E-2</v>
      </c>
      <c r="EB122" s="45">
        <f>IF(AND(ISNUMBER(V121),ISNUMBER(V122)),CZ122*'Sector weights'!U109,"")</f>
        <v>4.5349516391433004E-2</v>
      </c>
      <c r="EC122" s="45">
        <f>IF(AND(ISNUMBER(W121),ISNUMBER(W122)),DA122*'Sector weights'!V109,"")</f>
        <v>3.2385236676731238E-2</v>
      </c>
      <c r="ED122" s="45">
        <f>IF(AND(ISNUMBER(X121),ISNUMBER(X122)),DB122*'Sector weights'!W109,"")</f>
        <v>2.7806261235853388E-2</v>
      </c>
      <c r="EE122" s="45">
        <f>IF(AND(ISNUMBER(Y121),ISNUMBER(Y122)),DC122*'Sector weights'!X109,"")</f>
        <v>5.2325912053668981E-2</v>
      </c>
      <c r="EF122" s="45">
        <f>IF(AND(ISNUMBER(Z121),ISNUMBER(Z122)),DD122*'Sector weights'!Y109,"")</f>
        <v>1.520227899600902E-2</v>
      </c>
      <c r="EG122" s="45">
        <f>IF(AND(ISNUMBER(AA121),ISNUMBER(AA122)),DE122*'Sector weights'!Z109,"")</f>
        <v>8.0370107461263714E-3</v>
      </c>
      <c r="EH122" s="46">
        <f t="shared" si="167"/>
        <v>0.79909381951767011</v>
      </c>
      <c r="EI122" s="47">
        <f t="shared" si="168"/>
        <v>-2.2094594097023332</v>
      </c>
      <c r="EK122" s="39">
        <f t="shared" si="169"/>
        <v>44926</v>
      </c>
      <c r="EL122" s="45">
        <f t="shared" si="170"/>
        <v>0.27200328329174528</v>
      </c>
      <c r="EM122" s="45">
        <f t="shared" si="136"/>
        <v>6.4649236500772575E-2</v>
      </c>
      <c r="EN122" s="45">
        <f t="shared" si="137"/>
        <v>7.0145590288476334E-2</v>
      </c>
      <c r="EO122" s="45">
        <f t="shared" si="138"/>
        <v>4.8326223898056742E-2</v>
      </c>
      <c r="EP122" s="45">
        <f t="shared" si="139"/>
        <v>4.855443627079235E-3</v>
      </c>
      <c r="EQ122" s="45">
        <f t="shared" si="140"/>
        <v>2.2730230521413323E-2</v>
      </c>
      <c r="ER122" s="45">
        <f t="shared" si="141"/>
        <v>2.3920403644798777E-2</v>
      </c>
      <c r="ES122" s="45">
        <f t="shared" si="142"/>
        <v>8.671162433539454E-3</v>
      </c>
      <c r="ET122" s="45">
        <f t="shared" si="143"/>
        <v>5.0916241222592584E-2</v>
      </c>
      <c r="EU122" s="45">
        <f t="shared" si="144"/>
        <v>4.1706990688379969E-3</v>
      </c>
      <c r="EV122" s="45">
        <f t="shared" si="145"/>
        <v>1.6164243984514652E-2</v>
      </c>
      <c r="EW122" s="45">
        <f t="shared" si="146"/>
        <v>1.2078296676125861E-2</v>
      </c>
      <c r="EX122" s="45">
        <f t="shared" si="147"/>
        <v>1.0482968712342989E-2</v>
      </c>
      <c r="EY122" s="45">
        <f t="shared" si="148"/>
        <v>1.6110037419149518E-2</v>
      </c>
      <c r="EZ122" s="45">
        <f t="shared" si="149"/>
        <v>1.1949418265727756E-2</v>
      </c>
      <c r="FA122" s="45">
        <f t="shared" si="150"/>
        <v>9.3019060904431725E-3</v>
      </c>
      <c r="FB122" s="45">
        <f t="shared" si="151"/>
        <v>3.1572958020793719E-2</v>
      </c>
      <c r="FC122" s="45">
        <f t="shared" si="152"/>
        <v>3.0470938159844189E-2</v>
      </c>
      <c r="FD122" s="45">
        <f t="shared" si="153"/>
        <v>6.4841227695472473E-2</v>
      </c>
      <c r="FE122" s="45">
        <f t="shared" si="154"/>
        <v>5.6751179002743124E-2</v>
      </c>
      <c r="FF122" s="45">
        <f t="shared" si="155"/>
        <v>4.0527452328787676E-2</v>
      </c>
      <c r="FG122" s="45">
        <f t="shared" si="156"/>
        <v>3.4797242272049028E-2</v>
      </c>
      <c r="FH122" s="45">
        <f t="shared" si="157"/>
        <v>6.5481562709686206E-2</v>
      </c>
      <c r="FI122" s="45">
        <f t="shared" si="158"/>
        <v>1.9024398167896049E-2</v>
      </c>
      <c r="FJ122" s="45">
        <f t="shared" si="159"/>
        <v>1.0057655997111177E-2</v>
      </c>
      <c r="FK122" s="46">
        <f t="shared" si="171"/>
        <v>0.99999999999999978</v>
      </c>
      <c r="FL122" s="47">
        <f t="shared" si="172"/>
        <v>-2.7649561988052351</v>
      </c>
    </row>
    <row r="123" spans="1:168" x14ac:dyDescent="0.2">
      <c r="A123" t="s">
        <v>80</v>
      </c>
      <c r="B123" s="11">
        <v>45016</v>
      </c>
      <c r="C123" s="2">
        <v>2834.4</v>
      </c>
      <c r="D123" s="3">
        <v>154970</v>
      </c>
      <c r="E123" s="9">
        <v>84302.6</v>
      </c>
      <c r="F123" s="3">
        <v>618751</v>
      </c>
      <c r="G123" s="3">
        <v>17732</v>
      </c>
      <c r="H123" s="2">
        <v>110246</v>
      </c>
      <c r="I123" s="2">
        <v>1463428</v>
      </c>
      <c r="J123" s="2">
        <v>11935374.4</v>
      </c>
      <c r="K123" s="2">
        <v>2644690.28900608</v>
      </c>
      <c r="L123" s="9">
        <v>17143.7363</v>
      </c>
      <c r="M123" s="3">
        <v>898180</v>
      </c>
      <c r="N123" s="9">
        <v>10246.507</v>
      </c>
      <c r="O123" s="2">
        <v>107622.7</v>
      </c>
      <c r="P123" s="2">
        <v>36257.599999999999</v>
      </c>
      <c r="Q123" s="3">
        <v>187769</v>
      </c>
      <c r="R123" s="3">
        <v>253653</v>
      </c>
      <c r="S123" s="2">
        <v>73996</v>
      </c>
      <c r="T123" s="2">
        <v>285590.3</v>
      </c>
      <c r="U123" s="3">
        <v>1150963</v>
      </c>
      <c r="V123" s="2">
        <v>155777.5</v>
      </c>
      <c r="W123" s="2">
        <v>121643.1</v>
      </c>
      <c r="X123" s="3">
        <v>2230071.9127466213</v>
      </c>
      <c r="Y123" s="2">
        <v>518923.2</v>
      </c>
      <c r="Z123" s="3">
        <v>199895</v>
      </c>
      <c r="AA123" s="3">
        <v>1625158</v>
      </c>
      <c r="AC123" s="43">
        <f t="shared" si="160"/>
        <v>45016</v>
      </c>
      <c r="AD123" s="45">
        <f t="shared" si="161"/>
        <v>3.5293287216764391E-2</v>
      </c>
      <c r="AE123" s="45">
        <f t="shared" si="88"/>
        <v>-1.1613802358889647E-2</v>
      </c>
      <c r="AF123" s="45">
        <f t="shared" si="89"/>
        <v>-3.3588360314836474</v>
      </c>
      <c r="AG123" s="45">
        <f t="shared" si="90"/>
        <v>-0.70067098153315799</v>
      </c>
      <c r="AH123" s="45">
        <f t="shared" si="91"/>
        <v>-2.8330319469559995</v>
      </c>
      <c r="AI123" s="45">
        <f t="shared" si="92"/>
        <v>2.9999532863082212</v>
      </c>
      <c r="AJ123" s="45">
        <f t="shared" si="93"/>
        <v>5.6431446606258984</v>
      </c>
      <c r="AK123" s="45">
        <f t="shared" si="94"/>
        <v>-5.2767842601635806</v>
      </c>
      <c r="AL123" s="45">
        <f t="shared" si="95"/>
        <v>4.2644828700414861</v>
      </c>
      <c r="AM123" s="45">
        <f t="shared" si="96"/>
        <v>-3.127746576026802</v>
      </c>
      <c r="AN123" s="45">
        <f t="shared" si="97"/>
        <v>-1.9474486882913977</v>
      </c>
      <c r="AO123" s="45">
        <f t="shared" si="98"/>
        <v>0.23725687113622662</v>
      </c>
      <c r="AP123" s="45">
        <f t="shared" si="99"/>
        <v>-4.7081594579781783</v>
      </c>
      <c r="AQ123" s="45">
        <f t="shared" si="100"/>
        <v>-1.3406693278694481</v>
      </c>
      <c r="AR123" s="45">
        <f t="shared" si="101"/>
        <v>-4.0070140639138714</v>
      </c>
      <c r="AS123" s="45">
        <f t="shared" si="102"/>
        <v>-8.0837509648102426</v>
      </c>
      <c r="AT123" s="45">
        <f t="shared" si="103"/>
        <v>3.1651093469853286</v>
      </c>
      <c r="AU123" s="45">
        <f t="shared" si="104"/>
        <v>-1.8072075820063205</v>
      </c>
      <c r="AV123" s="45">
        <f t="shared" si="105"/>
        <v>2.0286717762424189</v>
      </c>
      <c r="AW123" s="45">
        <f t="shared" si="106"/>
        <v>3.3299880005810634</v>
      </c>
      <c r="AX123" s="45">
        <f t="shared" si="107"/>
        <v>-6.7034658579741446</v>
      </c>
      <c r="AY123" s="45">
        <f t="shared" si="108"/>
        <v>-4.5579938269023508</v>
      </c>
      <c r="AZ123" s="45">
        <f t="shared" si="109"/>
        <v>-1.0849102999000437</v>
      </c>
      <c r="BA123" s="45">
        <f t="shared" si="110"/>
        <v>-5.0830959164292473</v>
      </c>
      <c r="BB123" s="45">
        <f t="shared" si="111"/>
        <v>9.1792333742911616</v>
      </c>
      <c r="BD123" s="39">
        <f t="shared" si="162"/>
        <v>45016</v>
      </c>
      <c r="BE123" s="44">
        <f>IF(AND(ISNUMBER(C122),ISNUMBER(C123)),INDEX('Country weights'!$B$6:$FB$133,MATCH(Goods!$BD123,'Country weights'!$A$6:$A$133,0),MATCH(Goods!BE$1,'Country weights'!$B$3:$FB$3,0)),"")</f>
        <v>0.16883540873658129</v>
      </c>
      <c r="BF123" s="44">
        <f>IF(AND(ISNUMBER(D122),ISNUMBER(D123)),INDEX('Country weights'!$B$6:$FB$133,MATCH(Goods!$BD123,'Country weights'!$A$6:$A$133,0),MATCH(Goods!BF$1,'Country weights'!$B$3:$FB$3,0)),"")</f>
        <v>4.6594369798154962E-2</v>
      </c>
      <c r="BG123" s="44">
        <f>IF(AND(ISNUMBER(E122),ISNUMBER(E123)),INDEX('Country weights'!$B$6:$FB$133,MATCH(Goods!$BD123,'Country weights'!$A$6:$A$133,0),MATCH(Goods!BG$1,'Country weights'!$B$3:$FB$3,0)),"")</f>
        <v>4.6724903397716969E-2</v>
      </c>
      <c r="BH123" s="44">
        <f>IF(AND(ISNUMBER(F122),ISNUMBER(F123)),INDEX('Country weights'!$B$6:$FB$133,MATCH(Goods!$BD123,'Country weights'!$A$6:$A$133,0),MATCH(Goods!BH$1,'Country weights'!$B$3:$FB$3,0)),"")</f>
        <v>3.0753930429406044E-2</v>
      </c>
      <c r="BI123" s="44">
        <f>IF(AND(ISNUMBER(G122),ISNUMBER(G123)),INDEX('Country weights'!$B$6:$FB$133,MATCH(Goods!$BD123,'Country weights'!$A$6:$A$133,0),MATCH(Goods!BI$1,'Country weights'!$B$3:$FB$3,0)),"")</f>
        <v>3.1322599869091166E-3</v>
      </c>
      <c r="BJ123" s="44">
        <f>IF(AND(ISNUMBER(H122),ISNUMBER(H123)),INDEX('Country weights'!$B$6:$FB$133,MATCH(Goods!$BD123,'Country weights'!$A$6:$A$133,0),MATCH(Goods!BJ$1,'Country weights'!$B$3:$FB$3,0)),"")</f>
        <v>1.4890497542877999E-2</v>
      </c>
      <c r="BK123" s="44">
        <f>IF(AND(ISNUMBER(I122),ISNUMBER(I123)),INDEX('Country weights'!$B$6:$FB$133,MATCH(Goods!$BD123,'Country weights'!$A$6:$A$133,0),MATCH(Goods!BK$1,'Country weights'!$B$3:$FB$3,0)),"")</f>
        <v>1.4696810233077963E-2</v>
      </c>
      <c r="BL123" s="44">
        <f>IF(AND(ISNUMBER(J122),ISNUMBER(J123)),INDEX('Country weights'!$B$6:$FB$133,MATCH(Goods!$BD123,'Country weights'!$A$6:$A$133,0),MATCH(Goods!BL$1,'Country weights'!$B$3:$FB$3,0)),"")</f>
        <v>5.0861708354246974E-3</v>
      </c>
      <c r="BM123" s="44">
        <f>IF(AND(ISNUMBER(K122),ISNUMBER(K123)),INDEX('Country weights'!$B$6:$FB$133,MATCH(Goods!$BD123,'Country weights'!$A$6:$A$133,0),MATCH(Goods!BM$1,'Country weights'!$B$3:$FB$3,0)),"")</f>
        <v>2.7745996149700112E-2</v>
      </c>
      <c r="BN123" s="44">
        <f>IF(AND(ISNUMBER(L122),ISNUMBER(L123)),INDEX('Country weights'!$B$6:$FB$133,MATCH(Goods!$BD123,'Country weights'!$A$6:$A$133,0),MATCH(Goods!BN$1,'Country weights'!$B$3:$FB$3,0)),"")</f>
        <v>2.4906285895354785E-3</v>
      </c>
      <c r="BO123" s="44">
        <f>IF(AND(ISNUMBER(M122),ISNUMBER(M123)),INDEX('Country weights'!$B$6:$FB$133,MATCH(Goods!$BD123,'Country weights'!$A$6:$A$133,0),MATCH(Goods!BO$1,'Country weights'!$B$3:$FB$3,0)),"")</f>
        <v>9.7440302015152809E-3</v>
      </c>
      <c r="BP123" s="44">
        <f>IF(AND(ISNUMBER(N122),ISNUMBER(N123)),INDEX('Country weights'!$B$6:$FB$133,MATCH(Goods!$BD123,'Country weights'!$A$6:$A$133,0),MATCH(Goods!BP$1,'Country weights'!$B$3:$FB$3,0)),"")</f>
        <v>7.3366311381828885E-3</v>
      </c>
      <c r="BQ123" s="44">
        <f>IF(AND(ISNUMBER(O122),ISNUMBER(O123)),INDEX('Country weights'!$B$6:$FB$133,MATCH(Goods!$BD123,'Country weights'!$A$6:$A$133,0),MATCH(Goods!BQ$1,'Country weights'!$B$3:$FB$3,0)),"")</f>
        <v>6.566867421691735E-3</v>
      </c>
      <c r="BR123" s="44">
        <f>IF(AND(ISNUMBER(P122),ISNUMBER(P123)),INDEX('Country weights'!$B$6:$FB$133,MATCH(Goods!$BD123,'Country weights'!$A$6:$A$133,0),MATCH(Goods!BR$1,'Country weights'!$B$3:$FB$3,0)),"")</f>
        <v>1.3341003889268378E-2</v>
      </c>
      <c r="BS123" s="44">
        <f>IF(AND(ISNUMBER(Q122),ISNUMBER(Q123)),INDEX('Country weights'!$B$6:$FB$133,MATCH(Goods!$BD123,'Country weights'!$A$6:$A$133,0),MATCH(Goods!BS$1,'Country weights'!$B$3:$FB$3,0)),"")</f>
        <v>1.0383998724858593E-2</v>
      </c>
      <c r="BT123" s="44">
        <f>IF(AND(ISNUMBER(R122),ISNUMBER(R123)),INDEX('Country weights'!$B$6:$FB$133,MATCH(Goods!$BD123,'Country weights'!$A$6:$A$133,0),MATCH(Goods!BT$1,'Country weights'!$B$3:$FB$3,0)),"")</f>
        <v>7.0111116949858575E-3</v>
      </c>
      <c r="BU123" s="44">
        <f>IF(AND(ISNUMBER(S122),ISNUMBER(S123)),INDEX('Country weights'!$B$6:$FB$133,MATCH(Goods!$BD123,'Country weights'!$A$6:$A$133,0),MATCH(Goods!BU$1,'Country weights'!$B$3:$FB$3,0)),"")</f>
        <v>2.3899941422765286E-2</v>
      </c>
      <c r="BV123" s="44">
        <f>IF(AND(ISNUMBER(T122),ISNUMBER(T123)),INDEX('Country weights'!$B$6:$FB$133,MATCH(Goods!$BD123,'Country weights'!$A$6:$A$133,0),MATCH(Goods!BV$1,'Country weights'!$B$3:$FB$3,0)),"")</f>
        <v>1.8350187887914166E-2</v>
      </c>
      <c r="BW123" s="44">
        <f>IF(AND(ISNUMBER(U122),ISNUMBER(U123)),INDEX('Country weights'!$B$6:$FB$133,MATCH(Goods!$BD123,'Country weights'!$A$6:$A$133,0),MATCH(Goods!BW$1,'Country weights'!$B$3:$FB$3,0)),"")</f>
        <v>3.6228062890700873E-2</v>
      </c>
      <c r="BX123" s="44">
        <f>IF(AND(ISNUMBER(V122),ISNUMBER(V123)),INDEX('Country weights'!$B$6:$FB$133,MATCH(Goods!$BD123,'Country weights'!$A$6:$A$133,0),MATCH(Goods!BX$1,'Country weights'!$B$3:$FB$3,0)),"")</f>
        <v>3.4695779493727853E-2</v>
      </c>
      <c r="BY123" s="44">
        <f>IF(AND(ISNUMBER(W122),ISNUMBER(W123)),INDEX('Country weights'!$B$6:$FB$133,MATCH(Goods!$BD123,'Country weights'!$A$6:$A$133,0),MATCH(Goods!BY$1,'Country weights'!$B$3:$FB$3,0)),"")</f>
        <v>3.1351962780658223E-2</v>
      </c>
      <c r="BZ123" s="44">
        <f>IF(AND(ISNUMBER(X122),ISNUMBER(X123)),INDEX('Country weights'!$B$6:$FB$133,MATCH(Goods!$BD123,'Country weights'!$A$6:$A$133,0),MATCH(Goods!BZ$1,'Country weights'!$B$3:$FB$3,0)),"")</f>
        <v>2.0113569455634937E-2</v>
      </c>
      <c r="CA123" s="44">
        <f>IF(AND(ISNUMBER(Y122),ISNUMBER(Y123)),INDEX('Country weights'!$B$6:$FB$133,MATCH(Goods!$BD123,'Country weights'!$A$6:$A$133,0),MATCH(Goods!CA$1,'Country weights'!$B$3:$FB$3,0)),"")</f>
        <v>3.8004359837306857E-2</v>
      </c>
      <c r="CB123" s="44">
        <f>IF(AND(ISNUMBER(Z122),ISNUMBER(Z123)),INDEX('Country weights'!$B$6:$FB$133,MATCH(Goods!$BD123,'Country weights'!$A$6:$A$133,0),MATCH(Goods!CB$1,'Country weights'!$B$3:$FB$3,0)),"")</f>
        <v>1.1430445690970069E-2</v>
      </c>
      <c r="CC123" s="44">
        <f>IF(AND(ISNUMBER(AA122),ISNUMBER(AA123)),INDEX('Country weights'!$B$6:$FB$133,MATCH(Goods!$BD123,'Country weights'!$A$6:$A$133,0),MATCH(Goods!CC$1,'Country weights'!$B$3:$FB$3,0)),"")</f>
        <v>6.2824002360301508E-3</v>
      </c>
      <c r="CD123" s="46">
        <f t="shared" si="163"/>
        <v>0.63569132846559573</v>
      </c>
      <c r="CF123" s="39">
        <f t="shared" si="164"/>
        <v>45016</v>
      </c>
      <c r="CG123" s="45">
        <f t="shared" si="165"/>
        <v>0.26559338027169399</v>
      </c>
      <c r="CH123" s="45">
        <f t="shared" si="112"/>
        <v>7.329716123487548E-2</v>
      </c>
      <c r="CI123" s="45">
        <f t="shared" si="113"/>
        <v>7.3502502402383749E-2</v>
      </c>
      <c r="CJ123" s="45">
        <f t="shared" si="114"/>
        <v>4.8378716292447395E-2</v>
      </c>
      <c r="CK123" s="45">
        <f t="shared" si="115"/>
        <v>4.9273284794833219E-3</v>
      </c>
      <c r="CL123" s="45">
        <f t="shared" si="116"/>
        <v>2.3424100465268324E-2</v>
      </c>
      <c r="CM123" s="45">
        <f t="shared" si="117"/>
        <v>2.3119412795125725E-2</v>
      </c>
      <c r="CN123" s="45">
        <f t="shared" si="118"/>
        <v>8.001007104661121E-3</v>
      </c>
      <c r="CO123" s="45">
        <f t="shared" si="119"/>
        <v>4.3646963403877477E-2</v>
      </c>
      <c r="CP123" s="45">
        <f t="shared" si="120"/>
        <v>3.9179842134188774E-3</v>
      </c>
      <c r="CQ123" s="45">
        <f t="shared" si="121"/>
        <v>1.5328241498959881E-2</v>
      </c>
      <c r="CR123" s="45">
        <f t="shared" si="122"/>
        <v>1.1541184863873686E-2</v>
      </c>
      <c r="CS123" s="45">
        <f t="shared" si="123"/>
        <v>1.0330276861794789E-2</v>
      </c>
      <c r="CT123" s="45">
        <f t="shared" si="124"/>
        <v>2.0986606693959971E-2</v>
      </c>
      <c r="CU123" s="45">
        <f t="shared" si="125"/>
        <v>1.6334969913657689E-2</v>
      </c>
      <c r="CV123" s="45">
        <f t="shared" si="126"/>
        <v>1.1029113314962116E-2</v>
      </c>
      <c r="CW123" s="45">
        <f t="shared" si="127"/>
        <v>3.7596771188390964E-2</v>
      </c>
      <c r="CX123" s="45">
        <f t="shared" si="128"/>
        <v>2.8866506535816773E-2</v>
      </c>
      <c r="CY123" s="45">
        <f t="shared" si="129"/>
        <v>5.6990022151390055E-2</v>
      </c>
      <c r="CZ123" s="45">
        <f t="shared" si="130"/>
        <v>5.4579601671577035E-2</v>
      </c>
      <c r="DA123" s="45">
        <f t="shared" si="131"/>
        <v>4.9319475312545533E-2</v>
      </c>
      <c r="DB123" s="45">
        <f t="shared" si="132"/>
        <v>3.1640465356329778E-2</v>
      </c>
      <c r="DC123" s="45">
        <f t="shared" si="133"/>
        <v>5.9784298031939714E-2</v>
      </c>
      <c r="DD123" s="45">
        <f t="shared" si="134"/>
        <v>1.7981125711688382E-2</v>
      </c>
      <c r="DE123" s="45">
        <f t="shared" si="135"/>
        <v>9.8827842298782609E-3</v>
      </c>
      <c r="DF123" s="46">
        <f t="shared" si="166"/>
        <v>1.0000000000000002</v>
      </c>
      <c r="DG123" s="47">
        <f>SUMPRODUCT(AD123:BB123,CG123:DE123,'Sector weights'!B110:Z110)</f>
        <v>-0.21561690247911808</v>
      </c>
      <c r="DI123" s="45">
        <f>IF(AND(ISNUMBER(C122),ISNUMBER(C123)),CG123*'Sector weights'!B110,"")</f>
        <v>0.21766473365395475</v>
      </c>
      <c r="DJ123" s="45">
        <f>IF(AND(ISNUMBER(D122),ISNUMBER(D123)),CH123*'Sector weights'!C110,"")</f>
        <v>5.1457317039398112E-2</v>
      </c>
      <c r="DK123" s="45">
        <f>IF(AND(ISNUMBER(E122),ISNUMBER(E123)),CI123*'Sector weights'!D110,"")</f>
        <v>5.6656534918438389E-2</v>
      </c>
      <c r="DL123" s="45">
        <f>IF(AND(ISNUMBER(F122),ISNUMBER(F123)),CJ123*'Sector weights'!E110,"")</f>
        <v>3.8517690134583636E-2</v>
      </c>
      <c r="DM123" s="45">
        <f>IF(AND(ISNUMBER(G122),ISNUMBER(G123)),CK123*'Sector weights'!F110,"")</f>
        <v>3.8505831372940709E-3</v>
      </c>
      <c r="DN123" s="45">
        <f>IF(AND(ISNUMBER(H122),ISNUMBER(H123)),CL123*'Sector weights'!G110,"")</f>
        <v>1.7886841644431727E-2</v>
      </c>
      <c r="DO123" s="45">
        <f>IF(AND(ISNUMBER(I122),ISNUMBER(I123)),CM123*'Sector weights'!H110,"")</f>
        <v>1.8732766288901987E-2</v>
      </c>
      <c r="DP123" s="45">
        <f>IF(AND(ISNUMBER(J122),ISNUMBER(J123)),CN123*'Sector weights'!I110,"")</f>
        <v>6.5439627764241242E-3</v>
      </c>
      <c r="DQ123" s="45">
        <f>IF(AND(ISNUMBER(K122),ISNUMBER(K123)),CO123*'Sector weights'!J110,"")</f>
        <v>4.0218699753986308E-2</v>
      </c>
      <c r="DR123" s="45">
        <f>IF(AND(ISNUMBER(L122),ISNUMBER(L123)),CP123*'Sector weights'!K110,"")</f>
        <v>3.3252452200837239E-3</v>
      </c>
      <c r="DS123" s="45">
        <f>IF(AND(ISNUMBER(M122),ISNUMBER(M123)),CQ123*'Sector weights'!L110,"")</f>
        <v>1.2791406338633628E-2</v>
      </c>
      <c r="DT123" s="45">
        <f>IF(AND(ISNUMBER(N122),ISNUMBER(N123)),CR123*'Sector weights'!M110,"")</f>
        <v>9.4990067682769862E-3</v>
      </c>
      <c r="DU123" s="45">
        <f>IF(AND(ISNUMBER(O122),ISNUMBER(O123)),CS123*'Sector weights'!N110,"")</f>
        <v>8.3711038023168809E-3</v>
      </c>
      <c r="DV123" s="45">
        <f>IF(AND(ISNUMBER(P122),ISNUMBER(P123)),CT123*'Sector weights'!O110,"")</f>
        <v>1.2898579166730003E-2</v>
      </c>
      <c r="DW123" s="45">
        <f>IF(AND(ISNUMBER(Q122),ISNUMBER(Q123)),CU123*'Sector weights'!P110,"")</f>
        <v>9.1842945999184803E-3</v>
      </c>
      <c r="DX123" s="45">
        <f>IF(AND(ISNUMBER(R122),ISNUMBER(R123)),CV123*'Sector weights'!Q110,"")</f>
        <v>7.5024221855741072E-3</v>
      </c>
      <c r="DY123" s="45">
        <f>IF(AND(ISNUMBER(S122),ISNUMBER(S123)),CW123*'Sector weights'!R110,"")</f>
        <v>2.528249278231982E-2</v>
      </c>
      <c r="DZ123" s="45">
        <f>IF(AND(ISNUMBER(T122),ISNUMBER(T123)),CX123*'Sector weights'!S110,"")</f>
        <v>2.4376648492463585E-2</v>
      </c>
      <c r="EA123" s="45">
        <f>IF(AND(ISNUMBER(U122),ISNUMBER(U123)),CY123*'Sector weights'!T110,"")</f>
        <v>5.1142784121668533E-2</v>
      </c>
      <c r="EB123" s="45">
        <f>IF(AND(ISNUMBER(V122),ISNUMBER(V123)),CZ123*'Sector weights'!U110,"")</f>
        <v>4.4902905784426503E-2</v>
      </c>
      <c r="EC123" s="45">
        <f>IF(AND(ISNUMBER(W122),ISNUMBER(W123)),DA123*'Sector weights'!V110,"")</f>
        <v>3.077541094361742E-2</v>
      </c>
      <c r="ED123" s="45">
        <f>IF(AND(ISNUMBER(X122),ISNUMBER(X123)),DB123*'Sector weights'!W110,"")</f>
        <v>2.738034756750371E-2</v>
      </c>
      <c r="EE123" s="45">
        <f>IF(AND(ISNUMBER(Y122),ISNUMBER(Y123)),DC123*'Sector weights'!X110,"")</f>
        <v>5.2197410502592419E-2</v>
      </c>
      <c r="EF123" s="45">
        <f>IF(AND(ISNUMBER(Z122),ISNUMBER(Z123)),DD123*'Sector weights'!Y110,"")</f>
        <v>1.4886020861367571E-2</v>
      </c>
      <c r="EG123" s="45">
        <f>IF(AND(ISNUMBER(AA122),ISNUMBER(AA123)),DE123*'Sector weights'!Z110,"")</f>
        <v>7.6811486934940075E-3</v>
      </c>
      <c r="EH123" s="46">
        <f t="shared" si="167"/>
        <v>0.79372635717840034</v>
      </c>
      <c r="EI123" s="47">
        <f t="shared" si="168"/>
        <v>-0.21561690247911813</v>
      </c>
      <c r="EK123" s="39">
        <f t="shared" si="169"/>
        <v>45016</v>
      </c>
      <c r="EL123" s="45">
        <f t="shared" si="170"/>
        <v>0.27423145481488875</v>
      </c>
      <c r="EM123" s="45">
        <f t="shared" si="136"/>
        <v>6.4830046997963575E-2</v>
      </c>
      <c r="EN123" s="45">
        <f t="shared" si="137"/>
        <v>7.1380437862546747E-2</v>
      </c>
      <c r="EO123" s="45">
        <f t="shared" si="138"/>
        <v>4.8527669248012995E-2</v>
      </c>
      <c r="EP123" s="45">
        <f t="shared" si="139"/>
        <v>4.8512728630839734E-3</v>
      </c>
      <c r="EQ123" s="45">
        <f t="shared" si="140"/>
        <v>2.2535274887452713E-2</v>
      </c>
      <c r="ER123" s="45">
        <f t="shared" si="141"/>
        <v>2.3601038468086998E-2</v>
      </c>
      <c r="ES123" s="45">
        <f t="shared" si="142"/>
        <v>8.2446081287852243E-3</v>
      </c>
      <c r="ET123" s="45">
        <f t="shared" si="143"/>
        <v>5.0670737326852601E-2</v>
      </c>
      <c r="EU123" s="45">
        <f t="shared" si="144"/>
        <v>4.1894101033819291E-3</v>
      </c>
      <c r="EV123" s="45">
        <f t="shared" si="145"/>
        <v>1.6115637616099212E-2</v>
      </c>
      <c r="EW123" s="45">
        <f t="shared" si="146"/>
        <v>1.1967609091431445E-2</v>
      </c>
      <c r="EX123" s="45">
        <f t="shared" si="147"/>
        <v>1.0546586649932008E-2</v>
      </c>
      <c r="EY123" s="45">
        <f t="shared" si="148"/>
        <v>1.6250662523773138E-2</v>
      </c>
      <c r="EZ123" s="45">
        <f t="shared" si="149"/>
        <v>1.1571109510042629E-2</v>
      </c>
      <c r="FA123" s="45">
        <f t="shared" si="150"/>
        <v>9.4521520140068115E-3</v>
      </c>
      <c r="FB123" s="45">
        <f t="shared" si="151"/>
        <v>3.1852908188907791E-2</v>
      </c>
      <c r="FC123" s="45">
        <f t="shared" si="152"/>
        <v>3.0711653042642523E-2</v>
      </c>
      <c r="FD123" s="45">
        <f t="shared" si="153"/>
        <v>6.4433773250865509E-2</v>
      </c>
      <c r="FE123" s="45">
        <f t="shared" si="154"/>
        <v>5.6572275039537323E-2</v>
      </c>
      <c r="FF123" s="45">
        <f t="shared" si="155"/>
        <v>3.8773326178836019E-2</v>
      </c>
      <c r="FG123" s="45">
        <f t="shared" si="156"/>
        <v>3.4495953573770034E-2</v>
      </c>
      <c r="FH123" s="45">
        <f t="shared" si="157"/>
        <v>6.5762475984982777E-2</v>
      </c>
      <c r="FI123" s="45">
        <f t="shared" si="158"/>
        <v>1.8754600658954484E-2</v>
      </c>
      <c r="FJ123" s="45">
        <f t="shared" si="159"/>
        <v>9.6773259751629613E-3</v>
      </c>
      <c r="FK123" s="46">
        <f t="shared" si="171"/>
        <v>1.0000000000000002</v>
      </c>
      <c r="FL123" s="47">
        <f t="shared" si="172"/>
        <v>-0.2716514331785701</v>
      </c>
    </row>
    <row r="124" spans="1:168" x14ac:dyDescent="0.2">
      <c r="A124" t="s">
        <v>81</v>
      </c>
      <c r="B124" s="11">
        <v>45107</v>
      </c>
      <c r="C124" s="2">
        <v>2798.4</v>
      </c>
      <c r="D124" s="3">
        <v>154743</v>
      </c>
      <c r="E124" s="9">
        <v>80626.3</v>
      </c>
      <c r="F124" s="3">
        <v>627398</v>
      </c>
      <c r="G124" s="3">
        <v>17475</v>
      </c>
      <c r="H124" s="2">
        <v>110451</v>
      </c>
      <c r="I124" s="2">
        <v>1490481</v>
      </c>
      <c r="J124" s="2">
        <v>12618781.4</v>
      </c>
      <c r="K124" s="2">
        <v>2669629.327369594</v>
      </c>
      <c r="L124" s="9">
        <v>16469.876700000001</v>
      </c>
      <c r="M124" s="3">
        <v>897705</v>
      </c>
      <c r="N124" s="9">
        <v>9592.4930000000004</v>
      </c>
      <c r="O124" s="2">
        <v>107221.9</v>
      </c>
      <c r="P124" s="2">
        <v>36477.599999999999</v>
      </c>
      <c r="Q124" s="3">
        <v>186454</v>
      </c>
      <c r="R124" s="3">
        <v>256330</v>
      </c>
      <c r="S124" s="2">
        <v>67569.100000000006</v>
      </c>
      <c r="T124" s="2">
        <v>281186.59999999998</v>
      </c>
      <c r="U124" s="3">
        <v>1147775</v>
      </c>
      <c r="V124" s="2">
        <v>149216.20000000001</v>
      </c>
      <c r="W124" s="2">
        <v>120312.4</v>
      </c>
      <c r="X124" s="3">
        <v>2106608.7403181712</v>
      </c>
      <c r="Y124" s="2">
        <v>508455</v>
      </c>
      <c r="Z124" s="3">
        <v>193480</v>
      </c>
      <c r="AA124" s="3">
        <v>1532887</v>
      </c>
      <c r="AC124" s="43">
        <f t="shared" si="160"/>
        <v>45107</v>
      </c>
      <c r="AD124" s="45">
        <f t="shared" si="161"/>
        <v>-1.2701100762066098</v>
      </c>
      <c r="AE124" s="45">
        <f t="shared" si="88"/>
        <v>-0.14647996386397688</v>
      </c>
      <c r="AF124" s="45">
        <f t="shared" si="89"/>
        <v>-4.3608382185128409</v>
      </c>
      <c r="AG124" s="45">
        <f t="shared" si="90"/>
        <v>1.3974926909209096</v>
      </c>
      <c r="AH124" s="45">
        <f t="shared" si="91"/>
        <v>-1.4493570945183887</v>
      </c>
      <c r="AI124" s="45">
        <f t="shared" si="92"/>
        <v>0.18594778948897162</v>
      </c>
      <c r="AJ124" s="45">
        <f t="shared" si="93"/>
        <v>1.8486047827429797</v>
      </c>
      <c r="AK124" s="45">
        <f t="shared" si="94"/>
        <v>5.7258949497218881</v>
      </c>
      <c r="AL124" s="45">
        <f t="shared" si="95"/>
        <v>0.94298521332289997</v>
      </c>
      <c r="AM124" s="45">
        <f t="shared" si="96"/>
        <v>-3.9306460867576498</v>
      </c>
      <c r="AN124" s="45">
        <f t="shared" si="97"/>
        <v>-5.2884722438706344E-2</v>
      </c>
      <c r="AO124" s="45">
        <f t="shared" si="98"/>
        <v>-6.3827995237791697</v>
      </c>
      <c r="AP124" s="45">
        <f t="shared" si="99"/>
        <v>-0.37241213981809018</v>
      </c>
      <c r="AQ124" s="45">
        <f t="shared" si="100"/>
        <v>0.60676933939367572</v>
      </c>
      <c r="AR124" s="45">
        <f t="shared" si="101"/>
        <v>-0.70032859524202795</v>
      </c>
      <c r="AS124" s="45">
        <f t="shared" si="102"/>
        <v>1.0553788049027624</v>
      </c>
      <c r="AT124" s="45">
        <f t="shared" si="103"/>
        <v>-8.6854694848370055</v>
      </c>
      <c r="AU124" s="45">
        <f t="shared" si="104"/>
        <v>-1.5419641353365376</v>
      </c>
      <c r="AV124" s="45">
        <f t="shared" si="105"/>
        <v>-0.27698544610035292</v>
      </c>
      <c r="AW124" s="45">
        <f t="shared" si="106"/>
        <v>-4.2119689942385685</v>
      </c>
      <c r="AX124" s="45">
        <f t="shared" si="107"/>
        <v>-1.0939379216741485</v>
      </c>
      <c r="AY124" s="45">
        <f t="shared" si="108"/>
        <v>-5.5362865978787816</v>
      </c>
      <c r="AZ124" s="45">
        <f t="shared" si="109"/>
        <v>-2.0172927323349632</v>
      </c>
      <c r="BA124" s="45">
        <f t="shared" si="110"/>
        <v>-3.2091848220315633</v>
      </c>
      <c r="BB124" s="45">
        <f t="shared" si="111"/>
        <v>-5.6776633410413062</v>
      </c>
      <c r="BD124" s="39">
        <f t="shared" si="162"/>
        <v>45107</v>
      </c>
      <c r="BE124" s="44">
        <f>IF(AND(ISNUMBER(C123),ISNUMBER(C124)),INDEX('Country weights'!$B$6:$FB$133,MATCH(Goods!$BD124,'Country weights'!$A$6:$A$133,0),MATCH(Goods!BE$1,'Country weights'!$B$3:$FB$3,0)),"")</f>
        <v>0.16883540873658129</v>
      </c>
      <c r="BF124" s="44">
        <f>IF(AND(ISNUMBER(D123),ISNUMBER(D124)),INDEX('Country weights'!$B$6:$FB$133,MATCH(Goods!$BD124,'Country weights'!$A$6:$A$133,0),MATCH(Goods!BF$1,'Country weights'!$B$3:$FB$3,0)),"")</f>
        <v>4.6594369798154962E-2</v>
      </c>
      <c r="BG124" s="44">
        <f>IF(AND(ISNUMBER(E123),ISNUMBER(E124)),INDEX('Country weights'!$B$6:$FB$133,MATCH(Goods!$BD124,'Country weights'!$A$6:$A$133,0),MATCH(Goods!BG$1,'Country weights'!$B$3:$FB$3,0)),"")</f>
        <v>4.6724903397716969E-2</v>
      </c>
      <c r="BH124" s="44">
        <f>IF(AND(ISNUMBER(F123),ISNUMBER(F124)),INDEX('Country weights'!$B$6:$FB$133,MATCH(Goods!$BD124,'Country weights'!$A$6:$A$133,0),MATCH(Goods!BH$1,'Country weights'!$B$3:$FB$3,0)),"")</f>
        <v>3.0753930429406044E-2</v>
      </c>
      <c r="BI124" s="44">
        <f>IF(AND(ISNUMBER(G123),ISNUMBER(G124)),INDEX('Country weights'!$B$6:$FB$133,MATCH(Goods!$BD124,'Country weights'!$A$6:$A$133,0),MATCH(Goods!BI$1,'Country weights'!$B$3:$FB$3,0)),"")</f>
        <v>3.1322599869091166E-3</v>
      </c>
      <c r="BJ124" s="44">
        <f>IF(AND(ISNUMBER(H123),ISNUMBER(H124)),INDEX('Country weights'!$B$6:$FB$133,MATCH(Goods!$BD124,'Country weights'!$A$6:$A$133,0),MATCH(Goods!BJ$1,'Country weights'!$B$3:$FB$3,0)),"")</f>
        <v>1.4890497542877999E-2</v>
      </c>
      <c r="BK124" s="44">
        <f>IF(AND(ISNUMBER(I123),ISNUMBER(I124)),INDEX('Country weights'!$B$6:$FB$133,MATCH(Goods!$BD124,'Country weights'!$A$6:$A$133,0),MATCH(Goods!BK$1,'Country weights'!$B$3:$FB$3,0)),"")</f>
        <v>1.4696810233077963E-2</v>
      </c>
      <c r="BL124" s="44">
        <f>IF(AND(ISNUMBER(J123),ISNUMBER(J124)),INDEX('Country weights'!$B$6:$FB$133,MATCH(Goods!$BD124,'Country weights'!$A$6:$A$133,0),MATCH(Goods!BL$1,'Country weights'!$B$3:$FB$3,0)),"")</f>
        <v>5.0861708354246974E-3</v>
      </c>
      <c r="BM124" s="44">
        <f>IF(AND(ISNUMBER(K123),ISNUMBER(K124)),INDEX('Country weights'!$B$6:$FB$133,MATCH(Goods!$BD124,'Country weights'!$A$6:$A$133,0),MATCH(Goods!BM$1,'Country weights'!$B$3:$FB$3,0)),"")</f>
        <v>2.7745996149700112E-2</v>
      </c>
      <c r="BN124" s="44">
        <f>IF(AND(ISNUMBER(L123),ISNUMBER(L124)),INDEX('Country weights'!$B$6:$FB$133,MATCH(Goods!$BD124,'Country weights'!$A$6:$A$133,0),MATCH(Goods!BN$1,'Country weights'!$B$3:$FB$3,0)),"")</f>
        <v>2.4906285895354785E-3</v>
      </c>
      <c r="BO124" s="44">
        <f>IF(AND(ISNUMBER(M123),ISNUMBER(M124)),INDEX('Country weights'!$B$6:$FB$133,MATCH(Goods!$BD124,'Country weights'!$A$6:$A$133,0),MATCH(Goods!BO$1,'Country weights'!$B$3:$FB$3,0)),"")</f>
        <v>9.7440302015152809E-3</v>
      </c>
      <c r="BP124" s="44">
        <f>IF(AND(ISNUMBER(N123),ISNUMBER(N124)),INDEX('Country weights'!$B$6:$FB$133,MATCH(Goods!$BD124,'Country weights'!$A$6:$A$133,0),MATCH(Goods!BP$1,'Country weights'!$B$3:$FB$3,0)),"")</f>
        <v>7.3366311381828885E-3</v>
      </c>
      <c r="BQ124" s="44">
        <f>IF(AND(ISNUMBER(O123),ISNUMBER(O124)),INDEX('Country weights'!$B$6:$FB$133,MATCH(Goods!$BD124,'Country weights'!$A$6:$A$133,0),MATCH(Goods!BQ$1,'Country weights'!$B$3:$FB$3,0)),"")</f>
        <v>6.566867421691735E-3</v>
      </c>
      <c r="BR124" s="44">
        <f>IF(AND(ISNUMBER(P123),ISNUMBER(P124)),INDEX('Country weights'!$B$6:$FB$133,MATCH(Goods!$BD124,'Country weights'!$A$6:$A$133,0),MATCH(Goods!BR$1,'Country weights'!$B$3:$FB$3,0)),"")</f>
        <v>1.3341003889268378E-2</v>
      </c>
      <c r="BS124" s="44">
        <f>IF(AND(ISNUMBER(Q123),ISNUMBER(Q124)),INDEX('Country weights'!$B$6:$FB$133,MATCH(Goods!$BD124,'Country weights'!$A$6:$A$133,0),MATCH(Goods!BS$1,'Country weights'!$B$3:$FB$3,0)),"")</f>
        <v>1.0383998724858593E-2</v>
      </c>
      <c r="BT124" s="44">
        <f>IF(AND(ISNUMBER(R123),ISNUMBER(R124)),INDEX('Country weights'!$B$6:$FB$133,MATCH(Goods!$BD124,'Country weights'!$A$6:$A$133,0),MATCH(Goods!BT$1,'Country weights'!$B$3:$FB$3,0)),"")</f>
        <v>7.0111116949858575E-3</v>
      </c>
      <c r="BU124" s="44">
        <f>IF(AND(ISNUMBER(S123),ISNUMBER(S124)),INDEX('Country weights'!$B$6:$FB$133,MATCH(Goods!$BD124,'Country weights'!$A$6:$A$133,0),MATCH(Goods!BU$1,'Country weights'!$B$3:$FB$3,0)),"")</f>
        <v>2.3899941422765286E-2</v>
      </c>
      <c r="BV124" s="44">
        <f>IF(AND(ISNUMBER(T123),ISNUMBER(T124)),INDEX('Country weights'!$B$6:$FB$133,MATCH(Goods!$BD124,'Country weights'!$A$6:$A$133,0),MATCH(Goods!BV$1,'Country weights'!$B$3:$FB$3,0)),"")</f>
        <v>1.8350187887914166E-2</v>
      </c>
      <c r="BW124" s="44">
        <f>IF(AND(ISNUMBER(U123),ISNUMBER(U124)),INDEX('Country weights'!$B$6:$FB$133,MATCH(Goods!$BD124,'Country weights'!$A$6:$A$133,0),MATCH(Goods!BW$1,'Country weights'!$B$3:$FB$3,0)),"")</f>
        <v>3.6228062890700873E-2</v>
      </c>
      <c r="BX124" s="44">
        <f>IF(AND(ISNUMBER(V123),ISNUMBER(V124)),INDEX('Country weights'!$B$6:$FB$133,MATCH(Goods!$BD124,'Country weights'!$A$6:$A$133,0),MATCH(Goods!BX$1,'Country weights'!$B$3:$FB$3,0)),"")</f>
        <v>3.4695779493727853E-2</v>
      </c>
      <c r="BY124" s="44">
        <f>IF(AND(ISNUMBER(W123),ISNUMBER(W124)),INDEX('Country weights'!$B$6:$FB$133,MATCH(Goods!$BD124,'Country weights'!$A$6:$A$133,0),MATCH(Goods!BY$1,'Country weights'!$B$3:$FB$3,0)),"")</f>
        <v>3.1351962780658223E-2</v>
      </c>
      <c r="BZ124" s="44">
        <f>IF(AND(ISNUMBER(X123),ISNUMBER(X124)),INDEX('Country weights'!$B$6:$FB$133,MATCH(Goods!$BD124,'Country weights'!$A$6:$A$133,0),MATCH(Goods!BZ$1,'Country weights'!$B$3:$FB$3,0)),"")</f>
        <v>2.0113569455634937E-2</v>
      </c>
      <c r="CA124" s="44">
        <f>IF(AND(ISNUMBER(Y123),ISNUMBER(Y124)),INDEX('Country weights'!$B$6:$FB$133,MATCH(Goods!$BD124,'Country weights'!$A$6:$A$133,0),MATCH(Goods!CA$1,'Country weights'!$B$3:$FB$3,0)),"")</f>
        <v>3.8004359837306857E-2</v>
      </c>
      <c r="CB124" s="44">
        <f>IF(AND(ISNUMBER(Z123),ISNUMBER(Z124)),INDEX('Country weights'!$B$6:$FB$133,MATCH(Goods!$BD124,'Country weights'!$A$6:$A$133,0),MATCH(Goods!CB$1,'Country weights'!$B$3:$FB$3,0)),"")</f>
        <v>1.1430445690970069E-2</v>
      </c>
      <c r="CC124" s="44">
        <f>IF(AND(ISNUMBER(AA123),ISNUMBER(AA124)),INDEX('Country weights'!$B$6:$FB$133,MATCH(Goods!$BD124,'Country weights'!$A$6:$A$133,0),MATCH(Goods!CC$1,'Country weights'!$B$3:$FB$3,0)),"")</f>
        <v>6.2824002360301508E-3</v>
      </c>
      <c r="CD124" s="46">
        <f t="shared" si="163"/>
        <v>0.63569132846559573</v>
      </c>
      <c r="CF124" s="39">
        <f t="shared" si="164"/>
        <v>45107</v>
      </c>
      <c r="CG124" s="45">
        <f t="shared" si="165"/>
        <v>0.26559338027169399</v>
      </c>
      <c r="CH124" s="45">
        <f t="shared" si="112"/>
        <v>7.329716123487548E-2</v>
      </c>
      <c r="CI124" s="45">
        <f t="shared" si="113"/>
        <v>7.3502502402383749E-2</v>
      </c>
      <c r="CJ124" s="45">
        <f t="shared" si="114"/>
        <v>4.8378716292447395E-2</v>
      </c>
      <c r="CK124" s="45">
        <f t="shared" si="115"/>
        <v>4.9273284794833219E-3</v>
      </c>
      <c r="CL124" s="45">
        <f t="shared" si="116"/>
        <v>2.3424100465268324E-2</v>
      </c>
      <c r="CM124" s="45">
        <f t="shared" si="117"/>
        <v>2.3119412795125725E-2</v>
      </c>
      <c r="CN124" s="45">
        <f t="shared" si="118"/>
        <v>8.001007104661121E-3</v>
      </c>
      <c r="CO124" s="45">
        <f t="shared" si="119"/>
        <v>4.3646963403877477E-2</v>
      </c>
      <c r="CP124" s="45">
        <f t="shared" si="120"/>
        <v>3.9179842134188774E-3</v>
      </c>
      <c r="CQ124" s="45">
        <f t="shared" si="121"/>
        <v>1.5328241498959881E-2</v>
      </c>
      <c r="CR124" s="45">
        <f t="shared" si="122"/>
        <v>1.1541184863873686E-2</v>
      </c>
      <c r="CS124" s="45">
        <f t="shared" si="123"/>
        <v>1.0330276861794789E-2</v>
      </c>
      <c r="CT124" s="45">
        <f t="shared" si="124"/>
        <v>2.0986606693959971E-2</v>
      </c>
      <c r="CU124" s="45">
        <f t="shared" si="125"/>
        <v>1.6334969913657689E-2</v>
      </c>
      <c r="CV124" s="45">
        <f t="shared" si="126"/>
        <v>1.1029113314962116E-2</v>
      </c>
      <c r="CW124" s="45">
        <f t="shared" si="127"/>
        <v>3.7596771188390964E-2</v>
      </c>
      <c r="CX124" s="45">
        <f t="shared" si="128"/>
        <v>2.8866506535816773E-2</v>
      </c>
      <c r="CY124" s="45">
        <f t="shared" si="129"/>
        <v>5.6990022151390055E-2</v>
      </c>
      <c r="CZ124" s="45">
        <f t="shared" si="130"/>
        <v>5.4579601671577035E-2</v>
      </c>
      <c r="DA124" s="45">
        <f t="shared" si="131"/>
        <v>4.9319475312545533E-2</v>
      </c>
      <c r="DB124" s="45">
        <f t="shared" si="132"/>
        <v>3.1640465356329778E-2</v>
      </c>
      <c r="DC124" s="45">
        <f t="shared" si="133"/>
        <v>5.9784298031939714E-2</v>
      </c>
      <c r="DD124" s="45">
        <f t="shared" si="134"/>
        <v>1.7981125711688382E-2</v>
      </c>
      <c r="DE124" s="45">
        <f t="shared" si="135"/>
        <v>9.8827842298782609E-3</v>
      </c>
      <c r="DF124" s="46">
        <f t="shared" si="166"/>
        <v>1.0000000000000002</v>
      </c>
      <c r="DG124" s="47">
        <f>SUMPRODUCT(AD124:BB124,CG124:DE124,'Sector weights'!B111:Z111)</f>
        <v>-1.2674999625782157</v>
      </c>
      <c r="DI124" s="45">
        <f>IF(AND(ISNUMBER(C123),ISNUMBER(C124)),CG124*'Sector weights'!B111,"")</f>
        <v>0.21816434157598372</v>
      </c>
      <c r="DJ124" s="45">
        <f>IF(AND(ISNUMBER(D123),ISNUMBER(D124)),CH124*'Sector weights'!C111,"")</f>
        <v>5.1509437132997701E-2</v>
      </c>
      <c r="DK124" s="45">
        <f>IF(AND(ISNUMBER(E123),ISNUMBER(E124)),CI124*'Sector weights'!D111,"")</f>
        <v>5.5684030192877682E-2</v>
      </c>
      <c r="DL124" s="45">
        <f>IF(AND(ISNUMBER(F123),ISNUMBER(F124)),CJ124*'Sector weights'!E111,"")</f>
        <v>3.8495659853431979E-2</v>
      </c>
      <c r="DM124" s="45">
        <f>IF(AND(ISNUMBER(G123),ISNUMBER(G124)),CK124*'Sector weights'!F111,"")</f>
        <v>3.8225221419345614E-3</v>
      </c>
      <c r="DN124" s="45">
        <f>IF(AND(ISNUMBER(H123),ISNUMBER(H124)),CL124*'Sector weights'!G111,"")</f>
        <v>1.7885111607490678E-2</v>
      </c>
      <c r="DO124" s="45">
        <f>IF(AND(ISNUMBER(I123),ISNUMBER(I124)),CM124*'Sector weights'!H111,"")</f>
        <v>1.8929580285757183E-2</v>
      </c>
      <c r="DP124" s="45">
        <f>IF(AND(ISNUMBER(J123),ISNUMBER(J124)),CN124*'Sector weights'!I111,"")</f>
        <v>6.7008098846967927E-3</v>
      </c>
      <c r="DQ124" s="45">
        <f>IF(AND(ISNUMBER(K123),ISNUMBER(K124)),CO124*'Sector weights'!J111,"")</f>
        <v>4.0296784020385563E-2</v>
      </c>
      <c r="DR124" s="45">
        <f>IF(AND(ISNUMBER(L123),ISNUMBER(L124)),CP124*'Sector weights'!K111,"")</f>
        <v>3.3307681241620704E-3</v>
      </c>
      <c r="DS124" s="45">
        <f>IF(AND(ISNUMBER(M123),ISNUMBER(M124)),CQ124*'Sector weights'!L111,"")</f>
        <v>1.2764817968476056E-2</v>
      </c>
      <c r="DT124" s="45">
        <f>IF(AND(ISNUMBER(N123),ISNUMBER(N124)),CR124*'Sector weights'!M111,"")</f>
        <v>9.5297753823476179E-3</v>
      </c>
      <c r="DU124" s="45">
        <f>IF(AND(ISNUMBER(O123),ISNUMBER(O124)),CS124*'Sector weights'!N111,"")</f>
        <v>8.2219028996565781E-3</v>
      </c>
      <c r="DV124" s="45">
        <f>IF(AND(ISNUMBER(P123),ISNUMBER(P124)),CT124*'Sector weights'!O111,"")</f>
        <v>1.2683799967110889E-2</v>
      </c>
      <c r="DW124" s="45">
        <f>IF(AND(ISNUMBER(Q123),ISNUMBER(Q124)),CU124*'Sector weights'!P111,"")</f>
        <v>8.9035994244175184E-3</v>
      </c>
      <c r="DX124" s="45">
        <f>IF(AND(ISNUMBER(R123),ISNUMBER(R124)),CV124*'Sector weights'!Q111,"")</f>
        <v>7.2688639792139829E-3</v>
      </c>
      <c r="DY124" s="45">
        <f>IF(AND(ISNUMBER(S123),ISNUMBER(S124)),CW124*'Sector weights'!R111,"")</f>
        <v>2.5242746647601698E-2</v>
      </c>
      <c r="DZ124" s="45">
        <f>IF(AND(ISNUMBER(T123),ISNUMBER(T124)),CX124*'Sector weights'!S111,"")</f>
        <v>2.438101562650255E-2</v>
      </c>
      <c r="EA124" s="45">
        <f>IF(AND(ISNUMBER(U123),ISNUMBER(U124)),CY124*'Sector weights'!T111,"")</f>
        <v>5.0648815436338118E-2</v>
      </c>
      <c r="EB124" s="45">
        <f>IF(AND(ISNUMBER(V123),ISNUMBER(V124)),CZ124*'Sector weights'!U111,"")</f>
        <v>4.4579197880244545E-2</v>
      </c>
      <c r="EC124" s="45">
        <f>IF(AND(ISNUMBER(W123),ISNUMBER(W124)),DA124*'Sector weights'!V111,"")</f>
        <v>2.9313040081418176E-2</v>
      </c>
      <c r="ED124" s="45">
        <f>IF(AND(ISNUMBER(X123),ISNUMBER(X124)),DB124*'Sector weights'!W111,"")</f>
        <v>2.6624315102275933E-2</v>
      </c>
      <c r="EE124" s="45">
        <f>IF(AND(ISNUMBER(Y123),ISNUMBER(Y124)),DC124*'Sector weights'!X111,"")</f>
        <v>5.162078039602111E-2</v>
      </c>
      <c r="EF124" s="45">
        <f>IF(AND(ISNUMBER(Z123),ISNUMBER(Z124)),DD124*'Sector weights'!Y111,"")</f>
        <v>1.473064836698558E-2</v>
      </c>
      <c r="EG124" s="45">
        <f>IF(AND(ISNUMBER(AA123),ISNUMBER(AA124)),DE124*'Sector weights'!Z111,"")</f>
        <v>7.9159438082186655E-3</v>
      </c>
      <c r="EH124" s="46">
        <f t="shared" si="167"/>
        <v>0.78924830778654698</v>
      </c>
      <c r="EI124" s="47">
        <f t="shared" si="168"/>
        <v>-1.2674999625782157</v>
      </c>
      <c r="EK124" s="39">
        <f t="shared" si="169"/>
        <v>45107</v>
      </c>
      <c r="EL124" s="45">
        <f t="shared" si="170"/>
        <v>0.27642041094497538</v>
      </c>
      <c r="EM124" s="45">
        <f t="shared" si="136"/>
        <v>6.5263918369944079E-2</v>
      </c>
      <c r="EN124" s="45">
        <f t="shared" si="137"/>
        <v>7.0553246226202224E-2</v>
      </c>
      <c r="EO124" s="45">
        <f t="shared" si="138"/>
        <v>4.8775093305417856E-2</v>
      </c>
      <c r="EP124" s="45">
        <f t="shared" si="139"/>
        <v>4.8432440136043555E-3</v>
      </c>
      <c r="EQ124" s="45">
        <f t="shared" si="140"/>
        <v>2.266094387664842E-2</v>
      </c>
      <c r="ER124" s="45">
        <f t="shared" si="141"/>
        <v>2.3984315327637937E-2</v>
      </c>
      <c r="ES124" s="45">
        <f t="shared" si="142"/>
        <v>8.490116251866622E-3</v>
      </c>
      <c r="ET124" s="45">
        <f t="shared" si="143"/>
        <v>5.1057168729823708E-2</v>
      </c>
      <c r="EU124" s="45">
        <f t="shared" si="144"/>
        <v>4.2201777201185718E-3</v>
      </c>
      <c r="EV124" s="45">
        <f t="shared" si="145"/>
        <v>1.6173386553434733E-2</v>
      </c>
      <c r="EW124" s="45">
        <f t="shared" si="146"/>
        <v>1.207449580610942E-2</v>
      </c>
      <c r="EX124" s="45">
        <f t="shared" si="147"/>
        <v>1.0417384261126855E-2</v>
      </c>
      <c r="EY124" s="45">
        <f t="shared" si="148"/>
        <v>1.6070734446910255E-2</v>
      </c>
      <c r="EZ124" s="45">
        <f t="shared" si="149"/>
        <v>1.1281113100372343E-2</v>
      </c>
      <c r="FA124" s="45">
        <f t="shared" si="150"/>
        <v>9.2098569075169372E-3</v>
      </c>
      <c r="FB124" s="45">
        <f t="shared" si="151"/>
        <v>3.1983276237101066E-2</v>
      </c>
      <c r="FC124" s="45">
        <f t="shared" si="152"/>
        <v>3.0891438582718408E-2</v>
      </c>
      <c r="FD124" s="45">
        <f t="shared" si="153"/>
        <v>6.4173486261102183E-2</v>
      </c>
      <c r="FE124" s="45">
        <f t="shared" si="154"/>
        <v>5.6483108598949359E-2</v>
      </c>
      <c r="FF124" s="45">
        <f t="shared" si="155"/>
        <v>3.7140453507751983E-2</v>
      </c>
      <c r="FG124" s="45">
        <f t="shared" si="156"/>
        <v>3.3733762669626792E-2</v>
      </c>
      <c r="FH124" s="45">
        <f t="shared" si="157"/>
        <v>6.5404993443434797E-2</v>
      </c>
      <c r="FI124" s="45">
        <f t="shared" si="158"/>
        <v>1.8664149446576322E-2</v>
      </c>
      <c r="FJ124" s="45">
        <f t="shared" si="159"/>
        <v>1.0029725411029377E-2</v>
      </c>
      <c r="FK124" s="46">
        <f t="shared" si="171"/>
        <v>0.99999999999999989</v>
      </c>
      <c r="FL124" s="47">
        <f t="shared" si="172"/>
        <v>-1.6059584164746945</v>
      </c>
    </row>
    <row r="125" spans="1:168" x14ac:dyDescent="0.2">
      <c r="A125" t="s">
        <v>187</v>
      </c>
      <c r="B125" s="11">
        <v>45199</v>
      </c>
      <c r="C125" s="2">
        <v>2833.7</v>
      </c>
      <c r="D125" s="3">
        <v>148116</v>
      </c>
      <c r="E125" s="9">
        <v>79711.7</v>
      </c>
      <c r="F125" s="3">
        <v>624738</v>
      </c>
      <c r="G125" s="3">
        <v>17463</v>
      </c>
      <c r="H125" s="2">
        <v>111299</v>
      </c>
      <c r="I125" s="2">
        <v>1420563</v>
      </c>
      <c r="J125" s="2">
        <v>12346823.199999999</v>
      </c>
      <c r="K125" s="2">
        <v>2598364.8352086698</v>
      </c>
      <c r="L125" s="9">
        <v>16647.959300000002</v>
      </c>
      <c r="M125" s="3">
        <v>876957</v>
      </c>
      <c r="N125" s="9">
        <v>9535.8389999999999</v>
      </c>
      <c r="O125" s="2">
        <v>109549.3</v>
      </c>
      <c r="P125" s="2">
        <v>35958.400000000001</v>
      </c>
      <c r="Q125" s="3">
        <v>183694</v>
      </c>
      <c r="R125" s="3">
        <v>242937</v>
      </c>
      <c r="S125" s="2">
        <v>64201.1</v>
      </c>
      <c r="T125" s="2">
        <v>289189.7</v>
      </c>
      <c r="U125" s="3">
        <v>1158444</v>
      </c>
      <c r="V125" s="2">
        <v>147266.5</v>
      </c>
      <c r="W125" s="2">
        <v>125246.1</v>
      </c>
      <c r="X125" s="3">
        <v>2090009.281273718</v>
      </c>
      <c r="Y125" s="2">
        <v>508578.9</v>
      </c>
      <c r="Z125" s="3">
        <v>191870</v>
      </c>
      <c r="AA125" s="3">
        <v>1550727</v>
      </c>
      <c r="AC125" s="43">
        <f t="shared" si="160"/>
        <v>45199</v>
      </c>
      <c r="AD125" s="45">
        <f t="shared" si="161"/>
        <v>1.261435105774722</v>
      </c>
      <c r="AE125" s="45">
        <f t="shared" si="88"/>
        <v>-4.2825846726507795</v>
      </c>
      <c r="AF125" s="45">
        <f t="shared" si="89"/>
        <v>-1.1343693062933591</v>
      </c>
      <c r="AG125" s="45">
        <f t="shared" si="90"/>
        <v>-0.42397329924545035</v>
      </c>
      <c r="AH125" s="45">
        <f t="shared" si="91"/>
        <v>-6.8669527896991767E-2</v>
      </c>
      <c r="AI125" s="45">
        <f t="shared" si="92"/>
        <v>0.76776126970330427</v>
      </c>
      <c r="AJ125" s="45">
        <f t="shared" si="93"/>
        <v>-4.6909688885668483</v>
      </c>
      <c r="AK125" s="45">
        <f t="shared" si="94"/>
        <v>-2.155185919933611</v>
      </c>
      <c r="AL125" s="45">
        <f t="shared" si="95"/>
        <v>-2.669452700054864</v>
      </c>
      <c r="AM125" s="45">
        <f t="shared" si="96"/>
        <v>1.0812624966403117</v>
      </c>
      <c r="AN125" s="45">
        <f t="shared" si="97"/>
        <v>-2.3112269620866543</v>
      </c>
      <c r="AO125" s="45">
        <f t="shared" si="98"/>
        <v>-0.59060767623182464</v>
      </c>
      <c r="AP125" s="45">
        <f t="shared" si="99"/>
        <v>2.1706386475151218</v>
      </c>
      <c r="AQ125" s="45">
        <f t="shared" si="100"/>
        <v>-1.4233392547755241</v>
      </c>
      <c r="AR125" s="45">
        <f t="shared" si="101"/>
        <v>-1.4802578652107212</v>
      </c>
      <c r="AS125" s="45">
        <f t="shared" si="102"/>
        <v>-5.224905395388757</v>
      </c>
      <c r="AT125" s="45">
        <f t="shared" si="103"/>
        <v>-4.9845269509287586</v>
      </c>
      <c r="AU125" s="45">
        <f t="shared" si="104"/>
        <v>2.8461882607492717</v>
      </c>
      <c r="AV125" s="45">
        <f t="shared" si="105"/>
        <v>0.92953758358562677</v>
      </c>
      <c r="AW125" s="45">
        <f t="shared" si="106"/>
        <v>-1.3066275645673975</v>
      </c>
      <c r="AX125" s="45">
        <f t="shared" si="107"/>
        <v>4.1007410707458281</v>
      </c>
      <c r="AY125" s="45">
        <f t="shared" si="108"/>
        <v>-0.78797067185556458</v>
      </c>
      <c r="AZ125" s="45">
        <f t="shared" si="109"/>
        <v>2.436793816562588E-2</v>
      </c>
      <c r="BA125" s="45">
        <f t="shared" si="110"/>
        <v>-0.832127351664258</v>
      </c>
      <c r="BB125" s="45">
        <f t="shared" si="111"/>
        <v>1.1638170328275965</v>
      </c>
      <c r="BD125" s="39">
        <f t="shared" si="162"/>
        <v>45199</v>
      </c>
      <c r="BE125" s="44">
        <f>IF(AND(ISNUMBER(C124),ISNUMBER(C125)),INDEX('Country weights'!$B$6:$FB$133,MATCH(Goods!$BD125,'Country weights'!$A$6:$A$133,0),MATCH(Goods!BE$1,'Country weights'!$B$3:$FB$3,0)),"")</f>
        <v>0.16883540873658129</v>
      </c>
      <c r="BF125" s="44">
        <f>IF(AND(ISNUMBER(D124),ISNUMBER(D125)),INDEX('Country weights'!$B$6:$FB$133,MATCH(Goods!$BD125,'Country weights'!$A$6:$A$133,0),MATCH(Goods!BF$1,'Country weights'!$B$3:$FB$3,0)),"")</f>
        <v>4.6594369798154962E-2</v>
      </c>
      <c r="BG125" s="44">
        <f>IF(AND(ISNUMBER(E124),ISNUMBER(E125)),INDEX('Country weights'!$B$6:$FB$133,MATCH(Goods!$BD125,'Country weights'!$A$6:$A$133,0),MATCH(Goods!BG$1,'Country weights'!$B$3:$FB$3,0)),"")</f>
        <v>4.6724903397716969E-2</v>
      </c>
      <c r="BH125" s="44">
        <f>IF(AND(ISNUMBER(F124),ISNUMBER(F125)),INDEX('Country weights'!$B$6:$FB$133,MATCH(Goods!$BD125,'Country weights'!$A$6:$A$133,0),MATCH(Goods!BH$1,'Country weights'!$B$3:$FB$3,0)),"")</f>
        <v>3.0753930429406044E-2</v>
      </c>
      <c r="BI125" s="44">
        <f>IF(AND(ISNUMBER(G124),ISNUMBER(G125)),INDEX('Country weights'!$B$6:$FB$133,MATCH(Goods!$BD125,'Country weights'!$A$6:$A$133,0),MATCH(Goods!BI$1,'Country weights'!$B$3:$FB$3,0)),"")</f>
        <v>3.1322599869091166E-3</v>
      </c>
      <c r="BJ125" s="44">
        <f>IF(AND(ISNUMBER(H124),ISNUMBER(H125)),INDEX('Country weights'!$B$6:$FB$133,MATCH(Goods!$BD125,'Country weights'!$A$6:$A$133,0),MATCH(Goods!BJ$1,'Country weights'!$B$3:$FB$3,0)),"")</f>
        <v>1.4890497542877999E-2</v>
      </c>
      <c r="BK125" s="44">
        <f>IF(AND(ISNUMBER(I124),ISNUMBER(I125)),INDEX('Country weights'!$B$6:$FB$133,MATCH(Goods!$BD125,'Country weights'!$A$6:$A$133,0),MATCH(Goods!BK$1,'Country weights'!$B$3:$FB$3,0)),"")</f>
        <v>1.4696810233077963E-2</v>
      </c>
      <c r="BL125" s="44">
        <f>IF(AND(ISNUMBER(J124),ISNUMBER(J125)),INDEX('Country weights'!$B$6:$FB$133,MATCH(Goods!$BD125,'Country weights'!$A$6:$A$133,0),MATCH(Goods!BL$1,'Country weights'!$B$3:$FB$3,0)),"")</f>
        <v>5.0861708354246974E-3</v>
      </c>
      <c r="BM125" s="44">
        <f>IF(AND(ISNUMBER(K124),ISNUMBER(K125)),INDEX('Country weights'!$B$6:$FB$133,MATCH(Goods!$BD125,'Country weights'!$A$6:$A$133,0),MATCH(Goods!BM$1,'Country weights'!$B$3:$FB$3,0)),"")</f>
        <v>2.7745996149700112E-2</v>
      </c>
      <c r="BN125" s="44">
        <f>IF(AND(ISNUMBER(L124),ISNUMBER(L125)),INDEX('Country weights'!$B$6:$FB$133,MATCH(Goods!$BD125,'Country weights'!$A$6:$A$133,0),MATCH(Goods!BN$1,'Country weights'!$B$3:$FB$3,0)),"")</f>
        <v>2.4906285895354785E-3</v>
      </c>
      <c r="BO125" s="44">
        <f>IF(AND(ISNUMBER(M124),ISNUMBER(M125)),INDEX('Country weights'!$B$6:$FB$133,MATCH(Goods!$BD125,'Country weights'!$A$6:$A$133,0),MATCH(Goods!BO$1,'Country weights'!$B$3:$FB$3,0)),"")</f>
        <v>9.7440302015152809E-3</v>
      </c>
      <c r="BP125" s="44">
        <f>IF(AND(ISNUMBER(N124),ISNUMBER(N125)),INDEX('Country weights'!$B$6:$FB$133,MATCH(Goods!$BD125,'Country weights'!$A$6:$A$133,0),MATCH(Goods!BP$1,'Country weights'!$B$3:$FB$3,0)),"")</f>
        <v>7.3366311381828885E-3</v>
      </c>
      <c r="BQ125" s="44">
        <f>IF(AND(ISNUMBER(O124),ISNUMBER(O125)),INDEX('Country weights'!$B$6:$FB$133,MATCH(Goods!$BD125,'Country weights'!$A$6:$A$133,0),MATCH(Goods!BQ$1,'Country weights'!$B$3:$FB$3,0)),"")</f>
        <v>6.566867421691735E-3</v>
      </c>
      <c r="BR125" s="44">
        <f>IF(AND(ISNUMBER(P124),ISNUMBER(P125)),INDEX('Country weights'!$B$6:$FB$133,MATCH(Goods!$BD125,'Country weights'!$A$6:$A$133,0),MATCH(Goods!BR$1,'Country weights'!$B$3:$FB$3,0)),"")</f>
        <v>1.3341003889268378E-2</v>
      </c>
      <c r="BS125" s="44">
        <f>IF(AND(ISNUMBER(Q124),ISNUMBER(Q125)),INDEX('Country weights'!$B$6:$FB$133,MATCH(Goods!$BD125,'Country weights'!$A$6:$A$133,0),MATCH(Goods!BS$1,'Country weights'!$B$3:$FB$3,0)),"")</f>
        <v>1.0383998724858593E-2</v>
      </c>
      <c r="BT125" s="44">
        <f>IF(AND(ISNUMBER(R124),ISNUMBER(R125)),INDEX('Country weights'!$B$6:$FB$133,MATCH(Goods!$BD125,'Country weights'!$A$6:$A$133,0),MATCH(Goods!BT$1,'Country weights'!$B$3:$FB$3,0)),"")</f>
        <v>7.0111116949858575E-3</v>
      </c>
      <c r="BU125" s="44">
        <f>IF(AND(ISNUMBER(S124),ISNUMBER(S125)),INDEX('Country weights'!$B$6:$FB$133,MATCH(Goods!$BD125,'Country weights'!$A$6:$A$133,0),MATCH(Goods!BU$1,'Country weights'!$B$3:$FB$3,0)),"")</f>
        <v>2.3899941422765286E-2</v>
      </c>
      <c r="BV125" s="44">
        <f>IF(AND(ISNUMBER(T124),ISNUMBER(T125)),INDEX('Country weights'!$B$6:$FB$133,MATCH(Goods!$BD125,'Country weights'!$A$6:$A$133,0),MATCH(Goods!BV$1,'Country weights'!$B$3:$FB$3,0)),"")</f>
        <v>1.8350187887914166E-2</v>
      </c>
      <c r="BW125" s="44">
        <f>IF(AND(ISNUMBER(U124),ISNUMBER(U125)),INDEX('Country weights'!$B$6:$FB$133,MATCH(Goods!$BD125,'Country weights'!$A$6:$A$133,0),MATCH(Goods!BW$1,'Country weights'!$B$3:$FB$3,0)),"")</f>
        <v>3.6228062890700873E-2</v>
      </c>
      <c r="BX125" s="44">
        <f>IF(AND(ISNUMBER(V124),ISNUMBER(V125)),INDEX('Country weights'!$B$6:$FB$133,MATCH(Goods!$BD125,'Country weights'!$A$6:$A$133,0),MATCH(Goods!BX$1,'Country weights'!$B$3:$FB$3,0)),"")</f>
        <v>3.4695779493727853E-2</v>
      </c>
      <c r="BY125" s="44">
        <f>IF(AND(ISNUMBER(W124),ISNUMBER(W125)),INDEX('Country weights'!$B$6:$FB$133,MATCH(Goods!$BD125,'Country weights'!$A$6:$A$133,0),MATCH(Goods!BY$1,'Country weights'!$B$3:$FB$3,0)),"")</f>
        <v>3.1351962780658223E-2</v>
      </c>
      <c r="BZ125" s="44">
        <f>IF(AND(ISNUMBER(X124),ISNUMBER(X125)),INDEX('Country weights'!$B$6:$FB$133,MATCH(Goods!$BD125,'Country weights'!$A$6:$A$133,0),MATCH(Goods!BZ$1,'Country weights'!$B$3:$FB$3,0)),"")</f>
        <v>2.0113569455634937E-2</v>
      </c>
      <c r="CA125" s="44">
        <f>IF(AND(ISNUMBER(Y124),ISNUMBER(Y125)),INDEX('Country weights'!$B$6:$FB$133,MATCH(Goods!$BD125,'Country weights'!$A$6:$A$133,0),MATCH(Goods!CA$1,'Country weights'!$B$3:$FB$3,0)),"")</f>
        <v>3.8004359837306857E-2</v>
      </c>
      <c r="CB125" s="44">
        <f>IF(AND(ISNUMBER(Z124),ISNUMBER(Z125)),INDEX('Country weights'!$B$6:$FB$133,MATCH(Goods!$BD125,'Country weights'!$A$6:$A$133,0),MATCH(Goods!CB$1,'Country weights'!$B$3:$FB$3,0)),"")</f>
        <v>1.1430445690970069E-2</v>
      </c>
      <c r="CC125" s="44">
        <f>IF(AND(ISNUMBER(AA124),ISNUMBER(AA125)),INDEX('Country weights'!$B$6:$FB$133,MATCH(Goods!$BD125,'Country weights'!$A$6:$A$133,0),MATCH(Goods!CC$1,'Country weights'!$B$3:$FB$3,0)),"")</f>
        <v>6.2824002360301508E-3</v>
      </c>
      <c r="CD125" s="46">
        <f t="shared" si="163"/>
        <v>0.63569132846559573</v>
      </c>
      <c r="CF125" s="39">
        <f t="shared" si="164"/>
        <v>45199</v>
      </c>
      <c r="CG125" s="45">
        <f t="shared" si="165"/>
        <v>0.26559338027169399</v>
      </c>
      <c r="CH125" s="45">
        <f t="shared" si="112"/>
        <v>7.329716123487548E-2</v>
      </c>
      <c r="CI125" s="45">
        <f t="shared" si="113"/>
        <v>7.3502502402383749E-2</v>
      </c>
      <c r="CJ125" s="45">
        <f t="shared" si="114"/>
        <v>4.8378716292447395E-2</v>
      </c>
      <c r="CK125" s="45">
        <f t="shared" si="115"/>
        <v>4.9273284794833219E-3</v>
      </c>
      <c r="CL125" s="45">
        <f t="shared" si="116"/>
        <v>2.3424100465268324E-2</v>
      </c>
      <c r="CM125" s="45">
        <f t="shared" si="117"/>
        <v>2.3119412795125725E-2</v>
      </c>
      <c r="CN125" s="45">
        <f t="shared" si="118"/>
        <v>8.001007104661121E-3</v>
      </c>
      <c r="CO125" s="45">
        <f t="shared" si="119"/>
        <v>4.3646963403877477E-2</v>
      </c>
      <c r="CP125" s="45">
        <f t="shared" si="120"/>
        <v>3.9179842134188774E-3</v>
      </c>
      <c r="CQ125" s="45">
        <f t="shared" si="121"/>
        <v>1.5328241498959881E-2</v>
      </c>
      <c r="CR125" s="45">
        <f t="shared" si="122"/>
        <v>1.1541184863873686E-2</v>
      </c>
      <c r="CS125" s="45">
        <f t="shared" si="123"/>
        <v>1.0330276861794789E-2</v>
      </c>
      <c r="CT125" s="45">
        <f t="shared" si="124"/>
        <v>2.0986606693959971E-2</v>
      </c>
      <c r="CU125" s="45">
        <f t="shared" si="125"/>
        <v>1.6334969913657689E-2</v>
      </c>
      <c r="CV125" s="45">
        <f t="shared" si="126"/>
        <v>1.1029113314962116E-2</v>
      </c>
      <c r="CW125" s="45">
        <f t="shared" si="127"/>
        <v>3.7596771188390964E-2</v>
      </c>
      <c r="CX125" s="45">
        <f t="shared" si="128"/>
        <v>2.8866506535816773E-2</v>
      </c>
      <c r="CY125" s="45">
        <f t="shared" si="129"/>
        <v>5.6990022151390055E-2</v>
      </c>
      <c r="CZ125" s="45">
        <f t="shared" si="130"/>
        <v>5.4579601671577035E-2</v>
      </c>
      <c r="DA125" s="45">
        <f t="shared" si="131"/>
        <v>4.9319475312545533E-2</v>
      </c>
      <c r="DB125" s="45">
        <f t="shared" si="132"/>
        <v>3.1640465356329778E-2</v>
      </c>
      <c r="DC125" s="45">
        <f t="shared" si="133"/>
        <v>5.9784298031939714E-2</v>
      </c>
      <c r="DD125" s="45">
        <f t="shared" si="134"/>
        <v>1.7981125711688382E-2</v>
      </c>
      <c r="DE125" s="45">
        <f t="shared" si="135"/>
        <v>9.8827842298782609E-3</v>
      </c>
      <c r="DF125" s="46">
        <f t="shared" si="166"/>
        <v>1.0000000000000002</v>
      </c>
      <c r="DG125" s="47">
        <f>SUMPRODUCT(AD125:BB125,CG125:DE125,'Sector weights'!B112:Z112)</f>
        <v>-0.27368702550720164</v>
      </c>
      <c r="DI125" s="45">
        <f>IF(AND(ISNUMBER(C124),ISNUMBER(C125)),CG125*'Sector weights'!B112,"")</f>
        <v>0.21718725792709401</v>
      </c>
      <c r="DJ125" s="45">
        <f>IF(AND(ISNUMBER(D124),ISNUMBER(D125)),CH125*'Sector weights'!C112,"")</f>
        <v>5.0813677673997526E-2</v>
      </c>
      <c r="DK125" s="45">
        <f>IF(AND(ISNUMBER(E124),ISNUMBER(E125)),CI125*'Sector weights'!D112,"")</f>
        <v>5.5178324413023214E-2</v>
      </c>
      <c r="DL125" s="45">
        <f>IF(AND(ISNUMBER(F124),ISNUMBER(F125)),CJ125*'Sector weights'!E112,"")</f>
        <v>3.8382866007639106E-2</v>
      </c>
      <c r="DM125" s="45">
        <f>IF(AND(ISNUMBER(G124),ISNUMBER(G125)),CK125*'Sector weights'!F112,"")</f>
        <v>3.7958501665919173E-3</v>
      </c>
      <c r="DN125" s="45">
        <f>IF(AND(ISNUMBER(H124),ISNUMBER(H125)),CL125*'Sector weights'!G112,"")</f>
        <v>1.7512067365349378E-2</v>
      </c>
      <c r="DO125" s="45">
        <f>IF(AND(ISNUMBER(I124),ISNUMBER(I125)),CM125*'Sector weights'!H112,"")</f>
        <v>1.8964635150318866E-2</v>
      </c>
      <c r="DP125" s="45">
        <f>IF(AND(ISNUMBER(J124),ISNUMBER(J125)),CN125*'Sector weights'!I112,"")</f>
        <v>6.7982154826075119E-3</v>
      </c>
      <c r="DQ125" s="45">
        <f>IF(AND(ISNUMBER(K124),ISNUMBER(K125)),CO125*'Sector weights'!J112,"")</f>
        <v>4.0569075441456402E-2</v>
      </c>
      <c r="DR125" s="45">
        <f>IF(AND(ISNUMBER(L124),ISNUMBER(L125)),CP125*'Sector weights'!K112,"")</f>
        <v>3.341538445247377E-3</v>
      </c>
      <c r="DS125" s="45">
        <f>IF(AND(ISNUMBER(M124),ISNUMBER(M125)),CQ125*'Sector weights'!L112,"")</f>
        <v>1.2794390496261033E-2</v>
      </c>
      <c r="DT125" s="45">
        <f>IF(AND(ISNUMBER(N124),ISNUMBER(N125)),CR125*'Sector weights'!M112,"")</f>
        <v>9.499904666789398E-3</v>
      </c>
      <c r="DU125" s="45">
        <f>IF(AND(ISNUMBER(O124),ISNUMBER(O125)),CS125*'Sector weights'!N112,"")</f>
        <v>8.1773382382734679E-3</v>
      </c>
      <c r="DV125" s="45">
        <f>IF(AND(ISNUMBER(P124),ISNUMBER(P125)),CT125*'Sector weights'!O112,"")</f>
        <v>1.2785483356207251E-2</v>
      </c>
      <c r="DW125" s="45">
        <f>IF(AND(ISNUMBER(Q124),ISNUMBER(Q125)),CU125*'Sector weights'!P112,"")</f>
        <v>8.9008787144885786E-3</v>
      </c>
      <c r="DX125" s="45">
        <f>IF(AND(ISNUMBER(R124),ISNUMBER(R125)),CV125*'Sector weights'!Q112,"")</f>
        <v>7.222565283321809E-3</v>
      </c>
      <c r="DY125" s="45">
        <f>IF(AND(ISNUMBER(S124),ISNUMBER(S125)),CW125*'Sector weights'!R112,"")</f>
        <v>2.4366096599092911E-2</v>
      </c>
      <c r="DZ125" s="45">
        <f>IF(AND(ISNUMBER(T124),ISNUMBER(T125)),CX125*'Sector weights'!S112,"")</f>
        <v>2.4423193113751178E-2</v>
      </c>
      <c r="EA125" s="45">
        <f>IF(AND(ISNUMBER(U124),ISNUMBER(U125)),CY125*'Sector weights'!T112,"")</f>
        <v>5.0288625486698747E-2</v>
      </c>
      <c r="EB125" s="45">
        <f>IF(AND(ISNUMBER(V124),ISNUMBER(V125)),CZ125*'Sector weights'!U112,"")</f>
        <v>4.3768020949261341E-2</v>
      </c>
      <c r="EC125" s="45">
        <f>IF(AND(ISNUMBER(W124),ISNUMBER(W125)),DA125*'Sector weights'!V112,"")</f>
        <v>2.8108024166140562E-2</v>
      </c>
      <c r="ED125" s="45">
        <f>IF(AND(ISNUMBER(X124),ISNUMBER(X125)),DB125*'Sector weights'!W112,"")</f>
        <v>2.603970932687423E-2</v>
      </c>
      <c r="EE125" s="45">
        <f>IF(AND(ISNUMBER(Y124),ISNUMBER(Y125)),DC125*'Sector weights'!X112,"")</f>
        <v>5.1600040699027919E-2</v>
      </c>
      <c r="EF125" s="45">
        <f>IF(AND(ISNUMBER(Z124),ISNUMBER(Z125)),DD125*'Sector weights'!Y112,"")</f>
        <v>1.4418644430204524E-2</v>
      </c>
      <c r="EG125" s="45">
        <f>IF(AND(ISNUMBER(AA124),ISNUMBER(AA125)),DE125*'Sector weights'!Z112,"")</f>
        <v>7.6132596741478589E-3</v>
      </c>
      <c r="EH125" s="46">
        <f t="shared" si="167"/>
        <v>0.7825496832738662</v>
      </c>
      <c r="EI125" s="47">
        <f t="shared" si="168"/>
        <v>-0.27368702550720148</v>
      </c>
      <c r="EK125" s="39">
        <f t="shared" si="169"/>
        <v>45199</v>
      </c>
      <c r="EL125" s="45">
        <f t="shared" si="170"/>
        <v>0.2775379794653699</v>
      </c>
      <c r="EM125" s="45">
        <f t="shared" si="136"/>
        <v>6.493348442927481E-2</v>
      </c>
      <c r="EN125" s="45">
        <f t="shared" si="137"/>
        <v>7.0510953607673552E-2</v>
      </c>
      <c r="EO125" s="45">
        <f t="shared" si="138"/>
        <v>4.9048471717554047E-2</v>
      </c>
      <c r="EP125" s="45">
        <f t="shared" si="139"/>
        <v>4.8506187501241331E-3</v>
      </c>
      <c r="EQ125" s="45">
        <f t="shared" si="140"/>
        <v>2.2378217945327239E-2</v>
      </c>
      <c r="ER125" s="45">
        <f t="shared" si="141"/>
        <v>2.4234416747801402E-2</v>
      </c>
      <c r="ES125" s="45">
        <f t="shared" si="142"/>
        <v>8.6872637327850832E-3</v>
      </c>
      <c r="ET125" s="45">
        <f t="shared" si="143"/>
        <v>5.1842172207816978E-2</v>
      </c>
      <c r="EU125" s="45">
        <f t="shared" si="144"/>
        <v>4.270065551963108E-3</v>
      </c>
      <c r="EV125" s="45">
        <f t="shared" si="145"/>
        <v>1.6349620694668946E-2</v>
      </c>
      <c r="EW125" s="45">
        <f t="shared" si="146"/>
        <v>1.2139682463413315E-2</v>
      </c>
      <c r="EX125" s="45">
        <f t="shared" si="147"/>
        <v>1.044960903193117E-2</v>
      </c>
      <c r="EY125" s="45">
        <f t="shared" si="148"/>
        <v>1.6338238490772938E-2</v>
      </c>
      <c r="EZ125" s="45">
        <f t="shared" si="149"/>
        <v>1.1374202692474375E-2</v>
      </c>
      <c r="FA125" s="45">
        <f t="shared" si="150"/>
        <v>9.2295293675227937E-3</v>
      </c>
      <c r="FB125" s="45">
        <f t="shared" si="151"/>
        <v>3.1136804627094318E-2</v>
      </c>
      <c r="FC125" s="45">
        <f t="shared" si="152"/>
        <v>3.1209766786403359E-2</v>
      </c>
      <c r="FD125" s="45">
        <f t="shared" si="153"/>
        <v>6.4262533819337594E-2</v>
      </c>
      <c r="FE125" s="45">
        <f t="shared" si="154"/>
        <v>5.5930021933117309E-2</v>
      </c>
      <c r="FF125" s="45">
        <f t="shared" si="155"/>
        <v>3.5918517081941867E-2</v>
      </c>
      <c r="FG125" s="45">
        <f t="shared" si="156"/>
        <v>3.3275471044770973E-2</v>
      </c>
      <c r="FH125" s="45">
        <f t="shared" si="157"/>
        <v>6.5938357400075295E-2</v>
      </c>
      <c r="FI125" s="45">
        <f t="shared" si="158"/>
        <v>1.8425212786340725E-2</v>
      </c>
      <c r="FJ125" s="45">
        <f t="shared" si="159"/>
        <v>9.7287876244446358E-3</v>
      </c>
      <c r="FK125" s="46">
        <f t="shared" si="171"/>
        <v>0.99999999999999978</v>
      </c>
      <c r="FL125" s="47">
        <f t="shared" si="172"/>
        <v>-0.34973757111779469</v>
      </c>
    </row>
    <row r="126" spans="1:168" x14ac:dyDescent="0.2">
      <c r="A126" t="s">
        <v>677</v>
      </c>
      <c r="B126" s="11">
        <v>45291</v>
      </c>
      <c r="C126" s="2">
        <v>2846.1</v>
      </c>
      <c r="D126" s="3">
        <v>148561</v>
      </c>
      <c r="E126" s="9">
        <v>83350.2</v>
      </c>
      <c r="F126" s="3">
        <v>621952</v>
      </c>
      <c r="G126" s="3">
        <v>16485</v>
      </c>
      <c r="H126" s="2">
        <v>107794</v>
      </c>
      <c r="I126" s="2">
        <v>1447944</v>
      </c>
      <c r="J126" s="2">
        <v>12176303.5</v>
      </c>
      <c r="K126" s="2">
        <v>2577433.2841058834</v>
      </c>
      <c r="L126" s="9">
        <v>16883.854800000001</v>
      </c>
      <c r="M126" s="3">
        <v>864461</v>
      </c>
      <c r="N126" s="9">
        <v>9490.5470000000005</v>
      </c>
      <c r="O126" s="2">
        <v>109474.8</v>
      </c>
      <c r="P126" s="2">
        <v>35530.9</v>
      </c>
      <c r="Q126" s="3">
        <v>180691</v>
      </c>
      <c r="R126" s="3">
        <v>245896</v>
      </c>
      <c r="S126" s="2">
        <v>67641.600000000006</v>
      </c>
      <c r="T126" s="2">
        <v>293020.59999999998</v>
      </c>
      <c r="U126" s="3">
        <v>1181521</v>
      </c>
      <c r="V126" s="2">
        <v>149289.29999999999</v>
      </c>
      <c r="W126" s="2">
        <v>128127.4</v>
      </c>
      <c r="X126" s="3">
        <v>2104725.2634518542</v>
      </c>
      <c r="Y126" s="2">
        <v>521354.2</v>
      </c>
      <c r="Z126" s="3">
        <v>200881</v>
      </c>
      <c r="AA126" s="3">
        <v>1475529</v>
      </c>
      <c r="AC126" s="43">
        <f t="shared" si="160"/>
        <v>45291</v>
      </c>
      <c r="AD126" s="45">
        <f t="shared" si="161"/>
        <v>0.43759042947384419</v>
      </c>
      <c r="AE126" s="45">
        <f t="shared" si="88"/>
        <v>0.30044019552242229</v>
      </c>
      <c r="AF126" s="45">
        <f t="shared" si="89"/>
        <v>4.5645745856630837</v>
      </c>
      <c r="AG126" s="45">
        <f t="shared" si="90"/>
        <v>-0.4459469409576533</v>
      </c>
      <c r="AH126" s="45">
        <f t="shared" si="91"/>
        <v>-5.6004123002920458</v>
      </c>
      <c r="AI126" s="45">
        <f t="shared" si="92"/>
        <v>-3.1491747455053454</v>
      </c>
      <c r="AJ126" s="45">
        <f t="shared" si="93"/>
        <v>1.927475233410969</v>
      </c>
      <c r="AK126" s="45">
        <f t="shared" si="94"/>
        <v>-1.3810815724647263</v>
      </c>
      <c r="AL126" s="45">
        <f t="shared" si="95"/>
        <v>-0.80556628611798686</v>
      </c>
      <c r="AM126" s="45">
        <f t="shared" si="96"/>
        <v>1.4169634592991809</v>
      </c>
      <c r="AN126" s="45">
        <f t="shared" si="97"/>
        <v>-1.4249273339513757</v>
      </c>
      <c r="AO126" s="45">
        <f t="shared" si="98"/>
        <v>-0.47496607272836666</v>
      </c>
      <c r="AP126" s="45">
        <f t="shared" si="99"/>
        <v>-6.8005911493729254E-2</v>
      </c>
      <c r="AQ126" s="45">
        <f t="shared" si="100"/>
        <v>-1.188873809735691</v>
      </c>
      <c r="AR126" s="45">
        <f t="shared" si="101"/>
        <v>-1.6347839341513626</v>
      </c>
      <c r="AS126" s="45">
        <f t="shared" si="102"/>
        <v>1.2180112539464938</v>
      </c>
      <c r="AT126" s="45">
        <f t="shared" si="103"/>
        <v>5.3589424480265935</v>
      </c>
      <c r="AU126" s="45">
        <f t="shared" si="104"/>
        <v>1.3247013984246214</v>
      </c>
      <c r="AV126" s="45">
        <f t="shared" si="105"/>
        <v>1.9920686714247626</v>
      </c>
      <c r="AW126" s="45">
        <f t="shared" si="106"/>
        <v>1.3735642525625202</v>
      </c>
      <c r="AX126" s="45">
        <f t="shared" si="107"/>
        <v>2.3005107544266767</v>
      </c>
      <c r="AY126" s="45">
        <f t="shared" si="108"/>
        <v>0.70411085299908471</v>
      </c>
      <c r="AZ126" s="45">
        <f t="shared" si="109"/>
        <v>2.5119602877744285</v>
      </c>
      <c r="BA126" s="45">
        <f t="shared" si="110"/>
        <v>4.6964090269453251</v>
      </c>
      <c r="BB126" s="45">
        <f t="shared" si="111"/>
        <v>-4.849209435316471</v>
      </c>
      <c r="BD126" s="39">
        <f t="shared" si="162"/>
        <v>45291</v>
      </c>
      <c r="BE126" s="44">
        <f>IF(AND(ISNUMBER(C125),ISNUMBER(C126)),INDEX('Country weights'!$B$6:$FB$133,MATCH(Goods!$BD126,'Country weights'!$A$6:$A$133,0),MATCH(Goods!BE$1,'Country weights'!$B$3:$FB$3,0)),"")</f>
        <v>0.16883540873658129</v>
      </c>
      <c r="BF126" s="44">
        <f>IF(AND(ISNUMBER(D125),ISNUMBER(D126)),INDEX('Country weights'!$B$6:$FB$133,MATCH(Goods!$BD126,'Country weights'!$A$6:$A$133,0),MATCH(Goods!BF$1,'Country weights'!$B$3:$FB$3,0)),"")</f>
        <v>4.6594369798154962E-2</v>
      </c>
      <c r="BG126" s="44">
        <f>IF(AND(ISNUMBER(E125),ISNUMBER(E126)),INDEX('Country weights'!$B$6:$FB$133,MATCH(Goods!$BD126,'Country weights'!$A$6:$A$133,0),MATCH(Goods!BG$1,'Country weights'!$B$3:$FB$3,0)),"")</f>
        <v>4.6724903397716969E-2</v>
      </c>
      <c r="BH126" s="44">
        <f>IF(AND(ISNUMBER(F125),ISNUMBER(F126)),INDEX('Country weights'!$B$6:$FB$133,MATCH(Goods!$BD126,'Country weights'!$A$6:$A$133,0),MATCH(Goods!BH$1,'Country weights'!$B$3:$FB$3,0)),"")</f>
        <v>3.0753930429406044E-2</v>
      </c>
      <c r="BI126" s="44">
        <f>IF(AND(ISNUMBER(G125),ISNUMBER(G126)),INDEX('Country weights'!$B$6:$FB$133,MATCH(Goods!$BD126,'Country weights'!$A$6:$A$133,0),MATCH(Goods!BI$1,'Country weights'!$B$3:$FB$3,0)),"")</f>
        <v>3.1322599869091166E-3</v>
      </c>
      <c r="BJ126" s="44">
        <f>IF(AND(ISNUMBER(H125),ISNUMBER(H126)),INDEX('Country weights'!$B$6:$FB$133,MATCH(Goods!$BD126,'Country weights'!$A$6:$A$133,0),MATCH(Goods!BJ$1,'Country weights'!$B$3:$FB$3,0)),"")</f>
        <v>1.4890497542877999E-2</v>
      </c>
      <c r="BK126" s="44">
        <f>IF(AND(ISNUMBER(I125),ISNUMBER(I126)),INDEX('Country weights'!$B$6:$FB$133,MATCH(Goods!$BD126,'Country weights'!$A$6:$A$133,0),MATCH(Goods!BK$1,'Country weights'!$B$3:$FB$3,0)),"")</f>
        <v>1.4696810233077963E-2</v>
      </c>
      <c r="BL126" s="44">
        <f>IF(AND(ISNUMBER(J125),ISNUMBER(J126)),INDEX('Country weights'!$B$6:$FB$133,MATCH(Goods!$BD126,'Country weights'!$A$6:$A$133,0),MATCH(Goods!BL$1,'Country weights'!$B$3:$FB$3,0)),"")</f>
        <v>5.0861708354246974E-3</v>
      </c>
      <c r="BM126" s="44">
        <f>IF(AND(ISNUMBER(K125),ISNUMBER(K126)),INDEX('Country weights'!$B$6:$FB$133,MATCH(Goods!$BD126,'Country weights'!$A$6:$A$133,0),MATCH(Goods!BM$1,'Country weights'!$B$3:$FB$3,0)),"")</f>
        <v>2.7745996149700112E-2</v>
      </c>
      <c r="BN126" s="44">
        <f>IF(AND(ISNUMBER(L125),ISNUMBER(L126)),INDEX('Country weights'!$B$6:$FB$133,MATCH(Goods!$BD126,'Country weights'!$A$6:$A$133,0),MATCH(Goods!BN$1,'Country weights'!$B$3:$FB$3,0)),"")</f>
        <v>2.4906285895354785E-3</v>
      </c>
      <c r="BO126" s="44">
        <f>IF(AND(ISNUMBER(M125),ISNUMBER(M126)),INDEX('Country weights'!$B$6:$FB$133,MATCH(Goods!$BD126,'Country weights'!$A$6:$A$133,0),MATCH(Goods!BO$1,'Country weights'!$B$3:$FB$3,0)),"")</f>
        <v>9.7440302015152809E-3</v>
      </c>
      <c r="BP126" s="44">
        <f>IF(AND(ISNUMBER(N125),ISNUMBER(N126)),INDEX('Country weights'!$B$6:$FB$133,MATCH(Goods!$BD126,'Country weights'!$A$6:$A$133,0),MATCH(Goods!BP$1,'Country weights'!$B$3:$FB$3,0)),"")</f>
        <v>7.3366311381828885E-3</v>
      </c>
      <c r="BQ126" s="44">
        <f>IF(AND(ISNUMBER(O125),ISNUMBER(O126)),INDEX('Country weights'!$B$6:$FB$133,MATCH(Goods!$BD126,'Country weights'!$A$6:$A$133,0),MATCH(Goods!BQ$1,'Country weights'!$B$3:$FB$3,0)),"")</f>
        <v>6.566867421691735E-3</v>
      </c>
      <c r="BR126" s="44">
        <f>IF(AND(ISNUMBER(P125),ISNUMBER(P126)),INDEX('Country weights'!$B$6:$FB$133,MATCH(Goods!$BD126,'Country weights'!$A$6:$A$133,0),MATCH(Goods!BR$1,'Country weights'!$B$3:$FB$3,0)),"")</f>
        <v>1.3341003889268378E-2</v>
      </c>
      <c r="BS126" s="44">
        <f>IF(AND(ISNUMBER(Q125),ISNUMBER(Q126)),INDEX('Country weights'!$B$6:$FB$133,MATCH(Goods!$BD126,'Country weights'!$A$6:$A$133,0),MATCH(Goods!BS$1,'Country weights'!$B$3:$FB$3,0)),"")</f>
        <v>1.0383998724858593E-2</v>
      </c>
      <c r="BT126" s="44">
        <f>IF(AND(ISNUMBER(R125),ISNUMBER(R126)),INDEX('Country weights'!$B$6:$FB$133,MATCH(Goods!$BD126,'Country weights'!$A$6:$A$133,0),MATCH(Goods!BT$1,'Country weights'!$B$3:$FB$3,0)),"")</f>
        <v>7.0111116949858575E-3</v>
      </c>
      <c r="BU126" s="44">
        <f>IF(AND(ISNUMBER(S125),ISNUMBER(S126)),INDEX('Country weights'!$B$6:$FB$133,MATCH(Goods!$BD126,'Country weights'!$A$6:$A$133,0),MATCH(Goods!BU$1,'Country weights'!$B$3:$FB$3,0)),"")</f>
        <v>2.3899941422765286E-2</v>
      </c>
      <c r="BV126" s="44">
        <f>IF(AND(ISNUMBER(T125),ISNUMBER(T126)),INDEX('Country weights'!$B$6:$FB$133,MATCH(Goods!$BD126,'Country weights'!$A$6:$A$133,0),MATCH(Goods!BV$1,'Country weights'!$B$3:$FB$3,0)),"")</f>
        <v>1.8350187887914166E-2</v>
      </c>
      <c r="BW126" s="44">
        <f>IF(AND(ISNUMBER(U125),ISNUMBER(U126)),INDEX('Country weights'!$B$6:$FB$133,MATCH(Goods!$BD126,'Country weights'!$A$6:$A$133,0),MATCH(Goods!BW$1,'Country weights'!$B$3:$FB$3,0)),"")</f>
        <v>3.6228062890700873E-2</v>
      </c>
      <c r="BX126" s="44">
        <f>IF(AND(ISNUMBER(V125),ISNUMBER(V126)),INDEX('Country weights'!$B$6:$FB$133,MATCH(Goods!$BD126,'Country weights'!$A$6:$A$133,0),MATCH(Goods!BX$1,'Country weights'!$B$3:$FB$3,0)),"")</f>
        <v>3.4695779493727853E-2</v>
      </c>
      <c r="BY126" s="44">
        <f>IF(AND(ISNUMBER(W125),ISNUMBER(W126)),INDEX('Country weights'!$B$6:$FB$133,MATCH(Goods!$BD126,'Country weights'!$A$6:$A$133,0),MATCH(Goods!BY$1,'Country weights'!$B$3:$FB$3,0)),"")</f>
        <v>3.1351962780658223E-2</v>
      </c>
      <c r="BZ126" s="44">
        <f>IF(AND(ISNUMBER(X125),ISNUMBER(X126)),INDEX('Country weights'!$B$6:$FB$133,MATCH(Goods!$BD126,'Country weights'!$A$6:$A$133,0),MATCH(Goods!BZ$1,'Country weights'!$B$3:$FB$3,0)),"")</f>
        <v>2.0113569455634937E-2</v>
      </c>
      <c r="CA126" s="44">
        <f>IF(AND(ISNUMBER(Y125),ISNUMBER(Y126)),INDEX('Country weights'!$B$6:$FB$133,MATCH(Goods!$BD126,'Country weights'!$A$6:$A$133,0),MATCH(Goods!CA$1,'Country weights'!$B$3:$FB$3,0)),"")</f>
        <v>3.8004359837306857E-2</v>
      </c>
      <c r="CB126" s="44">
        <f>IF(AND(ISNUMBER(Z125),ISNUMBER(Z126)),INDEX('Country weights'!$B$6:$FB$133,MATCH(Goods!$BD126,'Country weights'!$A$6:$A$133,0),MATCH(Goods!CB$1,'Country weights'!$B$3:$FB$3,0)),"")</f>
        <v>1.1430445690970069E-2</v>
      </c>
      <c r="CC126" s="44">
        <f>IF(AND(ISNUMBER(AA125),ISNUMBER(AA126)),INDEX('Country weights'!$B$6:$FB$133,MATCH(Goods!$BD126,'Country weights'!$A$6:$A$133,0),MATCH(Goods!CC$1,'Country weights'!$B$3:$FB$3,0)),"")</f>
        <v>6.2824002360301508E-3</v>
      </c>
      <c r="CD126" s="46">
        <f t="shared" si="163"/>
        <v>0.63569132846559573</v>
      </c>
      <c r="CF126" s="39">
        <f t="shared" si="164"/>
        <v>45291</v>
      </c>
      <c r="CG126" s="45">
        <f t="shared" si="165"/>
        <v>0.26559338027169399</v>
      </c>
      <c r="CH126" s="45">
        <f t="shared" si="112"/>
        <v>7.329716123487548E-2</v>
      </c>
      <c r="CI126" s="45">
        <f t="shared" si="113"/>
        <v>7.3502502402383749E-2</v>
      </c>
      <c r="CJ126" s="45">
        <f t="shared" si="114"/>
        <v>4.8378716292447395E-2</v>
      </c>
      <c r="CK126" s="45">
        <f t="shared" si="115"/>
        <v>4.9273284794833219E-3</v>
      </c>
      <c r="CL126" s="45">
        <f t="shared" si="116"/>
        <v>2.3424100465268324E-2</v>
      </c>
      <c r="CM126" s="45">
        <f t="shared" si="117"/>
        <v>2.3119412795125725E-2</v>
      </c>
      <c r="CN126" s="45">
        <f t="shared" si="118"/>
        <v>8.001007104661121E-3</v>
      </c>
      <c r="CO126" s="45">
        <f t="shared" si="119"/>
        <v>4.3646963403877477E-2</v>
      </c>
      <c r="CP126" s="45">
        <f t="shared" si="120"/>
        <v>3.9179842134188774E-3</v>
      </c>
      <c r="CQ126" s="45">
        <f t="shared" si="121"/>
        <v>1.5328241498959881E-2</v>
      </c>
      <c r="CR126" s="45">
        <f t="shared" si="122"/>
        <v>1.1541184863873686E-2</v>
      </c>
      <c r="CS126" s="45">
        <f t="shared" si="123"/>
        <v>1.0330276861794789E-2</v>
      </c>
      <c r="CT126" s="45">
        <f t="shared" si="124"/>
        <v>2.0986606693959971E-2</v>
      </c>
      <c r="CU126" s="45">
        <f t="shared" si="125"/>
        <v>1.6334969913657689E-2</v>
      </c>
      <c r="CV126" s="45">
        <f t="shared" si="126"/>
        <v>1.1029113314962116E-2</v>
      </c>
      <c r="CW126" s="45">
        <f t="shared" si="127"/>
        <v>3.7596771188390964E-2</v>
      </c>
      <c r="CX126" s="45">
        <f t="shared" si="128"/>
        <v>2.8866506535816773E-2</v>
      </c>
      <c r="CY126" s="45">
        <f t="shared" si="129"/>
        <v>5.6990022151390055E-2</v>
      </c>
      <c r="CZ126" s="45">
        <f t="shared" si="130"/>
        <v>5.4579601671577035E-2</v>
      </c>
      <c r="DA126" s="45">
        <f t="shared" si="131"/>
        <v>4.9319475312545533E-2</v>
      </c>
      <c r="DB126" s="45">
        <f t="shared" si="132"/>
        <v>3.1640465356329778E-2</v>
      </c>
      <c r="DC126" s="45">
        <f t="shared" si="133"/>
        <v>5.9784298031939714E-2</v>
      </c>
      <c r="DD126" s="45">
        <f t="shared" si="134"/>
        <v>1.7981125711688382E-2</v>
      </c>
      <c r="DE126" s="45">
        <f t="shared" si="135"/>
        <v>9.8827842298782609E-3</v>
      </c>
      <c r="DF126" s="46">
        <f t="shared" si="166"/>
        <v>1.0000000000000002</v>
      </c>
      <c r="DG126" s="47">
        <f>SUMPRODUCT(AD126:BB126,CG126:DE126,'Sector weights'!B113:Z113)</f>
        <v>0.78135237532061719</v>
      </c>
      <c r="DI126" s="45">
        <f>IF(AND(ISNUMBER(C125),ISNUMBER(C126)),CG126*'Sector weights'!B113,"")</f>
        <v>0.21742993057026039</v>
      </c>
      <c r="DJ126" s="45">
        <f>IF(AND(ISNUMBER(D125),ISNUMBER(D126)),CH126*'Sector weights'!C113,"")</f>
        <v>4.9874273963095857E-2</v>
      </c>
      <c r="DK126" s="45">
        <f>IF(AND(ISNUMBER(E125),ISNUMBER(E126)),CI126*'Sector weights'!D113,"")</f>
        <v>5.4008797923610651E-2</v>
      </c>
      <c r="DL126" s="45">
        <f>IF(AND(ISNUMBER(F125),ISNUMBER(F126)),CJ126*'Sector weights'!E113,"")</f>
        <v>3.8094306099207213E-2</v>
      </c>
      <c r="DM126" s="45">
        <f>IF(AND(ISNUMBER(G125),ISNUMBER(G126)),CK126*'Sector weights'!F113,"")</f>
        <v>3.7877332938863958E-3</v>
      </c>
      <c r="DN126" s="45">
        <f>IF(AND(ISNUMBER(H125),ISNUMBER(H126)),CL126*'Sector weights'!G113,"")</f>
        <v>1.7161206169710428E-2</v>
      </c>
      <c r="DO126" s="45">
        <f>IF(AND(ISNUMBER(I125),ISNUMBER(I126)),CM126*'Sector weights'!H113,"")</f>
        <v>1.8836616327884022E-2</v>
      </c>
      <c r="DP126" s="45">
        <f>IF(AND(ISNUMBER(J125),ISNUMBER(J126)),CN126*'Sector weights'!I113,"")</f>
        <v>6.7606637935587249E-3</v>
      </c>
      <c r="DQ126" s="45">
        <f>IF(AND(ISNUMBER(K125),ISNUMBER(K126)),CO126*'Sector weights'!J113,"")</f>
        <v>4.056883188593708E-2</v>
      </c>
      <c r="DR126" s="45">
        <f>IF(AND(ISNUMBER(L125),ISNUMBER(L126)),CP126*'Sector weights'!K113,"")</f>
        <v>3.3443611693554027E-3</v>
      </c>
      <c r="DS126" s="45">
        <f>IF(AND(ISNUMBER(M125),ISNUMBER(M126)),CQ126*'Sector weights'!L113,"")</f>
        <v>1.2754740900412051E-2</v>
      </c>
      <c r="DT126" s="45">
        <f>IF(AND(ISNUMBER(N125),ISNUMBER(N126)),CR126*'Sector weights'!M113,"")</f>
        <v>9.4770323032461069E-3</v>
      </c>
      <c r="DU126" s="45">
        <f>IF(AND(ISNUMBER(O125),ISNUMBER(O126)),CS126*'Sector weights'!N113,"")</f>
        <v>8.2929346818050084E-3</v>
      </c>
      <c r="DV126" s="45">
        <f>IF(AND(ISNUMBER(P125),ISNUMBER(P126)),CT126*'Sector weights'!O113,"")</f>
        <v>1.2799484355977718E-2</v>
      </c>
      <c r="DW126" s="45">
        <f>IF(AND(ISNUMBER(Q125),ISNUMBER(Q126)),CU126*'Sector weights'!P113,"")</f>
        <v>8.7382741585935401E-3</v>
      </c>
      <c r="DX126" s="45">
        <f>IF(AND(ISNUMBER(R125),ISNUMBER(R126)),CV126*'Sector weights'!Q113,"")</f>
        <v>7.1378366319645352E-3</v>
      </c>
      <c r="DY126" s="45">
        <f>IF(AND(ISNUMBER(S125),ISNUMBER(S126)),CW126*'Sector weights'!R113,"")</f>
        <v>2.3842065944183803E-2</v>
      </c>
      <c r="DZ126" s="45">
        <f>IF(AND(ISNUMBER(T125),ISNUMBER(T126)),CX126*'Sector weights'!S113,"")</f>
        <v>2.4527214631484578E-2</v>
      </c>
      <c r="EA126" s="45">
        <f>IF(AND(ISNUMBER(U125),ISNUMBER(U126)),CY126*'Sector weights'!T113,"")</f>
        <v>5.0155168023599983E-2</v>
      </c>
      <c r="EB126" s="45">
        <f>IF(AND(ISNUMBER(V125),ISNUMBER(V126)),CZ126*'Sector weights'!U113,"")</f>
        <v>4.3141396431717917E-2</v>
      </c>
      <c r="EC126" s="45">
        <f>IF(AND(ISNUMBER(W125),ISNUMBER(W126)),DA126*'Sector weights'!V113,"")</f>
        <v>2.77828489432233E-2</v>
      </c>
      <c r="ED126" s="45">
        <f>IF(AND(ISNUMBER(X125),ISNUMBER(X126)),DB126*'Sector weights'!W113,"")</f>
        <v>2.5353815179422787E-2</v>
      </c>
      <c r="EE126" s="45">
        <f>IF(AND(ISNUMBER(Y125),ISNUMBER(Y126)),DC126*'Sector weights'!X113,"")</f>
        <v>5.1641297317604029E-2</v>
      </c>
      <c r="EF126" s="45">
        <f>IF(AND(ISNUMBER(Z125),ISNUMBER(Z126)),DD126*'Sector weights'!Y113,"")</f>
        <v>1.4410526627020687E-2</v>
      </c>
      <c r="EG126" s="45">
        <f>IF(AND(ISNUMBER(AA125),ISNUMBER(AA126)),DE126*'Sector weights'!Z113,"")</f>
        <v>7.5547474999637307E-3</v>
      </c>
      <c r="EH126" s="46">
        <f t="shared" si="167"/>
        <v>0.77747610482672591</v>
      </c>
      <c r="EI126" s="47">
        <f t="shared" si="168"/>
        <v>0.78135237532061719</v>
      </c>
      <c r="EK126" s="39">
        <f t="shared" si="169"/>
        <v>45291</v>
      </c>
      <c r="EL126" s="45">
        <f t="shared" si="170"/>
        <v>0.27966123874471799</v>
      </c>
      <c r="EM126" s="45">
        <f t="shared" si="136"/>
        <v>6.4148947669859527E-2</v>
      </c>
      <c r="EN126" s="45">
        <f t="shared" si="137"/>
        <v>6.9466826810899163E-2</v>
      </c>
      <c r="EO126" s="45">
        <f t="shared" si="138"/>
        <v>4.8997397942792328E-2</v>
      </c>
      <c r="EP126" s="45">
        <f t="shared" si="139"/>
        <v>4.8718324207926086E-3</v>
      </c>
      <c r="EQ126" s="45">
        <f t="shared" si="140"/>
        <v>2.2072969269628036E-2</v>
      </c>
      <c r="ER126" s="45">
        <f t="shared" si="141"/>
        <v>2.4227903868610973E-2</v>
      </c>
      <c r="ES126" s="45">
        <f t="shared" si="142"/>
        <v>8.6956547623614194E-3</v>
      </c>
      <c r="ET126" s="45">
        <f t="shared" si="143"/>
        <v>5.2180165582038758E-2</v>
      </c>
      <c r="EU126" s="45">
        <f t="shared" si="144"/>
        <v>4.301561358082834E-3</v>
      </c>
      <c r="EV126" s="45">
        <f t="shared" si="145"/>
        <v>1.6405315637648653E-2</v>
      </c>
      <c r="EW126" s="45">
        <f t="shared" si="146"/>
        <v>1.218948369526833E-2</v>
      </c>
      <c r="EX126" s="45">
        <f t="shared" si="147"/>
        <v>1.0666481748211713E-2</v>
      </c>
      <c r="EY126" s="45">
        <f t="shared" si="148"/>
        <v>1.6462865259158421E-2</v>
      </c>
      <c r="EZ126" s="45">
        <f t="shared" si="149"/>
        <v>1.1239283245291528E-2</v>
      </c>
      <c r="FA126" s="45">
        <f t="shared" si="150"/>
        <v>9.1807794318711916E-3</v>
      </c>
      <c r="FB126" s="45">
        <f t="shared" si="151"/>
        <v>3.0665979052176044E-2</v>
      </c>
      <c r="FC126" s="45">
        <f t="shared" si="152"/>
        <v>3.1547226312441973E-2</v>
      </c>
      <c r="FD126" s="45">
        <f t="shared" si="153"/>
        <v>6.4510237307907919E-2</v>
      </c>
      <c r="FE126" s="45">
        <f t="shared" si="154"/>
        <v>5.5489031963667522E-2</v>
      </c>
      <c r="FF126" s="45">
        <f t="shared" si="155"/>
        <v>3.5734666018340452E-2</v>
      </c>
      <c r="FG126" s="45">
        <f t="shared" si="156"/>
        <v>3.261041081780041E-2</v>
      </c>
      <c r="FH126" s="45">
        <f t="shared" si="157"/>
        <v>6.6421716367878844E-2</v>
      </c>
      <c r="FI126" s="45">
        <f t="shared" si="158"/>
        <v>1.8535009034434988E-2</v>
      </c>
      <c r="FJ126" s="45">
        <f t="shared" si="159"/>
        <v>9.7170156781184128E-3</v>
      </c>
      <c r="FK126" s="46">
        <f t="shared" si="171"/>
        <v>1</v>
      </c>
      <c r="FL126" s="47">
        <f t="shared" si="172"/>
        <v>1.0049857101328603</v>
      </c>
    </row>
    <row r="127" spans="1:168" x14ac:dyDescent="0.2">
      <c r="A127" t="s">
        <v>711</v>
      </c>
      <c r="B127" s="11">
        <v>45382</v>
      </c>
      <c r="C127" s="2">
        <v>2891.1</v>
      </c>
      <c r="D127" s="3">
        <v>145463</v>
      </c>
      <c r="E127" s="9">
        <v>78735.3</v>
      </c>
      <c r="F127" s="3">
        <v>620292</v>
      </c>
      <c r="G127" s="3">
        <v>17593</v>
      </c>
      <c r="H127" s="2">
        <v>115248</v>
      </c>
      <c r="I127" s="2">
        <v>1520252</v>
      </c>
      <c r="J127" s="2">
        <v>12132237.9</v>
      </c>
      <c r="K127" s="2">
        <v>2669091.0175111964</v>
      </c>
      <c r="L127" s="9">
        <v>16587.1482</v>
      </c>
      <c r="M127" s="3">
        <v>868751</v>
      </c>
      <c r="N127" s="9">
        <v>9238.7160000000003</v>
      </c>
      <c r="O127" s="2">
        <v>113697</v>
      </c>
      <c r="P127" s="2">
        <v>35553.599999999999</v>
      </c>
      <c r="Q127" s="3">
        <v>186952</v>
      </c>
      <c r="R127" s="3">
        <v>245977</v>
      </c>
      <c r="S127" s="2">
        <v>72927.8</v>
      </c>
      <c r="T127" s="2">
        <v>295362.3</v>
      </c>
      <c r="U127" s="3">
        <v>1189864</v>
      </c>
      <c r="V127" s="2">
        <v>149022.1</v>
      </c>
      <c r="W127" s="2">
        <v>136208.4</v>
      </c>
      <c r="X127" s="3">
        <v>2209202.8107029595</v>
      </c>
      <c r="Y127" s="2">
        <v>532338.80000000005</v>
      </c>
      <c r="Z127" s="3">
        <v>209464</v>
      </c>
      <c r="AA127" s="3">
        <v>1574856</v>
      </c>
      <c r="AC127" s="43">
        <f t="shared" si="160"/>
        <v>45382</v>
      </c>
      <c r="AD127" s="45">
        <f t="shared" si="161"/>
        <v>1.5811109939917856</v>
      </c>
      <c r="AE127" s="45">
        <f t="shared" si="88"/>
        <v>-2.0853386824267517</v>
      </c>
      <c r="AF127" s="45">
        <f t="shared" si="89"/>
        <v>-5.5367593599055525</v>
      </c>
      <c r="AG127" s="45">
        <f t="shared" si="90"/>
        <v>-0.26690162584893651</v>
      </c>
      <c r="AH127" s="45">
        <f t="shared" si="91"/>
        <v>6.7212617531088759</v>
      </c>
      <c r="AI127" s="45">
        <f t="shared" si="92"/>
        <v>6.9150416535243231</v>
      </c>
      <c r="AJ127" s="45">
        <f t="shared" si="93"/>
        <v>4.9938395407557179</v>
      </c>
      <c r="AK127" s="45">
        <f t="shared" si="94"/>
        <v>-0.36189636698854555</v>
      </c>
      <c r="AL127" s="45">
        <f t="shared" si="95"/>
        <v>3.5561631787147885</v>
      </c>
      <c r="AM127" s="45">
        <f t="shared" si="96"/>
        <v>-1.7573392066840166</v>
      </c>
      <c r="AN127" s="45">
        <f t="shared" si="97"/>
        <v>0.49626298930778301</v>
      </c>
      <c r="AO127" s="45">
        <f t="shared" si="98"/>
        <v>-2.6534929967682586</v>
      </c>
      <c r="AP127" s="45">
        <f t="shared" si="99"/>
        <v>3.8567779982242367</v>
      </c>
      <c r="AQ127" s="45">
        <f t="shared" si="100"/>
        <v>6.3888052371297022E-2</v>
      </c>
      <c r="AR127" s="45">
        <f t="shared" si="101"/>
        <v>3.4650314625520817</v>
      </c>
      <c r="AS127" s="45">
        <f t="shared" si="102"/>
        <v>3.2940755441335234E-2</v>
      </c>
      <c r="AT127" s="45">
        <f t="shared" si="103"/>
        <v>7.8150132462863064</v>
      </c>
      <c r="AU127" s="45">
        <f t="shared" si="104"/>
        <v>0.79915883047130265</v>
      </c>
      <c r="AV127" s="45">
        <f t="shared" si="105"/>
        <v>0.70612371680232044</v>
      </c>
      <c r="AW127" s="45">
        <f t="shared" si="106"/>
        <v>-0.17898134695519818</v>
      </c>
      <c r="AX127" s="45">
        <f t="shared" si="107"/>
        <v>6.3070038102700954</v>
      </c>
      <c r="AY127" s="45">
        <f t="shared" si="108"/>
        <v>4.9639517834150437</v>
      </c>
      <c r="AZ127" s="45">
        <f t="shared" si="109"/>
        <v>2.1069361290270594</v>
      </c>
      <c r="BA127" s="45">
        <f t="shared" si="110"/>
        <v>4.2726788496672219</v>
      </c>
      <c r="BB127" s="45">
        <f t="shared" si="111"/>
        <v>6.7316196428535147</v>
      </c>
      <c r="BD127" s="39">
        <f t="shared" si="162"/>
        <v>45382</v>
      </c>
      <c r="BE127" s="44">
        <f>IF(AND(ISNUMBER(C126),ISNUMBER(C127)),INDEX('Country weights'!$B$6:$FB$133,MATCH(Goods!$BD127,'Country weights'!$A$6:$A$133,0),MATCH(Goods!BE$1,'Country weights'!$B$3:$FB$3,0)),"")</f>
        <v>0.16883540873658129</v>
      </c>
      <c r="BF127" s="44">
        <f>IF(AND(ISNUMBER(D126),ISNUMBER(D127)),INDEX('Country weights'!$B$6:$FB$133,MATCH(Goods!$BD127,'Country weights'!$A$6:$A$133,0),MATCH(Goods!BF$1,'Country weights'!$B$3:$FB$3,0)),"")</f>
        <v>4.6594369798154962E-2</v>
      </c>
      <c r="BG127" s="44">
        <f>IF(AND(ISNUMBER(E126),ISNUMBER(E127)),INDEX('Country weights'!$B$6:$FB$133,MATCH(Goods!$BD127,'Country weights'!$A$6:$A$133,0),MATCH(Goods!BG$1,'Country weights'!$B$3:$FB$3,0)),"")</f>
        <v>4.6724903397716969E-2</v>
      </c>
      <c r="BH127" s="44">
        <f>IF(AND(ISNUMBER(F126),ISNUMBER(F127)),INDEX('Country weights'!$B$6:$FB$133,MATCH(Goods!$BD127,'Country weights'!$A$6:$A$133,0),MATCH(Goods!BH$1,'Country weights'!$B$3:$FB$3,0)),"")</f>
        <v>3.0753930429406044E-2</v>
      </c>
      <c r="BI127" s="44">
        <f>IF(AND(ISNUMBER(G126),ISNUMBER(G127)),INDEX('Country weights'!$B$6:$FB$133,MATCH(Goods!$BD127,'Country weights'!$A$6:$A$133,0),MATCH(Goods!BI$1,'Country weights'!$B$3:$FB$3,0)),"")</f>
        <v>3.1322599869091166E-3</v>
      </c>
      <c r="BJ127" s="44">
        <f>IF(AND(ISNUMBER(H126),ISNUMBER(H127)),INDEX('Country weights'!$B$6:$FB$133,MATCH(Goods!$BD127,'Country weights'!$A$6:$A$133,0),MATCH(Goods!BJ$1,'Country weights'!$B$3:$FB$3,0)),"")</f>
        <v>1.4890497542877999E-2</v>
      </c>
      <c r="BK127" s="44">
        <f>IF(AND(ISNUMBER(I126),ISNUMBER(I127)),INDEX('Country weights'!$B$6:$FB$133,MATCH(Goods!$BD127,'Country weights'!$A$6:$A$133,0),MATCH(Goods!BK$1,'Country weights'!$B$3:$FB$3,0)),"")</f>
        <v>1.4696810233077963E-2</v>
      </c>
      <c r="BL127" s="44">
        <f>IF(AND(ISNUMBER(J126),ISNUMBER(J127)),INDEX('Country weights'!$B$6:$FB$133,MATCH(Goods!$BD127,'Country weights'!$A$6:$A$133,0),MATCH(Goods!BL$1,'Country weights'!$B$3:$FB$3,0)),"")</f>
        <v>5.0861708354246974E-3</v>
      </c>
      <c r="BM127" s="44">
        <f>IF(AND(ISNUMBER(K126),ISNUMBER(K127)),INDEX('Country weights'!$B$6:$FB$133,MATCH(Goods!$BD127,'Country weights'!$A$6:$A$133,0),MATCH(Goods!BM$1,'Country weights'!$B$3:$FB$3,0)),"")</f>
        <v>2.7745996149700112E-2</v>
      </c>
      <c r="BN127" s="44">
        <f>IF(AND(ISNUMBER(L126),ISNUMBER(L127)),INDEX('Country weights'!$B$6:$FB$133,MATCH(Goods!$BD127,'Country weights'!$A$6:$A$133,0),MATCH(Goods!BN$1,'Country weights'!$B$3:$FB$3,0)),"")</f>
        <v>2.4906285895354785E-3</v>
      </c>
      <c r="BO127" s="44">
        <f>IF(AND(ISNUMBER(M126),ISNUMBER(M127)),INDEX('Country weights'!$B$6:$FB$133,MATCH(Goods!$BD127,'Country weights'!$A$6:$A$133,0),MATCH(Goods!BO$1,'Country weights'!$B$3:$FB$3,0)),"")</f>
        <v>9.7440302015152809E-3</v>
      </c>
      <c r="BP127" s="44">
        <f>IF(AND(ISNUMBER(N126),ISNUMBER(N127)),INDEX('Country weights'!$B$6:$FB$133,MATCH(Goods!$BD127,'Country weights'!$A$6:$A$133,0),MATCH(Goods!BP$1,'Country weights'!$B$3:$FB$3,0)),"")</f>
        <v>7.3366311381828885E-3</v>
      </c>
      <c r="BQ127" s="44">
        <f>IF(AND(ISNUMBER(O126),ISNUMBER(O127)),INDEX('Country weights'!$B$6:$FB$133,MATCH(Goods!$BD127,'Country weights'!$A$6:$A$133,0),MATCH(Goods!BQ$1,'Country weights'!$B$3:$FB$3,0)),"")</f>
        <v>6.566867421691735E-3</v>
      </c>
      <c r="BR127" s="44">
        <f>IF(AND(ISNUMBER(P126),ISNUMBER(P127)),INDEX('Country weights'!$B$6:$FB$133,MATCH(Goods!$BD127,'Country weights'!$A$6:$A$133,0),MATCH(Goods!BR$1,'Country weights'!$B$3:$FB$3,0)),"")</f>
        <v>1.3341003889268378E-2</v>
      </c>
      <c r="BS127" s="44">
        <f>IF(AND(ISNUMBER(Q126),ISNUMBER(Q127)),INDEX('Country weights'!$B$6:$FB$133,MATCH(Goods!$BD127,'Country weights'!$A$6:$A$133,0),MATCH(Goods!BS$1,'Country weights'!$B$3:$FB$3,0)),"")</f>
        <v>1.0383998724858593E-2</v>
      </c>
      <c r="BT127" s="44">
        <f>IF(AND(ISNUMBER(R126),ISNUMBER(R127)),INDEX('Country weights'!$B$6:$FB$133,MATCH(Goods!$BD127,'Country weights'!$A$6:$A$133,0),MATCH(Goods!BT$1,'Country weights'!$B$3:$FB$3,0)),"")</f>
        <v>7.0111116949858575E-3</v>
      </c>
      <c r="BU127" s="44">
        <f>IF(AND(ISNUMBER(S126),ISNUMBER(S127)),INDEX('Country weights'!$B$6:$FB$133,MATCH(Goods!$BD127,'Country weights'!$A$6:$A$133,0),MATCH(Goods!BU$1,'Country weights'!$B$3:$FB$3,0)),"")</f>
        <v>2.3899941422765286E-2</v>
      </c>
      <c r="BV127" s="44">
        <f>IF(AND(ISNUMBER(T126),ISNUMBER(T127)),INDEX('Country weights'!$B$6:$FB$133,MATCH(Goods!$BD127,'Country weights'!$A$6:$A$133,0),MATCH(Goods!BV$1,'Country weights'!$B$3:$FB$3,0)),"")</f>
        <v>1.8350187887914166E-2</v>
      </c>
      <c r="BW127" s="44">
        <f>IF(AND(ISNUMBER(U126),ISNUMBER(U127)),INDEX('Country weights'!$B$6:$FB$133,MATCH(Goods!$BD127,'Country weights'!$A$6:$A$133,0),MATCH(Goods!BW$1,'Country weights'!$B$3:$FB$3,0)),"")</f>
        <v>3.6228062890700873E-2</v>
      </c>
      <c r="BX127" s="44">
        <f>IF(AND(ISNUMBER(V126),ISNUMBER(V127)),INDEX('Country weights'!$B$6:$FB$133,MATCH(Goods!$BD127,'Country weights'!$A$6:$A$133,0),MATCH(Goods!BX$1,'Country weights'!$B$3:$FB$3,0)),"")</f>
        <v>3.4695779493727853E-2</v>
      </c>
      <c r="BY127" s="44">
        <f>IF(AND(ISNUMBER(W126),ISNUMBER(W127)),INDEX('Country weights'!$B$6:$FB$133,MATCH(Goods!$BD127,'Country weights'!$A$6:$A$133,0),MATCH(Goods!BY$1,'Country weights'!$B$3:$FB$3,0)),"")</f>
        <v>3.1351962780658223E-2</v>
      </c>
      <c r="BZ127" s="44">
        <f>IF(AND(ISNUMBER(X126),ISNUMBER(X127)),INDEX('Country weights'!$B$6:$FB$133,MATCH(Goods!$BD127,'Country weights'!$A$6:$A$133,0),MATCH(Goods!BZ$1,'Country weights'!$B$3:$FB$3,0)),"")</f>
        <v>2.0113569455634937E-2</v>
      </c>
      <c r="CA127" s="44">
        <f>IF(AND(ISNUMBER(Y126),ISNUMBER(Y127)),INDEX('Country weights'!$B$6:$FB$133,MATCH(Goods!$BD127,'Country weights'!$A$6:$A$133,0),MATCH(Goods!CA$1,'Country weights'!$B$3:$FB$3,0)),"")</f>
        <v>3.8004359837306857E-2</v>
      </c>
      <c r="CB127" s="44">
        <f>IF(AND(ISNUMBER(Z126),ISNUMBER(Z127)),INDEX('Country weights'!$B$6:$FB$133,MATCH(Goods!$BD127,'Country weights'!$A$6:$A$133,0),MATCH(Goods!CB$1,'Country weights'!$B$3:$FB$3,0)),"")</f>
        <v>1.1430445690970069E-2</v>
      </c>
      <c r="CC127" s="44">
        <f>IF(AND(ISNUMBER(AA126),ISNUMBER(AA127)),INDEX('Country weights'!$B$6:$FB$133,MATCH(Goods!$BD127,'Country weights'!$A$6:$A$133,0),MATCH(Goods!CC$1,'Country weights'!$B$3:$FB$3,0)),"")</f>
        <v>6.2824002360301508E-3</v>
      </c>
      <c r="CD127" s="46">
        <f t="shared" si="163"/>
        <v>0.63569132846559573</v>
      </c>
      <c r="CF127" s="39">
        <f t="shared" si="164"/>
        <v>45382</v>
      </c>
      <c r="CG127" s="45">
        <f t="shared" si="165"/>
        <v>0.26559338027169399</v>
      </c>
      <c r="CH127" s="45">
        <f t="shared" si="112"/>
        <v>7.329716123487548E-2</v>
      </c>
      <c r="CI127" s="45">
        <f t="shared" si="113"/>
        <v>7.3502502402383749E-2</v>
      </c>
      <c r="CJ127" s="45">
        <f t="shared" si="114"/>
        <v>4.8378716292447395E-2</v>
      </c>
      <c r="CK127" s="45">
        <f t="shared" si="115"/>
        <v>4.9273284794833219E-3</v>
      </c>
      <c r="CL127" s="45">
        <f t="shared" si="116"/>
        <v>2.3424100465268324E-2</v>
      </c>
      <c r="CM127" s="45">
        <f t="shared" si="117"/>
        <v>2.3119412795125725E-2</v>
      </c>
      <c r="CN127" s="45">
        <f t="shared" si="118"/>
        <v>8.001007104661121E-3</v>
      </c>
      <c r="CO127" s="45">
        <f t="shared" si="119"/>
        <v>4.3646963403877477E-2</v>
      </c>
      <c r="CP127" s="45">
        <f t="shared" si="120"/>
        <v>3.9179842134188774E-3</v>
      </c>
      <c r="CQ127" s="45">
        <f t="shared" si="121"/>
        <v>1.5328241498959881E-2</v>
      </c>
      <c r="CR127" s="45">
        <f t="shared" si="122"/>
        <v>1.1541184863873686E-2</v>
      </c>
      <c r="CS127" s="45">
        <f t="shared" si="123"/>
        <v>1.0330276861794789E-2</v>
      </c>
      <c r="CT127" s="45">
        <f t="shared" si="124"/>
        <v>2.0986606693959971E-2</v>
      </c>
      <c r="CU127" s="45">
        <f t="shared" si="125"/>
        <v>1.6334969913657689E-2</v>
      </c>
      <c r="CV127" s="45">
        <f t="shared" si="126"/>
        <v>1.1029113314962116E-2</v>
      </c>
      <c r="CW127" s="45">
        <f t="shared" si="127"/>
        <v>3.7596771188390964E-2</v>
      </c>
      <c r="CX127" s="45">
        <f t="shared" si="128"/>
        <v>2.8866506535816773E-2</v>
      </c>
      <c r="CY127" s="45">
        <f t="shared" si="129"/>
        <v>5.6990022151390055E-2</v>
      </c>
      <c r="CZ127" s="45">
        <f t="shared" si="130"/>
        <v>5.4579601671577035E-2</v>
      </c>
      <c r="DA127" s="45">
        <f t="shared" si="131"/>
        <v>4.9319475312545533E-2</v>
      </c>
      <c r="DB127" s="45">
        <f t="shared" si="132"/>
        <v>3.1640465356329778E-2</v>
      </c>
      <c r="DC127" s="45">
        <f t="shared" si="133"/>
        <v>5.9784298031939714E-2</v>
      </c>
      <c r="DD127" s="45">
        <f t="shared" si="134"/>
        <v>1.7981125711688382E-2</v>
      </c>
      <c r="DE127" s="45">
        <f t="shared" si="135"/>
        <v>9.8827842298782609E-3</v>
      </c>
      <c r="DF127" s="46">
        <f t="shared" si="166"/>
        <v>1.0000000000000002</v>
      </c>
      <c r="DG127" s="47">
        <f>SUMPRODUCT(AD127:BB127,CG127:DE127,'Sector weights'!B114:Z114)</f>
        <v>1.0933231966415691</v>
      </c>
      <c r="DI127" s="45">
        <f>IF(AND(ISNUMBER(C126),ISNUMBER(C127)),CG127*'Sector weights'!B114,"")</f>
        <v>0.21622624205248098</v>
      </c>
      <c r="DJ127" s="45">
        <f>IF(AND(ISNUMBER(D126),ISNUMBER(D127)),CH127*'Sector weights'!C114,"")</f>
        <v>4.9547030664432556E-2</v>
      </c>
      <c r="DK127" s="45">
        <f>IF(AND(ISNUMBER(E126),ISNUMBER(E127)),CI127*'Sector weights'!D114,"")</f>
        <v>5.4718214453082656E-2</v>
      </c>
      <c r="DL127" s="45">
        <f>IF(AND(ISNUMBER(F126),ISNUMBER(F127)),CJ127*'Sector weights'!E114,"")</f>
        <v>3.7733002295539067E-2</v>
      </c>
      <c r="DM127" s="45">
        <f>IF(AND(ISNUMBER(G126),ISNUMBER(G127)),CK127*'Sector weights'!F114,"")</f>
        <v>3.7144233576130673E-3</v>
      </c>
      <c r="DN127" s="45">
        <f>IF(AND(ISNUMBER(H126),ISNUMBER(H127)),CL127*'Sector weights'!G114,"")</f>
        <v>1.7077389912773553E-2</v>
      </c>
      <c r="DO127" s="45">
        <f>IF(AND(ISNUMBER(I126),ISNUMBER(I127)),CM127*'Sector weights'!H114,"")</f>
        <v>1.8626403793109401E-2</v>
      </c>
      <c r="DP127" s="45">
        <f>IF(AND(ISNUMBER(J126),ISNUMBER(J127)),CN127*'Sector weights'!I114,"")</f>
        <v>6.7396952744308179E-3</v>
      </c>
      <c r="DQ127" s="45">
        <f>IF(AND(ISNUMBER(K126),ISNUMBER(K127)),CO127*'Sector weights'!J114,"")</f>
        <v>4.0617547166615781E-2</v>
      </c>
      <c r="DR127" s="45">
        <f>IF(AND(ISNUMBER(L126),ISNUMBER(L127)),CP127*'Sector weights'!K114,"")</f>
        <v>3.3108415577695321E-3</v>
      </c>
      <c r="DS127" s="45">
        <f>IF(AND(ISNUMBER(M126),ISNUMBER(M127)),CQ127*'Sector weights'!L114,"")</f>
        <v>1.266128419514821E-2</v>
      </c>
      <c r="DT127" s="45">
        <f>IF(AND(ISNUMBER(N126),ISNUMBER(N127)),CR127*'Sector weights'!M114,"")</f>
        <v>9.4981750982474911E-3</v>
      </c>
      <c r="DU127" s="45">
        <f>IF(AND(ISNUMBER(O126),ISNUMBER(O127)),CS127*'Sector weights'!N114,"")</f>
        <v>8.096995936768046E-3</v>
      </c>
      <c r="DV127" s="45">
        <f>IF(AND(ISNUMBER(P126),ISNUMBER(P127)),CT127*'Sector weights'!O114,"")</f>
        <v>1.2397180047123662E-2</v>
      </c>
      <c r="DW127" s="45">
        <f>IF(AND(ISNUMBER(Q126),ISNUMBER(Q127)),CU127*'Sector weights'!P114,"")</f>
        <v>8.7294695287983785E-3</v>
      </c>
      <c r="DX127" s="45">
        <f>IF(AND(ISNUMBER(R126),ISNUMBER(R127)),CV127*'Sector weights'!Q114,"")</f>
        <v>7.1019321960246271E-3</v>
      </c>
      <c r="DY127" s="45">
        <f>IF(AND(ISNUMBER(S126),ISNUMBER(S127)),CW127*'Sector weights'!R114,"")</f>
        <v>2.417467551878014E-2</v>
      </c>
      <c r="DZ127" s="45">
        <f>IF(AND(ISNUMBER(T126),ISNUMBER(T127)),CX127*'Sector weights'!S114,"")</f>
        <v>2.4594155731144443E-2</v>
      </c>
      <c r="EA127" s="45">
        <f>IF(AND(ISNUMBER(U126),ISNUMBER(U127)),CY127*'Sector weights'!T114,"")</f>
        <v>5.0063910263530159E-2</v>
      </c>
      <c r="EB127" s="45">
        <f>IF(AND(ISNUMBER(V126),ISNUMBER(V127)),CZ127*'Sector weights'!U114,"")</f>
        <v>4.2896675189136022E-2</v>
      </c>
      <c r="EC127" s="45">
        <f>IF(AND(ISNUMBER(W126),ISNUMBER(W127)),DA127*'Sector weights'!V114,"")</f>
        <v>2.6460106361556854E-2</v>
      </c>
      <c r="ED127" s="45">
        <f>IF(AND(ISNUMBER(X126),ISNUMBER(X127)),DB127*'Sector weights'!W114,"")</f>
        <v>2.5731597406436237E-2</v>
      </c>
      <c r="EE127" s="45">
        <f>IF(AND(ISNUMBER(Y126),ISNUMBER(Y127)),DC127*'Sector weights'!X114,"")</f>
        <v>5.1883733451126623E-2</v>
      </c>
      <c r="EF127" s="45">
        <f>IF(AND(ISNUMBER(Z126),ISNUMBER(Z127)),DD127*'Sector weights'!Y114,"")</f>
        <v>1.4511827862395989E-2</v>
      </c>
      <c r="EG127" s="45">
        <f>IF(AND(ISNUMBER(AA126),ISNUMBER(AA127)),DE127*'Sector weights'!Z114,"")</f>
        <v>7.393628266480913E-3</v>
      </c>
      <c r="EH127" s="46">
        <f t="shared" si="167"/>
        <v>0.77450613758054521</v>
      </c>
      <c r="EI127" s="47">
        <f t="shared" si="168"/>
        <v>1.0933231966415695</v>
      </c>
      <c r="EK127" s="39">
        <f t="shared" si="169"/>
        <v>45382</v>
      </c>
      <c r="EL127" s="45">
        <f t="shared" si="170"/>
        <v>0.27917950750906012</v>
      </c>
      <c r="EM127" s="45">
        <f t="shared" si="136"/>
        <v>6.3972418371287448E-2</v>
      </c>
      <c r="EN127" s="45">
        <f t="shared" si="137"/>
        <v>7.0649168286793865E-2</v>
      </c>
      <c r="EO127" s="45">
        <f t="shared" si="138"/>
        <v>4.8718790548790199E-2</v>
      </c>
      <c r="EP127" s="45">
        <f t="shared" si="139"/>
        <v>4.7958604553043765E-3</v>
      </c>
      <c r="EQ127" s="45">
        <f t="shared" si="140"/>
        <v>2.2049392618270349E-2</v>
      </c>
      <c r="ER127" s="45">
        <f t="shared" si="141"/>
        <v>2.4049394690784279E-2</v>
      </c>
      <c r="ES127" s="45">
        <f t="shared" si="142"/>
        <v>8.7019262306748599E-3</v>
      </c>
      <c r="ET127" s="45">
        <f t="shared" si="143"/>
        <v>5.2443157253084696E-2</v>
      </c>
      <c r="EU127" s="45">
        <f t="shared" si="144"/>
        <v>4.2747776900931523E-3</v>
      </c>
      <c r="EV127" s="45">
        <f t="shared" si="145"/>
        <v>1.6347558244922872E-2</v>
      </c>
      <c r="EW127" s="45">
        <f t="shared" si="146"/>
        <v>1.2263524635090091E-2</v>
      </c>
      <c r="EX127" s="45">
        <f t="shared" si="147"/>
        <v>1.0454398672761963E-2</v>
      </c>
      <c r="EY127" s="45">
        <f t="shared" si="148"/>
        <v>1.6006561401631772E-2</v>
      </c>
      <c r="EZ127" s="45">
        <f t="shared" si="149"/>
        <v>1.12710140116747E-2</v>
      </c>
      <c r="FA127" s="45">
        <f t="shared" si="150"/>
        <v>9.1696267484853312E-3</v>
      </c>
      <c r="FB127" s="45">
        <f t="shared" si="151"/>
        <v>3.1213019943649035E-2</v>
      </c>
      <c r="FC127" s="45">
        <f t="shared" si="152"/>
        <v>3.1754629870298166E-2</v>
      </c>
      <c r="FD127" s="45">
        <f t="shared" si="153"/>
        <v>6.4639785063451138E-2</v>
      </c>
      <c r="FE127" s="45">
        <f t="shared" si="154"/>
        <v>5.5385842807055816E-2</v>
      </c>
      <c r="FF127" s="45">
        <f t="shared" si="155"/>
        <v>3.4163843354701781E-2</v>
      </c>
      <c r="FG127" s="45">
        <f t="shared" si="156"/>
        <v>3.3223232403061832E-2</v>
      </c>
      <c r="FH127" s="45">
        <f t="shared" si="157"/>
        <v>6.6989441314441414E-2</v>
      </c>
      <c r="FI127" s="45">
        <f t="shared" si="158"/>
        <v>1.873687910044073E-2</v>
      </c>
      <c r="FJ127" s="45">
        <f t="shared" si="159"/>
        <v>9.5462487741900023E-3</v>
      </c>
      <c r="FK127" s="46">
        <f t="shared" si="171"/>
        <v>1</v>
      </c>
      <c r="FL127" s="47">
        <f t="shared" si="172"/>
        <v>1.4116391640961894</v>
      </c>
    </row>
    <row r="128" spans="1:168" x14ac:dyDescent="0.2">
      <c r="A128" t="s">
        <v>712</v>
      </c>
      <c r="B128" s="11">
        <v>45473</v>
      </c>
      <c r="C128" s="2">
        <v>2949.9</v>
      </c>
      <c r="D128" s="3">
        <v>158822</v>
      </c>
      <c r="E128" s="9">
        <v>80648.100000000006</v>
      </c>
      <c r="F128" s="3">
        <v>625168</v>
      </c>
      <c r="G128" s="3">
        <v>17459</v>
      </c>
      <c r="H128" s="2">
        <v>114658</v>
      </c>
      <c r="I128" s="2">
        <v>1465941</v>
      </c>
      <c r="J128" s="2">
        <v>12257153.800000001</v>
      </c>
      <c r="K128" s="2">
        <v>2719402.5386392567</v>
      </c>
      <c r="L128" s="9">
        <v>17101.8603</v>
      </c>
      <c r="M128" s="3">
        <v>871460</v>
      </c>
      <c r="N128" s="9">
        <v>9144.1970000000001</v>
      </c>
      <c r="O128" s="2">
        <v>115764</v>
      </c>
      <c r="P128" s="2">
        <v>35498.300000000003</v>
      </c>
      <c r="Q128" s="3">
        <v>187149</v>
      </c>
      <c r="R128" s="3">
        <v>258518</v>
      </c>
      <c r="S128" s="2">
        <v>63534.400000000001</v>
      </c>
      <c r="T128" s="2">
        <v>301136.8</v>
      </c>
      <c r="U128" s="3">
        <v>1184496</v>
      </c>
      <c r="V128" s="2">
        <v>151678</v>
      </c>
      <c r="W128" s="2">
        <v>136113.5</v>
      </c>
      <c r="X128" s="3">
        <v>2301963.1274893675</v>
      </c>
      <c r="Y128" s="2">
        <v>547920</v>
      </c>
      <c r="Z128" s="3">
        <v>212520</v>
      </c>
      <c r="AA128" s="3">
        <v>1561185</v>
      </c>
      <c r="AC128" s="43">
        <f t="shared" si="160"/>
        <v>45473</v>
      </c>
      <c r="AD128" s="45">
        <f t="shared" si="161"/>
        <v>2.0338279547577054</v>
      </c>
      <c r="AE128" s="45">
        <f t="shared" si="88"/>
        <v>9.1837786928634877</v>
      </c>
      <c r="AF128" s="45">
        <f t="shared" si="89"/>
        <v>2.429405870048118</v>
      </c>
      <c r="AG128" s="45">
        <f t="shared" si="90"/>
        <v>0.78608139392415399</v>
      </c>
      <c r="AH128" s="45">
        <f t="shared" si="91"/>
        <v>-0.76166657193201814</v>
      </c>
      <c r="AI128" s="45">
        <f t="shared" si="92"/>
        <v>-0.51193946966541226</v>
      </c>
      <c r="AJ128" s="45">
        <f t="shared" si="93"/>
        <v>-3.5724998223978677</v>
      </c>
      <c r="AK128" s="45">
        <f t="shared" si="94"/>
        <v>1.029619605464549</v>
      </c>
      <c r="AL128" s="45">
        <f t="shared" si="95"/>
        <v>1.8849683580657084</v>
      </c>
      <c r="AM128" s="45">
        <f t="shared" si="96"/>
        <v>3.1030777189294145</v>
      </c>
      <c r="AN128" s="45">
        <f t="shared" si="97"/>
        <v>0.31182697919196478</v>
      </c>
      <c r="AO128" s="45">
        <f t="shared" si="98"/>
        <v>-1.0230750680072842</v>
      </c>
      <c r="AP128" s="45">
        <f t="shared" si="99"/>
        <v>1.8179899205783778</v>
      </c>
      <c r="AQ128" s="45">
        <f t="shared" si="100"/>
        <v>-0.155539804689242</v>
      </c>
      <c r="AR128" s="45">
        <f t="shared" si="101"/>
        <v>0.10537464161923804</v>
      </c>
      <c r="AS128" s="45">
        <f t="shared" si="102"/>
        <v>5.0984441634787103</v>
      </c>
      <c r="AT128" s="45">
        <f t="shared" si="103"/>
        <v>-12.880410488181459</v>
      </c>
      <c r="AU128" s="45">
        <f t="shared" si="104"/>
        <v>1.9550565525796593</v>
      </c>
      <c r="AV128" s="45">
        <f t="shared" si="105"/>
        <v>-0.45114399628864987</v>
      </c>
      <c r="AW128" s="45">
        <f t="shared" si="106"/>
        <v>1.7822188789448079</v>
      </c>
      <c r="AX128" s="45">
        <f t="shared" si="107"/>
        <v>-6.967264867657752E-2</v>
      </c>
      <c r="AY128" s="45">
        <f t="shared" si="108"/>
        <v>4.1988139946685932</v>
      </c>
      <c r="AZ128" s="45">
        <f t="shared" si="109"/>
        <v>2.9269329983085957</v>
      </c>
      <c r="BA128" s="45">
        <f t="shared" si="110"/>
        <v>1.4589619218577043</v>
      </c>
      <c r="BB128" s="45">
        <f t="shared" si="111"/>
        <v>-0.86807936725643575</v>
      </c>
      <c r="BD128" s="39">
        <f t="shared" si="162"/>
        <v>45473</v>
      </c>
      <c r="BE128" s="44">
        <f>IF(AND(ISNUMBER(C127),ISNUMBER(C128)),INDEX('Country weights'!$B$6:$FB$133,MATCH(Goods!$BD128,'Country weights'!$A$6:$A$133,0),MATCH(Goods!BE$1,'Country weights'!$B$3:$FB$3,0)),"")</f>
        <v>0.16883540873658129</v>
      </c>
      <c r="BF128" s="44">
        <f>IF(AND(ISNUMBER(D127),ISNUMBER(D128)),INDEX('Country weights'!$B$6:$FB$133,MATCH(Goods!$BD128,'Country weights'!$A$6:$A$133,0),MATCH(Goods!BF$1,'Country weights'!$B$3:$FB$3,0)),"")</f>
        <v>4.6594369798154962E-2</v>
      </c>
      <c r="BG128" s="44">
        <f>IF(AND(ISNUMBER(E127),ISNUMBER(E128)),INDEX('Country weights'!$B$6:$FB$133,MATCH(Goods!$BD128,'Country weights'!$A$6:$A$133,0),MATCH(Goods!BG$1,'Country weights'!$B$3:$FB$3,0)),"")</f>
        <v>4.6724903397716969E-2</v>
      </c>
      <c r="BH128" s="44">
        <f>IF(AND(ISNUMBER(F127),ISNUMBER(F128)),INDEX('Country weights'!$B$6:$FB$133,MATCH(Goods!$BD128,'Country weights'!$A$6:$A$133,0),MATCH(Goods!BH$1,'Country weights'!$B$3:$FB$3,0)),"")</f>
        <v>3.0753930429406044E-2</v>
      </c>
      <c r="BI128" s="44">
        <f>IF(AND(ISNUMBER(G127),ISNUMBER(G128)),INDEX('Country weights'!$B$6:$FB$133,MATCH(Goods!$BD128,'Country weights'!$A$6:$A$133,0),MATCH(Goods!BI$1,'Country weights'!$B$3:$FB$3,0)),"")</f>
        <v>3.1322599869091166E-3</v>
      </c>
      <c r="BJ128" s="44">
        <f>IF(AND(ISNUMBER(H127),ISNUMBER(H128)),INDEX('Country weights'!$B$6:$FB$133,MATCH(Goods!$BD128,'Country weights'!$A$6:$A$133,0),MATCH(Goods!BJ$1,'Country weights'!$B$3:$FB$3,0)),"")</f>
        <v>1.4890497542877999E-2</v>
      </c>
      <c r="BK128" s="44">
        <f>IF(AND(ISNUMBER(I127),ISNUMBER(I128)),INDEX('Country weights'!$B$6:$FB$133,MATCH(Goods!$BD128,'Country weights'!$A$6:$A$133,0),MATCH(Goods!BK$1,'Country weights'!$B$3:$FB$3,0)),"")</f>
        <v>1.4696810233077963E-2</v>
      </c>
      <c r="BL128" s="44">
        <f>IF(AND(ISNUMBER(J127),ISNUMBER(J128)),INDEX('Country weights'!$B$6:$FB$133,MATCH(Goods!$BD128,'Country weights'!$A$6:$A$133,0),MATCH(Goods!BL$1,'Country weights'!$B$3:$FB$3,0)),"")</f>
        <v>5.0861708354246974E-3</v>
      </c>
      <c r="BM128" s="44">
        <f>IF(AND(ISNUMBER(K127),ISNUMBER(K128)),INDEX('Country weights'!$B$6:$FB$133,MATCH(Goods!$BD128,'Country weights'!$A$6:$A$133,0),MATCH(Goods!BM$1,'Country weights'!$B$3:$FB$3,0)),"")</f>
        <v>2.7745996149700112E-2</v>
      </c>
      <c r="BN128" s="44">
        <f>IF(AND(ISNUMBER(L127),ISNUMBER(L128)),INDEX('Country weights'!$B$6:$FB$133,MATCH(Goods!$BD128,'Country weights'!$A$6:$A$133,0),MATCH(Goods!BN$1,'Country weights'!$B$3:$FB$3,0)),"")</f>
        <v>2.4906285895354785E-3</v>
      </c>
      <c r="BO128" s="44">
        <f>IF(AND(ISNUMBER(M127),ISNUMBER(M128)),INDEX('Country weights'!$B$6:$FB$133,MATCH(Goods!$BD128,'Country weights'!$A$6:$A$133,0),MATCH(Goods!BO$1,'Country weights'!$B$3:$FB$3,0)),"")</f>
        <v>9.7440302015152809E-3</v>
      </c>
      <c r="BP128" s="44">
        <f>IF(AND(ISNUMBER(N127),ISNUMBER(N128)),INDEX('Country weights'!$B$6:$FB$133,MATCH(Goods!$BD128,'Country weights'!$A$6:$A$133,0),MATCH(Goods!BP$1,'Country weights'!$B$3:$FB$3,0)),"")</f>
        <v>7.3366311381828885E-3</v>
      </c>
      <c r="BQ128" s="44">
        <f>IF(AND(ISNUMBER(O127),ISNUMBER(O128)),INDEX('Country weights'!$B$6:$FB$133,MATCH(Goods!$BD128,'Country weights'!$A$6:$A$133,0),MATCH(Goods!BQ$1,'Country weights'!$B$3:$FB$3,0)),"")</f>
        <v>6.566867421691735E-3</v>
      </c>
      <c r="BR128" s="44">
        <f>IF(AND(ISNUMBER(P127),ISNUMBER(P128)),INDEX('Country weights'!$B$6:$FB$133,MATCH(Goods!$BD128,'Country weights'!$A$6:$A$133,0),MATCH(Goods!BR$1,'Country weights'!$B$3:$FB$3,0)),"")</f>
        <v>1.3341003889268378E-2</v>
      </c>
      <c r="BS128" s="44">
        <f>IF(AND(ISNUMBER(Q127),ISNUMBER(Q128)),INDEX('Country weights'!$B$6:$FB$133,MATCH(Goods!$BD128,'Country weights'!$A$6:$A$133,0),MATCH(Goods!BS$1,'Country weights'!$B$3:$FB$3,0)),"")</f>
        <v>1.0383998724858593E-2</v>
      </c>
      <c r="BT128" s="44">
        <f>IF(AND(ISNUMBER(R127),ISNUMBER(R128)),INDEX('Country weights'!$B$6:$FB$133,MATCH(Goods!$BD128,'Country weights'!$A$6:$A$133,0),MATCH(Goods!BT$1,'Country weights'!$B$3:$FB$3,0)),"")</f>
        <v>7.0111116949858575E-3</v>
      </c>
      <c r="BU128" s="44">
        <f>IF(AND(ISNUMBER(S127),ISNUMBER(S128)),INDEX('Country weights'!$B$6:$FB$133,MATCH(Goods!$BD128,'Country weights'!$A$6:$A$133,0),MATCH(Goods!BU$1,'Country weights'!$B$3:$FB$3,0)),"")</f>
        <v>2.3899941422765286E-2</v>
      </c>
      <c r="BV128" s="44">
        <f>IF(AND(ISNUMBER(T127),ISNUMBER(T128)),INDEX('Country weights'!$B$6:$FB$133,MATCH(Goods!$BD128,'Country weights'!$A$6:$A$133,0),MATCH(Goods!BV$1,'Country weights'!$B$3:$FB$3,0)),"")</f>
        <v>1.8350187887914166E-2</v>
      </c>
      <c r="BW128" s="44">
        <f>IF(AND(ISNUMBER(U127),ISNUMBER(U128)),INDEX('Country weights'!$B$6:$FB$133,MATCH(Goods!$BD128,'Country weights'!$A$6:$A$133,0),MATCH(Goods!BW$1,'Country weights'!$B$3:$FB$3,0)),"")</f>
        <v>3.6228062890700873E-2</v>
      </c>
      <c r="BX128" s="44">
        <f>IF(AND(ISNUMBER(V127),ISNUMBER(V128)),INDEX('Country weights'!$B$6:$FB$133,MATCH(Goods!$BD128,'Country weights'!$A$6:$A$133,0),MATCH(Goods!BX$1,'Country weights'!$B$3:$FB$3,0)),"")</f>
        <v>3.4695779493727853E-2</v>
      </c>
      <c r="BY128" s="44">
        <f>IF(AND(ISNUMBER(W127),ISNUMBER(W128)),INDEX('Country weights'!$B$6:$FB$133,MATCH(Goods!$BD128,'Country weights'!$A$6:$A$133,0),MATCH(Goods!BY$1,'Country weights'!$B$3:$FB$3,0)),"")</f>
        <v>3.1351962780658223E-2</v>
      </c>
      <c r="BZ128" s="44">
        <f>IF(AND(ISNUMBER(X127),ISNUMBER(X128)),INDEX('Country weights'!$B$6:$FB$133,MATCH(Goods!$BD128,'Country weights'!$A$6:$A$133,0),MATCH(Goods!BZ$1,'Country weights'!$B$3:$FB$3,0)),"")</f>
        <v>2.0113569455634937E-2</v>
      </c>
      <c r="CA128" s="44">
        <f>IF(AND(ISNUMBER(Y127),ISNUMBER(Y128)),INDEX('Country weights'!$B$6:$FB$133,MATCH(Goods!$BD128,'Country weights'!$A$6:$A$133,0),MATCH(Goods!CA$1,'Country weights'!$B$3:$FB$3,0)),"")</f>
        <v>3.8004359837306857E-2</v>
      </c>
      <c r="CB128" s="44">
        <f>IF(AND(ISNUMBER(Z127),ISNUMBER(Z128)),INDEX('Country weights'!$B$6:$FB$133,MATCH(Goods!$BD128,'Country weights'!$A$6:$A$133,0),MATCH(Goods!CB$1,'Country weights'!$B$3:$FB$3,0)),"")</f>
        <v>1.1430445690970069E-2</v>
      </c>
      <c r="CC128" s="44">
        <f>IF(AND(ISNUMBER(AA127),ISNUMBER(AA128)),INDEX('Country weights'!$B$6:$FB$133,MATCH(Goods!$BD128,'Country weights'!$A$6:$A$133,0),MATCH(Goods!CC$1,'Country weights'!$B$3:$FB$3,0)),"")</f>
        <v>6.2824002360301508E-3</v>
      </c>
      <c r="CD128" s="46">
        <f t="shared" si="163"/>
        <v>0.63569132846559573</v>
      </c>
      <c r="CF128" s="39">
        <f t="shared" si="164"/>
        <v>45473</v>
      </c>
      <c r="CG128" s="45">
        <f t="shared" si="165"/>
        <v>0.26559338027169399</v>
      </c>
      <c r="CH128" s="45">
        <f t="shared" si="112"/>
        <v>7.329716123487548E-2</v>
      </c>
      <c r="CI128" s="45">
        <f t="shared" si="113"/>
        <v>7.3502502402383749E-2</v>
      </c>
      <c r="CJ128" s="45">
        <f t="shared" si="114"/>
        <v>4.8378716292447395E-2</v>
      </c>
      <c r="CK128" s="45">
        <f t="shared" si="115"/>
        <v>4.9273284794833219E-3</v>
      </c>
      <c r="CL128" s="45">
        <f t="shared" si="116"/>
        <v>2.3424100465268324E-2</v>
      </c>
      <c r="CM128" s="45">
        <f t="shared" si="117"/>
        <v>2.3119412795125725E-2</v>
      </c>
      <c r="CN128" s="45">
        <f t="shared" si="118"/>
        <v>8.001007104661121E-3</v>
      </c>
      <c r="CO128" s="45">
        <f t="shared" si="119"/>
        <v>4.3646963403877477E-2</v>
      </c>
      <c r="CP128" s="45">
        <f t="shared" si="120"/>
        <v>3.9179842134188774E-3</v>
      </c>
      <c r="CQ128" s="45">
        <f t="shared" si="121"/>
        <v>1.5328241498959881E-2</v>
      </c>
      <c r="CR128" s="45">
        <f t="shared" si="122"/>
        <v>1.1541184863873686E-2</v>
      </c>
      <c r="CS128" s="45">
        <f t="shared" si="123"/>
        <v>1.0330276861794789E-2</v>
      </c>
      <c r="CT128" s="45">
        <f t="shared" si="124"/>
        <v>2.0986606693959971E-2</v>
      </c>
      <c r="CU128" s="45">
        <f t="shared" si="125"/>
        <v>1.6334969913657689E-2</v>
      </c>
      <c r="CV128" s="45">
        <f t="shared" si="126"/>
        <v>1.1029113314962116E-2</v>
      </c>
      <c r="CW128" s="45">
        <f t="shared" si="127"/>
        <v>3.7596771188390964E-2</v>
      </c>
      <c r="CX128" s="45">
        <f t="shared" si="128"/>
        <v>2.8866506535816773E-2</v>
      </c>
      <c r="CY128" s="45">
        <f t="shared" si="129"/>
        <v>5.6990022151390055E-2</v>
      </c>
      <c r="CZ128" s="45">
        <f t="shared" si="130"/>
        <v>5.4579601671577035E-2</v>
      </c>
      <c r="DA128" s="45">
        <f t="shared" si="131"/>
        <v>4.9319475312545533E-2</v>
      </c>
      <c r="DB128" s="45">
        <f t="shared" si="132"/>
        <v>3.1640465356329778E-2</v>
      </c>
      <c r="DC128" s="45">
        <f t="shared" si="133"/>
        <v>5.9784298031939714E-2</v>
      </c>
      <c r="DD128" s="45">
        <f t="shared" si="134"/>
        <v>1.7981125711688382E-2</v>
      </c>
      <c r="DE128" s="45">
        <f t="shared" si="135"/>
        <v>9.8827842298782609E-3</v>
      </c>
      <c r="DF128" s="46">
        <f t="shared" si="166"/>
        <v>1.0000000000000002</v>
      </c>
      <c r="DG128" s="47">
        <f>SUMPRODUCT(AD128:BB128,CG128:DE128,'Sector weights'!B115:Z115)</f>
        <v>1.1657392379651581</v>
      </c>
      <c r="DI128" s="45">
        <f>IF(AND(ISNUMBER(C127),ISNUMBER(C128)),CG128*'Sector weights'!B115,"")</f>
        <v>0.21638918464238252</v>
      </c>
      <c r="DJ128" s="45">
        <f>IF(AND(ISNUMBER(D127),ISNUMBER(D128)),CH128*'Sector weights'!C115,"")</f>
        <v>4.8711959414602095E-2</v>
      </c>
      <c r="DK128" s="45">
        <f>IF(AND(ISNUMBER(E127),ISNUMBER(E128)),CI128*'Sector weights'!D115,"")</f>
        <v>5.3633989735199887E-2</v>
      </c>
      <c r="DL128" s="45">
        <f>IF(AND(ISNUMBER(F127),ISNUMBER(F128)),CJ128*'Sector weights'!E115,"")</f>
        <v>3.7734362109973968E-2</v>
      </c>
      <c r="DM128" s="45">
        <f>IF(AND(ISNUMBER(G127),ISNUMBER(G128)),CK128*'Sector weights'!F115,"")</f>
        <v>3.7611285117819366E-3</v>
      </c>
      <c r="DN128" s="45">
        <f>IF(AND(ISNUMBER(H127),ISNUMBER(H128)),CL128*'Sector weights'!G115,"")</f>
        <v>1.7313772554186056E-2</v>
      </c>
      <c r="DO128" s="45">
        <f>IF(AND(ISNUMBER(I127),ISNUMBER(I128)),CM128*'Sector weights'!H115,"")</f>
        <v>1.8610898681049318E-2</v>
      </c>
      <c r="DP128" s="45">
        <f>IF(AND(ISNUMBER(J127),ISNUMBER(J128)),CN128*'Sector weights'!I115,"")</f>
        <v>6.7433898855057553E-3</v>
      </c>
      <c r="DQ128" s="45">
        <f>IF(AND(ISNUMBER(K127),ISNUMBER(K128)),CO128*'Sector weights'!J115,"")</f>
        <v>4.0664224642252549E-2</v>
      </c>
      <c r="DR128" s="45">
        <f>IF(AND(ISNUMBER(L127),ISNUMBER(L128)),CP128*'Sector weights'!K115,"")</f>
        <v>3.3450591832460837E-3</v>
      </c>
      <c r="DS128" s="45">
        <f>IF(AND(ISNUMBER(M127),ISNUMBER(M128)),CQ128*'Sector weights'!L115,"")</f>
        <v>1.2683565925065813E-2</v>
      </c>
      <c r="DT128" s="45">
        <f>IF(AND(ISNUMBER(N127),ISNUMBER(N128)),CR128*'Sector weights'!M115,"")</f>
        <v>9.347846872297812E-3</v>
      </c>
      <c r="DU128" s="45">
        <f>IF(AND(ISNUMBER(O127),ISNUMBER(O128)),CS128*'Sector weights'!N115,"")</f>
        <v>8.3067455505831025E-3</v>
      </c>
      <c r="DV128" s="45">
        <f>IF(AND(ISNUMBER(P127),ISNUMBER(P128)),CT128*'Sector weights'!O115,"")</f>
        <v>1.2271407257665632E-2</v>
      </c>
      <c r="DW128" s="45">
        <f>IF(AND(ISNUMBER(Q127),ISNUMBER(Q128)),CU128*'Sector weights'!P115,"")</f>
        <v>8.6661727848227881E-3</v>
      </c>
      <c r="DX128" s="45">
        <f>IF(AND(ISNUMBER(R127),ISNUMBER(R128)),CV128*'Sector weights'!Q115,"")</f>
        <v>7.1041414012219545E-3</v>
      </c>
      <c r="DY128" s="45">
        <f>IF(AND(ISNUMBER(S127),ISNUMBER(S128)),CW128*'Sector weights'!R115,"")</f>
        <v>2.4631626601751964E-2</v>
      </c>
      <c r="DZ128" s="45">
        <f>IF(AND(ISNUMBER(T127),ISNUMBER(T128)),CX128*'Sector weights'!S115,"")</f>
        <v>2.4515052246786847E-2</v>
      </c>
      <c r="EA128" s="45">
        <f>IF(AND(ISNUMBER(U127),ISNUMBER(U128)),CY128*'Sector weights'!T115,"")</f>
        <v>4.9875643092979989E-2</v>
      </c>
      <c r="EB128" s="45">
        <f>IF(AND(ISNUMBER(V127),ISNUMBER(V128)),CZ128*'Sector weights'!U115,"")</f>
        <v>4.2956196807646549E-2</v>
      </c>
      <c r="EC128" s="45">
        <f>IF(AND(ISNUMBER(W127),ISNUMBER(W128)),DA128*'Sector weights'!V115,"")</f>
        <v>2.955953629137844E-2</v>
      </c>
      <c r="ED128" s="45">
        <f>IF(AND(ISNUMBER(X127),ISNUMBER(X128)),DB128*'Sector weights'!W115,"")</f>
        <v>2.5856782549472903E-2</v>
      </c>
      <c r="EE128" s="45">
        <f>IF(AND(ISNUMBER(Y127),ISNUMBER(Y128)),DC128*'Sector weights'!X115,"")</f>
        <v>5.185361149322712E-2</v>
      </c>
      <c r="EF128" s="45">
        <f>IF(AND(ISNUMBER(Z127),ISNUMBER(Z128)),DD128*'Sector weights'!Y115,"")</f>
        <v>1.4622531363964264E-2</v>
      </c>
      <c r="EG128" s="45">
        <f>IF(AND(ISNUMBER(AA127),ISNUMBER(AA128)),DE128*'Sector weights'!Z115,"")</f>
        <v>7.4751126942406137E-3</v>
      </c>
      <c r="EH128" s="46">
        <f t="shared" si="167"/>
        <v>0.77663394229328597</v>
      </c>
      <c r="EI128" s="47">
        <f t="shared" si="168"/>
        <v>1.1657392379651581</v>
      </c>
      <c r="EK128" s="39">
        <f t="shared" si="169"/>
        <v>45473</v>
      </c>
      <c r="EL128" s="45">
        <f t="shared" si="170"/>
        <v>0.27862442375801533</v>
      </c>
      <c r="EM128" s="45">
        <f t="shared" si="136"/>
        <v>6.2721903797769679E-2</v>
      </c>
      <c r="EN128" s="45">
        <f t="shared" si="137"/>
        <v>6.9059548925748199E-2</v>
      </c>
      <c r="EO128" s="45">
        <f t="shared" si="138"/>
        <v>4.858706277831476E-2</v>
      </c>
      <c r="EP128" s="45">
        <f t="shared" si="139"/>
        <v>4.8428587870829806E-3</v>
      </c>
      <c r="EQ128" s="45">
        <f t="shared" si="140"/>
        <v>2.2293350330608818E-2</v>
      </c>
      <c r="ER128" s="45">
        <f t="shared" si="141"/>
        <v>2.3963540179681136E-2</v>
      </c>
      <c r="ES128" s="45">
        <f t="shared" si="142"/>
        <v>8.6828420936554945E-3</v>
      </c>
      <c r="ET128" s="45">
        <f t="shared" si="143"/>
        <v>5.2359576922658135E-2</v>
      </c>
      <c r="EU128" s="45">
        <f t="shared" si="144"/>
        <v>4.3071246324473218E-3</v>
      </c>
      <c r="EV128" s="45">
        <f t="shared" si="145"/>
        <v>1.6331459693369962E-2</v>
      </c>
      <c r="EW128" s="45">
        <f t="shared" si="146"/>
        <v>1.2036361486719204E-2</v>
      </c>
      <c r="EX128" s="45">
        <f t="shared" si="147"/>
        <v>1.0695831199515312E-2</v>
      </c>
      <c r="EY128" s="45">
        <f t="shared" si="148"/>
        <v>1.5800760936909308E-2</v>
      </c>
      <c r="EZ128" s="45">
        <f t="shared" si="149"/>
        <v>1.1158632546026578E-2</v>
      </c>
      <c r="FA128" s="45">
        <f t="shared" si="150"/>
        <v>9.1473485954585865E-3</v>
      </c>
      <c r="FB128" s="45">
        <f t="shared" si="151"/>
        <v>3.1715877017966007E-2</v>
      </c>
      <c r="FC128" s="45">
        <f t="shared" si="152"/>
        <v>3.1565774957501208E-2</v>
      </c>
      <c r="FD128" s="45">
        <f t="shared" si="153"/>
        <v>6.4220272095891845E-2</v>
      </c>
      <c r="FE128" s="45">
        <f t="shared" si="154"/>
        <v>5.5310738390860446E-2</v>
      </c>
      <c r="FF128" s="45">
        <f t="shared" si="155"/>
        <v>3.8061092467956616E-2</v>
      </c>
      <c r="FG128" s="45">
        <f t="shared" si="156"/>
        <v>3.3293397495764376E-2</v>
      </c>
      <c r="FH128" s="45">
        <f t="shared" si="157"/>
        <v>6.6767119835261152E-2</v>
      </c>
      <c r="FI128" s="45">
        <f t="shared" si="158"/>
        <v>1.8828086911558458E-2</v>
      </c>
      <c r="FJ128" s="45">
        <f t="shared" si="159"/>
        <v>9.625014163259081E-3</v>
      </c>
      <c r="FK128" s="46">
        <f t="shared" si="171"/>
        <v>0.99999999999999978</v>
      </c>
      <c r="FL128" s="47">
        <f t="shared" si="172"/>
        <v>1.501015052886951</v>
      </c>
    </row>
    <row r="129" spans="1:168" x14ac:dyDescent="0.2">
      <c r="A129" t="s">
        <v>385</v>
      </c>
      <c r="B129" s="11">
        <v>45565</v>
      </c>
      <c r="C129" s="2">
        <v>3025.6</v>
      </c>
      <c r="D129" s="3">
        <v>151466</v>
      </c>
      <c r="E129" s="9">
        <v>82792.399999999994</v>
      </c>
      <c r="F129" s="3">
        <v>622215</v>
      </c>
      <c r="G129" s="3">
        <v>16976</v>
      </c>
      <c r="H129" s="2">
        <v>113258</v>
      </c>
      <c r="I129" s="2">
        <v>1554752</v>
      </c>
      <c r="J129" s="2">
        <v>12541230.1</v>
      </c>
      <c r="K129" s="2">
        <v>2714103.7878525276</v>
      </c>
      <c r="L129" s="9">
        <v>17104.558000000001</v>
      </c>
      <c r="M129" s="3">
        <v>889816</v>
      </c>
      <c r="N129" s="9">
        <v>9347.598</v>
      </c>
      <c r="O129" s="2">
        <v>109245.7</v>
      </c>
      <c r="P129" s="2">
        <v>36132.800000000003</v>
      </c>
      <c r="Q129" s="3">
        <v>189299</v>
      </c>
      <c r="R129" s="3">
        <v>265184</v>
      </c>
      <c r="S129" s="2">
        <v>62946.400000000001</v>
      </c>
      <c r="T129" s="2">
        <v>302291.3</v>
      </c>
      <c r="U129" s="3">
        <v>1190721</v>
      </c>
      <c r="V129" s="2">
        <v>154323.4</v>
      </c>
      <c r="W129" s="2">
        <v>137746.70000000001</v>
      </c>
      <c r="X129" s="3">
        <v>2410192.972966122</v>
      </c>
      <c r="Y129" s="2">
        <v>571173.80000000005</v>
      </c>
      <c r="Z129" s="3">
        <v>220710</v>
      </c>
      <c r="AA129" s="3">
        <v>1615848</v>
      </c>
      <c r="AC129" s="43">
        <f t="shared" si="160"/>
        <v>45565</v>
      </c>
      <c r="AD129" s="45">
        <f t="shared" si="161"/>
        <v>2.5661886843621806</v>
      </c>
      <c r="AE129" s="45">
        <f t="shared" si="88"/>
        <v>-4.6316001561496511</v>
      </c>
      <c r="AF129" s="45">
        <f t="shared" si="89"/>
        <v>2.6588351120484965</v>
      </c>
      <c r="AG129" s="45">
        <f t="shared" si="90"/>
        <v>-0.47235303150513497</v>
      </c>
      <c r="AH129" s="45">
        <f t="shared" si="91"/>
        <v>-2.7664814708746155</v>
      </c>
      <c r="AI129" s="45">
        <f t="shared" si="92"/>
        <v>-1.2210225191438884</v>
      </c>
      <c r="AJ129" s="45">
        <f t="shared" si="93"/>
        <v>6.0582929326623569</v>
      </c>
      <c r="AK129" s="45">
        <f t="shared" si="94"/>
        <v>2.3176367420632227</v>
      </c>
      <c r="AL129" s="45">
        <f t="shared" si="95"/>
        <v>-0.19484981393672607</v>
      </c>
      <c r="AM129" s="45">
        <f t="shared" si="96"/>
        <v>1.577430731323215E-2</v>
      </c>
      <c r="AN129" s="45">
        <f t="shared" si="97"/>
        <v>2.1063502627774122</v>
      </c>
      <c r="AO129" s="45">
        <f t="shared" si="98"/>
        <v>2.2243724626667571</v>
      </c>
      <c r="AP129" s="45">
        <f t="shared" si="99"/>
        <v>-5.6306796586158114</v>
      </c>
      <c r="AQ129" s="45">
        <f t="shared" si="100"/>
        <v>1.787409537921536</v>
      </c>
      <c r="AR129" s="45">
        <f t="shared" si="101"/>
        <v>1.148817252563461</v>
      </c>
      <c r="AS129" s="45">
        <f t="shared" si="102"/>
        <v>2.5785438538128869</v>
      </c>
      <c r="AT129" s="45">
        <f t="shared" si="103"/>
        <v>-0.92548288801027612</v>
      </c>
      <c r="AU129" s="45">
        <f t="shared" si="104"/>
        <v>0.38338057653530822</v>
      </c>
      <c r="AV129" s="45">
        <f t="shared" si="105"/>
        <v>0.52553997649633644</v>
      </c>
      <c r="AW129" s="45">
        <f t="shared" si="106"/>
        <v>1.7440894526562722</v>
      </c>
      <c r="AX129" s="45">
        <f t="shared" si="107"/>
        <v>1.1998809816807343</v>
      </c>
      <c r="AY129" s="45">
        <f t="shared" si="108"/>
        <v>4.7016324538089016</v>
      </c>
      <c r="AZ129" s="45">
        <f t="shared" si="109"/>
        <v>4.2440137246313459</v>
      </c>
      <c r="BA129" s="45">
        <f t="shared" si="110"/>
        <v>3.8537549407114735</v>
      </c>
      <c r="BB129" s="45">
        <f t="shared" si="111"/>
        <v>3.5013787603647151</v>
      </c>
      <c r="BD129" s="39">
        <f t="shared" si="162"/>
        <v>45565</v>
      </c>
      <c r="BE129" s="44">
        <f>IF(AND(ISNUMBER(C128),ISNUMBER(C129)),INDEX('Country weights'!$B$6:$FB$133,MATCH(Goods!$BD129,'Country weights'!$A$6:$A$133,0),MATCH(Goods!BE$1,'Country weights'!$B$3:$FB$3,0)),"")</f>
        <v>0.16883540873658129</v>
      </c>
      <c r="BF129" s="44">
        <f>IF(AND(ISNUMBER(D128),ISNUMBER(D129)),INDEX('Country weights'!$B$6:$FB$133,MATCH(Goods!$BD129,'Country weights'!$A$6:$A$133,0),MATCH(Goods!BF$1,'Country weights'!$B$3:$FB$3,0)),"")</f>
        <v>4.6594369798154962E-2</v>
      </c>
      <c r="BG129" s="44">
        <f>IF(AND(ISNUMBER(E128),ISNUMBER(E129)),INDEX('Country weights'!$B$6:$FB$133,MATCH(Goods!$BD129,'Country weights'!$A$6:$A$133,0),MATCH(Goods!BG$1,'Country weights'!$B$3:$FB$3,0)),"")</f>
        <v>4.6724903397716969E-2</v>
      </c>
      <c r="BH129" s="44">
        <f>IF(AND(ISNUMBER(F128),ISNUMBER(F129)),INDEX('Country weights'!$B$6:$FB$133,MATCH(Goods!$BD129,'Country weights'!$A$6:$A$133,0),MATCH(Goods!BH$1,'Country weights'!$B$3:$FB$3,0)),"")</f>
        <v>3.0753930429406044E-2</v>
      </c>
      <c r="BI129" s="44">
        <f>IF(AND(ISNUMBER(G128),ISNUMBER(G129)),INDEX('Country weights'!$B$6:$FB$133,MATCH(Goods!$BD129,'Country weights'!$A$6:$A$133,0),MATCH(Goods!BI$1,'Country weights'!$B$3:$FB$3,0)),"")</f>
        <v>3.1322599869091166E-3</v>
      </c>
      <c r="BJ129" s="44">
        <f>IF(AND(ISNUMBER(H128),ISNUMBER(H129)),INDEX('Country weights'!$B$6:$FB$133,MATCH(Goods!$BD129,'Country weights'!$A$6:$A$133,0),MATCH(Goods!BJ$1,'Country weights'!$B$3:$FB$3,0)),"")</f>
        <v>1.4890497542877999E-2</v>
      </c>
      <c r="BK129" s="44">
        <f>IF(AND(ISNUMBER(I128),ISNUMBER(I129)),INDEX('Country weights'!$B$6:$FB$133,MATCH(Goods!$BD129,'Country weights'!$A$6:$A$133,0),MATCH(Goods!BK$1,'Country weights'!$B$3:$FB$3,0)),"")</f>
        <v>1.4696810233077963E-2</v>
      </c>
      <c r="BL129" s="44">
        <f>IF(AND(ISNUMBER(J128),ISNUMBER(J129)),INDEX('Country weights'!$B$6:$FB$133,MATCH(Goods!$BD129,'Country weights'!$A$6:$A$133,0),MATCH(Goods!BL$1,'Country weights'!$B$3:$FB$3,0)),"")</f>
        <v>5.0861708354246974E-3</v>
      </c>
      <c r="BM129" s="44">
        <f>IF(AND(ISNUMBER(K128),ISNUMBER(K129)),INDEX('Country weights'!$B$6:$FB$133,MATCH(Goods!$BD129,'Country weights'!$A$6:$A$133,0),MATCH(Goods!BM$1,'Country weights'!$B$3:$FB$3,0)),"")</f>
        <v>2.7745996149700112E-2</v>
      </c>
      <c r="BN129" s="44">
        <f>IF(AND(ISNUMBER(L128),ISNUMBER(L129)),INDEX('Country weights'!$B$6:$FB$133,MATCH(Goods!$BD129,'Country weights'!$A$6:$A$133,0),MATCH(Goods!BN$1,'Country weights'!$B$3:$FB$3,0)),"")</f>
        <v>2.4906285895354785E-3</v>
      </c>
      <c r="BO129" s="44">
        <f>IF(AND(ISNUMBER(M128),ISNUMBER(M129)),INDEX('Country weights'!$B$6:$FB$133,MATCH(Goods!$BD129,'Country weights'!$A$6:$A$133,0),MATCH(Goods!BO$1,'Country weights'!$B$3:$FB$3,0)),"")</f>
        <v>9.7440302015152809E-3</v>
      </c>
      <c r="BP129" s="44">
        <f>IF(AND(ISNUMBER(N128),ISNUMBER(N129)),INDEX('Country weights'!$B$6:$FB$133,MATCH(Goods!$BD129,'Country weights'!$A$6:$A$133,0),MATCH(Goods!BP$1,'Country weights'!$B$3:$FB$3,0)),"")</f>
        <v>7.3366311381828885E-3</v>
      </c>
      <c r="BQ129" s="44">
        <f>IF(AND(ISNUMBER(O128),ISNUMBER(O129)),INDEX('Country weights'!$B$6:$FB$133,MATCH(Goods!$BD129,'Country weights'!$A$6:$A$133,0),MATCH(Goods!BQ$1,'Country weights'!$B$3:$FB$3,0)),"")</f>
        <v>6.566867421691735E-3</v>
      </c>
      <c r="BR129" s="44">
        <f>IF(AND(ISNUMBER(P128),ISNUMBER(P129)),INDEX('Country weights'!$B$6:$FB$133,MATCH(Goods!$BD129,'Country weights'!$A$6:$A$133,0),MATCH(Goods!BR$1,'Country weights'!$B$3:$FB$3,0)),"")</f>
        <v>1.3341003889268378E-2</v>
      </c>
      <c r="BS129" s="44">
        <f>IF(AND(ISNUMBER(Q128),ISNUMBER(Q129)),INDEX('Country weights'!$B$6:$FB$133,MATCH(Goods!$BD129,'Country weights'!$A$6:$A$133,0),MATCH(Goods!BS$1,'Country weights'!$B$3:$FB$3,0)),"")</f>
        <v>1.0383998724858593E-2</v>
      </c>
      <c r="BT129" s="44">
        <f>IF(AND(ISNUMBER(R128),ISNUMBER(R129)),INDEX('Country weights'!$B$6:$FB$133,MATCH(Goods!$BD129,'Country weights'!$A$6:$A$133,0),MATCH(Goods!BT$1,'Country weights'!$B$3:$FB$3,0)),"")</f>
        <v>7.0111116949858575E-3</v>
      </c>
      <c r="BU129" s="44">
        <f>IF(AND(ISNUMBER(S128),ISNUMBER(S129)),INDEX('Country weights'!$B$6:$FB$133,MATCH(Goods!$BD129,'Country weights'!$A$6:$A$133,0),MATCH(Goods!BU$1,'Country weights'!$B$3:$FB$3,0)),"")</f>
        <v>2.3899941422765286E-2</v>
      </c>
      <c r="BV129" s="44">
        <f>IF(AND(ISNUMBER(T128),ISNUMBER(T129)),INDEX('Country weights'!$B$6:$FB$133,MATCH(Goods!$BD129,'Country weights'!$A$6:$A$133,0),MATCH(Goods!BV$1,'Country weights'!$B$3:$FB$3,0)),"")</f>
        <v>1.8350187887914166E-2</v>
      </c>
      <c r="BW129" s="44">
        <f>IF(AND(ISNUMBER(U128),ISNUMBER(U129)),INDEX('Country weights'!$B$6:$FB$133,MATCH(Goods!$BD129,'Country weights'!$A$6:$A$133,0),MATCH(Goods!BW$1,'Country weights'!$B$3:$FB$3,0)),"")</f>
        <v>3.6228062890700873E-2</v>
      </c>
      <c r="BX129" s="44">
        <f>IF(AND(ISNUMBER(V128),ISNUMBER(V129)),INDEX('Country weights'!$B$6:$FB$133,MATCH(Goods!$BD129,'Country weights'!$A$6:$A$133,0),MATCH(Goods!BX$1,'Country weights'!$B$3:$FB$3,0)),"")</f>
        <v>3.4695779493727853E-2</v>
      </c>
      <c r="BY129" s="44">
        <f>IF(AND(ISNUMBER(W128),ISNUMBER(W129)),INDEX('Country weights'!$B$6:$FB$133,MATCH(Goods!$BD129,'Country weights'!$A$6:$A$133,0),MATCH(Goods!BY$1,'Country weights'!$B$3:$FB$3,0)),"")</f>
        <v>3.1351962780658223E-2</v>
      </c>
      <c r="BZ129" s="44">
        <f>IF(AND(ISNUMBER(X128),ISNUMBER(X129)),INDEX('Country weights'!$B$6:$FB$133,MATCH(Goods!$BD129,'Country weights'!$A$6:$A$133,0),MATCH(Goods!BZ$1,'Country weights'!$B$3:$FB$3,0)),"")</f>
        <v>2.0113569455634937E-2</v>
      </c>
      <c r="CA129" s="44">
        <f>IF(AND(ISNUMBER(Y128),ISNUMBER(Y129)),INDEX('Country weights'!$B$6:$FB$133,MATCH(Goods!$BD129,'Country weights'!$A$6:$A$133,0),MATCH(Goods!CA$1,'Country weights'!$B$3:$FB$3,0)),"")</f>
        <v>3.8004359837306857E-2</v>
      </c>
      <c r="CB129" s="44">
        <f>IF(AND(ISNUMBER(Z128),ISNUMBER(Z129)),INDEX('Country weights'!$B$6:$FB$133,MATCH(Goods!$BD129,'Country weights'!$A$6:$A$133,0),MATCH(Goods!CB$1,'Country weights'!$B$3:$FB$3,0)),"")</f>
        <v>1.1430445690970069E-2</v>
      </c>
      <c r="CC129" s="44">
        <f>IF(AND(ISNUMBER(AA128),ISNUMBER(AA129)),INDEX('Country weights'!$B$6:$FB$133,MATCH(Goods!$BD129,'Country weights'!$A$6:$A$133,0),MATCH(Goods!CC$1,'Country weights'!$B$3:$FB$3,0)),"")</f>
        <v>6.2824002360301508E-3</v>
      </c>
      <c r="CD129" s="46">
        <f t="shared" si="163"/>
        <v>0.63569132846559573</v>
      </c>
      <c r="CF129" s="39">
        <f t="shared" si="164"/>
        <v>45565</v>
      </c>
      <c r="CG129" s="45">
        <f t="shared" si="165"/>
        <v>0.26559338027169399</v>
      </c>
      <c r="CH129" s="45">
        <f t="shared" si="112"/>
        <v>7.329716123487548E-2</v>
      </c>
      <c r="CI129" s="45">
        <f t="shared" si="113"/>
        <v>7.3502502402383749E-2</v>
      </c>
      <c r="CJ129" s="45">
        <f t="shared" si="114"/>
        <v>4.8378716292447395E-2</v>
      </c>
      <c r="CK129" s="45">
        <f t="shared" si="115"/>
        <v>4.9273284794833219E-3</v>
      </c>
      <c r="CL129" s="45">
        <f t="shared" si="116"/>
        <v>2.3424100465268324E-2</v>
      </c>
      <c r="CM129" s="45">
        <f t="shared" si="117"/>
        <v>2.3119412795125725E-2</v>
      </c>
      <c r="CN129" s="45">
        <f t="shared" si="118"/>
        <v>8.001007104661121E-3</v>
      </c>
      <c r="CO129" s="45">
        <f t="shared" si="119"/>
        <v>4.3646963403877477E-2</v>
      </c>
      <c r="CP129" s="45">
        <f t="shared" si="120"/>
        <v>3.9179842134188774E-3</v>
      </c>
      <c r="CQ129" s="45">
        <f t="shared" si="121"/>
        <v>1.5328241498959881E-2</v>
      </c>
      <c r="CR129" s="45">
        <f t="shared" si="122"/>
        <v>1.1541184863873686E-2</v>
      </c>
      <c r="CS129" s="45">
        <f t="shared" si="123"/>
        <v>1.0330276861794789E-2</v>
      </c>
      <c r="CT129" s="45">
        <f t="shared" si="124"/>
        <v>2.0986606693959971E-2</v>
      </c>
      <c r="CU129" s="45">
        <f t="shared" si="125"/>
        <v>1.6334969913657689E-2</v>
      </c>
      <c r="CV129" s="45">
        <f t="shared" si="126"/>
        <v>1.1029113314962116E-2</v>
      </c>
      <c r="CW129" s="45">
        <f t="shared" si="127"/>
        <v>3.7596771188390964E-2</v>
      </c>
      <c r="CX129" s="45">
        <f t="shared" si="128"/>
        <v>2.8866506535816773E-2</v>
      </c>
      <c r="CY129" s="45">
        <f t="shared" si="129"/>
        <v>5.6990022151390055E-2</v>
      </c>
      <c r="CZ129" s="45">
        <f t="shared" si="130"/>
        <v>5.4579601671577035E-2</v>
      </c>
      <c r="DA129" s="45">
        <f t="shared" si="131"/>
        <v>4.9319475312545533E-2</v>
      </c>
      <c r="DB129" s="45">
        <f t="shared" si="132"/>
        <v>3.1640465356329778E-2</v>
      </c>
      <c r="DC129" s="45">
        <f t="shared" si="133"/>
        <v>5.9784298031939714E-2</v>
      </c>
      <c r="DD129" s="45">
        <f t="shared" si="134"/>
        <v>1.7981125711688382E-2</v>
      </c>
      <c r="DE129" s="45">
        <f t="shared" si="135"/>
        <v>9.8827842298782609E-3</v>
      </c>
      <c r="DF129" s="46">
        <f t="shared" si="166"/>
        <v>1.0000000000000002</v>
      </c>
      <c r="DG129" s="47">
        <f>SUMPRODUCT(AD129:BB129,CG129:DE129,'Sector weights'!B116:Z116)</f>
        <v>1.1321190648158355</v>
      </c>
      <c r="DI129" s="45">
        <f>IF(AND(ISNUMBER(C128),ISNUMBER(C129)),CG129*'Sector weights'!B116,"")</f>
        <v>0.21677058143028249</v>
      </c>
      <c r="DJ129" s="45">
        <f>IF(AND(ISNUMBER(D128),ISNUMBER(D129)),CH129*'Sector weights'!C116,"")</f>
        <v>5.0418603330772506E-2</v>
      </c>
      <c r="DK129" s="45">
        <f>IF(AND(ISNUMBER(E128),ISNUMBER(E129)),CI129*'Sector weights'!D116,"")</f>
        <v>5.3252815559427617E-2</v>
      </c>
      <c r="DL129" s="45">
        <f>IF(AND(ISNUMBER(F128),ISNUMBER(F129)),CJ129*'Sector weights'!E116,"")</f>
        <v>3.8027350815642978E-2</v>
      </c>
      <c r="DM129" s="45">
        <f>IF(AND(ISNUMBER(G128),ISNUMBER(G129)),CK129*'Sector weights'!F116,"")</f>
        <v>3.7498900624776304E-3</v>
      </c>
      <c r="DN129" s="45">
        <f>IF(AND(ISNUMBER(H128),ISNUMBER(H129)),CL129*'Sector weights'!G116,"")</f>
        <v>1.7144428911600239E-2</v>
      </c>
      <c r="DO129" s="45">
        <f>IF(AND(ISNUMBER(I128),ISNUMBER(I129)),CM129*'Sector weights'!H116,"")</f>
        <v>1.8526014718562092E-2</v>
      </c>
      <c r="DP129" s="45">
        <f>IF(AND(ISNUMBER(J128),ISNUMBER(J129)),CN129*'Sector weights'!I116,"")</f>
        <v>6.7910116638761949E-3</v>
      </c>
      <c r="DQ129" s="45">
        <f>IF(AND(ISNUMBER(K128),ISNUMBER(K129)),CO129*'Sector weights'!J116,"")</f>
        <v>4.0803327910058779E-2</v>
      </c>
      <c r="DR129" s="45">
        <f>IF(AND(ISNUMBER(L128),ISNUMBER(L129)),CP129*'Sector weights'!K116,"")</f>
        <v>3.3409966632871688E-3</v>
      </c>
      <c r="DS129" s="45">
        <f>IF(AND(ISNUMBER(M128),ISNUMBER(M129)),CQ129*'Sector weights'!L116,"")</f>
        <v>1.2660159334636423E-2</v>
      </c>
      <c r="DT129" s="45">
        <f>IF(AND(ISNUMBER(N128),ISNUMBER(N129)),CR129*'Sector weights'!M116,"")</f>
        <v>9.3429431461858527E-3</v>
      </c>
      <c r="DU129" s="45">
        <f>IF(AND(ISNUMBER(O128),ISNUMBER(O129)),CS129*'Sector weights'!N116,"")</f>
        <v>8.3088823421063693E-3</v>
      </c>
      <c r="DV129" s="45">
        <f>IF(AND(ISNUMBER(P128),ISNUMBER(P129)),CT129*'Sector weights'!O116,"")</f>
        <v>1.2326110076360142E-2</v>
      </c>
      <c r="DW129" s="45">
        <f>IF(AND(ISNUMBER(Q128),ISNUMBER(Q129)),CU129*'Sector weights'!P116,"")</f>
        <v>8.6338734699632647E-3</v>
      </c>
      <c r="DX129" s="45">
        <f>IF(AND(ISNUMBER(R128),ISNUMBER(R129)),CV129*'Sector weights'!Q116,"")</f>
        <v>7.1831194000951696E-3</v>
      </c>
      <c r="DY129" s="45">
        <f>IF(AND(ISNUMBER(S128),ISNUMBER(S129)),CW129*'Sector weights'!R116,"")</f>
        <v>2.3251489539277238E-2</v>
      </c>
      <c r="DZ129" s="45">
        <f>IF(AND(ISNUMBER(T128),ISNUMBER(T129)),CX129*'Sector weights'!S116,"")</f>
        <v>2.4493243976129217E-2</v>
      </c>
      <c r="EA129" s="45">
        <f>IF(AND(ISNUMBER(U128),ISNUMBER(U129)),CY129*'Sector weights'!T116,"")</f>
        <v>4.9815549453786696E-2</v>
      </c>
      <c r="EB129" s="45">
        <f>IF(AND(ISNUMBER(V128),ISNUMBER(V129)),CZ129*'Sector weights'!U116,"")</f>
        <v>4.3036958711683976E-2</v>
      </c>
      <c r="EC129" s="45">
        <f>IF(AND(ISNUMBER(W128),ISNUMBER(W129)),DA129*'Sector weights'!V116,"")</f>
        <v>2.9384275660306318E-2</v>
      </c>
      <c r="ED129" s="45">
        <f>IF(AND(ISNUMBER(X128),ISNUMBER(X129)),DB129*'Sector weights'!W116,"")</f>
        <v>2.5568697585008942E-2</v>
      </c>
      <c r="EE129" s="45">
        <f>IF(AND(ISNUMBER(Y128),ISNUMBER(Y129)),DC129*'Sector weights'!X116,"")</f>
        <v>5.1691092900269554E-2</v>
      </c>
      <c r="EF129" s="45">
        <f>IF(AND(ISNUMBER(Z128),ISNUMBER(Z129)),DD129*'Sector weights'!Y116,"")</f>
        <v>1.4545605832358316E-2</v>
      </c>
      <c r="EG129" s="45">
        <f>IF(AND(ISNUMBER(AA128),ISNUMBER(AA129)),DE129*'Sector weights'!Z116,"")</f>
        <v>7.3720296460362692E-3</v>
      </c>
      <c r="EH129" s="46">
        <f t="shared" si="167"/>
        <v>0.77643905214019138</v>
      </c>
      <c r="EI129" s="47">
        <f t="shared" si="168"/>
        <v>1.1321190648158357</v>
      </c>
      <c r="EK129" s="39">
        <f t="shared" si="169"/>
        <v>45565</v>
      </c>
      <c r="EL129" s="45">
        <f t="shared" si="170"/>
        <v>0.27918557268953942</v>
      </c>
      <c r="EM129" s="45">
        <f t="shared" si="136"/>
        <v>6.4935687085544841E-2</v>
      </c>
      <c r="EN129" s="45">
        <f t="shared" si="137"/>
        <v>6.8585957149682963E-2</v>
      </c>
      <c r="EO129" s="45">
        <f t="shared" si="138"/>
        <v>4.8976607643347748E-2</v>
      </c>
      <c r="EP129" s="45">
        <f t="shared" si="139"/>
        <v>4.8296000209435141E-3</v>
      </c>
      <c r="EQ129" s="45">
        <f t="shared" si="140"/>
        <v>2.2080843131657289E-2</v>
      </c>
      <c r="ER129" s="45">
        <f t="shared" si="141"/>
        <v>2.3860230455303135E-2</v>
      </c>
      <c r="ES129" s="45">
        <f t="shared" si="142"/>
        <v>8.7463551004516339E-3</v>
      </c>
      <c r="ET129" s="45">
        <f t="shared" si="143"/>
        <v>5.2551874867174324E-2</v>
      </c>
      <c r="EU129" s="45">
        <f t="shared" si="144"/>
        <v>4.3029734968610634E-3</v>
      </c>
      <c r="EV129" s="45">
        <f t="shared" si="145"/>
        <v>1.6305412897174246E-2</v>
      </c>
      <c r="EW129" s="45">
        <f t="shared" si="146"/>
        <v>1.2033067013351256E-2</v>
      </c>
      <c r="EX129" s="45">
        <f t="shared" si="147"/>
        <v>1.0701267947823603E-2</v>
      </c>
      <c r="EY129" s="45">
        <f t="shared" si="148"/>
        <v>1.58751804695864E-2</v>
      </c>
      <c r="EZ129" s="45">
        <f t="shared" si="149"/>
        <v>1.1119834127565701E-2</v>
      </c>
      <c r="FA129" s="45">
        <f t="shared" si="150"/>
        <v>9.2513628472131616E-3</v>
      </c>
      <c r="FB129" s="45">
        <f t="shared" si="151"/>
        <v>2.994631642391813E-2</v>
      </c>
      <c r="FC129" s="45">
        <f t="shared" si="152"/>
        <v>3.154561057769515E-2</v>
      </c>
      <c r="FD129" s="45">
        <f t="shared" si="153"/>
        <v>6.415899524434554E-2</v>
      </c>
      <c r="FE129" s="45">
        <f t="shared" si="154"/>
        <v>5.5428637435296545E-2</v>
      </c>
      <c r="FF129" s="45">
        <f t="shared" si="155"/>
        <v>3.7844922379046936E-2</v>
      </c>
      <c r="FG129" s="45">
        <f t="shared" si="156"/>
        <v>3.2930720723707674E-2</v>
      </c>
      <c r="FH129" s="45">
        <f t="shared" si="157"/>
        <v>6.6574565972418884E-2</v>
      </c>
      <c r="FI129" s="45">
        <f t="shared" si="158"/>
        <v>1.8733738072891273E-2</v>
      </c>
      <c r="FJ129" s="45">
        <f t="shared" si="159"/>
        <v>9.4946662274596645E-3</v>
      </c>
      <c r="FK129" s="46">
        <f t="shared" si="171"/>
        <v>0.99999999999999978</v>
      </c>
      <c r="FL129" s="47">
        <f t="shared" si="172"/>
        <v>1.4580913488254372</v>
      </c>
    </row>
    <row r="130" spans="1:168" x14ac:dyDescent="0.2">
      <c r="A130" t="s">
        <v>713</v>
      </c>
      <c r="B130" s="11">
        <v>45657</v>
      </c>
      <c r="C130" s="2">
        <v>2987.9</v>
      </c>
      <c r="D130" s="3">
        <v>155963</v>
      </c>
      <c r="E130" s="9">
        <v>81405.5</v>
      </c>
      <c r="F130" s="3">
        <v>631601</v>
      </c>
      <c r="G130" s="3">
        <v>17381</v>
      </c>
      <c r="H130" s="2">
        <v>114750</v>
      </c>
      <c r="I130" s="2">
        <v>1588942</v>
      </c>
      <c r="J130" s="2">
        <v>13284635.4</v>
      </c>
      <c r="K130" s="2">
        <v>2724995.5953784618</v>
      </c>
      <c r="L130" s="9">
        <v>17400.753800000002</v>
      </c>
      <c r="M130" s="3">
        <v>884760</v>
      </c>
      <c r="N130" s="9">
        <v>9196.0540000000001</v>
      </c>
      <c r="O130" s="2">
        <v>114774.1</v>
      </c>
      <c r="P130" s="2">
        <v>36250.300000000003</v>
      </c>
      <c r="Q130" s="3">
        <v>192302</v>
      </c>
      <c r="R130" s="3">
        <v>264223</v>
      </c>
      <c r="S130" s="2">
        <v>66097.100000000006</v>
      </c>
      <c r="T130" s="2">
        <v>299576.59999999998</v>
      </c>
      <c r="U130" s="3">
        <v>1185247</v>
      </c>
      <c r="V130" s="2">
        <v>154300.29999999999</v>
      </c>
      <c r="W130" s="2">
        <v>147212.4</v>
      </c>
      <c r="X130" s="3">
        <v>2544324.2341010775</v>
      </c>
      <c r="Y130" s="2">
        <v>573781.9</v>
      </c>
      <c r="Z130" s="3">
        <v>212712</v>
      </c>
      <c r="AA130" s="3">
        <v>1501889</v>
      </c>
      <c r="AC130" s="43">
        <f t="shared" si="160"/>
        <v>45657</v>
      </c>
      <c r="AD130" s="45">
        <f t="shared" si="161"/>
        <v>-1.246033844526695</v>
      </c>
      <c r="AE130" s="45">
        <f t="shared" si="88"/>
        <v>2.9689831381300102</v>
      </c>
      <c r="AF130" s="45">
        <f t="shared" si="89"/>
        <v>-1.6751537580744102</v>
      </c>
      <c r="AG130" s="45">
        <f t="shared" si="90"/>
        <v>1.5084817948779694</v>
      </c>
      <c r="AH130" s="45">
        <f t="shared" si="91"/>
        <v>2.3857210179076382</v>
      </c>
      <c r="AI130" s="45">
        <f t="shared" si="92"/>
        <v>1.3173462360274835</v>
      </c>
      <c r="AJ130" s="45">
        <f t="shared" si="93"/>
        <v>2.1990645453422886</v>
      </c>
      <c r="AK130" s="45">
        <f t="shared" si="94"/>
        <v>5.9276904583705825</v>
      </c>
      <c r="AL130" s="45">
        <f t="shared" si="95"/>
        <v>0.40130401699016716</v>
      </c>
      <c r="AM130" s="45">
        <f t="shared" si="96"/>
        <v>1.7316776031277792</v>
      </c>
      <c r="AN130" s="45">
        <f t="shared" si="97"/>
        <v>-0.56820735972380465</v>
      </c>
      <c r="AO130" s="45">
        <f t="shared" si="98"/>
        <v>-1.6212079295665038</v>
      </c>
      <c r="AP130" s="45">
        <f t="shared" si="99"/>
        <v>5.0605195444763496</v>
      </c>
      <c r="AQ130" s="45">
        <f t="shared" si="100"/>
        <v>0.32518930168710103</v>
      </c>
      <c r="AR130" s="45">
        <f t="shared" si="101"/>
        <v>1.5863792201754823</v>
      </c>
      <c r="AS130" s="45">
        <f t="shared" si="102"/>
        <v>-0.36238988777603787</v>
      </c>
      <c r="AT130" s="45">
        <f t="shared" si="103"/>
        <v>5.0053696478273624</v>
      </c>
      <c r="AU130" s="45">
        <f t="shared" si="104"/>
        <v>-0.89804106171762488</v>
      </c>
      <c r="AV130" s="45">
        <f t="shared" si="105"/>
        <v>-0.45972146287837079</v>
      </c>
      <c r="AW130" s="45">
        <f t="shared" si="106"/>
        <v>-1.4968566011375195E-2</v>
      </c>
      <c r="AX130" s="45">
        <f t="shared" si="107"/>
        <v>6.8718161669208744</v>
      </c>
      <c r="AY130" s="45">
        <f t="shared" si="108"/>
        <v>5.5651668824627798</v>
      </c>
      <c r="AZ130" s="45">
        <f t="shared" si="109"/>
        <v>0.4566210845105223</v>
      </c>
      <c r="BA130" s="45">
        <f t="shared" si="110"/>
        <v>-3.6237596846540709</v>
      </c>
      <c r="BB130" s="45">
        <f t="shared" si="111"/>
        <v>-7.052581678474712</v>
      </c>
      <c r="BD130" s="39">
        <f t="shared" si="162"/>
        <v>45657</v>
      </c>
      <c r="BE130" s="44">
        <f>IF(AND(ISNUMBER(C129),ISNUMBER(C130)),INDEX('Country weights'!$B$6:$FB$133,MATCH(Goods!$BD130,'Country weights'!$A$6:$A$133,0),MATCH(Goods!BE$1,'Country weights'!$B$3:$FB$3,0)),"")</f>
        <v>0.16883540873658129</v>
      </c>
      <c r="BF130" s="44">
        <f>IF(AND(ISNUMBER(D129),ISNUMBER(D130)),INDEX('Country weights'!$B$6:$FB$133,MATCH(Goods!$BD130,'Country weights'!$A$6:$A$133,0),MATCH(Goods!BF$1,'Country weights'!$B$3:$FB$3,0)),"")</f>
        <v>4.6594369798154962E-2</v>
      </c>
      <c r="BG130" s="44">
        <f>IF(AND(ISNUMBER(E129),ISNUMBER(E130)),INDEX('Country weights'!$B$6:$FB$133,MATCH(Goods!$BD130,'Country weights'!$A$6:$A$133,0),MATCH(Goods!BG$1,'Country weights'!$B$3:$FB$3,0)),"")</f>
        <v>4.6724903397716969E-2</v>
      </c>
      <c r="BH130" s="44">
        <f>IF(AND(ISNUMBER(F129),ISNUMBER(F130)),INDEX('Country weights'!$B$6:$FB$133,MATCH(Goods!$BD130,'Country weights'!$A$6:$A$133,0),MATCH(Goods!BH$1,'Country weights'!$B$3:$FB$3,0)),"")</f>
        <v>3.0753930429406044E-2</v>
      </c>
      <c r="BI130" s="44">
        <f>IF(AND(ISNUMBER(G129),ISNUMBER(G130)),INDEX('Country weights'!$B$6:$FB$133,MATCH(Goods!$BD130,'Country weights'!$A$6:$A$133,0),MATCH(Goods!BI$1,'Country weights'!$B$3:$FB$3,0)),"")</f>
        <v>3.1322599869091166E-3</v>
      </c>
      <c r="BJ130" s="44">
        <f>IF(AND(ISNUMBER(H129),ISNUMBER(H130)),INDEX('Country weights'!$B$6:$FB$133,MATCH(Goods!$BD130,'Country weights'!$A$6:$A$133,0),MATCH(Goods!BJ$1,'Country weights'!$B$3:$FB$3,0)),"")</f>
        <v>1.4890497542877999E-2</v>
      </c>
      <c r="BK130" s="44">
        <f>IF(AND(ISNUMBER(I129),ISNUMBER(I130)),INDEX('Country weights'!$B$6:$FB$133,MATCH(Goods!$BD130,'Country weights'!$A$6:$A$133,0),MATCH(Goods!BK$1,'Country weights'!$B$3:$FB$3,0)),"")</f>
        <v>1.4696810233077963E-2</v>
      </c>
      <c r="BL130" s="44">
        <f>IF(AND(ISNUMBER(J129),ISNUMBER(J130)),INDEX('Country weights'!$B$6:$FB$133,MATCH(Goods!$BD130,'Country weights'!$A$6:$A$133,0),MATCH(Goods!BL$1,'Country weights'!$B$3:$FB$3,0)),"")</f>
        <v>5.0861708354246974E-3</v>
      </c>
      <c r="BM130" s="44">
        <f>IF(AND(ISNUMBER(K129),ISNUMBER(K130)),INDEX('Country weights'!$B$6:$FB$133,MATCH(Goods!$BD130,'Country weights'!$A$6:$A$133,0),MATCH(Goods!BM$1,'Country weights'!$B$3:$FB$3,0)),"")</f>
        <v>2.7745996149700112E-2</v>
      </c>
      <c r="BN130" s="44">
        <f>IF(AND(ISNUMBER(L129),ISNUMBER(L130)),INDEX('Country weights'!$B$6:$FB$133,MATCH(Goods!$BD130,'Country weights'!$A$6:$A$133,0),MATCH(Goods!BN$1,'Country weights'!$B$3:$FB$3,0)),"")</f>
        <v>2.4906285895354785E-3</v>
      </c>
      <c r="BO130" s="44">
        <f>IF(AND(ISNUMBER(M129),ISNUMBER(M130)),INDEX('Country weights'!$B$6:$FB$133,MATCH(Goods!$BD130,'Country weights'!$A$6:$A$133,0),MATCH(Goods!BO$1,'Country weights'!$B$3:$FB$3,0)),"")</f>
        <v>9.7440302015152809E-3</v>
      </c>
      <c r="BP130" s="44">
        <f>IF(AND(ISNUMBER(N129),ISNUMBER(N130)),INDEX('Country weights'!$B$6:$FB$133,MATCH(Goods!$BD130,'Country weights'!$A$6:$A$133,0),MATCH(Goods!BP$1,'Country weights'!$B$3:$FB$3,0)),"")</f>
        <v>7.3366311381828885E-3</v>
      </c>
      <c r="BQ130" s="44">
        <f>IF(AND(ISNUMBER(O129),ISNUMBER(O130)),INDEX('Country weights'!$B$6:$FB$133,MATCH(Goods!$BD130,'Country weights'!$A$6:$A$133,0),MATCH(Goods!BQ$1,'Country weights'!$B$3:$FB$3,0)),"")</f>
        <v>6.566867421691735E-3</v>
      </c>
      <c r="BR130" s="44">
        <f>IF(AND(ISNUMBER(P129),ISNUMBER(P130)),INDEX('Country weights'!$B$6:$FB$133,MATCH(Goods!$BD130,'Country weights'!$A$6:$A$133,0),MATCH(Goods!BR$1,'Country weights'!$B$3:$FB$3,0)),"")</f>
        <v>1.3341003889268378E-2</v>
      </c>
      <c r="BS130" s="44">
        <f>IF(AND(ISNUMBER(Q129),ISNUMBER(Q130)),INDEX('Country weights'!$B$6:$FB$133,MATCH(Goods!$BD130,'Country weights'!$A$6:$A$133,0),MATCH(Goods!BS$1,'Country weights'!$B$3:$FB$3,0)),"")</f>
        <v>1.0383998724858593E-2</v>
      </c>
      <c r="BT130" s="44">
        <f>IF(AND(ISNUMBER(R129),ISNUMBER(R130)),INDEX('Country weights'!$B$6:$FB$133,MATCH(Goods!$BD130,'Country weights'!$A$6:$A$133,0),MATCH(Goods!BT$1,'Country weights'!$B$3:$FB$3,0)),"")</f>
        <v>7.0111116949858575E-3</v>
      </c>
      <c r="BU130" s="44">
        <f>IF(AND(ISNUMBER(S129),ISNUMBER(S130)),INDEX('Country weights'!$B$6:$FB$133,MATCH(Goods!$BD130,'Country weights'!$A$6:$A$133,0),MATCH(Goods!BU$1,'Country weights'!$B$3:$FB$3,0)),"")</f>
        <v>2.3899941422765286E-2</v>
      </c>
      <c r="BV130" s="44">
        <f>IF(AND(ISNUMBER(T129),ISNUMBER(T130)),INDEX('Country weights'!$B$6:$FB$133,MATCH(Goods!$BD130,'Country weights'!$A$6:$A$133,0),MATCH(Goods!BV$1,'Country weights'!$B$3:$FB$3,0)),"")</f>
        <v>1.8350187887914166E-2</v>
      </c>
      <c r="BW130" s="44">
        <f>IF(AND(ISNUMBER(U129),ISNUMBER(U130)),INDEX('Country weights'!$B$6:$FB$133,MATCH(Goods!$BD130,'Country weights'!$A$6:$A$133,0),MATCH(Goods!BW$1,'Country weights'!$B$3:$FB$3,0)),"")</f>
        <v>3.6228062890700873E-2</v>
      </c>
      <c r="BX130" s="44">
        <f>IF(AND(ISNUMBER(V129),ISNUMBER(V130)),INDEX('Country weights'!$B$6:$FB$133,MATCH(Goods!$BD130,'Country weights'!$A$6:$A$133,0),MATCH(Goods!BX$1,'Country weights'!$B$3:$FB$3,0)),"")</f>
        <v>3.4695779493727853E-2</v>
      </c>
      <c r="BY130" s="44">
        <f>IF(AND(ISNUMBER(W129),ISNUMBER(W130)),INDEX('Country weights'!$B$6:$FB$133,MATCH(Goods!$BD130,'Country weights'!$A$6:$A$133,0),MATCH(Goods!BY$1,'Country weights'!$B$3:$FB$3,0)),"")</f>
        <v>3.1351962780658223E-2</v>
      </c>
      <c r="BZ130" s="44">
        <f>IF(AND(ISNUMBER(X129),ISNUMBER(X130)),INDEX('Country weights'!$B$6:$FB$133,MATCH(Goods!$BD130,'Country weights'!$A$6:$A$133,0),MATCH(Goods!BZ$1,'Country weights'!$B$3:$FB$3,0)),"")</f>
        <v>2.0113569455634937E-2</v>
      </c>
      <c r="CA130" s="44">
        <f>IF(AND(ISNUMBER(Y129),ISNUMBER(Y130)),INDEX('Country weights'!$B$6:$FB$133,MATCH(Goods!$BD130,'Country weights'!$A$6:$A$133,0),MATCH(Goods!CA$1,'Country weights'!$B$3:$FB$3,0)),"")</f>
        <v>3.8004359837306857E-2</v>
      </c>
      <c r="CB130" s="44">
        <f>IF(AND(ISNUMBER(Z129),ISNUMBER(Z130)),INDEX('Country weights'!$B$6:$FB$133,MATCH(Goods!$BD130,'Country weights'!$A$6:$A$133,0),MATCH(Goods!CB$1,'Country weights'!$B$3:$FB$3,0)),"")</f>
        <v>1.1430445690970069E-2</v>
      </c>
      <c r="CC130" s="44">
        <f>IF(AND(ISNUMBER(AA129),ISNUMBER(AA130)),INDEX('Country weights'!$B$6:$FB$133,MATCH(Goods!$BD130,'Country weights'!$A$6:$A$133,0),MATCH(Goods!CC$1,'Country weights'!$B$3:$FB$3,0)),"")</f>
        <v>6.2824002360301508E-3</v>
      </c>
      <c r="CD130" s="46">
        <f t="shared" si="163"/>
        <v>0.63569132846559573</v>
      </c>
      <c r="CF130" s="39">
        <f t="shared" si="164"/>
        <v>45657</v>
      </c>
      <c r="CG130" s="45">
        <f t="shared" si="165"/>
        <v>0.26559338027169399</v>
      </c>
      <c r="CH130" s="45">
        <f t="shared" si="112"/>
        <v>7.329716123487548E-2</v>
      </c>
      <c r="CI130" s="45">
        <f t="shared" si="113"/>
        <v>7.3502502402383749E-2</v>
      </c>
      <c r="CJ130" s="45">
        <f t="shared" si="114"/>
        <v>4.8378716292447395E-2</v>
      </c>
      <c r="CK130" s="45">
        <f t="shared" si="115"/>
        <v>4.9273284794833219E-3</v>
      </c>
      <c r="CL130" s="45">
        <f t="shared" si="116"/>
        <v>2.3424100465268324E-2</v>
      </c>
      <c r="CM130" s="45">
        <f t="shared" si="117"/>
        <v>2.3119412795125725E-2</v>
      </c>
      <c r="CN130" s="45">
        <f t="shared" si="118"/>
        <v>8.001007104661121E-3</v>
      </c>
      <c r="CO130" s="45">
        <f t="shared" si="119"/>
        <v>4.3646963403877477E-2</v>
      </c>
      <c r="CP130" s="45">
        <f t="shared" si="120"/>
        <v>3.9179842134188774E-3</v>
      </c>
      <c r="CQ130" s="45">
        <f t="shared" si="121"/>
        <v>1.5328241498959881E-2</v>
      </c>
      <c r="CR130" s="45">
        <f t="shared" si="122"/>
        <v>1.1541184863873686E-2</v>
      </c>
      <c r="CS130" s="45">
        <f t="shared" si="123"/>
        <v>1.0330276861794789E-2</v>
      </c>
      <c r="CT130" s="45">
        <f t="shared" si="124"/>
        <v>2.0986606693959971E-2</v>
      </c>
      <c r="CU130" s="45">
        <f t="shared" si="125"/>
        <v>1.6334969913657689E-2</v>
      </c>
      <c r="CV130" s="45">
        <f t="shared" si="126"/>
        <v>1.1029113314962116E-2</v>
      </c>
      <c r="CW130" s="45">
        <f t="shared" si="127"/>
        <v>3.7596771188390964E-2</v>
      </c>
      <c r="CX130" s="45">
        <f t="shared" si="128"/>
        <v>2.8866506535816773E-2</v>
      </c>
      <c r="CY130" s="45">
        <f t="shared" si="129"/>
        <v>5.6990022151390055E-2</v>
      </c>
      <c r="CZ130" s="45">
        <f t="shared" si="130"/>
        <v>5.4579601671577035E-2</v>
      </c>
      <c r="DA130" s="45">
        <f t="shared" si="131"/>
        <v>4.9319475312545533E-2</v>
      </c>
      <c r="DB130" s="45">
        <f t="shared" si="132"/>
        <v>3.1640465356329778E-2</v>
      </c>
      <c r="DC130" s="45">
        <f t="shared" si="133"/>
        <v>5.9784298031939714E-2</v>
      </c>
      <c r="DD130" s="45">
        <f t="shared" si="134"/>
        <v>1.7981125711688382E-2</v>
      </c>
      <c r="DE130" s="45">
        <f t="shared" si="135"/>
        <v>9.8827842298782609E-3</v>
      </c>
      <c r="DF130" s="46">
        <f t="shared" si="166"/>
        <v>1.0000000000000002</v>
      </c>
      <c r="DG130" s="47">
        <f>SUMPRODUCT(AD130:BB130,CG130:DE130,'Sector weights'!B117:Z117)</f>
        <v>0.34487496434666531</v>
      </c>
      <c r="DI130" s="45">
        <f>IF(AND(ISNUMBER(C129),ISNUMBER(C130)),CG130*'Sector weights'!B117,"")</f>
        <v>0.21673256502684612</v>
      </c>
      <c r="DJ130" s="45">
        <f>IF(AND(ISNUMBER(D129),ISNUMBER(D130)),CH130*'Sector weights'!C117,"")</f>
        <v>4.9484862286057849E-2</v>
      </c>
      <c r="DK130" s="45">
        <f>IF(AND(ISNUMBER(E129),ISNUMBER(E130)),CI130*'Sector weights'!D117,"")</f>
        <v>5.3652354665727847E-2</v>
      </c>
      <c r="DL130" s="45">
        <f>IF(AND(ISNUMBER(F129),ISNUMBER(F130)),CJ130*'Sector weights'!E117,"")</f>
        <v>3.7943523246020801E-2</v>
      </c>
      <c r="DM130" s="45">
        <f>IF(AND(ISNUMBER(G129),ISNUMBER(G130)),CK130*'Sector weights'!F117,"")</f>
        <v>3.7014925333086496E-3</v>
      </c>
      <c r="DN130" s="45">
        <f>IF(AND(ISNUMBER(H129),ISNUMBER(H130)),CL130*'Sector weights'!G117,"")</f>
        <v>1.6986814855455699E-2</v>
      </c>
      <c r="DO130" s="45">
        <f>IF(AND(ISNUMBER(I129),ISNUMBER(I130)),CM130*'Sector weights'!H117,"")</f>
        <v>1.8721173824617767E-2</v>
      </c>
      <c r="DP130" s="45">
        <f>IF(AND(ISNUMBER(J129),ISNUMBER(J130)),CN130*'Sector weights'!I117,"")</f>
        <v>6.7770308840204227E-3</v>
      </c>
      <c r="DQ130" s="45">
        <f>IF(AND(ISNUMBER(K129),ISNUMBER(K130)),CO130*'Sector weights'!J117,"")</f>
        <v>4.0793418114481748E-2</v>
      </c>
      <c r="DR130" s="45">
        <f>IF(AND(ISNUMBER(L129),ISNUMBER(L130)),CP130*'Sector weights'!K117,"")</f>
        <v>3.3342566384437513E-3</v>
      </c>
      <c r="DS130" s="45">
        <f>IF(AND(ISNUMBER(M129),ISNUMBER(M130)),CQ130*'Sector weights'!L117,"")</f>
        <v>1.2572731966706843E-2</v>
      </c>
      <c r="DT130" s="45">
        <f>IF(AND(ISNUMBER(N129),ISNUMBER(N130)),CR130*'Sector weights'!M117,"")</f>
        <v>9.3843981917400773E-3</v>
      </c>
      <c r="DU130" s="45">
        <f>IF(AND(ISNUMBER(O129),ISNUMBER(O130)),CS130*'Sector weights'!N117,"")</f>
        <v>8.1882926045981665E-3</v>
      </c>
      <c r="DV130" s="45">
        <f>IF(AND(ISNUMBER(P129),ISNUMBER(P130)),CT130*'Sector weights'!O117,"")</f>
        <v>1.2262943481365019E-2</v>
      </c>
      <c r="DW130" s="45">
        <f>IF(AND(ISNUMBER(Q129),ISNUMBER(Q130)),CU130*'Sector weights'!P117,"")</f>
        <v>8.8124046204818215E-3</v>
      </c>
      <c r="DX130" s="45">
        <f>IF(AND(ISNUMBER(R129),ISNUMBER(R130)),CV130*'Sector weights'!Q117,"")</f>
        <v>7.154252774661491E-3</v>
      </c>
      <c r="DY130" s="45">
        <f>IF(AND(ISNUMBER(S129),ISNUMBER(S130)),CW130*'Sector weights'!R117,"")</f>
        <v>2.3073741765623434E-2</v>
      </c>
      <c r="DZ130" s="45">
        <f>IF(AND(ISNUMBER(T129),ISNUMBER(T130)),CX130*'Sector weights'!S117,"")</f>
        <v>2.4578337290735143E-2</v>
      </c>
      <c r="EA130" s="45">
        <f>IF(AND(ISNUMBER(U129),ISNUMBER(U130)),CY130*'Sector weights'!T117,"")</f>
        <v>4.9768438529199745E-2</v>
      </c>
      <c r="EB130" s="45">
        <f>IF(AND(ISNUMBER(V129),ISNUMBER(V130)),CZ130*'Sector weights'!U117,"")</f>
        <v>4.3220296570476317E-2</v>
      </c>
      <c r="EC130" s="45">
        <f>IF(AND(ISNUMBER(W129),ISNUMBER(W130)),DA130*'Sector weights'!V117,"")</f>
        <v>2.9265127406244418E-2</v>
      </c>
      <c r="ED130" s="45">
        <f>IF(AND(ISNUMBER(X129),ISNUMBER(X130)),DB130*'Sector weights'!W117,"")</f>
        <v>2.5712197494474589E-2</v>
      </c>
      <c r="EE130" s="45">
        <f>IF(AND(ISNUMBER(Y129),ISNUMBER(Y130)),DC130*'Sector weights'!X117,"")</f>
        <v>5.1834883426905093E-2</v>
      </c>
      <c r="EF130" s="45">
        <f>IF(AND(ISNUMBER(Z129),ISNUMBER(Z130)),DD130*'Sector weights'!Y117,"")</f>
        <v>1.4690573116957593E-2</v>
      </c>
      <c r="EG130" s="45">
        <f>IF(AND(ISNUMBER(AA129),ISNUMBER(AA130)),DE130*'Sector weights'!Z117,"")</f>
        <v>7.5181572022554486E-3</v>
      </c>
      <c r="EH130" s="46">
        <f t="shared" si="167"/>
        <v>0.77616426851740583</v>
      </c>
      <c r="EI130" s="47">
        <f t="shared" si="168"/>
        <v>0.34487496434666542</v>
      </c>
      <c r="EK130" s="39">
        <f t="shared" si="169"/>
        <v>45657</v>
      </c>
      <c r="EL130" s="45">
        <f t="shared" si="170"/>
        <v>0.27923543226337766</v>
      </c>
      <c r="EM130" s="45">
        <f t="shared" si="136"/>
        <v>6.3755656235736813E-2</v>
      </c>
      <c r="EN130" s="45">
        <f t="shared" si="137"/>
        <v>6.9124999490394176E-2</v>
      </c>
      <c r="EO130" s="45">
        <f t="shared" si="138"/>
        <v>4.8885944361364141E-2</v>
      </c>
      <c r="EP130" s="45">
        <f t="shared" si="139"/>
        <v>4.7689550826387241E-3</v>
      </c>
      <c r="EQ130" s="45">
        <f t="shared" si="140"/>
        <v>2.1885592450555796E-2</v>
      </c>
      <c r="ER130" s="45">
        <f t="shared" si="141"/>
        <v>2.4120118103836592E-2</v>
      </c>
      <c r="ES130" s="45">
        <f t="shared" si="142"/>
        <v>8.7314388962604558E-3</v>
      </c>
      <c r="ET130" s="45">
        <f t="shared" si="143"/>
        <v>5.2557712032278305E-2</v>
      </c>
      <c r="EU130" s="45">
        <f t="shared" si="144"/>
        <v>4.2958131077235739E-3</v>
      </c>
      <c r="EV130" s="45">
        <f t="shared" si="145"/>
        <v>1.6198545174879942E-2</v>
      </c>
      <c r="EW130" s="45">
        <f t="shared" si="146"/>
        <v>1.209073719621973E-2</v>
      </c>
      <c r="EX130" s="45">
        <f t="shared" si="147"/>
        <v>1.0549690235340355E-2</v>
      </c>
      <c r="EY130" s="45">
        <f t="shared" si="148"/>
        <v>1.5799417699025417E-2</v>
      </c>
      <c r="EZ130" s="45">
        <f t="shared" si="149"/>
        <v>1.135378808060165E-2</v>
      </c>
      <c r="FA130" s="45">
        <f t="shared" si="150"/>
        <v>9.2174466989149387E-3</v>
      </c>
      <c r="FB130" s="45">
        <f t="shared" si="151"/>
        <v>2.972791031684293E-2</v>
      </c>
      <c r="FC130" s="45">
        <f t="shared" si="152"/>
        <v>3.1666411721945897E-2</v>
      </c>
      <c r="FD130" s="45">
        <f t="shared" si="153"/>
        <v>6.4121012197927096E-2</v>
      </c>
      <c r="FE130" s="45">
        <f t="shared" si="154"/>
        <v>5.5684470831198901E-2</v>
      </c>
      <c r="FF130" s="45">
        <f t="shared" si="155"/>
        <v>3.770481145975111E-2</v>
      </c>
      <c r="FG130" s="45">
        <f t="shared" si="156"/>
        <v>3.3127262536304172E-2</v>
      </c>
      <c r="FH130" s="45">
        <f t="shared" si="157"/>
        <v>6.678339306435449E-2</v>
      </c>
      <c r="FI130" s="45">
        <f t="shared" si="158"/>
        <v>1.8927144308019832E-2</v>
      </c>
      <c r="FJ130" s="45">
        <f t="shared" si="159"/>
        <v>9.6862964545073628E-3</v>
      </c>
      <c r="FK130" s="46">
        <f t="shared" si="171"/>
        <v>1</v>
      </c>
      <c r="FL130" s="47">
        <f t="shared" si="172"/>
        <v>0.44433244138567474</v>
      </c>
    </row>
    <row r="131" spans="1:168" x14ac:dyDescent="0.2">
      <c r="A131" t="s">
        <v>714</v>
      </c>
      <c r="B131" s="11">
        <v>45747</v>
      </c>
      <c r="C131" s="2">
        <v>3315.4</v>
      </c>
      <c r="D131" s="3">
        <v>156464</v>
      </c>
      <c r="E131" s="9">
        <v>83481.8</v>
      </c>
      <c r="F131" s="3">
        <v>641150</v>
      </c>
      <c r="G131" s="3">
        <v>17364</v>
      </c>
      <c r="H131" s="2">
        <v>114424</v>
      </c>
      <c r="I131" s="2">
        <v>1580496</v>
      </c>
      <c r="J131" s="2">
        <v>13499877.9</v>
      </c>
      <c r="K131" s="2">
        <v>2607080.5170453638</v>
      </c>
      <c r="L131" s="9">
        <v>17580.924199999998</v>
      </c>
      <c r="M131" s="3">
        <v>913074</v>
      </c>
      <c r="N131" s="9">
        <v>9310.8889999999992</v>
      </c>
      <c r="O131" s="2">
        <v>118636.7</v>
      </c>
      <c r="P131" s="2">
        <v>36673.5</v>
      </c>
      <c r="Q131" s="3">
        <v>190767</v>
      </c>
      <c r="R131" s="3">
        <v>255690</v>
      </c>
      <c r="S131" s="2">
        <v>79153.8</v>
      </c>
      <c r="T131" s="2">
        <v>306259.40000000002</v>
      </c>
      <c r="U131" s="3">
        <v>1275121</v>
      </c>
      <c r="V131" s="2">
        <v>150609.4</v>
      </c>
      <c r="W131" s="2">
        <v>147751.4</v>
      </c>
      <c r="X131" s="3">
        <v>2783476.0618134886</v>
      </c>
      <c r="Y131" s="2">
        <v>552049.6</v>
      </c>
      <c r="Z131" s="3">
        <v>213998</v>
      </c>
      <c r="AA131" s="3">
        <v>1719308</v>
      </c>
      <c r="AC131" s="43">
        <f t="shared" si="160"/>
        <v>45747</v>
      </c>
      <c r="AD131" s="45">
        <f t="shared" si="161"/>
        <v>10.960875531309622</v>
      </c>
      <c r="AE131" s="45">
        <f t="shared" si="88"/>
        <v>0.32123003532888994</v>
      </c>
      <c r="AF131" s="45">
        <f t="shared" si="89"/>
        <v>2.5505647652799945</v>
      </c>
      <c r="AG131" s="45">
        <f t="shared" si="90"/>
        <v>1.5118722104619842</v>
      </c>
      <c r="AH131" s="45">
        <f t="shared" si="91"/>
        <v>-9.7807951211092981E-2</v>
      </c>
      <c r="AI131" s="45">
        <f t="shared" si="92"/>
        <v>-0.28409586056644676</v>
      </c>
      <c r="AJ131" s="45">
        <f t="shared" si="93"/>
        <v>-0.53154866571593073</v>
      </c>
      <c r="AK131" s="45">
        <f t="shared" si="94"/>
        <v>1.6202364123594881</v>
      </c>
      <c r="AL131" s="45">
        <f t="shared" si="95"/>
        <v>-4.3271658322339928</v>
      </c>
      <c r="AM131" s="45">
        <f t="shared" si="96"/>
        <v>1.0354172127876149</v>
      </c>
      <c r="AN131" s="45">
        <f t="shared" si="97"/>
        <v>3.2001898820019026</v>
      </c>
      <c r="AO131" s="45">
        <f t="shared" si="98"/>
        <v>1.2487421235238383</v>
      </c>
      <c r="AP131" s="45">
        <f t="shared" si="99"/>
        <v>3.3653934119282969</v>
      </c>
      <c r="AQ131" s="45">
        <f t="shared" si="100"/>
        <v>1.1674386143011084</v>
      </c>
      <c r="AR131" s="45">
        <f t="shared" si="101"/>
        <v>-0.79822362741936992</v>
      </c>
      <c r="AS131" s="45">
        <f t="shared" si="102"/>
        <v>-3.2294690469792608</v>
      </c>
      <c r="AT131" s="45">
        <f t="shared" si="103"/>
        <v>19.753816733260599</v>
      </c>
      <c r="AU131" s="45">
        <f t="shared" si="104"/>
        <v>2.2307483294756736</v>
      </c>
      <c r="AV131" s="45">
        <f t="shared" si="105"/>
        <v>7.5827232635897746</v>
      </c>
      <c r="AW131" s="45">
        <f t="shared" si="106"/>
        <v>-2.3920238651512604</v>
      </c>
      <c r="AX131" s="45">
        <f t="shared" si="107"/>
        <v>0.36613763514485864</v>
      </c>
      <c r="AY131" s="45">
        <f t="shared" si="108"/>
        <v>9.3994241970856596</v>
      </c>
      <c r="AZ131" s="45">
        <f t="shared" si="109"/>
        <v>-3.7875541211739194</v>
      </c>
      <c r="BA131" s="45">
        <f t="shared" si="110"/>
        <v>0.60457331979391071</v>
      </c>
      <c r="BB131" s="45">
        <f t="shared" si="111"/>
        <v>14.476369425436907</v>
      </c>
      <c r="BD131" s="39">
        <f t="shared" si="162"/>
        <v>45747</v>
      </c>
      <c r="BE131" s="44">
        <f>IF(AND(ISNUMBER(C130),ISNUMBER(C131)),INDEX('Country weights'!$B$6:$FB$133,MATCH(Goods!$BD131,'Country weights'!$A$6:$A$133,0),MATCH(Goods!BE$1,'Country weights'!$B$3:$FB$3,0)),"")</f>
        <v>0.16883540873658129</v>
      </c>
      <c r="BF131" s="44">
        <f>IF(AND(ISNUMBER(D130),ISNUMBER(D131)),INDEX('Country weights'!$B$6:$FB$133,MATCH(Goods!$BD131,'Country weights'!$A$6:$A$133,0),MATCH(Goods!BF$1,'Country weights'!$B$3:$FB$3,0)),"")</f>
        <v>4.6594369798154962E-2</v>
      </c>
      <c r="BG131" s="44">
        <f>IF(AND(ISNUMBER(E130),ISNUMBER(E131)),INDEX('Country weights'!$B$6:$FB$133,MATCH(Goods!$BD131,'Country weights'!$A$6:$A$133,0),MATCH(Goods!BG$1,'Country weights'!$B$3:$FB$3,0)),"")</f>
        <v>4.6724903397716969E-2</v>
      </c>
      <c r="BH131" s="44">
        <f>IF(AND(ISNUMBER(F130),ISNUMBER(F131)),INDEX('Country weights'!$B$6:$FB$133,MATCH(Goods!$BD131,'Country weights'!$A$6:$A$133,0),MATCH(Goods!BH$1,'Country weights'!$B$3:$FB$3,0)),"")</f>
        <v>3.0753930429406044E-2</v>
      </c>
      <c r="BI131" s="44">
        <f>IF(AND(ISNUMBER(G130),ISNUMBER(G131)),INDEX('Country weights'!$B$6:$FB$133,MATCH(Goods!$BD131,'Country weights'!$A$6:$A$133,0),MATCH(Goods!BI$1,'Country weights'!$B$3:$FB$3,0)),"")</f>
        <v>3.1322599869091166E-3</v>
      </c>
      <c r="BJ131" s="44">
        <f>IF(AND(ISNUMBER(H130),ISNUMBER(H131)),INDEX('Country weights'!$B$6:$FB$133,MATCH(Goods!$BD131,'Country weights'!$A$6:$A$133,0),MATCH(Goods!BJ$1,'Country weights'!$B$3:$FB$3,0)),"")</f>
        <v>1.4890497542877999E-2</v>
      </c>
      <c r="BK131" s="44">
        <f>IF(AND(ISNUMBER(I130),ISNUMBER(I131)),INDEX('Country weights'!$B$6:$FB$133,MATCH(Goods!$BD131,'Country weights'!$A$6:$A$133,0),MATCH(Goods!BK$1,'Country weights'!$B$3:$FB$3,0)),"")</f>
        <v>1.4696810233077963E-2</v>
      </c>
      <c r="BL131" s="44">
        <f>IF(AND(ISNUMBER(J130),ISNUMBER(J131)),INDEX('Country weights'!$B$6:$FB$133,MATCH(Goods!$BD131,'Country weights'!$A$6:$A$133,0),MATCH(Goods!BL$1,'Country weights'!$B$3:$FB$3,0)),"")</f>
        <v>5.0861708354246974E-3</v>
      </c>
      <c r="BM131" s="44">
        <f>IF(AND(ISNUMBER(K130),ISNUMBER(K131)),INDEX('Country weights'!$B$6:$FB$133,MATCH(Goods!$BD131,'Country weights'!$A$6:$A$133,0),MATCH(Goods!BM$1,'Country weights'!$B$3:$FB$3,0)),"")</f>
        <v>2.7745996149700112E-2</v>
      </c>
      <c r="BN131" s="44">
        <f>IF(AND(ISNUMBER(L130),ISNUMBER(L131)),INDEX('Country weights'!$B$6:$FB$133,MATCH(Goods!$BD131,'Country weights'!$A$6:$A$133,0),MATCH(Goods!BN$1,'Country weights'!$B$3:$FB$3,0)),"")</f>
        <v>2.4906285895354785E-3</v>
      </c>
      <c r="BO131" s="44">
        <f>IF(AND(ISNUMBER(M130),ISNUMBER(M131)),INDEX('Country weights'!$B$6:$FB$133,MATCH(Goods!$BD131,'Country weights'!$A$6:$A$133,0),MATCH(Goods!BO$1,'Country weights'!$B$3:$FB$3,0)),"")</f>
        <v>9.7440302015152809E-3</v>
      </c>
      <c r="BP131" s="44">
        <f>IF(AND(ISNUMBER(N130),ISNUMBER(N131)),INDEX('Country weights'!$B$6:$FB$133,MATCH(Goods!$BD131,'Country weights'!$A$6:$A$133,0),MATCH(Goods!BP$1,'Country weights'!$B$3:$FB$3,0)),"")</f>
        <v>7.3366311381828885E-3</v>
      </c>
      <c r="BQ131" s="44">
        <f>IF(AND(ISNUMBER(O130),ISNUMBER(O131)),INDEX('Country weights'!$B$6:$FB$133,MATCH(Goods!$BD131,'Country weights'!$A$6:$A$133,0),MATCH(Goods!BQ$1,'Country weights'!$B$3:$FB$3,0)),"")</f>
        <v>6.566867421691735E-3</v>
      </c>
      <c r="BR131" s="44">
        <f>IF(AND(ISNUMBER(P130),ISNUMBER(P131)),INDEX('Country weights'!$B$6:$FB$133,MATCH(Goods!$BD131,'Country weights'!$A$6:$A$133,0),MATCH(Goods!BR$1,'Country weights'!$B$3:$FB$3,0)),"")</f>
        <v>1.3341003889268378E-2</v>
      </c>
      <c r="BS131" s="44">
        <f>IF(AND(ISNUMBER(Q130),ISNUMBER(Q131)),INDEX('Country weights'!$B$6:$FB$133,MATCH(Goods!$BD131,'Country weights'!$A$6:$A$133,0),MATCH(Goods!BS$1,'Country weights'!$B$3:$FB$3,0)),"")</f>
        <v>1.0383998724858593E-2</v>
      </c>
      <c r="BT131" s="44">
        <f>IF(AND(ISNUMBER(R130),ISNUMBER(R131)),INDEX('Country weights'!$B$6:$FB$133,MATCH(Goods!$BD131,'Country weights'!$A$6:$A$133,0),MATCH(Goods!BT$1,'Country weights'!$B$3:$FB$3,0)),"")</f>
        <v>7.0111116949858575E-3</v>
      </c>
      <c r="BU131" s="44">
        <f>IF(AND(ISNUMBER(S130),ISNUMBER(S131)),INDEX('Country weights'!$B$6:$FB$133,MATCH(Goods!$BD131,'Country weights'!$A$6:$A$133,0),MATCH(Goods!BU$1,'Country weights'!$B$3:$FB$3,0)),"")</f>
        <v>2.3899941422765286E-2</v>
      </c>
      <c r="BV131" s="44">
        <f>IF(AND(ISNUMBER(T130),ISNUMBER(T131)),INDEX('Country weights'!$B$6:$FB$133,MATCH(Goods!$BD131,'Country weights'!$A$6:$A$133,0),MATCH(Goods!BV$1,'Country weights'!$B$3:$FB$3,0)),"")</f>
        <v>1.8350187887914166E-2</v>
      </c>
      <c r="BW131" s="44">
        <f>IF(AND(ISNUMBER(U130),ISNUMBER(U131)),INDEX('Country weights'!$B$6:$FB$133,MATCH(Goods!$BD131,'Country weights'!$A$6:$A$133,0),MATCH(Goods!BW$1,'Country weights'!$B$3:$FB$3,0)),"")</f>
        <v>3.6228062890700873E-2</v>
      </c>
      <c r="BX131" s="44">
        <f>IF(AND(ISNUMBER(V130),ISNUMBER(V131)),INDEX('Country weights'!$B$6:$FB$133,MATCH(Goods!$BD131,'Country weights'!$A$6:$A$133,0),MATCH(Goods!BX$1,'Country weights'!$B$3:$FB$3,0)),"")</f>
        <v>3.4695779493727853E-2</v>
      </c>
      <c r="BY131" s="44">
        <f>IF(AND(ISNUMBER(W130),ISNUMBER(W131)),INDEX('Country weights'!$B$6:$FB$133,MATCH(Goods!$BD131,'Country weights'!$A$6:$A$133,0),MATCH(Goods!BY$1,'Country weights'!$B$3:$FB$3,0)),"")</f>
        <v>3.1351962780658223E-2</v>
      </c>
      <c r="BZ131" s="44">
        <f>IF(AND(ISNUMBER(X130),ISNUMBER(X131)),INDEX('Country weights'!$B$6:$FB$133,MATCH(Goods!$BD131,'Country weights'!$A$6:$A$133,0),MATCH(Goods!BZ$1,'Country weights'!$B$3:$FB$3,0)),"")</f>
        <v>2.0113569455634937E-2</v>
      </c>
      <c r="CA131" s="44">
        <f>IF(AND(ISNUMBER(Y130),ISNUMBER(Y131)),INDEX('Country weights'!$B$6:$FB$133,MATCH(Goods!$BD131,'Country weights'!$A$6:$A$133,0),MATCH(Goods!CA$1,'Country weights'!$B$3:$FB$3,0)),"")</f>
        <v>3.8004359837306857E-2</v>
      </c>
      <c r="CB131" s="44">
        <f>IF(AND(ISNUMBER(Z130),ISNUMBER(Z131)),INDEX('Country weights'!$B$6:$FB$133,MATCH(Goods!$BD131,'Country weights'!$A$6:$A$133,0),MATCH(Goods!CB$1,'Country weights'!$B$3:$FB$3,0)),"")</f>
        <v>1.1430445690970069E-2</v>
      </c>
      <c r="CC131" s="44">
        <f>IF(AND(ISNUMBER(AA130),ISNUMBER(AA131)),INDEX('Country weights'!$B$6:$FB$133,MATCH(Goods!$BD131,'Country weights'!$A$6:$A$133,0),MATCH(Goods!CC$1,'Country weights'!$B$3:$FB$3,0)),"")</f>
        <v>6.2824002360301508E-3</v>
      </c>
      <c r="CD131" s="46">
        <f t="shared" si="163"/>
        <v>0.63569132846559573</v>
      </c>
      <c r="CF131" s="39">
        <f t="shared" si="164"/>
        <v>45747</v>
      </c>
      <c r="CG131" s="45">
        <f t="shared" si="165"/>
        <v>0.26559338027169399</v>
      </c>
      <c r="CH131" s="45">
        <f t="shared" si="112"/>
        <v>7.329716123487548E-2</v>
      </c>
      <c r="CI131" s="45">
        <f t="shared" si="113"/>
        <v>7.3502502402383749E-2</v>
      </c>
      <c r="CJ131" s="45">
        <f t="shared" si="114"/>
        <v>4.8378716292447395E-2</v>
      </c>
      <c r="CK131" s="45">
        <f t="shared" si="115"/>
        <v>4.9273284794833219E-3</v>
      </c>
      <c r="CL131" s="45">
        <f t="shared" si="116"/>
        <v>2.3424100465268324E-2</v>
      </c>
      <c r="CM131" s="45">
        <f t="shared" si="117"/>
        <v>2.3119412795125725E-2</v>
      </c>
      <c r="CN131" s="45">
        <f t="shared" si="118"/>
        <v>8.001007104661121E-3</v>
      </c>
      <c r="CO131" s="45">
        <f t="shared" si="119"/>
        <v>4.3646963403877477E-2</v>
      </c>
      <c r="CP131" s="45">
        <f t="shared" si="120"/>
        <v>3.9179842134188774E-3</v>
      </c>
      <c r="CQ131" s="45">
        <f t="shared" si="121"/>
        <v>1.5328241498959881E-2</v>
      </c>
      <c r="CR131" s="45">
        <f t="shared" si="122"/>
        <v>1.1541184863873686E-2</v>
      </c>
      <c r="CS131" s="45">
        <f t="shared" si="123"/>
        <v>1.0330276861794789E-2</v>
      </c>
      <c r="CT131" s="45">
        <f t="shared" si="124"/>
        <v>2.0986606693959971E-2</v>
      </c>
      <c r="CU131" s="45">
        <f t="shared" si="125"/>
        <v>1.6334969913657689E-2</v>
      </c>
      <c r="CV131" s="45">
        <f t="shared" si="126"/>
        <v>1.1029113314962116E-2</v>
      </c>
      <c r="CW131" s="45">
        <f t="shared" si="127"/>
        <v>3.7596771188390964E-2</v>
      </c>
      <c r="CX131" s="45">
        <f t="shared" si="128"/>
        <v>2.8866506535816773E-2</v>
      </c>
      <c r="CY131" s="45">
        <f t="shared" si="129"/>
        <v>5.6990022151390055E-2</v>
      </c>
      <c r="CZ131" s="45">
        <f t="shared" si="130"/>
        <v>5.4579601671577035E-2</v>
      </c>
      <c r="DA131" s="45">
        <f t="shared" si="131"/>
        <v>4.9319475312545533E-2</v>
      </c>
      <c r="DB131" s="45">
        <f t="shared" si="132"/>
        <v>3.1640465356329778E-2</v>
      </c>
      <c r="DC131" s="45">
        <f t="shared" si="133"/>
        <v>5.9784298031939714E-2</v>
      </c>
      <c r="DD131" s="45">
        <f t="shared" si="134"/>
        <v>1.7981125711688382E-2</v>
      </c>
      <c r="DE131" s="45">
        <f t="shared" si="135"/>
        <v>9.8827842298782609E-3</v>
      </c>
      <c r="DF131" s="46">
        <f t="shared" si="166"/>
        <v>1.0000000000000002</v>
      </c>
      <c r="DG131" s="47">
        <f>SUMPRODUCT(AD131:BB131,CG131:DE131,'Sector weights'!B118:Z118)</f>
        <v>3.4240533470286754</v>
      </c>
      <c r="DI131" s="45">
        <f>IF(AND(ISNUMBER(C130),ISNUMBER(C131)),CG131*'Sector weights'!B118,"")</f>
        <v>0.21518695724111786</v>
      </c>
      <c r="DJ131" s="45">
        <f>IF(AND(ISNUMBER(D130),ISNUMBER(D131)),CH131*'Sector weights'!C118,"")</f>
        <v>4.9540398682904233E-2</v>
      </c>
      <c r="DK131" s="45">
        <f>IF(AND(ISNUMBER(E130),ISNUMBER(E131)),CI131*'Sector weights'!D118,"")</f>
        <v>5.3548007976635704E-2</v>
      </c>
      <c r="DL131" s="45">
        <f>IF(AND(ISNUMBER(F130),ISNUMBER(F131)),CJ131*'Sector weights'!E118,"")</f>
        <v>3.8272463042786621E-2</v>
      </c>
      <c r="DM131" s="45">
        <f>IF(AND(ISNUMBER(G130),ISNUMBER(G131)),CK131*'Sector weights'!F118,"")</f>
        <v>3.7148389130692988E-3</v>
      </c>
      <c r="DN131" s="45">
        <f>IF(AND(ISNUMBER(H130),ISNUMBER(H131)),CL131*'Sector weights'!G118,"")</f>
        <v>1.7089893428891858E-2</v>
      </c>
      <c r="DO131" s="45">
        <f>IF(AND(ISNUMBER(I130),ISNUMBER(I131)),CM131*'Sector weights'!H118,"")</f>
        <v>1.8820283776880872E-2</v>
      </c>
      <c r="DP131" s="45">
        <f>IF(AND(ISNUMBER(J130),ISNUMBER(J131)),CN131*'Sector weights'!I118,"")</f>
        <v>6.7962048900014581E-3</v>
      </c>
      <c r="DQ131" s="45">
        <f>IF(AND(ISNUMBER(K130),ISNUMBER(K131)),CO131*'Sector weights'!J118,"")</f>
        <v>4.0600613265310843E-2</v>
      </c>
      <c r="DR131" s="45">
        <f>IF(AND(ISNUMBER(L130),ISNUMBER(L131)),CP131*'Sector weights'!K118,"")</f>
        <v>3.3430772759399335E-3</v>
      </c>
      <c r="DS131" s="45">
        <f>IF(AND(ISNUMBER(M130),ISNUMBER(M131)),CQ131*'Sector weights'!L118,"")</f>
        <v>1.2615806111539821E-2</v>
      </c>
      <c r="DT131" s="45">
        <f>IF(AND(ISNUMBER(N130),ISNUMBER(N131)),CR131*'Sector weights'!M118,"")</f>
        <v>9.4956342518924299E-3</v>
      </c>
      <c r="DU131" s="45">
        <f>IF(AND(ISNUMBER(O130),ISNUMBER(O131)),CS131*'Sector weights'!N118,"")</f>
        <v>8.2165561415033644E-3</v>
      </c>
      <c r="DV131" s="45">
        <f>IF(AND(ISNUMBER(P130),ISNUMBER(P131)),CT131*'Sector weights'!O118,"")</f>
        <v>1.2251447566011188E-2</v>
      </c>
      <c r="DW131" s="45">
        <f>IF(AND(ISNUMBER(Q130),ISNUMBER(Q131)),CU131*'Sector weights'!P118,"")</f>
        <v>8.543682998393122E-3</v>
      </c>
      <c r="DX131" s="45">
        <f>IF(AND(ISNUMBER(R130),ISNUMBER(R131)),CV131*'Sector weights'!Q118,"")</f>
        <v>7.1553156564913567E-3</v>
      </c>
      <c r="DY131" s="45">
        <f>IF(AND(ISNUMBER(S130),ISNUMBER(S131)),CW131*'Sector weights'!R118,"")</f>
        <v>2.3448351609713949E-2</v>
      </c>
      <c r="DZ131" s="45">
        <f>IF(AND(ISNUMBER(T130),ISNUMBER(T131)),CX131*'Sector weights'!S118,"")</f>
        <v>2.4402696237549287E-2</v>
      </c>
      <c r="EA131" s="45">
        <f>IF(AND(ISNUMBER(U130),ISNUMBER(U131)),CY131*'Sector weights'!T118,"")</f>
        <v>4.9573563985060985E-2</v>
      </c>
      <c r="EB131" s="45">
        <f>IF(AND(ISNUMBER(V130),ISNUMBER(V131)),CZ131*'Sector weights'!U118,"")</f>
        <v>4.3111447952887884E-2</v>
      </c>
      <c r="EC131" s="45">
        <f>IF(AND(ISNUMBER(W130),ISNUMBER(W131)),DA131*'Sector weights'!V118,"")</f>
        <v>2.9143592680264226E-2</v>
      </c>
      <c r="ED131" s="45">
        <f>IF(AND(ISNUMBER(X130),ISNUMBER(X131)),DB131*'Sector weights'!W118,"")</f>
        <v>2.6247245577957209E-2</v>
      </c>
      <c r="EE131" s="45">
        <f>IF(AND(ISNUMBER(Y130),ISNUMBER(Y131)),DC131*'Sector weights'!X118,"")</f>
        <v>5.1796882015617711E-2</v>
      </c>
      <c r="EF131" s="45">
        <f>IF(AND(ISNUMBER(Z130),ISNUMBER(Z131)),DD131*'Sector weights'!Y118,"")</f>
        <v>1.4539542816464024E-2</v>
      </c>
      <c r="EG131" s="45">
        <f>IF(AND(ISNUMBER(AA130),ISNUMBER(AA131)),DE131*'Sector weights'!Z118,"")</f>
        <v>7.3804865932244968E-3</v>
      </c>
      <c r="EH131" s="46">
        <f t="shared" si="167"/>
        <v>0.77483499068810979</v>
      </c>
      <c r="EI131" s="47">
        <f t="shared" si="168"/>
        <v>3.4240533470286754</v>
      </c>
      <c r="EK131" s="39">
        <f t="shared" si="169"/>
        <v>45747</v>
      </c>
      <c r="EL131" s="45">
        <f t="shared" si="170"/>
        <v>0.27771972074985435</v>
      </c>
      <c r="EM131" s="45">
        <f t="shared" si="136"/>
        <v>6.3936708174354331E-2</v>
      </c>
      <c r="EN131" s="45">
        <f t="shared" si="137"/>
        <v>6.9108918182800683E-2</v>
      </c>
      <c r="EO131" s="45">
        <f t="shared" si="138"/>
        <v>4.939434008884639E-2</v>
      </c>
      <c r="EP131" s="45">
        <f t="shared" si="139"/>
        <v>4.7943613255904353E-3</v>
      </c>
      <c r="EQ131" s="45">
        <f t="shared" si="140"/>
        <v>2.2056171487189538E-2</v>
      </c>
      <c r="ER131" s="45">
        <f t="shared" si="141"/>
        <v>2.4289408716773479E-2</v>
      </c>
      <c r="ES131" s="45">
        <f t="shared" si="142"/>
        <v>8.7711641467894137E-3</v>
      </c>
      <c r="ET131" s="45">
        <f t="shared" si="143"/>
        <v>5.2399044639497433E-2</v>
      </c>
      <c r="EU131" s="45">
        <f t="shared" si="144"/>
        <v>4.3145667350038466E-3</v>
      </c>
      <c r="EV131" s="45">
        <f t="shared" si="145"/>
        <v>1.6281926168997696E-2</v>
      </c>
      <c r="EW131" s="45">
        <f t="shared" si="146"/>
        <v>1.225504057768431E-2</v>
      </c>
      <c r="EX131" s="45">
        <f t="shared" si="147"/>
        <v>1.0604265734316496E-2</v>
      </c>
      <c r="EY131" s="45">
        <f t="shared" si="148"/>
        <v>1.581168598894974E-2</v>
      </c>
      <c r="EZ131" s="45">
        <f t="shared" si="149"/>
        <v>1.1026454794982491E-2</v>
      </c>
      <c r="FA131" s="45">
        <f t="shared" si="150"/>
        <v>9.2346315570195348E-3</v>
      </c>
      <c r="FB131" s="45">
        <f t="shared" si="151"/>
        <v>3.0262380883044671E-2</v>
      </c>
      <c r="FC131" s="45">
        <f t="shared" si="152"/>
        <v>3.1494055548366394E-2</v>
      </c>
      <c r="FD131" s="45">
        <f t="shared" si="153"/>
        <v>6.3979511226043187E-2</v>
      </c>
      <c r="FE131" s="45">
        <f t="shared" si="154"/>
        <v>5.5639521280010582E-2</v>
      </c>
      <c r="FF131" s="45">
        <f t="shared" si="155"/>
        <v>3.7612644021642078E-2</v>
      </c>
      <c r="FG131" s="45">
        <f t="shared" si="156"/>
        <v>3.3874626073156229E-2</v>
      </c>
      <c r="FH131" s="45">
        <f t="shared" si="157"/>
        <v>6.6848919625607406E-2</v>
      </c>
      <c r="FI131" s="45">
        <f t="shared" si="158"/>
        <v>1.8764695698050306E-2</v>
      </c>
      <c r="FJ131" s="45">
        <f t="shared" si="159"/>
        <v>9.5252365754289036E-3</v>
      </c>
      <c r="FK131" s="46">
        <f t="shared" si="171"/>
        <v>1</v>
      </c>
      <c r="FL131" s="47">
        <f t="shared" si="172"/>
        <v>4.4190742392620477</v>
      </c>
    </row>
    <row r="132" spans="1:168" x14ac:dyDescent="0.2">
      <c r="A132" t="s">
        <v>715</v>
      </c>
      <c r="B132" s="11">
        <v>45838</v>
      </c>
      <c r="C132" s="2">
        <v>2981</v>
      </c>
      <c r="D132" s="3">
        <v>160039</v>
      </c>
      <c r="E132" s="9">
        <v>84551.3</v>
      </c>
      <c r="F132" s="3">
        <v>631608</v>
      </c>
      <c r="I132" s="2">
        <v>1688106</v>
      </c>
      <c r="L132" s="9">
        <v>17080.4918</v>
      </c>
      <c r="M132" s="3">
        <v>921189</v>
      </c>
      <c r="N132" s="9">
        <v>9673.5120000000006</v>
      </c>
      <c r="O132" s="2">
        <v>116721.60000000001</v>
      </c>
      <c r="P132" s="2">
        <v>37544.800000000003</v>
      </c>
      <c r="Q132" s="3">
        <v>194686</v>
      </c>
      <c r="R132" s="3">
        <v>259481</v>
      </c>
      <c r="S132" s="2">
        <v>71486.3</v>
      </c>
      <c r="T132" s="2">
        <v>310849.09999999998</v>
      </c>
      <c r="U132" s="3">
        <v>1333330</v>
      </c>
      <c r="V132" s="2">
        <v>155210.6</v>
      </c>
      <c r="W132" s="2">
        <v>154032.20000000001</v>
      </c>
      <c r="X132" s="3">
        <v>3167669.8377027013</v>
      </c>
      <c r="Y132" s="2">
        <v>611300.6</v>
      </c>
      <c r="Z132" s="3">
        <v>228132</v>
      </c>
      <c r="AA132" s="3">
        <v>1617041</v>
      </c>
      <c r="AC132" s="43">
        <f t="shared" si="160"/>
        <v>45838</v>
      </c>
      <c r="AD132" s="45">
        <f t="shared" si="161"/>
        <v>-10.086264100862641</v>
      </c>
      <c r="AE132" s="45">
        <f t="shared" si="88"/>
        <v>2.284870641169845</v>
      </c>
      <c r="AF132" s="45">
        <f t="shared" si="89"/>
        <v>1.2811175609534153</v>
      </c>
      <c r="AG132" s="45">
        <f t="shared" si="90"/>
        <v>-1.4882632769242732</v>
      </c>
      <c r="AH132" s="45" t="str">
        <f t="shared" si="91"/>
        <v/>
      </c>
      <c r="AI132" s="45" t="str">
        <f t="shared" si="92"/>
        <v/>
      </c>
      <c r="AJ132" s="45">
        <f t="shared" si="93"/>
        <v>6.8086221034409533</v>
      </c>
      <c r="AK132" s="45" t="str">
        <f t="shared" si="94"/>
        <v/>
      </c>
      <c r="AL132" s="45" t="str">
        <f t="shared" si="95"/>
        <v/>
      </c>
      <c r="AM132" s="45">
        <f t="shared" si="96"/>
        <v>-2.8464510415214583</v>
      </c>
      <c r="AN132" s="45">
        <f t="shared" si="97"/>
        <v>0.8887560044421372</v>
      </c>
      <c r="AO132" s="45">
        <f t="shared" si="98"/>
        <v>3.8946119967706805</v>
      </c>
      <c r="AP132" s="45">
        <f t="shared" si="99"/>
        <v>-1.6142559595808015</v>
      </c>
      <c r="AQ132" s="45">
        <f t="shared" si="100"/>
        <v>2.3758299589621945</v>
      </c>
      <c r="AR132" s="45">
        <f t="shared" si="101"/>
        <v>2.0543385386361468</v>
      </c>
      <c r="AS132" s="45">
        <f t="shared" si="102"/>
        <v>1.4826547772693432</v>
      </c>
      <c r="AT132" s="45">
        <f t="shared" si="103"/>
        <v>-9.6868375239091531</v>
      </c>
      <c r="AU132" s="45">
        <f t="shared" si="104"/>
        <v>1.4986315522070415</v>
      </c>
      <c r="AV132" s="45">
        <f t="shared" si="105"/>
        <v>4.5649785392915643</v>
      </c>
      <c r="AW132" s="45">
        <f t="shared" si="106"/>
        <v>3.0550549965672857</v>
      </c>
      <c r="AX132" s="45">
        <f t="shared" si="107"/>
        <v>4.2509241875203996</v>
      </c>
      <c r="AY132" s="45">
        <f t="shared" si="108"/>
        <v>13.802661397378891</v>
      </c>
      <c r="AZ132" s="45">
        <f t="shared" si="109"/>
        <v>10.732912404972318</v>
      </c>
      <c r="BA132" s="45">
        <f t="shared" si="110"/>
        <v>6.6047346236880689</v>
      </c>
      <c r="BB132" s="45">
        <f t="shared" si="111"/>
        <v>-5.9481489064204922</v>
      </c>
      <c r="BD132" s="39">
        <f t="shared" si="162"/>
        <v>45838</v>
      </c>
      <c r="BE132" s="44">
        <f>IF(AND(ISNUMBER(C131),ISNUMBER(C132)),INDEX('Country weights'!$B$6:$FB$133,MATCH(Goods!$BD132,'Country weights'!$A$6:$A$133,0),MATCH(Goods!BE$1,'Country weights'!$B$3:$FB$3,0)),"")</f>
        <v>0.16883540873658129</v>
      </c>
      <c r="BF132" s="44">
        <f>IF(AND(ISNUMBER(D131),ISNUMBER(D132)),INDEX('Country weights'!$B$6:$FB$133,MATCH(Goods!$BD132,'Country weights'!$A$6:$A$133,0),MATCH(Goods!BF$1,'Country weights'!$B$3:$FB$3,0)),"")</f>
        <v>4.6594369798154962E-2</v>
      </c>
      <c r="BG132" s="44">
        <f>IF(AND(ISNUMBER(E131),ISNUMBER(E132)),INDEX('Country weights'!$B$6:$FB$133,MATCH(Goods!$BD132,'Country weights'!$A$6:$A$133,0),MATCH(Goods!BG$1,'Country weights'!$B$3:$FB$3,0)),"")</f>
        <v>4.6724903397716969E-2</v>
      </c>
      <c r="BH132" s="44">
        <f>IF(AND(ISNUMBER(F131),ISNUMBER(F132)),INDEX('Country weights'!$B$6:$FB$133,MATCH(Goods!$BD132,'Country weights'!$A$6:$A$133,0),MATCH(Goods!BH$1,'Country weights'!$B$3:$FB$3,0)),"")</f>
        <v>3.0753930429406044E-2</v>
      </c>
      <c r="BI132" s="44" t="str">
        <f>IF(AND(ISNUMBER(G131),ISNUMBER(G132)),INDEX('Country weights'!$B$6:$FB$133,MATCH(Goods!$BD132,'Country weights'!$A$6:$A$133,0),MATCH(Goods!BI$1,'Country weights'!$B$3:$FB$3,0)),"")</f>
        <v/>
      </c>
      <c r="BJ132" s="44" t="str">
        <f>IF(AND(ISNUMBER(H131),ISNUMBER(H132)),INDEX('Country weights'!$B$6:$FB$133,MATCH(Goods!$BD132,'Country weights'!$A$6:$A$133,0),MATCH(Goods!BJ$1,'Country weights'!$B$3:$FB$3,0)),"")</f>
        <v/>
      </c>
      <c r="BK132" s="44">
        <f>IF(AND(ISNUMBER(I131),ISNUMBER(I132)),INDEX('Country weights'!$B$6:$FB$133,MATCH(Goods!$BD132,'Country weights'!$A$6:$A$133,0),MATCH(Goods!BK$1,'Country weights'!$B$3:$FB$3,0)),"")</f>
        <v>1.4696810233077963E-2</v>
      </c>
      <c r="BL132" s="44" t="str">
        <f>IF(AND(ISNUMBER(J131),ISNUMBER(J132)),INDEX('Country weights'!$B$6:$FB$133,MATCH(Goods!$BD132,'Country weights'!$A$6:$A$133,0),MATCH(Goods!BL$1,'Country weights'!$B$3:$FB$3,0)),"")</f>
        <v/>
      </c>
      <c r="BM132" s="44" t="str">
        <f>IF(AND(ISNUMBER(K131),ISNUMBER(K132)),INDEX('Country weights'!$B$6:$FB$133,MATCH(Goods!$BD132,'Country weights'!$A$6:$A$133,0),MATCH(Goods!BM$1,'Country weights'!$B$3:$FB$3,0)),"")</f>
        <v/>
      </c>
      <c r="BN132" s="44">
        <f>IF(AND(ISNUMBER(L131),ISNUMBER(L132)),INDEX('Country weights'!$B$6:$FB$133,MATCH(Goods!$BD132,'Country weights'!$A$6:$A$133,0),MATCH(Goods!BN$1,'Country weights'!$B$3:$FB$3,0)),"")</f>
        <v>2.4906285895354785E-3</v>
      </c>
      <c r="BO132" s="44">
        <f>IF(AND(ISNUMBER(M131),ISNUMBER(M132)),INDEX('Country weights'!$B$6:$FB$133,MATCH(Goods!$BD132,'Country weights'!$A$6:$A$133,0),MATCH(Goods!BO$1,'Country weights'!$B$3:$FB$3,0)),"")</f>
        <v>9.7440302015152809E-3</v>
      </c>
      <c r="BP132" s="44">
        <f>IF(AND(ISNUMBER(N131),ISNUMBER(N132)),INDEX('Country weights'!$B$6:$FB$133,MATCH(Goods!$BD132,'Country weights'!$A$6:$A$133,0),MATCH(Goods!BP$1,'Country weights'!$B$3:$FB$3,0)),"")</f>
        <v>7.3366311381828885E-3</v>
      </c>
      <c r="BQ132" s="44">
        <f>IF(AND(ISNUMBER(O131),ISNUMBER(O132)),INDEX('Country weights'!$B$6:$FB$133,MATCH(Goods!$BD132,'Country weights'!$A$6:$A$133,0),MATCH(Goods!BQ$1,'Country weights'!$B$3:$FB$3,0)),"")</f>
        <v>6.566867421691735E-3</v>
      </c>
      <c r="BR132" s="44">
        <f>IF(AND(ISNUMBER(P131),ISNUMBER(P132)),INDEX('Country weights'!$B$6:$FB$133,MATCH(Goods!$BD132,'Country weights'!$A$6:$A$133,0),MATCH(Goods!BR$1,'Country weights'!$B$3:$FB$3,0)),"")</f>
        <v>1.3341003889268378E-2</v>
      </c>
      <c r="BS132" s="44">
        <f>IF(AND(ISNUMBER(Q131),ISNUMBER(Q132)),INDEX('Country weights'!$B$6:$FB$133,MATCH(Goods!$BD132,'Country weights'!$A$6:$A$133,0),MATCH(Goods!BS$1,'Country weights'!$B$3:$FB$3,0)),"")</f>
        <v>1.0383998724858593E-2</v>
      </c>
      <c r="BT132" s="44">
        <f>IF(AND(ISNUMBER(R131),ISNUMBER(R132)),INDEX('Country weights'!$B$6:$FB$133,MATCH(Goods!$BD132,'Country weights'!$A$6:$A$133,0),MATCH(Goods!BT$1,'Country weights'!$B$3:$FB$3,0)),"")</f>
        <v>7.0111116949858575E-3</v>
      </c>
      <c r="BU132" s="44">
        <f>IF(AND(ISNUMBER(S131),ISNUMBER(S132)),INDEX('Country weights'!$B$6:$FB$133,MATCH(Goods!$BD132,'Country weights'!$A$6:$A$133,0),MATCH(Goods!BU$1,'Country weights'!$B$3:$FB$3,0)),"")</f>
        <v>2.3899941422765286E-2</v>
      </c>
      <c r="BV132" s="44">
        <f>IF(AND(ISNUMBER(T131),ISNUMBER(T132)),INDEX('Country weights'!$B$6:$FB$133,MATCH(Goods!$BD132,'Country weights'!$A$6:$A$133,0),MATCH(Goods!BV$1,'Country weights'!$B$3:$FB$3,0)),"")</f>
        <v>1.8350187887914166E-2</v>
      </c>
      <c r="BW132" s="44">
        <f>IF(AND(ISNUMBER(U131),ISNUMBER(U132)),INDEX('Country weights'!$B$6:$FB$133,MATCH(Goods!$BD132,'Country weights'!$A$6:$A$133,0),MATCH(Goods!BW$1,'Country weights'!$B$3:$FB$3,0)),"")</f>
        <v>3.6228062890700873E-2</v>
      </c>
      <c r="BX132" s="44">
        <f>IF(AND(ISNUMBER(V131),ISNUMBER(V132)),INDEX('Country weights'!$B$6:$FB$133,MATCH(Goods!$BD132,'Country weights'!$A$6:$A$133,0),MATCH(Goods!BX$1,'Country weights'!$B$3:$FB$3,0)),"")</f>
        <v>3.4695779493727853E-2</v>
      </c>
      <c r="BY132" s="44">
        <f>IF(AND(ISNUMBER(W131),ISNUMBER(W132)),INDEX('Country weights'!$B$6:$FB$133,MATCH(Goods!$BD132,'Country weights'!$A$6:$A$133,0),MATCH(Goods!BY$1,'Country weights'!$B$3:$FB$3,0)),"")</f>
        <v>3.1351962780658223E-2</v>
      </c>
      <c r="BZ132" s="44">
        <f>IF(AND(ISNUMBER(X131),ISNUMBER(X132)),INDEX('Country weights'!$B$6:$FB$133,MATCH(Goods!$BD132,'Country weights'!$A$6:$A$133,0),MATCH(Goods!BZ$1,'Country weights'!$B$3:$FB$3,0)),"")</f>
        <v>2.0113569455634937E-2</v>
      </c>
      <c r="CA132" s="44">
        <f>IF(AND(ISNUMBER(Y131),ISNUMBER(Y132)),INDEX('Country weights'!$B$6:$FB$133,MATCH(Goods!$BD132,'Country weights'!$A$6:$A$133,0),MATCH(Goods!CA$1,'Country weights'!$B$3:$FB$3,0)),"")</f>
        <v>3.8004359837306857E-2</v>
      </c>
      <c r="CB132" s="44">
        <f>IF(AND(ISNUMBER(Z131),ISNUMBER(Z132)),INDEX('Country weights'!$B$6:$FB$133,MATCH(Goods!$BD132,'Country weights'!$A$6:$A$133,0),MATCH(Goods!CB$1,'Country weights'!$B$3:$FB$3,0)),"")</f>
        <v>1.1430445690970069E-2</v>
      </c>
      <c r="CC132" s="44">
        <f>IF(AND(ISNUMBER(AA131),ISNUMBER(AA132)),INDEX('Country weights'!$B$6:$FB$133,MATCH(Goods!$BD132,'Country weights'!$A$6:$A$133,0),MATCH(Goods!CC$1,'Country weights'!$B$3:$FB$3,0)),"")</f>
        <v>6.2824002360301508E-3</v>
      </c>
      <c r="CD132" s="46">
        <f t="shared" si="163"/>
        <v>0.58483640395068381</v>
      </c>
      <c r="CF132" s="39">
        <f t="shared" si="164"/>
        <v>45838</v>
      </c>
      <c r="CG132" s="45">
        <f t="shared" si="165"/>
        <v>0.28868826837054812</v>
      </c>
      <c r="CH132" s="45">
        <f t="shared" si="112"/>
        <v>7.9670775422666776E-2</v>
      </c>
      <c r="CI132" s="45">
        <f t="shared" si="113"/>
        <v>7.9893972198175664E-2</v>
      </c>
      <c r="CJ132" s="45">
        <f t="shared" si="114"/>
        <v>5.2585526861285058E-2</v>
      </c>
      <c r="CK132" s="45" t="str">
        <f t="shared" si="115"/>
        <v/>
      </c>
      <c r="CL132" s="45" t="str">
        <f t="shared" si="116"/>
        <v/>
      </c>
      <c r="CM132" s="45">
        <f t="shared" si="117"/>
        <v>2.5129780112520608E-2</v>
      </c>
      <c r="CN132" s="45" t="str">
        <f t="shared" si="118"/>
        <v/>
      </c>
      <c r="CO132" s="45" t="str">
        <f t="shared" si="119"/>
        <v/>
      </c>
      <c r="CP132" s="45">
        <f t="shared" si="120"/>
        <v>4.258675712918685E-3</v>
      </c>
      <c r="CQ132" s="45">
        <f t="shared" si="121"/>
        <v>1.6661121188237357E-2</v>
      </c>
      <c r="CR132" s="45">
        <f t="shared" si="122"/>
        <v>1.254475796756583E-2</v>
      </c>
      <c r="CS132" s="45">
        <f t="shared" si="123"/>
        <v>1.1228554476655807E-2</v>
      </c>
      <c r="CT132" s="45">
        <f t="shared" si="124"/>
        <v>2.2811514124543717E-2</v>
      </c>
      <c r="CU132" s="45">
        <f t="shared" si="125"/>
        <v>1.7755390489909074E-2</v>
      </c>
      <c r="CV132" s="45">
        <f t="shared" si="126"/>
        <v>1.1988158821209542E-2</v>
      </c>
      <c r="CW132" s="45">
        <f t="shared" si="127"/>
        <v>4.0866028963512747E-2</v>
      </c>
      <c r="CX132" s="45">
        <f t="shared" si="128"/>
        <v>3.1376617057274604E-2</v>
      </c>
      <c r="CY132" s="45">
        <f t="shared" si="129"/>
        <v>6.1945635815372047E-2</v>
      </c>
      <c r="CZ132" s="45">
        <f t="shared" si="130"/>
        <v>5.9325615264971716E-2</v>
      </c>
      <c r="DA132" s="45">
        <f t="shared" si="131"/>
        <v>5.3608090346068761E-2</v>
      </c>
      <c r="DB132" s="45">
        <f t="shared" si="132"/>
        <v>3.4391787720059588E-2</v>
      </c>
      <c r="DC132" s="45">
        <f t="shared" si="133"/>
        <v>6.4982890224650869E-2</v>
      </c>
      <c r="DD132" s="45">
        <f t="shared" si="134"/>
        <v>1.9544689102380053E-2</v>
      </c>
      <c r="DE132" s="45">
        <f t="shared" si="135"/>
        <v>1.0742149759473442E-2</v>
      </c>
      <c r="DF132" s="46">
        <f t="shared" si="166"/>
        <v>1</v>
      </c>
      <c r="DG132" s="47">
        <f>SUMPRODUCT(AD132:BB132,CG132:DE132,'Sector weights'!B119:Z119)</f>
        <v>-0.68978581712166576</v>
      </c>
      <c r="DI132" s="45">
        <f>IF(AND(ISNUMBER(C131),ISNUMBER(C132)),CG132*'Sector weights'!B119,"")</f>
        <v>0.23903426112127948</v>
      </c>
      <c r="DJ132" s="45">
        <f>IF(AND(ISNUMBER(D131),ISNUMBER(D132)),CH132*'Sector weights'!C119,"")</f>
        <v>5.2984265761602131E-2</v>
      </c>
      <c r="DK132" s="45">
        <f>IF(AND(ISNUMBER(E131),ISNUMBER(E132)),CI132*'Sector weights'!D119,"")</f>
        <v>5.8001059270367493E-2</v>
      </c>
      <c r="DL132" s="45">
        <f>IF(AND(ISNUMBER(F131),ISNUMBER(F132)),CJ132*'Sector weights'!E119,"")</f>
        <v>4.1852458494901039E-2</v>
      </c>
      <c r="DM132" s="45" t="str">
        <f>IF(AND(ISNUMBER(G131),ISNUMBER(G132)),CK132*'Sector weights'!F119,"")</f>
        <v/>
      </c>
      <c r="DN132" s="45" t="str">
        <f>IF(AND(ISNUMBER(H131),ISNUMBER(H132)),CL132*'Sector weights'!G119,"")</f>
        <v/>
      </c>
      <c r="DO132" s="45">
        <f>IF(AND(ISNUMBER(I131),ISNUMBER(I132)),CM132*'Sector weights'!H119,"")</f>
        <v>2.0549222629315501E-2</v>
      </c>
      <c r="DP132" s="45" t="str">
        <f>IF(AND(ISNUMBER(J131),ISNUMBER(J132)),CN132*'Sector weights'!I119,"")</f>
        <v/>
      </c>
      <c r="DQ132" s="45" t="str">
        <f>IF(AND(ISNUMBER(K131),ISNUMBER(K132)),CO132*'Sector weights'!J119,"")</f>
        <v/>
      </c>
      <c r="DR132" s="45">
        <f>IF(AND(ISNUMBER(L131),ISNUMBER(L132)),CP132*'Sector weights'!K119,"")</f>
        <v>3.688140091685685E-3</v>
      </c>
      <c r="DS132" s="45">
        <f>IF(AND(ISNUMBER(M131),ISNUMBER(M132)),CQ132*'Sector weights'!L119,"")</f>
        <v>1.3811331685084669E-2</v>
      </c>
      <c r="DT132" s="45">
        <f>IF(AND(ISNUMBER(N131),ISNUMBER(N132)),CR132*'Sector weights'!M119,"")</f>
        <v>1.0227879026745693E-2</v>
      </c>
      <c r="DU132" s="45">
        <f>IF(AND(ISNUMBER(O131),ISNUMBER(O132)),CS132*'Sector weights'!N119,"")</f>
        <v>8.965871132336262E-3</v>
      </c>
      <c r="DV132" s="45">
        <f>IF(AND(ISNUMBER(P131),ISNUMBER(P132)),CT132*'Sector weights'!O119,"")</f>
        <v>1.3350601530850402E-2</v>
      </c>
      <c r="DW132" s="45">
        <f>IF(AND(ISNUMBER(Q131),ISNUMBER(Q132)),CU132*'Sector weights'!P119,"")</f>
        <v>9.7840566671148349E-3</v>
      </c>
      <c r="DX132" s="45">
        <f>IF(AND(ISNUMBER(R131),ISNUMBER(R132)),CV132*'Sector weights'!Q119,"")</f>
        <v>7.7269554747087634E-3</v>
      </c>
      <c r="DY132" s="45">
        <f>IF(AND(ISNUMBER(S131),ISNUMBER(S132)),CW132*'Sector weights'!R119,"")</f>
        <v>2.7129292303561568E-2</v>
      </c>
      <c r="DZ132" s="45">
        <f>IF(AND(ISNUMBER(T131),ISNUMBER(T132)),CX132*'Sector weights'!S119,"")</f>
        <v>2.6736335601729059E-2</v>
      </c>
      <c r="EA132" s="45">
        <f>IF(AND(ISNUMBER(U131),ISNUMBER(U132)),CY132*'Sector weights'!T119,"")</f>
        <v>5.4383019140546073E-2</v>
      </c>
      <c r="EB132" s="45">
        <f>IF(AND(ISNUMBER(V131),ISNUMBER(V132)),CZ132*'Sector weights'!U119,"")</f>
        <v>4.6255408260170529E-2</v>
      </c>
      <c r="EC132" s="45">
        <f>IF(AND(ISNUMBER(W131),ISNUMBER(W132)),DA132*'Sector weights'!V119,"")</f>
        <v>3.2780093572451097E-2</v>
      </c>
      <c r="ED132" s="45">
        <f>IF(AND(ISNUMBER(X131),ISNUMBER(X132)),DB132*'Sector weights'!W119,"")</f>
        <v>2.8628503784873343E-2</v>
      </c>
      <c r="EE132" s="45">
        <f>IF(AND(ISNUMBER(Y131),ISNUMBER(Y132)),DC132*'Sector weights'!X119,"")</f>
        <v>5.5970668273313449E-2</v>
      </c>
      <c r="EF132" s="45">
        <f>IF(AND(ISNUMBER(Z131),ISNUMBER(Z132)),DD132*'Sector weights'!Y119,"")</f>
        <v>1.5707713835968959E-2</v>
      </c>
      <c r="EG132" s="45">
        <f>IF(AND(ISNUMBER(AA131),ISNUMBER(AA132)),DE132*'Sector weights'!Z119,"")</f>
        <v>8.0761002303404612E-3</v>
      </c>
      <c r="EH132" s="46">
        <f t="shared" si="167"/>
        <v>0.77564323788894651</v>
      </c>
      <c r="EI132" s="47">
        <f t="shared" si="168"/>
        <v>-0.68978581712166553</v>
      </c>
      <c r="EK132" s="39">
        <f t="shared" si="169"/>
        <v>45838</v>
      </c>
      <c r="EL132" s="45">
        <f t="shared" si="170"/>
        <v>0.30817552380377156</v>
      </c>
      <c r="EM132" s="45">
        <f t="shared" si="136"/>
        <v>6.8310098217072582E-2</v>
      </c>
      <c r="EN132" s="45">
        <f t="shared" si="137"/>
        <v>7.4778011896587754E-2</v>
      </c>
      <c r="EO132" s="45">
        <f t="shared" si="138"/>
        <v>5.3958387632966516E-2</v>
      </c>
      <c r="EP132" s="45" t="str">
        <f t="shared" si="139"/>
        <v/>
      </c>
      <c r="EQ132" s="45" t="str">
        <f t="shared" si="140"/>
        <v/>
      </c>
      <c r="ER132" s="45">
        <f t="shared" si="141"/>
        <v>2.649313708354363E-2</v>
      </c>
      <c r="ES132" s="45" t="str">
        <f t="shared" si="142"/>
        <v/>
      </c>
      <c r="ET132" s="45" t="str">
        <f t="shared" si="143"/>
        <v/>
      </c>
      <c r="EU132" s="45">
        <f t="shared" si="144"/>
        <v>4.7549439117443035E-3</v>
      </c>
      <c r="EV132" s="45">
        <f t="shared" si="145"/>
        <v>1.7806294196123864E-2</v>
      </c>
      <c r="EW132" s="45">
        <f t="shared" si="146"/>
        <v>1.3186318821759753E-2</v>
      </c>
      <c r="EX132" s="45">
        <f t="shared" si="147"/>
        <v>1.1559271962118181E-2</v>
      </c>
      <c r="EY132" s="45">
        <f t="shared" si="148"/>
        <v>1.7212296683184504E-2</v>
      </c>
      <c r="EZ132" s="45">
        <f t="shared" si="149"/>
        <v>1.2614119725640768E-2</v>
      </c>
      <c r="FA132" s="45">
        <f t="shared" si="150"/>
        <v>9.9619968269678612E-3</v>
      </c>
      <c r="FB132" s="45">
        <f t="shared" si="151"/>
        <v>3.497650850073656E-2</v>
      </c>
      <c r="FC132" s="45">
        <f t="shared" si="152"/>
        <v>3.4469888082176589E-2</v>
      </c>
      <c r="FD132" s="45">
        <f t="shared" si="153"/>
        <v>7.0113444537412972E-2</v>
      </c>
      <c r="FE132" s="45">
        <f t="shared" si="154"/>
        <v>5.9634901718556843E-2</v>
      </c>
      <c r="FF132" s="45">
        <f t="shared" si="155"/>
        <v>4.2261818283452136E-2</v>
      </c>
      <c r="FG132" s="45">
        <f t="shared" si="156"/>
        <v>3.6909370682829644E-2</v>
      </c>
      <c r="FH132" s="45">
        <f t="shared" si="157"/>
        <v>7.2160325184614196E-2</v>
      </c>
      <c r="FI132" s="45">
        <f t="shared" si="158"/>
        <v>2.0251209665309976E-2</v>
      </c>
      <c r="FJ132" s="45">
        <f t="shared" si="159"/>
        <v>1.041213258342976E-2</v>
      </c>
      <c r="FK132" s="46">
        <f t="shared" si="171"/>
        <v>0.99999999999999989</v>
      </c>
      <c r="FL132" s="47">
        <f t="shared" si="172"/>
        <v>-0.88930810381206038</v>
      </c>
    </row>
  </sheetData>
  <mergeCells count="5">
    <mergeCell ref="AD3:BB3"/>
    <mergeCell ref="BE3:CC3"/>
    <mergeCell ref="CG3:DE3"/>
    <mergeCell ref="EL3:FJ3"/>
    <mergeCell ref="DI3:EG3"/>
  </mergeCells>
  <phoneticPr fontId="3" type="noConversion"/>
  <hyperlinks>
    <hyperlink ref="D2" r:id="rId1" xr:uid="{9CE9B929-EB4F-4679-BDFF-4C50BE1A3844}"/>
    <hyperlink ref="T2" r:id="rId2" xr:uid="{FF57DE11-32FF-465A-8376-B0258DC13692}"/>
    <hyperlink ref="U2" r:id="rId3" xr:uid="{5D41F32B-84B8-4251-9E8C-599BC6165426}"/>
    <hyperlink ref="V2" r:id="rId4" xr:uid="{48D9182B-F644-4714-8184-C1AEA466BD38}"/>
    <hyperlink ref="W2" r:id="rId5" xr:uid="{3EF76F77-B579-4C44-9501-C8A28AFF395D}"/>
    <hyperlink ref="X2" r:id="rId6" display="N528NMMC@EMERGEPR" xr:uid="{6494B3FD-1C17-4B17-B941-2BDF23BBFB07}"/>
    <hyperlink ref="Y2" r:id="rId7" xr:uid="{422E77DA-2A81-45E9-A2FE-B49F7398CC38}"/>
    <hyperlink ref="Z2" r:id="rId8" xr:uid="{C688ED95-057A-432C-9293-82B731B1AB74}"/>
    <hyperlink ref="AA2" r:id="rId9" xr:uid="{D7BF254F-4921-4054-BC9A-EBD03CD9FBEA}"/>
  </hyperlinks>
  <pageMargins left="0.7" right="0.7" top="0.75" bottom="0.75" header="0.3" footer="0.3"/>
  <pageSetup paperSize="9" orientation="portrait" r:id="rId10"/>
  <headerFooter>
    <oddHeader>&amp;R&amp;"Arial"&amp;10&amp;K000000 ECB-RESTRICTED&amp;1#_x000D_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13FE-7C46-40D4-8BA1-9FFB93084993}">
  <sheetPr>
    <tabColor theme="7" tint="0.79998168889431442"/>
  </sheetPr>
  <dimension ref="A1:FM132"/>
  <sheetViews>
    <sheetView zoomScale="55" zoomScaleNormal="55" workbookViewId="0">
      <pane ySplit="1" topLeftCell="A17" activePane="bottomLeft" state="frozen"/>
      <selection pane="bottomLeft" activeCell="CD131" sqref="CD131"/>
    </sheetView>
  </sheetViews>
  <sheetFormatPr baseColWidth="10" defaultColWidth="8.83203125" defaultRowHeight="15" x14ac:dyDescent="0.2"/>
  <cols>
    <col min="2" max="2" width="13.1640625" bestFit="1" customWidth="1"/>
    <col min="3" max="27" width="15.6640625" customWidth="1"/>
    <col min="28" max="28" width="3.5" style="31" customWidth="1"/>
    <col min="29" max="29" width="13.1640625" bestFit="1" customWidth="1"/>
    <col min="30" max="54" width="11" customWidth="1"/>
    <col min="55" max="55" width="3.5" style="31" customWidth="1"/>
    <col min="56" max="56" width="13.1640625" bestFit="1" customWidth="1"/>
    <col min="57" max="82" width="11" customWidth="1"/>
    <col min="83" max="83" width="3.5" style="31" customWidth="1"/>
    <col min="84" max="84" width="13.5" customWidth="1"/>
    <col min="85" max="111" width="11" customWidth="1"/>
    <col min="112" max="112" width="3.5" style="31" customWidth="1"/>
    <col min="113" max="139" width="11" customWidth="1"/>
    <col min="140" max="140" width="3.5" style="31" customWidth="1"/>
    <col min="141" max="141" width="13.1640625" bestFit="1" customWidth="1"/>
    <col min="142" max="168" width="11" customWidth="1"/>
    <col min="169" max="169" width="3.5" style="31" customWidth="1"/>
  </cols>
  <sheetData>
    <row r="1" spans="1:169" x14ac:dyDescent="0.2">
      <c r="C1" s="6" t="s">
        <v>0</v>
      </c>
      <c r="D1" s="6" t="s">
        <v>1</v>
      </c>
      <c r="E1" s="6" t="s">
        <v>475</v>
      </c>
      <c r="F1" s="6" t="s">
        <v>478</v>
      </c>
      <c r="G1" s="6" t="s">
        <v>494</v>
      </c>
      <c r="H1" s="6" t="s">
        <v>495</v>
      </c>
      <c r="I1" s="6" t="s">
        <v>498</v>
      </c>
      <c r="J1" s="6" t="s">
        <v>508</v>
      </c>
      <c r="K1" s="6" t="s">
        <v>490</v>
      </c>
      <c r="L1" s="6" t="s">
        <v>484</v>
      </c>
      <c r="M1" s="6" t="s">
        <v>482</v>
      </c>
      <c r="N1" s="6" t="s">
        <v>483</v>
      </c>
      <c r="O1" s="6" t="s">
        <v>481</v>
      </c>
      <c r="P1" s="6" t="s">
        <v>476</v>
      </c>
      <c r="Q1" s="6" t="s">
        <v>477</v>
      </c>
      <c r="R1" s="6" t="s">
        <v>493</v>
      </c>
      <c r="S1" s="6" t="s">
        <v>479</v>
      </c>
      <c r="T1" s="6" t="s">
        <v>480</v>
      </c>
      <c r="U1" s="6" t="s">
        <v>504</v>
      </c>
      <c r="V1" s="6" t="s">
        <v>488</v>
      </c>
      <c r="W1" s="6" t="s">
        <v>503</v>
      </c>
      <c r="X1" s="6" t="s">
        <v>499</v>
      </c>
      <c r="Y1" s="6" t="s">
        <v>487</v>
      </c>
      <c r="Z1" s="6" t="s">
        <v>500</v>
      </c>
      <c r="AA1" s="6" t="s">
        <v>501</v>
      </c>
      <c r="AB1" s="30"/>
      <c r="AC1" s="5"/>
      <c r="AD1" s="6" t="s">
        <v>0</v>
      </c>
      <c r="AE1" s="6" t="s">
        <v>1</v>
      </c>
      <c r="AF1" s="6" t="s">
        <v>475</v>
      </c>
      <c r="AG1" s="6" t="s">
        <v>478</v>
      </c>
      <c r="AH1" s="6" t="s">
        <v>494</v>
      </c>
      <c r="AI1" s="6" t="s">
        <v>495</v>
      </c>
      <c r="AJ1" s="6" t="s">
        <v>498</v>
      </c>
      <c r="AK1" s="6" t="s">
        <v>508</v>
      </c>
      <c r="AL1" s="6" t="s">
        <v>490</v>
      </c>
      <c r="AM1" s="6" t="s">
        <v>484</v>
      </c>
      <c r="AN1" s="6" t="s">
        <v>482</v>
      </c>
      <c r="AO1" s="6" t="s">
        <v>483</v>
      </c>
      <c r="AP1" s="6" t="s">
        <v>481</v>
      </c>
      <c r="AQ1" s="6" t="s">
        <v>476</v>
      </c>
      <c r="AR1" s="6" t="s">
        <v>477</v>
      </c>
      <c r="AS1" s="6" t="s">
        <v>493</v>
      </c>
      <c r="AT1" s="6" t="s">
        <v>479</v>
      </c>
      <c r="AU1" s="6" t="s">
        <v>480</v>
      </c>
      <c r="AV1" s="6" t="s">
        <v>504</v>
      </c>
      <c r="AW1" s="6" t="s">
        <v>488</v>
      </c>
      <c r="AX1" s="6" t="s">
        <v>503</v>
      </c>
      <c r="AY1" s="6" t="s">
        <v>499</v>
      </c>
      <c r="AZ1" s="6" t="s">
        <v>487</v>
      </c>
      <c r="BA1" s="6" t="s">
        <v>500</v>
      </c>
      <c r="BB1" s="6" t="s">
        <v>501</v>
      </c>
      <c r="BC1" s="30"/>
      <c r="BD1" s="23"/>
      <c r="BE1" s="6" t="s">
        <v>0</v>
      </c>
      <c r="BF1" s="6" t="s">
        <v>1</v>
      </c>
      <c r="BG1" s="6" t="s">
        <v>475</v>
      </c>
      <c r="BH1" s="6" t="s">
        <v>478</v>
      </c>
      <c r="BI1" s="6" t="s">
        <v>494</v>
      </c>
      <c r="BJ1" s="6" t="s">
        <v>495</v>
      </c>
      <c r="BK1" s="6" t="s">
        <v>498</v>
      </c>
      <c r="BL1" s="6" t="s">
        <v>508</v>
      </c>
      <c r="BM1" s="6" t="s">
        <v>490</v>
      </c>
      <c r="BN1" s="6" t="s">
        <v>484</v>
      </c>
      <c r="BO1" s="6" t="s">
        <v>482</v>
      </c>
      <c r="BP1" s="6" t="s">
        <v>483</v>
      </c>
      <c r="BQ1" s="6" t="s">
        <v>481</v>
      </c>
      <c r="BR1" s="6" t="s">
        <v>476</v>
      </c>
      <c r="BS1" s="6" t="s">
        <v>477</v>
      </c>
      <c r="BT1" s="6" t="s">
        <v>493</v>
      </c>
      <c r="BU1" s="6" t="s">
        <v>479</v>
      </c>
      <c r="BV1" s="6" t="s">
        <v>480</v>
      </c>
      <c r="BW1" s="6" t="s">
        <v>504</v>
      </c>
      <c r="BX1" s="6" t="s">
        <v>488</v>
      </c>
      <c r="BY1" s="6" t="s">
        <v>503</v>
      </c>
      <c r="BZ1" s="6" t="s">
        <v>499</v>
      </c>
      <c r="CA1" s="6" t="s">
        <v>487</v>
      </c>
      <c r="CB1" s="6" t="s">
        <v>500</v>
      </c>
      <c r="CC1" s="6" t="s">
        <v>501</v>
      </c>
      <c r="CD1" s="24" t="s">
        <v>630</v>
      </c>
      <c r="CE1" s="30"/>
      <c r="CF1" s="5"/>
      <c r="CG1" s="6" t="s">
        <v>0</v>
      </c>
      <c r="CH1" s="6" t="s">
        <v>1</v>
      </c>
      <c r="CI1" s="6" t="s">
        <v>475</v>
      </c>
      <c r="CJ1" s="6" t="s">
        <v>478</v>
      </c>
      <c r="CK1" s="6" t="s">
        <v>494</v>
      </c>
      <c r="CL1" s="6" t="s">
        <v>495</v>
      </c>
      <c r="CM1" s="6" t="s">
        <v>498</v>
      </c>
      <c r="CN1" s="6" t="s">
        <v>508</v>
      </c>
      <c r="CO1" s="6" t="s">
        <v>490</v>
      </c>
      <c r="CP1" s="6" t="s">
        <v>484</v>
      </c>
      <c r="CQ1" s="6" t="s">
        <v>482</v>
      </c>
      <c r="CR1" s="6" t="s">
        <v>483</v>
      </c>
      <c r="CS1" s="6" t="s">
        <v>481</v>
      </c>
      <c r="CT1" s="6" t="s">
        <v>476</v>
      </c>
      <c r="CU1" s="6" t="s">
        <v>477</v>
      </c>
      <c r="CV1" s="6" t="s">
        <v>493</v>
      </c>
      <c r="CW1" s="6" t="s">
        <v>479</v>
      </c>
      <c r="CX1" s="6" t="s">
        <v>480</v>
      </c>
      <c r="CY1" s="6" t="s">
        <v>504</v>
      </c>
      <c r="CZ1" s="6" t="s">
        <v>488</v>
      </c>
      <c r="DA1" s="6" t="s">
        <v>503</v>
      </c>
      <c r="DB1" s="6" t="s">
        <v>499</v>
      </c>
      <c r="DC1" s="6" t="s">
        <v>487</v>
      </c>
      <c r="DD1" s="6" t="s">
        <v>500</v>
      </c>
      <c r="DE1" s="6" t="s">
        <v>501</v>
      </c>
      <c r="DF1" s="24" t="s">
        <v>681</v>
      </c>
      <c r="DG1" s="24" t="s">
        <v>183</v>
      </c>
      <c r="DH1" s="30"/>
      <c r="DI1" s="6" t="s">
        <v>0</v>
      </c>
      <c r="DJ1" s="6" t="s">
        <v>1</v>
      </c>
      <c r="DK1" s="6" t="s">
        <v>475</v>
      </c>
      <c r="DL1" s="6" t="s">
        <v>478</v>
      </c>
      <c r="DM1" s="6" t="s">
        <v>494</v>
      </c>
      <c r="DN1" s="6" t="s">
        <v>495</v>
      </c>
      <c r="DO1" s="6" t="s">
        <v>498</v>
      </c>
      <c r="DP1" s="6" t="s">
        <v>508</v>
      </c>
      <c r="DQ1" s="6" t="s">
        <v>490</v>
      </c>
      <c r="DR1" s="6" t="s">
        <v>484</v>
      </c>
      <c r="DS1" s="6" t="s">
        <v>482</v>
      </c>
      <c r="DT1" s="6" t="s">
        <v>483</v>
      </c>
      <c r="DU1" s="6" t="s">
        <v>481</v>
      </c>
      <c r="DV1" s="6" t="s">
        <v>476</v>
      </c>
      <c r="DW1" s="6" t="s">
        <v>477</v>
      </c>
      <c r="DX1" s="6" t="s">
        <v>493</v>
      </c>
      <c r="DY1" s="6" t="s">
        <v>479</v>
      </c>
      <c r="DZ1" s="6" t="s">
        <v>480</v>
      </c>
      <c r="EA1" s="6" t="s">
        <v>504</v>
      </c>
      <c r="EB1" s="6" t="s">
        <v>488</v>
      </c>
      <c r="EC1" s="6" t="s">
        <v>503</v>
      </c>
      <c r="ED1" s="6" t="s">
        <v>499</v>
      </c>
      <c r="EE1" s="6" t="s">
        <v>487</v>
      </c>
      <c r="EF1" s="6" t="s">
        <v>500</v>
      </c>
      <c r="EG1" s="6" t="s">
        <v>501</v>
      </c>
      <c r="EH1" s="24" t="s">
        <v>657</v>
      </c>
      <c r="EI1" s="24" t="s">
        <v>183</v>
      </c>
      <c r="EJ1" s="30"/>
      <c r="EK1" s="5"/>
      <c r="EL1" s="6" t="s">
        <v>0</v>
      </c>
      <c r="EM1" s="6" t="s">
        <v>1</v>
      </c>
      <c r="EN1" s="6" t="s">
        <v>475</v>
      </c>
      <c r="EO1" s="6" t="s">
        <v>478</v>
      </c>
      <c r="EP1" s="6" t="s">
        <v>494</v>
      </c>
      <c r="EQ1" s="6" t="s">
        <v>495</v>
      </c>
      <c r="ER1" s="6" t="s">
        <v>498</v>
      </c>
      <c r="ES1" s="6" t="s">
        <v>508</v>
      </c>
      <c r="ET1" s="6" t="s">
        <v>490</v>
      </c>
      <c r="EU1" s="6" t="s">
        <v>484</v>
      </c>
      <c r="EV1" s="6" t="s">
        <v>482</v>
      </c>
      <c r="EW1" s="6" t="s">
        <v>483</v>
      </c>
      <c r="EX1" s="6" t="s">
        <v>481</v>
      </c>
      <c r="EY1" s="6" t="s">
        <v>476</v>
      </c>
      <c r="EZ1" s="6" t="s">
        <v>477</v>
      </c>
      <c r="FA1" s="6" t="s">
        <v>493</v>
      </c>
      <c r="FB1" s="6" t="s">
        <v>479</v>
      </c>
      <c r="FC1" s="6" t="s">
        <v>480</v>
      </c>
      <c r="FD1" s="6" t="s">
        <v>504</v>
      </c>
      <c r="FE1" s="6" t="s">
        <v>488</v>
      </c>
      <c r="FF1" s="6" t="s">
        <v>503</v>
      </c>
      <c r="FG1" s="6" t="s">
        <v>499</v>
      </c>
      <c r="FH1" s="6" t="s">
        <v>487</v>
      </c>
      <c r="FI1" s="6" t="s">
        <v>500</v>
      </c>
      <c r="FJ1" s="6" t="s">
        <v>501</v>
      </c>
      <c r="FK1" s="24" t="s">
        <v>681</v>
      </c>
      <c r="FL1" s="24" t="s">
        <v>183</v>
      </c>
      <c r="FM1" s="30"/>
    </row>
    <row r="2" spans="1:169" x14ac:dyDescent="0.2">
      <c r="A2" s="1" t="s">
        <v>766</v>
      </c>
      <c r="B2" s="1" t="s">
        <v>6</v>
      </c>
      <c r="C2" s="7" t="s">
        <v>4</v>
      </c>
      <c r="D2" s="7" t="s">
        <v>83</v>
      </c>
      <c r="E2" s="7" t="s">
        <v>174</v>
      </c>
      <c r="F2" s="7" t="s">
        <v>98</v>
      </c>
      <c r="G2" s="7" t="s">
        <v>106</v>
      </c>
      <c r="H2" s="7" t="s">
        <v>115</v>
      </c>
      <c r="I2" s="7" t="s">
        <v>125</v>
      </c>
      <c r="J2" s="7" t="s">
        <v>130</v>
      </c>
      <c r="K2" s="7" t="s">
        <v>137</v>
      </c>
      <c r="L2" s="7" t="s">
        <v>177</v>
      </c>
      <c r="M2" s="7" t="s">
        <v>144</v>
      </c>
      <c r="N2" s="7" t="s">
        <v>178</v>
      </c>
      <c r="O2" s="7" t="s">
        <v>162</v>
      </c>
      <c r="P2" s="7" t="s">
        <v>165</v>
      </c>
      <c r="Q2" s="7" t="s">
        <v>636</v>
      </c>
      <c r="R2" s="7" t="s">
        <v>642</v>
      </c>
      <c r="S2" s="7" t="s">
        <v>644</v>
      </c>
      <c r="T2" s="10" t="s">
        <v>784</v>
      </c>
      <c r="U2" s="10" t="s">
        <v>793</v>
      </c>
      <c r="V2" s="10" t="s">
        <v>802</v>
      </c>
      <c r="W2" s="10" t="s">
        <v>811</v>
      </c>
      <c r="X2" s="10" t="s">
        <v>835</v>
      </c>
      <c r="Y2" s="10" t="s">
        <v>818</v>
      </c>
      <c r="Z2" s="10" t="s">
        <v>834</v>
      </c>
      <c r="AA2" s="10" t="s">
        <v>846</v>
      </c>
    </row>
    <row r="3" spans="1:169" ht="87" customHeight="1" x14ac:dyDescent="0.2">
      <c r="A3" t="s">
        <v>19</v>
      </c>
      <c r="C3" s="8" t="s">
        <v>84</v>
      </c>
      <c r="D3" s="8" t="s">
        <v>756</v>
      </c>
      <c r="E3" s="8" t="s">
        <v>176</v>
      </c>
      <c r="F3" s="8" t="s">
        <v>678</v>
      </c>
      <c r="G3" s="8" t="s">
        <v>112</v>
      </c>
      <c r="H3" s="8" t="s">
        <v>120</v>
      </c>
      <c r="I3" s="8" t="s">
        <v>757</v>
      </c>
      <c r="J3" s="8" t="s">
        <v>758</v>
      </c>
      <c r="K3" s="8" t="s">
        <v>759</v>
      </c>
      <c r="L3" s="8" t="s">
        <v>760</v>
      </c>
      <c r="M3" s="8" t="s">
        <v>761</v>
      </c>
      <c r="N3" s="8" t="s">
        <v>762</v>
      </c>
      <c r="O3" s="8" t="s">
        <v>679</v>
      </c>
      <c r="P3" s="8" t="s">
        <v>763</v>
      </c>
      <c r="Q3" s="8" t="s">
        <v>764</v>
      </c>
      <c r="R3" s="8" t="s">
        <v>765</v>
      </c>
      <c r="S3" s="8" t="s">
        <v>648</v>
      </c>
      <c r="T3" s="8" t="s">
        <v>785</v>
      </c>
      <c r="U3" s="8" t="s">
        <v>794</v>
      </c>
      <c r="V3" s="8" t="s">
        <v>803</v>
      </c>
      <c r="W3" s="8" t="s">
        <v>812</v>
      </c>
      <c r="X3" s="8" t="s">
        <v>836</v>
      </c>
      <c r="Y3" s="8" t="s">
        <v>824</v>
      </c>
      <c r="Z3" s="8" t="s">
        <v>838</v>
      </c>
      <c r="AA3" s="8" t="s">
        <v>847</v>
      </c>
      <c r="AB3" s="33"/>
      <c r="AC3" s="4"/>
      <c r="AD3" s="74" t="s">
        <v>667</v>
      </c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33"/>
      <c r="BD3" s="4"/>
      <c r="BE3" s="74" t="s">
        <v>662</v>
      </c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36" t="s">
        <v>664</v>
      </c>
      <c r="CE3" s="33"/>
      <c r="CF3" s="4"/>
      <c r="CG3" s="74" t="s">
        <v>663</v>
      </c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36" t="s">
        <v>682</v>
      </c>
      <c r="DG3" s="36" t="s">
        <v>668</v>
      </c>
      <c r="DH3" s="33"/>
      <c r="DI3" s="74" t="s">
        <v>665</v>
      </c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36" t="s">
        <v>658</v>
      </c>
      <c r="EI3" s="36" t="s">
        <v>668</v>
      </c>
      <c r="EJ3" s="33"/>
      <c r="EK3" s="4"/>
      <c r="EL3" s="74" t="s">
        <v>666</v>
      </c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36" t="s">
        <v>682</v>
      </c>
      <c r="FL3" s="36" t="s">
        <v>659</v>
      </c>
      <c r="FM3" s="33"/>
    </row>
    <row r="4" spans="1:169" x14ac:dyDescent="0.2">
      <c r="A4" t="s">
        <v>18</v>
      </c>
      <c r="C4" s="7" t="s">
        <v>28</v>
      </c>
      <c r="D4" s="7" t="s">
        <v>91</v>
      </c>
      <c r="E4" s="7" t="s">
        <v>96</v>
      </c>
      <c r="F4" s="7" t="s">
        <v>103</v>
      </c>
      <c r="G4" s="7" t="s">
        <v>111</v>
      </c>
      <c r="H4" s="7" t="s">
        <v>119</v>
      </c>
      <c r="I4" s="7" t="s">
        <v>127</v>
      </c>
      <c r="J4" s="7" t="s">
        <v>134</v>
      </c>
      <c r="K4" s="7" t="s">
        <v>140</v>
      </c>
      <c r="L4" s="7" t="s">
        <v>150</v>
      </c>
      <c r="M4" s="7" t="s">
        <v>134</v>
      </c>
      <c r="N4" s="7" t="s">
        <v>150</v>
      </c>
      <c r="O4" s="7" t="s">
        <v>150</v>
      </c>
      <c r="P4" s="7" t="s">
        <v>140</v>
      </c>
      <c r="Q4" s="7" t="s">
        <v>635</v>
      </c>
      <c r="R4" s="7" t="s">
        <v>641</v>
      </c>
      <c r="S4" s="7" t="s">
        <v>96</v>
      </c>
      <c r="T4" s="7" t="s">
        <v>150</v>
      </c>
      <c r="U4" s="7" t="s">
        <v>791</v>
      </c>
      <c r="V4" s="7" t="s">
        <v>800</v>
      </c>
      <c r="W4" s="7" t="s">
        <v>809</v>
      </c>
      <c r="X4" s="7" t="s">
        <v>103</v>
      </c>
      <c r="Y4" s="7" t="s">
        <v>823</v>
      </c>
      <c r="Z4" s="7" t="s">
        <v>832</v>
      </c>
      <c r="AA4" s="7" t="s">
        <v>844</v>
      </c>
      <c r="DG4" s="13" t="s">
        <v>651</v>
      </c>
      <c r="EI4" s="13" t="s">
        <v>651</v>
      </c>
      <c r="FL4" s="13" t="s">
        <v>651</v>
      </c>
    </row>
    <row r="5" spans="1:169" x14ac:dyDescent="0.2">
      <c r="A5" t="s">
        <v>17</v>
      </c>
      <c r="C5" s="7" t="s">
        <v>684</v>
      </c>
      <c r="D5" s="7" t="s">
        <v>684</v>
      </c>
      <c r="E5" s="7" t="s">
        <v>684</v>
      </c>
      <c r="F5" s="7" t="s">
        <v>684</v>
      </c>
      <c r="G5" s="7" t="s">
        <v>690</v>
      </c>
      <c r="H5" s="7" t="s">
        <v>690</v>
      </c>
      <c r="I5" s="7" t="s">
        <v>684</v>
      </c>
      <c r="J5" s="7" t="s">
        <v>690</v>
      </c>
      <c r="K5" s="7" t="s">
        <v>690</v>
      </c>
      <c r="L5" s="7" t="s">
        <v>684</v>
      </c>
      <c r="M5" s="7" t="s">
        <v>684</v>
      </c>
      <c r="N5" s="7" t="s">
        <v>684</v>
      </c>
      <c r="O5" s="7" t="s">
        <v>684</v>
      </c>
      <c r="P5" s="7" t="s">
        <v>684</v>
      </c>
      <c r="Q5" s="7" t="s">
        <v>684</v>
      </c>
      <c r="R5" s="7" t="s">
        <v>684</v>
      </c>
      <c r="S5" s="7" t="s">
        <v>684</v>
      </c>
      <c r="T5" s="7" t="s">
        <v>684</v>
      </c>
      <c r="U5" s="7" t="s">
        <v>684</v>
      </c>
      <c r="V5" s="7" t="s">
        <v>684</v>
      </c>
      <c r="W5" s="7" t="s">
        <v>684</v>
      </c>
      <c r="X5" s="7" t="s">
        <v>684</v>
      </c>
      <c r="Y5" s="7" t="s">
        <v>684</v>
      </c>
      <c r="Z5" s="7" t="s">
        <v>684</v>
      </c>
      <c r="AA5" s="7" t="s">
        <v>684</v>
      </c>
    </row>
    <row r="6" spans="1:169" x14ac:dyDescent="0.2">
      <c r="A6" t="s">
        <v>16</v>
      </c>
      <c r="C6" s="7" t="s">
        <v>27</v>
      </c>
      <c r="D6" s="7" t="s">
        <v>90</v>
      </c>
      <c r="E6" s="7" t="s">
        <v>95</v>
      </c>
      <c r="F6" s="7" t="s">
        <v>102</v>
      </c>
      <c r="G6" s="7" t="s">
        <v>110</v>
      </c>
      <c r="H6" s="7" t="s">
        <v>118</v>
      </c>
      <c r="I6" s="7" t="s">
        <v>118</v>
      </c>
      <c r="J6" s="7" t="s">
        <v>118</v>
      </c>
      <c r="K6" s="7" t="s">
        <v>118</v>
      </c>
      <c r="L6" s="7" t="s">
        <v>149</v>
      </c>
      <c r="M6" s="7" t="s">
        <v>154</v>
      </c>
      <c r="N6" s="7" t="s">
        <v>159</v>
      </c>
      <c r="O6" s="7" t="s">
        <v>169</v>
      </c>
      <c r="P6" s="7" t="s">
        <v>173</v>
      </c>
      <c r="Q6" s="7" t="s">
        <v>634</v>
      </c>
      <c r="R6" s="7" t="s">
        <v>640</v>
      </c>
      <c r="S6" s="7" t="s">
        <v>647</v>
      </c>
      <c r="T6" s="7" t="s">
        <v>173</v>
      </c>
      <c r="U6" s="7" t="s">
        <v>790</v>
      </c>
      <c r="V6" s="7" t="s">
        <v>799</v>
      </c>
      <c r="W6" s="7" t="s">
        <v>808</v>
      </c>
      <c r="X6" s="7" t="s">
        <v>816</v>
      </c>
      <c r="Y6" s="7" t="s">
        <v>822</v>
      </c>
      <c r="Z6" s="7" t="s">
        <v>831</v>
      </c>
      <c r="AA6" s="7" t="s">
        <v>843</v>
      </c>
    </row>
    <row r="7" spans="1:169" x14ac:dyDescent="0.2">
      <c r="A7" t="s">
        <v>15</v>
      </c>
      <c r="C7" s="7" t="s">
        <v>26</v>
      </c>
      <c r="D7" s="7" t="s">
        <v>89</v>
      </c>
      <c r="E7" s="7" t="s">
        <v>26</v>
      </c>
      <c r="F7" s="7" t="s">
        <v>26</v>
      </c>
      <c r="G7" s="7" t="s">
        <v>89</v>
      </c>
      <c r="H7" s="7" t="s">
        <v>89</v>
      </c>
      <c r="I7" s="7" t="s">
        <v>89</v>
      </c>
      <c r="J7" s="7" t="s">
        <v>89</v>
      </c>
      <c r="K7" s="7" t="s">
        <v>89</v>
      </c>
      <c r="L7" s="7" t="s">
        <v>89</v>
      </c>
      <c r="M7" s="7" t="s">
        <v>89</v>
      </c>
      <c r="N7" s="7" t="s">
        <v>89</v>
      </c>
      <c r="O7" s="7" t="s">
        <v>89</v>
      </c>
      <c r="P7" s="7" t="s">
        <v>89</v>
      </c>
      <c r="Q7" s="7" t="s">
        <v>89</v>
      </c>
      <c r="R7" s="7" t="s">
        <v>89</v>
      </c>
      <c r="S7" s="7" t="s">
        <v>89</v>
      </c>
      <c r="T7" s="7" t="s">
        <v>89</v>
      </c>
      <c r="U7" s="7" t="s">
        <v>89</v>
      </c>
      <c r="V7" s="7" t="s">
        <v>89</v>
      </c>
      <c r="W7" s="7" t="s">
        <v>89</v>
      </c>
      <c r="X7" s="7" t="s">
        <v>89</v>
      </c>
      <c r="Y7" s="7" t="s">
        <v>89</v>
      </c>
      <c r="Z7" s="7" t="s">
        <v>89</v>
      </c>
      <c r="AA7" s="7" t="s">
        <v>89</v>
      </c>
    </row>
    <row r="8" spans="1:169" x14ac:dyDescent="0.2">
      <c r="A8" t="s">
        <v>14</v>
      </c>
      <c r="C8" s="7" t="s">
        <v>683</v>
      </c>
      <c r="D8" s="7" t="s">
        <v>755</v>
      </c>
      <c r="E8" s="7" t="s">
        <v>687</v>
      </c>
      <c r="F8" s="7" t="s">
        <v>688</v>
      </c>
      <c r="G8" s="7" t="s">
        <v>689</v>
      </c>
      <c r="H8" s="7" t="s">
        <v>691</v>
      </c>
      <c r="I8" s="7" t="s">
        <v>692</v>
      </c>
      <c r="J8" s="7" t="s">
        <v>691</v>
      </c>
      <c r="K8" s="7" t="s">
        <v>695</v>
      </c>
      <c r="L8" s="7" t="s">
        <v>697</v>
      </c>
      <c r="M8" s="7" t="s">
        <v>699</v>
      </c>
      <c r="N8" s="7" t="s">
        <v>701</v>
      </c>
      <c r="O8" s="7" t="s">
        <v>703</v>
      </c>
      <c r="P8" s="7" t="s">
        <v>704</v>
      </c>
      <c r="Q8" s="7" t="s">
        <v>706</v>
      </c>
      <c r="R8" s="7" t="s">
        <v>708</v>
      </c>
      <c r="S8" s="7" t="s">
        <v>710</v>
      </c>
      <c r="T8" s="7" t="s">
        <v>704</v>
      </c>
      <c r="U8" s="7" t="s">
        <v>789</v>
      </c>
      <c r="V8" s="7" t="s">
        <v>798</v>
      </c>
      <c r="W8" s="7" t="s">
        <v>807</v>
      </c>
      <c r="X8" s="7" t="s">
        <v>815</v>
      </c>
      <c r="Y8" s="7" t="s">
        <v>821</v>
      </c>
      <c r="Z8" s="7" t="s">
        <v>837</v>
      </c>
      <c r="AA8" s="7" t="s">
        <v>842</v>
      </c>
    </row>
    <row r="9" spans="1:169" x14ac:dyDescent="0.2">
      <c r="A9" t="s">
        <v>13</v>
      </c>
      <c r="C9" s="7" t="s">
        <v>25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7" t="s">
        <v>25</v>
      </c>
      <c r="O9" s="7" t="s">
        <v>25</v>
      </c>
      <c r="P9" s="7" t="s">
        <v>25</v>
      </c>
      <c r="Q9" s="7" t="s">
        <v>25</v>
      </c>
      <c r="R9" s="7" t="s">
        <v>25</v>
      </c>
      <c r="S9" s="7" t="s">
        <v>25</v>
      </c>
      <c r="T9" s="7" t="s">
        <v>25</v>
      </c>
      <c r="U9" s="7" t="s">
        <v>25</v>
      </c>
      <c r="V9" s="7" t="s">
        <v>25</v>
      </c>
      <c r="W9" s="7" t="s">
        <v>25</v>
      </c>
      <c r="X9" s="7" t="s">
        <v>25</v>
      </c>
      <c r="Y9" s="7" t="s">
        <v>25</v>
      </c>
      <c r="Z9" s="7" t="s">
        <v>25</v>
      </c>
      <c r="AA9" s="7" t="s">
        <v>25</v>
      </c>
    </row>
    <row r="10" spans="1:169" x14ac:dyDescent="0.2">
      <c r="A10" t="s">
        <v>12</v>
      </c>
      <c r="C10" s="7" t="s">
        <v>24</v>
      </c>
      <c r="D10" s="7" t="s">
        <v>88</v>
      </c>
      <c r="E10" s="7" t="s">
        <v>88</v>
      </c>
      <c r="F10" s="7" t="s">
        <v>88</v>
      </c>
      <c r="G10" s="7" t="s">
        <v>88</v>
      </c>
      <c r="H10" s="7" t="s">
        <v>88</v>
      </c>
      <c r="I10" s="7" t="s">
        <v>88</v>
      </c>
      <c r="J10" s="7" t="s">
        <v>88</v>
      </c>
      <c r="K10" s="7" t="s">
        <v>88</v>
      </c>
      <c r="L10" s="7" t="s">
        <v>88</v>
      </c>
      <c r="M10" s="7" t="s">
        <v>88</v>
      </c>
      <c r="N10" s="7" t="s">
        <v>88</v>
      </c>
      <c r="O10" s="7" t="s">
        <v>88</v>
      </c>
      <c r="P10" s="7" t="s">
        <v>172</v>
      </c>
      <c r="Q10" s="7" t="s">
        <v>88</v>
      </c>
      <c r="R10" s="7" t="s">
        <v>88</v>
      </c>
      <c r="S10" s="7" t="s">
        <v>88</v>
      </c>
      <c r="T10" s="7" t="s">
        <v>88</v>
      </c>
      <c r="U10" s="7" t="s">
        <v>88</v>
      </c>
      <c r="V10" s="7" t="s">
        <v>88</v>
      </c>
      <c r="W10" s="7" t="s">
        <v>88</v>
      </c>
      <c r="X10" s="7" t="s">
        <v>88</v>
      </c>
      <c r="Y10" s="7" t="s">
        <v>88</v>
      </c>
      <c r="Z10" s="7" t="s">
        <v>88</v>
      </c>
      <c r="AA10" s="7" t="s">
        <v>88</v>
      </c>
    </row>
    <row r="11" spans="1:169" x14ac:dyDescent="0.2">
      <c r="A11" t="s">
        <v>11</v>
      </c>
      <c r="C11" s="7" t="s">
        <v>23</v>
      </c>
      <c r="D11" s="7" t="s">
        <v>87</v>
      </c>
      <c r="E11" s="7" t="s">
        <v>175</v>
      </c>
      <c r="F11" s="7" t="s">
        <v>87</v>
      </c>
      <c r="G11" s="7" t="s">
        <v>87</v>
      </c>
      <c r="H11" s="7" t="s">
        <v>87</v>
      </c>
      <c r="I11" s="7" t="s">
        <v>87</v>
      </c>
      <c r="J11" s="7" t="s">
        <v>87</v>
      </c>
      <c r="K11" s="7" t="s">
        <v>87</v>
      </c>
      <c r="L11" s="7" t="s">
        <v>148</v>
      </c>
      <c r="M11" s="7" t="s">
        <v>87</v>
      </c>
      <c r="N11" s="7" t="s">
        <v>175</v>
      </c>
      <c r="O11" s="7" t="s">
        <v>87</v>
      </c>
      <c r="P11" s="7" t="s">
        <v>87</v>
      </c>
      <c r="Q11" s="7" t="s">
        <v>87</v>
      </c>
      <c r="R11" s="7" t="s">
        <v>87</v>
      </c>
      <c r="S11" s="7" t="s">
        <v>87</v>
      </c>
      <c r="T11" s="7" t="s">
        <v>87</v>
      </c>
      <c r="U11" s="7" t="s">
        <v>87</v>
      </c>
      <c r="V11" s="7" t="s">
        <v>23</v>
      </c>
      <c r="W11" s="7" t="s">
        <v>87</v>
      </c>
      <c r="X11" s="7" t="s">
        <v>87</v>
      </c>
      <c r="Y11" s="7" t="s">
        <v>23</v>
      </c>
      <c r="Z11" s="7" t="s">
        <v>87</v>
      </c>
      <c r="AA11" s="7" t="s">
        <v>87</v>
      </c>
    </row>
    <row r="12" spans="1:169" x14ac:dyDescent="0.2">
      <c r="A12" t="s">
        <v>10</v>
      </c>
      <c r="C12" s="7" t="s">
        <v>22</v>
      </c>
      <c r="D12" s="7" t="s">
        <v>86</v>
      </c>
      <c r="E12" s="7" t="s">
        <v>94</v>
      </c>
      <c r="F12" s="7" t="s">
        <v>101</v>
      </c>
      <c r="G12" s="7" t="s">
        <v>109</v>
      </c>
      <c r="H12" s="7" t="s">
        <v>117</v>
      </c>
      <c r="I12" s="7" t="s">
        <v>117</v>
      </c>
      <c r="J12" s="7" t="s">
        <v>133</v>
      </c>
      <c r="K12" s="7" t="s">
        <v>101</v>
      </c>
      <c r="L12" s="7" t="s">
        <v>147</v>
      </c>
      <c r="M12" s="7" t="s">
        <v>153</v>
      </c>
      <c r="N12" s="7" t="s">
        <v>158</v>
      </c>
      <c r="O12" s="7" t="s">
        <v>168</v>
      </c>
      <c r="P12" s="7" t="s">
        <v>171</v>
      </c>
      <c r="Q12" s="7" t="s">
        <v>633</v>
      </c>
      <c r="R12" s="7" t="s">
        <v>639</v>
      </c>
      <c r="S12" s="7" t="s">
        <v>646</v>
      </c>
      <c r="T12" s="7" t="s">
        <v>782</v>
      </c>
      <c r="U12" s="7" t="s">
        <v>788</v>
      </c>
      <c r="V12" s="7" t="s">
        <v>797</v>
      </c>
      <c r="W12" s="7" t="s">
        <v>806</v>
      </c>
      <c r="X12" s="7" t="s">
        <v>814</v>
      </c>
      <c r="Y12" s="7" t="s">
        <v>820</v>
      </c>
      <c r="Z12" s="7" t="s">
        <v>158</v>
      </c>
      <c r="AA12" s="7" t="s">
        <v>841</v>
      </c>
    </row>
    <row r="13" spans="1:169" x14ac:dyDescent="0.2">
      <c r="A13" t="s">
        <v>9</v>
      </c>
      <c r="C13" s="7" t="s">
        <v>21</v>
      </c>
      <c r="D13" s="7" t="s">
        <v>85</v>
      </c>
      <c r="E13" s="7" t="s">
        <v>93</v>
      </c>
      <c r="F13" s="7" t="s">
        <v>100</v>
      </c>
      <c r="G13" s="7" t="s">
        <v>108</v>
      </c>
      <c r="H13" s="7" t="s">
        <v>116</v>
      </c>
      <c r="I13" s="7" t="s">
        <v>116</v>
      </c>
      <c r="J13" s="7" t="s">
        <v>132</v>
      </c>
      <c r="K13" s="7" t="s">
        <v>139</v>
      </c>
      <c r="L13" s="7" t="s">
        <v>146</v>
      </c>
      <c r="M13" s="7" t="s">
        <v>152</v>
      </c>
      <c r="N13" s="7" t="s">
        <v>157</v>
      </c>
      <c r="O13" s="7" t="s">
        <v>167</v>
      </c>
      <c r="P13" s="7" t="s">
        <v>170</v>
      </c>
      <c r="Q13" s="7" t="s">
        <v>632</v>
      </c>
      <c r="R13" s="7" t="s">
        <v>638</v>
      </c>
      <c r="S13" s="7" t="s">
        <v>645</v>
      </c>
      <c r="T13" s="7" t="s">
        <v>781</v>
      </c>
      <c r="U13" s="7" t="s">
        <v>787</v>
      </c>
      <c r="V13" s="7" t="s">
        <v>796</v>
      </c>
      <c r="W13" s="7" t="s">
        <v>805</v>
      </c>
      <c r="X13" s="7" t="s">
        <v>813</v>
      </c>
      <c r="Y13" s="7" t="s">
        <v>819</v>
      </c>
      <c r="Z13" s="7" t="s">
        <v>829</v>
      </c>
      <c r="AA13" s="7" t="s">
        <v>840</v>
      </c>
    </row>
    <row r="14" spans="1:169" x14ac:dyDescent="0.2">
      <c r="A14" t="s">
        <v>8</v>
      </c>
      <c r="C14" s="7" t="s">
        <v>20</v>
      </c>
      <c r="D14" s="7" t="s">
        <v>33</v>
      </c>
      <c r="E14" s="7" t="s">
        <v>92</v>
      </c>
      <c r="F14" s="7" t="s">
        <v>99</v>
      </c>
      <c r="G14" s="7" t="s">
        <v>107</v>
      </c>
      <c r="H14" s="7" t="s">
        <v>66</v>
      </c>
      <c r="I14" s="7" t="s">
        <v>126</v>
      </c>
      <c r="J14" s="7" t="s">
        <v>131</v>
      </c>
      <c r="K14" s="7" t="s">
        <v>138</v>
      </c>
      <c r="L14" s="7" t="s">
        <v>145</v>
      </c>
      <c r="M14" s="7" t="s">
        <v>151</v>
      </c>
      <c r="N14" s="7" t="s">
        <v>156</v>
      </c>
      <c r="O14" s="7" t="s">
        <v>166</v>
      </c>
      <c r="P14" s="7" t="s">
        <v>47</v>
      </c>
      <c r="Q14" s="7" t="s">
        <v>336</v>
      </c>
      <c r="R14" s="7" t="s">
        <v>45</v>
      </c>
      <c r="S14" s="7" t="s">
        <v>337</v>
      </c>
      <c r="T14" s="7" t="s">
        <v>338</v>
      </c>
      <c r="U14" s="7" t="s">
        <v>351</v>
      </c>
      <c r="V14" s="7" t="s">
        <v>342</v>
      </c>
      <c r="W14" s="7" t="s">
        <v>350</v>
      </c>
      <c r="X14" s="7" t="s">
        <v>346</v>
      </c>
      <c r="Y14" s="7" t="s">
        <v>345</v>
      </c>
      <c r="Z14" s="7" t="s">
        <v>347</v>
      </c>
      <c r="AA14" s="7" t="s">
        <v>348</v>
      </c>
    </row>
    <row r="15" spans="1:169" x14ac:dyDescent="0.2">
      <c r="A15" t="s">
        <v>767</v>
      </c>
      <c r="B15" s="11">
        <v>35155</v>
      </c>
      <c r="C15" s="2">
        <v>221.3</v>
      </c>
      <c r="D15" s="3">
        <v>21393</v>
      </c>
      <c r="E15" s="9">
        <v>16202.6</v>
      </c>
      <c r="F15" s="3">
        <v>63128</v>
      </c>
      <c r="G15" s="3">
        <v>2157</v>
      </c>
      <c r="H15" s="2">
        <v>11452</v>
      </c>
      <c r="I15" s="2" t="e">
        <v>#N/A</v>
      </c>
      <c r="J15" s="2">
        <v>526368.4</v>
      </c>
      <c r="K15" s="2">
        <v>49310.5</v>
      </c>
      <c r="L15" s="9">
        <v>1283.203</v>
      </c>
      <c r="M15" s="3">
        <v>43497</v>
      </c>
      <c r="N15" s="9">
        <v>287.68599999999998</v>
      </c>
      <c r="O15" s="2">
        <v>2590.8000000000002</v>
      </c>
      <c r="P15" s="2">
        <v>5514.5</v>
      </c>
      <c r="Q15" s="3">
        <v>33074</v>
      </c>
      <c r="R15" s="3">
        <v>47514</v>
      </c>
      <c r="S15" s="2">
        <v>10323.299999999999</v>
      </c>
      <c r="T15" s="2">
        <v>7075.4</v>
      </c>
      <c r="U15" s="3">
        <v>94552</v>
      </c>
      <c r="V15" s="2">
        <v>8217.9</v>
      </c>
      <c r="W15" s="2">
        <v>9616.7999999999993</v>
      </c>
      <c r="X15" s="3">
        <v>184422.36337713231</v>
      </c>
      <c r="Y15" s="2" t="e">
        <v>#N/A</v>
      </c>
      <c r="Z15" s="3" t="e">
        <v>#N/A</v>
      </c>
      <c r="AA15" s="3" t="e">
        <v>#N/A</v>
      </c>
    </row>
    <row r="16" spans="1:169" x14ac:dyDescent="0.2">
      <c r="A16" t="s">
        <v>418</v>
      </c>
      <c r="B16" s="11">
        <v>35246</v>
      </c>
      <c r="C16" s="2">
        <v>223.1</v>
      </c>
      <c r="D16" s="3">
        <v>21947</v>
      </c>
      <c r="E16" s="9">
        <v>16077</v>
      </c>
      <c r="F16" s="3">
        <v>64122</v>
      </c>
      <c r="G16" s="3">
        <v>2171</v>
      </c>
      <c r="H16" s="2">
        <v>11676</v>
      </c>
      <c r="I16" s="2" t="e">
        <v>#N/A</v>
      </c>
      <c r="J16" s="2">
        <v>558821.1</v>
      </c>
      <c r="K16" s="2">
        <v>53115.6</v>
      </c>
      <c r="L16" s="9">
        <v>5079.1719999999996</v>
      </c>
      <c r="M16" s="3">
        <v>45007</v>
      </c>
      <c r="N16" s="9">
        <v>324.32499999999999</v>
      </c>
      <c r="O16" s="2">
        <v>2346.6</v>
      </c>
      <c r="P16" s="2">
        <v>5562.5</v>
      </c>
      <c r="Q16" s="3">
        <v>32998</v>
      </c>
      <c r="R16" s="3">
        <v>46424</v>
      </c>
      <c r="S16" s="2">
        <v>10364.6</v>
      </c>
      <c r="T16" s="2">
        <v>6197.7</v>
      </c>
      <c r="U16" s="3">
        <v>96272</v>
      </c>
      <c r="V16" s="2">
        <v>8329.2000000000007</v>
      </c>
      <c r="W16" s="2">
        <v>9611</v>
      </c>
      <c r="X16" s="3">
        <v>175860.31537857061</v>
      </c>
      <c r="Y16" s="2" t="e">
        <v>#N/A</v>
      </c>
      <c r="Z16" s="3" t="e">
        <v>#N/A</v>
      </c>
      <c r="AA16" s="3" t="e">
        <v>#N/A</v>
      </c>
      <c r="AC16" s="43">
        <f>B16</f>
        <v>35246</v>
      </c>
      <c r="AD16" s="45">
        <f>IF(AND(ISNUMBER(C15),ISNUMBER(C16)),100*(C16/C15-1),"")</f>
        <v>0.81337550835969274</v>
      </c>
      <c r="AE16" s="45">
        <f t="shared" ref="AE16:AT31" si="0">IF(AND(ISNUMBER(D15),ISNUMBER(D16)),100*(D16/D15-1),"")</f>
        <v>2.5896321226569485</v>
      </c>
      <c r="AF16" s="45">
        <f t="shared" si="0"/>
        <v>-0.77518422969152789</v>
      </c>
      <c r="AG16" s="45">
        <f t="shared" si="0"/>
        <v>1.5745786338867029</v>
      </c>
      <c r="AH16" s="45">
        <f t="shared" si="0"/>
        <v>0.64904960593417105</v>
      </c>
      <c r="AI16" s="45">
        <f t="shared" si="0"/>
        <v>1.9559902200489088</v>
      </c>
      <c r="AJ16" s="45" t="str">
        <f t="shared" si="0"/>
        <v/>
      </c>
      <c r="AK16" s="45">
        <f t="shared" si="0"/>
        <v>6.1653967069451587</v>
      </c>
      <c r="AL16" s="45">
        <f t="shared" si="0"/>
        <v>7.7166120805913563</v>
      </c>
      <c r="AM16" s="45">
        <f t="shared" si="0"/>
        <v>295.81983520923808</v>
      </c>
      <c r="AN16" s="45">
        <f t="shared" si="0"/>
        <v>3.4715037818700223</v>
      </c>
      <c r="AO16" s="45">
        <f t="shared" si="0"/>
        <v>12.735760516674443</v>
      </c>
      <c r="AP16" s="45">
        <f t="shared" si="0"/>
        <v>-9.4256600277906504</v>
      </c>
      <c r="AQ16" s="45">
        <f t="shared" si="0"/>
        <v>0.87043249614653373</v>
      </c>
      <c r="AR16" s="45">
        <f t="shared" si="0"/>
        <v>-0.22978774868476215</v>
      </c>
      <c r="AS16" s="45">
        <f t="shared" si="0"/>
        <v>-2.2940606978995692</v>
      </c>
      <c r="AT16" s="45">
        <f t="shared" si="0"/>
        <v>0.40006587040966046</v>
      </c>
      <c r="AU16" s="45">
        <f t="shared" ref="AU16:BB47" si="1">IF(AND(ISNUMBER(T15),ISNUMBER(T16)),100*(T16/T15-1),"")</f>
        <v>-12.40495237018402</v>
      </c>
      <c r="AV16" s="45">
        <f t="shared" si="1"/>
        <v>1.8191048312039992</v>
      </c>
      <c r="AW16" s="45">
        <f t="shared" si="1"/>
        <v>1.3543606030737898</v>
      </c>
      <c r="AX16" s="45">
        <f t="shared" si="1"/>
        <v>-6.0311122202805212E-2</v>
      </c>
      <c r="AY16" s="45">
        <f t="shared" si="1"/>
        <v>-4.6426300161075629</v>
      </c>
      <c r="AZ16" s="45" t="str">
        <f t="shared" si="1"/>
        <v/>
      </c>
      <c r="BA16" s="45" t="str">
        <f t="shared" si="1"/>
        <v/>
      </c>
      <c r="BB16" s="45" t="str">
        <f t="shared" si="1"/>
        <v/>
      </c>
      <c r="BD16" s="39">
        <f t="shared" ref="BD16:BD79" si="2">AC16</f>
        <v>35246</v>
      </c>
      <c r="BE16" s="44">
        <f>IF(AND(ISNUMBER(C15),ISNUMBER(C16)),INDEX('Country weights'!$B$6:$FB$133,MATCH(Goods!$BD16,'Country weights'!$A$6:$A$133,0),MATCH(Goods!BE$1,'Country weights'!$B$3:$FB$3,0)),"")</f>
        <v>0.21383863936734487</v>
      </c>
      <c r="BF16" s="44">
        <f>IF(AND(ISNUMBER(D15),ISNUMBER(D16)),INDEX('Country weights'!$B$6:$FB$133,MATCH(Goods!$BD16,'Country weights'!$A$6:$A$133,0),MATCH(Goods!BF$1,'Country weights'!$B$3:$FB$3,0)),"")</f>
        <v>8.1584318385069354E-2</v>
      </c>
      <c r="BG16" s="44">
        <f>IF(AND(ISNUMBER(E15),ISNUMBER(E16)),INDEX('Country weights'!$B$6:$FB$133,MATCH(Goods!$BD16,'Country weights'!$A$6:$A$133,0),MATCH(Goods!BG$1,'Country weights'!$B$3:$FB$3,0)),"")</f>
        <v>9.8077266293174342E-2</v>
      </c>
      <c r="BH16" s="44">
        <f>IF(AND(ISNUMBER(F15),ISNUMBER(F16)),INDEX('Country weights'!$B$6:$FB$133,MATCH(Goods!$BD16,'Country weights'!$A$6:$A$133,0),MATCH(Goods!BH$1,'Country weights'!$B$3:$FB$3,0)),"")</f>
        <v>4.638802274831768E-2</v>
      </c>
      <c r="BI16" s="44">
        <f>IF(AND(ISNUMBER(G15),ISNUMBER(G16)),INDEX('Country weights'!$B$6:$FB$133,MATCH(Goods!$BD16,'Country weights'!$A$6:$A$133,0),MATCH(Goods!BI$1,'Country weights'!$B$3:$FB$3,0)),"")</f>
        <v>4.1524674740065068E-3</v>
      </c>
      <c r="BJ16" s="44">
        <f>IF(AND(ISNUMBER(H15),ISNUMBER(H16)),INDEX('Country weights'!$B$6:$FB$133,MATCH(Goods!$BD16,'Country weights'!$A$6:$A$133,0),MATCH(Goods!BJ$1,'Country weights'!$B$3:$FB$3,0)),"")</f>
        <v>1.7794779048382347E-2</v>
      </c>
      <c r="BK16" s="44" t="str">
        <f>IF(AND(ISNUMBER(I15),ISNUMBER(I16)),INDEX('Country weights'!$B$6:$FB$133,MATCH(Goods!$BD16,'Country weights'!$A$6:$A$133,0),MATCH(Goods!BK$1,'Country weights'!$B$3:$FB$3,0)),"")</f>
        <v/>
      </c>
      <c r="BL16" s="44">
        <f>IF(AND(ISNUMBER(J15),ISNUMBER(J16)),INDEX('Country weights'!$B$6:$FB$133,MATCH(Goods!$BD16,'Country weights'!$A$6:$A$133,0),MATCH(Goods!BL$1,'Country weights'!$B$3:$FB$3,0)),"")</f>
        <v>4.7225617257833832E-3</v>
      </c>
      <c r="BM16" s="44">
        <f>IF(AND(ISNUMBER(K15),ISNUMBER(K16)),INDEX('Country weights'!$B$6:$FB$133,MATCH(Goods!$BD16,'Country weights'!$A$6:$A$133,0),MATCH(Goods!BM$1,'Country weights'!$B$3:$FB$3,0)),"")</f>
        <v>2.2423470548311616E-2</v>
      </c>
      <c r="BN16" s="44">
        <f>IF(AND(ISNUMBER(L15),ISNUMBER(L16)),INDEX('Country weights'!$B$6:$FB$133,MATCH(Goods!$BD16,'Country weights'!$A$6:$A$133,0),MATCH(Goods!BN$1,'Country weights'!$B$3:$FB$3,0)),"")</f>
        <v>1.7958550601574047E-3</v>
      </c>
      <c r="BO16" s="44">
        <f>IF(AND(ISNUMBER(M15),ISNUMBER(M16)),INDEX('Country weights'!$B$6:$FB$133,MATCH(Goods!$BD16,'Country weights'!$A$6:$A$133,0),MATCH(Goods!BO$1,'Country weights'!$B$3:$FB$3,0)),"")</f>
        <v>6.4739111805366869E-3</v>
      </c>
      <c r="BP16" s="44">
        <f>IF(AND(ISNUMBER(N15),ISNUMBER(N16)),INDEX('Country weights'!$B$6:$FB$133,MATCH(Goods!$BD16,'Country weights'!$A$6:$A$133,0),MATCH(Goods!BP$1,'Country weights'!$B$3:$FB$3,0)),"")</f>
        <v>4.2111068681439569E-3</v>
      </c>
      <c r="BQ16" s="44">
        <f>IF(AND(ISNUMBER(O15),ISNUMBER(O16)),INDEX('Country weights'!$B$6:$FB$133,MATCH(Goods!$BD16,'Country weights'!$A$6:$A$133,0),MATCH(Goods!BQ$1,'Country weights'!$B$3:$FB$3,0)),"")</f>
        <v>2.1485800788946718E-3</v>
      </c>
      <c r="BR16" s="44">
        <f>IF(AND(ISNUMBER(P15),ISNUMBER(P16)),INDEX('Country weights'!$B$6:$FB$133,MATCH(Goods!$BD16,'Country weights'!$A$6:$A$133,0),MATCH(Goods!BR$1,'Country weights'!$B$3:$FB$3,0)),"")</f>
        <v>1.8822269572302527E-2</v>
      </c>
      <c r="BS16" s="44">
        <f>IF(AND(ISNUMBER(Q15),ISNUMBER(Q16)),INDEX('Country weights'!$B$6:$FB$133,MATCH(Goods!$BD16,'Country weights'!$A$6:$A$133,0),MATCH(Goods!BS$1,'Country weights'!$B$3:$FB$3,0)),"")</f>
        <v>1.3092578842739976E-2</v>
      </c>
      <c r="BT16" s="44">
        <f>IF(AND(ISNUMBER(R15),ISNUMBER(R16)),INDEX('Country weights'!$B$6:$FB$133,MATCH(Goods!$BD16,'Country weights'!$A$6:$A$133,0),MATCH(Goods!BT$1,'Country weights'!$B$3:$FB$3,0)),"")</f>
        <v>1.1161135440889937E-2</v>
      </c>
      <c r="BU16" s="44">
        <f>IF(AND(ISNUMBER(S15),ISNUMBER(S16)),INDEX('Country weights'!$B$6:$FB$133,MATCH(Goods!$BD16,'Country weights'!$A$6:$A$133,0),MATCH(Goods!BU$1,'Country weights'!$B$3:$FB$3,0)),"")</f>
        <v>2.0723138182526347E-2</v>
      </c>
      <c r="BV16" s="44">
        <f>IF(AND(ISNUMBER(T15),ISNUMBER(T16)),INDEX('Country weights'!$B$6:$FB$133,MATCH(Goods!$BD16,'Country weights'!$A$6:$A$133,0),MATCH(Goods!BV$1,'Country weights'!$B$3:$FB$3,0)),"")</f>
        <v>9.1365149922174663E-3</v>
      </c>
      <c r="BW16" s="44">
        <f>IF(AND(ISNUMBER(U15),ISNUMBER(U16)),INDEX('Country weights'!$B$6:$FB$133,MATCH(Goods!$BD16,'Country weights'!$A$6:$A$133,0),MATCH(Goods!BW$1,'Country weights'!$B$3:$FB$3,0)),"")</f>
        <v>4.3647002034377262E-2</v>
      </c>
      <c r="BX16" s="44">
        <f>IF(AND(ISNUMBER(V15),ISNUMBER(V16)),INDEX('Country weights'!$B$6:$FB$133,MATCH(Goods!$BD16,'Country weights'!$A$6:$A$133,0),MATCH(Goods!BX$1,'Country weights'!$B$3:$FB$3,0)),"")</f>
        <v>3.8016327473590246E-2</v>
      </c>
      <c r="BY16" s="44">
        <f>IF(AND(ISNUMBER(W15),ISNUMBER(W16)),INDEX('Country weights'!$B$6:$FB$133,MATCH(Goods!$BD16,'Country weights'!$A$6:$A$133,0),MATCH(Goods!BY$1,'Country weights'!$B$3:$FB$3,0)),"")</f>
        <v>3.4020777580446297E-2</v>
      </c>
      <c r="BZ16" s="44">
        <f>IF(AND(ISNUMBER(X15),ISNUMBER(X16)),INDEX('Country weights'!$B$6:$FB$133,MATCH(Goods!$BD16,'Country weights'!$A$6:$A$133,0),MATCH(Goods!BZ$1,'Country weights'!$B$3:$FB$3,0)),"")</f>
        <v>2.7615181449272056E-2</v>
      </c>
      <c r="CA16" s="44" t="str">
        <f>IF(AND(ISNUMBER(Y15),ISNUMBER(Y16)),INDEX('Country weights'!$B$6:$FB$133,MATCH(Goods!$BD16,'Country weights'!$A$6:$A$133,0),MATCH(Goods!CA$1,'Country weights'!$B$3:$FB$3,0)),"")</f>
        <v/>
      </c>
      <c r="CB16" s="44" t="str">
        <f>IF(AND(ISNUMBER(Z15),ISNUMBER(Z16)),INDEX('Country weights'!$B$6:$FB$133,MATCH(Goods!$BD16,'Country weights'!$A$6:$A$133,0),MATCH(Goods!CB$1,'Country weights'!$B$3:$FB$3,0)),"")</f>
        <v/>
      </c>
      <c r="CC16" s="44" t="str">
        <f>IF(AND(ISNUMBER(AA15),ISNUMBER(AA16)),INDEX('Country weights'!$B$6:$FB$133,MATCH(Goods!$BD16,'Country weights'!$A$6:$A$133,0),MATCH(Goods!CC$1,'Country weights'!$B$3:$FB$3,0)),"")</f>
        <v/>
      </c>
      <c r="CD16" s="46">
        <f>SUM(BE16:CC16)</f>
        <v>0.71984590434648488</v>
      </c>
      <c r="CF16" s="39">
        <f t="shared" ref="CF16:CF79" si="3">BD16</f>
        <v>35246</v>
      </c>
      <c r="CG16" s="45">
        <f>IF(AND(ISNUMBER(C15),ISNUMBER(C16)),BE16/$CD16,"")</f>
        <v>0.29706168789204845</v>
      </c>
      <c r="CH16" s="45">
        <f t="shared" ref="CH16:CW31" si="4">IF(AND(ISNUMBER(D15),ISNUMBER(D16)),BF16/$CD16,"")</f>
        <v>0.11333580963989233</v>
      </c>
      <c r="CI16" s="45">
        <f t="shared" si="4"/>
        <v>0.13624758535260986</v>
      </c>
      <c r="CJ16" s="45">
        <f t="shared" si="4"/>
        <v>6.4441601276361005E-2</v>
      </c>
      <c r="CK16" s="45">
        <f t="shared" si="4"/>
        <v>5.7685505313478744E-3</v>
      </c>
      <c r="CL16" s="45">
        <f t="shared" si="4"/>
        <v>2.4720261573950901E-2</v>
      </c>
      <c r="CM16" s="45" t="str">
        <f t="shared" si="4"/>
        <v/>
      </c>
      <c r="CN16" s="45">
        <f t="shared" si="4"/>
        <v>6.5605176014313519E-3</v>
      </c>
      <c r="CO16" s="45">
        <f t="shared" si="4"/>
        <v>3.1150375952571207E-2</v>
      </c>
      <c r="CP16" s="45">
        <f t="shared" si="4"/>
        <v>2.4947770756406254E-3</v>
      </c>
      <c r="CQ16" s="45">
        <f t="shared" si="4"/>
        <v>8.9934681040021395E-3</v>
      </c>
      <c r="CR16" s="45">
        <f t="shared" si="4"/>
        <v>5.8500115687496034E-3</v>
      </c>
      <c r="CS16" s="45">
        <f t="shared" si="4"/>
        <v>2.9847778058072986E-3</v>
      </c>
      <c r="CT16" s="45">
        <f t="shared" si="4"/>
        <v>2.6147637235486396E-2</v>
      </c>
      <c r="CU16" s="45">
        <f t="shared" si="4"/>
        <v>1.8188029915411033E-2</v>
      </c>
      <c r="CV16" s="45">
        <f t="shared" si="4"/>
        <v>1.5504895385940441E-2</v>
      </c>
      <c r="CW16" s="45">
        <f t="shared" si="4"/>
        <v>2.878829768621096E-2</v>
      </c>
      <c r="CX16" s="45">
        <f t="shared" ref="CX16:DE47" si="5">IF(AND(ISNUMBER(T15),ISNUMBER(T16)),BV16/$CD16,"")</f>
        <v>1.2692320588407167E-2</v>
      </c>
      <c r="CY16" s="45">
        <f t="shared" si="5"/>
        <v>6.0633813113102834E-2</v>
      </c>
      <c r="CZ16" s="45">
        <f t="shared" si="5"/>
        <v>5.2811757688756358E-2</v>
      </c>
      <c r="DA16" s="45">
        <f t="shared" si="5"/>
        <v>4.7261194896055153E-2</v>
      </c>
      <c r="DB16" s="45">
        <f t="shared" si="5"/>
        <v>3.8362629116217052E-2</v>
      </c>
      <c r="DC16" s="45" t="str">
        <f t="shared" si="5"/>
        <v/>
      </c>
      <c r="DD16" s="45" t="str">
        <f t="shared" si="5"/>
        <v/>
      </c>
      <c r="DE16" s="45" t="str">
        <f t="shared" si="5"/>
        <v/>
      </c>
      <c r="DF16" s="46">
        <f>SUM(CG16:DE16)</f>
        <v>1</v>
      </c>
      <c r="DG16" s="47">
        <f>SUMPRODUCT(AD16:BB16,CG16:DE16,'Sector weights'!B3:Z3)</f>
        <v>1.0919904755019343</v>
      </c>
      <c r="DI16" s="45">
        <f>IF(AND(ISNUMBER(C15),ISNUMBER(C16)),CG16*'Sector weights'!AB3,"")</f>
        <v>6.2716801689095894E-2</v>
      </c>
      <c r="DJ16" s="45">
        <f>IF(AND(ISNUMBER(D15),ISNUMBER(D16)),CH16*'Sector weights'!AC3,"")</f>
        <v>2.9941009096509173E-2</v>
      </c>
      <c r="DK16" s="45">
        <f>IF(AND(ISNUMBER(E15),ISNUMBER(E16)),CI16*'Sector weights'!AD3,"")</f>
        <v>3.8806553524817822E-2</v>
      </c>
      <c r="DL16" s="45">
        <f>IF(AND(ISNUMBER(F15),ISNUMBER(F16)),CJ16*'Sector weights'!AE3,"")</f>
        <v>1.2964635974575079E-2</v>
      </c>
      <c r="DM16" s="45">
        <f>IF(AND(ISNUMBER(G15),ISNUMBER(G16)),CK16*'Sector weights'!AF3,"")</f>
        <v>1.6530840303065452E-3</v>
      </c>
      <c r="DN16" s="45">
        <f>IF(AND(ISNUMBER(H15),ISNUMBER(H16)),CL16*'Sector weights'!AG3,"")</f>
        <v>8.2658306970973087E-3</v>
      </c>
      <c r="DO16" s="45" t="str">
        <f>IF(AND(ISNUMBER(I15),ISNUMBER(I16)),CM16*'Sector weights'!AH3,"")</f>
        <v/>
      </c>
      <c r="DP16" s="45">
        <f>IF(AND(ISNUMBER(J15),ISNUMBER(J16)),CN16*'Sector weights'!AI3,"")</f>
        <v>9.5317056032179518E-4</v>
      </c>
      <c r="DQ16" s="45">
        <f>IF(AND(ISNUMBER(K15),ISNUMBER(K16)),CO16*'Sector weights'!AJ3,"")</f>
        <v>2.5886796718357823E-3</v>
      </c>
      <c r="DR16" s="45">
        <f>IF(AND(ISNUMBER(L15),ISNUMBER(L16)),CP16*'Sector weights'!AK3,"")</f>
        <v>9.168306655017957E-4</v>
      </c>
      <c r="DS16" s="45">
        <f>IF(AND(ISNUMBER(M15),ISNUMBER(M16)),CQ16*'Sector weights'!AL3,"")</f>
        <v>2.0012630114941911E-3</v>
      </c>
      <c r="DT16" s="45">
        <f>IF(AND(ISNUMBER(N15),ISNUMBER(N16)),CR16*'Sector weights'!AM3,"")</f>
        <v>1.2053474866014671E-3</v>
      </c>
      <c r="DU16" s="45">
        <f>IF(AND(ISNUMBER(O15),ISNUMBER(O16)),CS16*'Sector weights'!AN3,"")</f>
        <v>6.5086796896604235E-4</v>
      </c>
      <c r="DV16" s="45">
        <f>IF(AND(ISNUMBER(P15),ISNUMBER(P16)),CT16*'Sector weights'!AO3,"")</f>
        <v>8.2653764665976716E-3</v>
      </c>
      <c r="DW16" s="45">
        <f>IF(AND(ISNUMBER(Q15),ISNUMBER(Q16)),CU16*'Sector weights'!AP3,"")</f>
        <v>5.9006238675223836E-3</v>
      </c>
      <c r="DX16" s="45">
        <f>IF(AND(ISNUMBER(R15),ISNUMBER(R16)),CV16*'Sector weights'!AQ3,"")</f>
        <v>4.8915362457759206E-3</v>
      </c>
      <c r="DY16" s="45">
        <f>IF(AND(ISNUMBER(S15),ISNUMBER(S16)),CW16*'Sector weights'!AR3,"")</f>
        <v>7.0401870852397968E-3</v>
      </c>
      <c r="DZ16" s="45">
        <f>IF(AND(ISNUMBER(T15),ISNUMBER(T16)),CX16*'Sector weights'!AS3,"")</f>
        <v>1.5587052641930098E-3</v>
      </c>
      <c r="EA16" s="45">
        <f>IF(AND(ISNUMBER(U15),ISNUMBER(U16)),CY16*'Sector weights'!AT3,"")</f>
        <v>1.1285705872277712E-2</v>
      </c>
      <c r="EB16" s="45">
        <f>IF(AND(ISNUMBER(V15),ISNUMBER(V16)),CZ16*'Sector weights'!AU3,"")</f>
        <v>9.6337148367587073E-3</v>
      </c>
      <c r="EC16" s="45">
        <f>IF(AND(ISNUMBER(W15),ISNUMBER(W16)),DA16*'Sector weights'!AV3,"")</f>
        <v>9.7989012993233114E-3</v>
      </c>
      <c r="ED16" s="45">
        <f>IF(AND(ISNUMBER(X15),ISNUMBER(X16)),DB16*'Sector weights'!AW3,"")</f>
        <v>7.536158076511563E-3</v>
      </c>
      <c r="EE16" s="45" t="str">
        <f>IF(AND(ISNUMBER(Y15),ISNUMBER(Y16)),DC16*'Sector weights'!AX3,"")</f>
        <v/>
      </c>
      <c r="EF16" s="45" t="str">
        <f>IF(AND(ISNUMBER(Z15),ISNUMBER(Z16)),DD16*'Sector weights'!AY3,"")</f>
        <v/>
      </c>
      <c r="EG16" s="45" t="str">
        <f>IF(AND(ISNUMBER(AA15),ISNUMBER(AA16)),DE16*'Sector weights'!AZ3,"")</f>
        <v/>
      </c>
      <c r="EH16" s="46">
        <f>SUM(DI16:EG16)</f>
        <v>0.22857498339132298</v>
      </c>
      <c r="EI16" s="47">
        <f>SUMPRODUCT(AD16:BB16,DI16:EG16)</f>
        <v>0.42545047776971734</v>
      </c>
      <c r="EK16" s="39">
        <f t="shared" ref="EK16:EK79" si="6">CF16</f>
        <v>35246</v>
      </c>
      <c r="EL16" s="45">
        <f>IF(AND(ISNUMBER(C15),ISNUMBER(C16)),DI16/$EH16,"")</f>
        <v>0.27438174011249522</v>
      </c>
      <c r="EM16" s="45">
        <f t="shared" ref="EM16:FB31" si="7">IF(AND(ISNUMBER(D15),ISNUMBER(D16)),DJ16/$EH16,"")</f>
        <v>0.13098987759850264</v>
      </c>
      <c r="EN16" s="45">
        <f t="shared" si="7"/>
        <v>0.16977603125701887</v>
      </c>
      <c r="EO16" s="45">
        <f t="shared" si="7"/>
        <v>5.6719400269536382E-2</v>
      </c>
      <c r="EP16" s="45">
        <f t="shared" si="7"/>
        <v>7.2321301560654451E-3</v>
      </c>
      <c r="EQ16" s="45">
        <f t="shared" si="7"/>
        <v>3.6162446889238586E-2</v>
      </c>
      <c r="ER16" s="45" t="str">
        <f t="shared" si="7"/>
        <v/>
      </c>
      <c r="ES16" s="45">
        <f t="shared" si="7"/>
        <v>4.1700563472860733E-3</v>
      </c>
      <c r="ET16" s="45">
        <f t="shared" si="7"/>
        <v>1.1325297429438868E-2</v>
      </c>
      <c r="EU16" s="45">
        <f t="shared" si="7"/>
        <v>4.0110717800301496E-3</v>
      </c>
      <c r="EV16" s="45">
        <f t="shared" si="7"/>
        <v>8.7553895085185508E-3</v>
      </c>
      <c r="EW16" s="45">
        <f t="shared" si="7"/>
        <v>5.2733132415365789E-3</v>
      </c>
      <c r="EX16" s="45">
        <f t="shared" si="7"/>
        <v>2.8475030788988353E-3</v>
      </c>
      <c r="EY16" s="45">
        <f t="shared" si="7"/>
        <v>3.6160459661708701E-2</v>
      </c>
      <c r="EZ16" s="45">
        <f t="shared" si="7"/>
        <v>2.5814827939505732E-2</v>
      </c>
      <c r="FA16" s="45">
        <f t="shared" si="7"/>
        <v>2.1400138253106878E-2</v>
      </c>
      <c r="FB16" s="45">
        <f t="shared" si="7"/>
        <v>3.0800339480663623E-2</v>
      </c>
      <c r="FC16" s="45">
        <f t="shared" ref="FC16:FJ47" si="8">IF(AND(ISNUMBER(T15),ISNUMBER(T16)),DZ16/$EH16,"")</f>
        <v>6.8192294758892685E-3</v>
      </c>
      <c r="FD16" s="45">
        <f t="shared" si="8"/>
        <v>4.9374195307088593E-2</v>
      </c>
      <c r="FE16" s="45">
        <f t="shared" si="8"/>
        <v>4.2146846928850817E-2</v>
      </c>
      <c r="FF16" s="45">
        <f t="shared" si="8"/>
        <v>4.286952646321527E-2</v>
      </c>
      <c r="FG16" s="45">
        <f t="shared" si="8"/>
        <v>3.297017882140485E-2</v>
      </c>
      <c r="FH16" s="45" t="str">
        <f t="shared" si="8"/>
        <v/>
      </c>
      <c r="FI16" s="45" t="str">
        <f t="shared" si="8"/>
        <v/>
      </c>
      <c r="FJ16" s="45" t="str">
        <f t="shared" si="8"/>
        <v/>
      </c>
      <c r="FK16" s="46">
        <f>SUM(EL16:FJ16)</f>
        <v>1</v>
      </c>
      <c r="FL16" s="47">
        <f>SUMPRODUCT(AD16:BB16,EL16:FJ16)</f>
        <v>1.8613168924148678</v>
      </c>
    </row>
    <row r="17" spans="1:168" x14ac:dyDescent="0.2">
      <c r="A17" t="s">
        <v>414</v>
      </c>
      <c r="B17" s="11">
        <v>35338</v>
      </c>
      <c r="C17" s="2">
        <v>228.6</v>
      </c>
      <c r="D17" s="3">
        <v>22177</v>
      </c>
      <c r="E17" s="9">
        <v>16291.9</v>
      </c>
      <c r="F17" s="3">
        <v>65462</v>
      </c>
      <c r="G17" s="3">
        <v>2162</v>
      </c>
      <c r="H17" s="2">
        <v>11744</v>
      </c>
      <c r="I17" s="2" t="e">
        <v>#N/A</v>
      </c>
      <c r="J17" s="2">
        <v>559864.19999999995</v>
      </c>
      <c r="K17" s="2">
        <v>55920</v>
      </c>
      <c r="L17" s="9">
        <v>1634.221</v>
      </c>
      <c r="M17" s="3">
        <v>48222</v>
      </c>
      <c r="N17" s="9">
        <v>320.67399999999998</v>
      </c>
      <c r="O17" s="2">
        <v>2355.6999999999998</v>
      </c>
      <c r="P17" s="2">
        <v>5717.4</v>
      </c>
      <c r="Q17" s="3">
        <v>32697</v>
      </c>
      <c r="R17" s="3">
        <v>47977</v>
      </c>
      <c r="S17" s="2">
        <v>10436</v>
      </c>
      <c r="T17" s="2">
        <v>6448.6</v>
      </c>
      <c r="U17" s="3">
        <v>97878</v>
      </c>
      <c r="V17" s="2">
        <v>8352.1</v>
      </c>
      <c r="W17" s="2">
        <v>9469.1</v>
      </c>
      <c r="X17" s="3">
        <v>167684.32878173477</v>
      </c>
      <c r="Y17" s="2" t="e">
        <v>#N/A</v>
      </c>
      <c r="Z17" s="3" t="e">
        <v>#N/A</v>
      </c>
      <c r="AA17" s="3" t="e">
        <v>#N/A</v>
      </c>
      <c r="AC17" s="43">
        <f t="shared" ref="AC17:AC80" si="9">B17</f>
        <v>35338</v>
      </c>
      <c r="AD17" s="45">
        <f t="shared" ref="AD17:AS46" si="10">IF(AND(ISNUMBER(C16),ISNUMBER(C17)),100*(C17/C16-1),"")</f>
        <v>2.465262214253694</v>
      </c>
      <c r="AE17" s="45">
        <f t="shared" si="0"/>
        <v>1.0479792226728124</v>
      </c>
      <c r="AF17" s="45">
        <f t="shared" si="0"/>
        <v>1.3366921689369926</v>
      </c>
      <c r="AG17" s="45">
        <f t="shared" si="0"/>
        <v>2.0897663828327362</v>
      </c>
      <c r="AH17" s="45">
        <f t="shared" si="0"/>
        <v>-0.41455550437586863</v>
      </c>
      <c r="AI17" s="45">
        <f t="shared" si="0"/>
        <v>0.58239122987324698</v>
      </c>
      <c r="AJ17" s="45" t="str">
        <f t="shared" si="0"/>
        <v/>
      </c>
      <c r="AK17" s="45">
        <f t="shared" si="0"/>
        <v>0.18666081148330793</v>
      </c>
      <c r="AL17" s="45">
        <f t="shared" si="0"/>
        <v>5.2798048031087008</v>
      </c>
      <c r="AM17" s="45">
        <f t="shared" si="0"/>
        <v>-67.825051012251606</v>
      </c>
      <c r="AN17" s="45">
        <f t="shared" si="0"/>
        <v>7.1433332592707899</v>
      </c>
      <c r="AO17" s="45">
        <f t="shared" si="0"/>
        <v>-1.1257226547444765</v>
      </c>
      <c r="AP17" s="45">
        <f t="shared" si="0"/>
        <v>0.38779510781556947</v>
      </c>
      <c r="AQ17" s="45">
        <f t="shared" si="0"/>
        <v>2.7847191011235894</v>
      </c>
      <c r="AR17" s="45">
        <f t="shared" si="0"/>
        <v>-0.91217649554518054</v>
      </c>
      <c r="AS17" s="45">
        <f t="shared" si="0"/>
        <v>3.3452524556264018</v>
      </c>
      <c r="AT17" s="45">
        <f t="shared" si="0"/>
        <v>0.68888331435847938</v>
      </c>
      <c r="AU17" s="45">
        <f t="shared" si="1"/>
        <v>4.0482759733449614</v>
      </c>
      <c r="AV17" s="45">
        <f t="shared" si="1"/>
        <v>1.6681901279707478</v>
      </c>
      <c r="AW17" s="45">
        <f t="shared" si="1"/>
        <v>0.27493636843873848</v>
      </c>
      <c r="AX17" s="45">
        <f t="shared" si="1"/>
        <v>-1.4764332535636249</v>
      </c>
      <c r="AY17" s="45">
        <f t="shared" si="1"/>
        <v>-4.6491367761029911</v>
      </c>
      <c r="AZ17" s="45" t="str">
        <f t="shared" si="1"/>
        <v/>
      </c>
      <c r="BA17" s="45" t="str">
        <f t="shared" si="1"/>
        <v/>
      </c>
      <c r="BB17" s="45" t="str">
        <f t="shared" si="1"/>
        <v/>
      </c>
      <c r="BD17" s="39">
        <f t="shared" si="2"/>
        <v>35338</v>
      </c>
      <c r="BE17" s="44">
        <f>IF(AND(ISNUMBER(C16),ISNUMBER(C17)),INDEX('Country weights'!$B$6:$FB$133,MATCH(Goods!$BD17,'Country weights'!$A$6:$A$133,0),MATCH(Goods!BE$1,'Country weights'!$B$3:$FB$3,0)),"")</f>
        <v>0.21383863936734487</v>
      </c>
      <c r="BF17" s="44">
        <f>IF(AND(ISNUMBER(D16),ISNUMBER(D17)),INDEX('Country weights'!$B$6:$FB$133,MATCH(Goods!$BD17,'Country weights'!$A$6:$A$133,0),MATCH(Goods!BF$1,'Country weights'!$B$3:$FB$3,0)),"")</f>
        <v>8.1584318385069354E-2</v>
      </c>
      <c r="BG17" s="44">
        <f>IF(AND(ISNUMBER(E16),ISNUMBER(E17)),INDEX('Country weights'!$B$6:$FB$133,MATCH(Goods!$BD17,'Country weights'!$A$6:$A$133,0),MATCH(Goods!BG$1,'Country weights'!$B$3:$FB$3,0)),"")</f>
        <v>9.8077266293174342E-2</v>
      </c>
      <c r="BH17" s="44">
        <f>IF(AND(ISNUMBER(F16),ISNUMBER(F17)),INDEX('Country weights'!$B$6:$FB$133,MATCH(Goods!$BD17,'Country weights'!$A$6:$A$133,0),MATCH(Goods!BH$1,'Country weights'!$B$3:$FB$3,0)),"")</f>
        <v>4.638802274831768E-2</v>
      </c>
      <c r="BI17" s="44">
        <f>IF(AND(ISNUMBER(G16),ISNUMBER(G17)),INDEX('Country weights'!$B$6:$FB$133,MATCH(Goods!$BD17,'Country weights'!$A$6:$A$133,0),MATCH(Goods!BI$1,'Country weights'!$B$3:$FB$3,0)),"")</f>
        <v>4.1524674740065068E-3</v>
      </c>
      <c r="BJ17" s="44">
        <f>IF(AND(ISNUMBER(H16),ISNUMBER(H17)),INDEX('Country weights'!$B$6:$FB$133,MATCH(Goods!$BD17,'Country weights'!$A$6:$A$133,0),MATCH(Goods!BJ$1,'Country weights'!$B$3:$FB$3,0)),"")</f>
        <v>1.7794779048382347E-2</v>
      </c>
      <c r="BK17" s="44" t="str">
        <f>IF(AND(ISNUMBER(I16),ISNUMBER(I17)),INDEX('Country weights'!$B$6:$FB$133,MATCH(Goods!$BD17,'Country weights'!$A$6:$A$133,0),MATCH(Goods!BK$1,'Country weights'!$B$3:$FB$3,0)),"")</f>
        <v/>
      </c>
      <c r="BL17" s="44">
        <f>IF(AND(ISNUMBER(J16),ISNUMBER(J17)),INDEX('Country weights'!$B$6:$FB$133,MATCH(Goods!$BD17,'Country weights'!$A$6:$A$133,0),MATCH(Goods!BL$1,'Country weights'!$B$3:$FB$3,0)),"")</f>
        <v>4.7225617257833832E-3</v>
      </c>
      <c r="BM17" s="44">
        <f>IF(AND(ISNUMBER(K16),ISNUMBER(K17)),INDEX('Country weights'!$B$6:$FB$133,MATCH(Goods!$BD17,'Country weights'!$A$6:$A$133,0),MATCH(Goods!BM$1,'Country weights'!$B$3:$FB$3,0)),"")</f>
        <v>2.2423470548311616E-2</v>
      </c>
      <c r="BN17" s="44">
        <f>IF(AND(ISNUMBER(L16),ISNUMBER(L17)),INDEX('Country weights'!$B$6:$FB$133,MATCH(Goods!$BD17,'Country weights'!$A$6:$A$133,0),MATCH(Goods!BN$1,'Country weights'!$B$3:$FB$3,0)),"")</f>
        <v>1.7958550601574047E-3</v>
      </c>
      <c r="BO17" s="44">
        <f>IF(AND(ISNUMBER(M16),ISNUMBER(M17)),INDEX('Country weights'!$B$6:$FB$133,MATCH(Goods!$BD17,'Country weights'!$A$6:$A$133,0),MATCH(Goods!BO$1,'Country weights'!$B$3:$FB$3,0)),"")</f>
        <v>6.4739111805366869E-3</v>
      </c>
      <c r="BP17" s="44">
        <f>IF(AND(ISNUMBER(N16),ISNUMBER(N17)),INDEX('Country weights'!$B$6:$FB$133,MATCH(Goods!$BD17,'Country weights'!$A$6:$A$133,0),MATCH(Goods!BP$1,'Country weights'!$B$3:$FB$3,0)),"")</f>
        <v>4.2111068681439569E-3</v>
      </c>
      <c r="BQ17" s="44">
        <f>IF(AND(ISNUMBER(O16),ISNUMBER(O17)),INDEX('Country weights'!$B$6:$FB$133,MATCH(Goods!$BD17,'Country weights'!$A$6:$A$133,0),MATCH(Goods!BQ$1,'Country weights'!$B$3:$FB$3,0)),"")</f>
        <v>2.1485800788946718E-3</v>
      </c>
      <c r="BR17" s="44">
        <f>IF(AND(ISNUMBER(P16),ISNUMBER(P17)),INDEX('Country weights'!$B$6:$FB$133,MATCH(Goods!$BD17,'Country weights'!$A$6:$A$133,0),MATCH(Goods!BR$1,'Country weights'!$B$3:$FB$3,0)),"")</f>
        <v>1.8822269572302527E-2</v>
      </c>
      <c r="BS17" s="44">
        <f>IF(AND(ISNUMBER(Q16),ISNUMBER(Q17)),INDEX('Country weights'!$B$6:$FB$133,MATCH(Goods!$BD17,'Country weights'!$A$6:$A$133,0),MATCH(Goods!BS$1,'Country weights'!$B$3:$FB$3,0)),"")</f>
        <v>1.3092578842739976E-2</v>
      </c>
      <c r="BT17" s="44">
        <f>IF(AND(ISNUMBER(R16),ISNUMBER(R17)),INDEX('Country weights'!$B$6:$FB$133,MATCH(Goods!$BD17,'Country weights'!$A$6:$A$133,0),MATCH(Goods!BT$1,'Country weights'!$B$3:$FB$3,0)),"")</f>
        <v>1.1161135440889937E-2</v>
      </c>
      <c r="BU17" s="44">
        <f>IF(AND(ISNUMBER(S16),ISNUMBER(S17)),INDEX('Country weights'!$B$6:$FB$133,MATCH(Goods!$BD17,'Country weights'!$A$6:$A$133,0),MATCH(Goods!BU$1,'Country weights'!$B$3:$FB$3,0)),"")</f>
        <v>2.0723138182526347E-2</v>
      </c>
      <c r="BV17" s="44">
        <f>IF(AND(ISNUMBER(T16),ISNUMBER(T17)),INDEX('Country weights'!$B$6:$FB$133,MATCH(Goods!$BD17,'Country weights'!$A$6:$A$133,0),MATCH(Goods!BV$1,'Country weights'!$B$3:$FB$3,0)),"")</f>
        <v>9.1365149922174663E-3</v>
      </c>
      <c r="BW17" s="44">
        <f>IF(AND(ISNUMBER(U16),ISNUMBER(U17)),INDEX('Country weights'!$B$6:$FB$133,MATCH(Goods!$BD17,'Country weights'!$A$6:$A$133,0),MATCH(Goods!BW$1,'Country weights'!$B$3:$FB$3,0)),"")</f>
        <v>4.3647002034377262E-2</v>
      </c>
      <c r="BX17" s="44">
        <f>IF(AND(ISNUMBER(V16),ISNUMBER(V17)),INDEX('Country weights'!$B$6:$FB$133,MATCH(Goods!$BD17,'Country weights'!$A$6:$A$133,0),MATCH(Goods!BX$1,'Country weights'!$B$3:$FB$3,0)),"")</f>
        <v>3.8016327473590246E-2</v>
      </c>
      <c r="BY17" s="44">
        <f>IF(AND(ISNUMBER(W16),ISNUMBER(W17)),INDEX('Country weights'!$B$6:$FB$133,MATCH(Goods!$BD17,'Country weights'!$A$6:$A$133,0),MATCH(Goods!BY$1,'Country weights'!$B$3:$FB$3,0)),"")</f>
        <v>3.4020777580446297E-2</v>
      </c>
      <c r="BZ17" s="44">
        <f>IF(AND(ISNUMBER(X16),ISNUMBER(X17)),INDEX('Country weights'!$B$6:$FB$133,MATCH(Goods!$BD17,'Country weights'!$A$6:$A$133,0),MATCH(Goods!BZ$1,'Country weights'!$B$3:$FB$3,0)),"")</f>
        <v>2.7615181449272056E-2</v>
      </c>
      <c r="CA17" s="44" t="str">
        <f>IF(AND(ISNUMBER(Y16),ISNUMBER(Y17)),INDEX('Country weights'!$B$6:$FB$133,MATCH(Goods!$BD17,'Country weights'!$A$6:$A$133,0),MATCH(Goods!CA$1,'Country weights'!$B$3:$FB$3,0)),"")</f>
        <v/>
      </c>
      <c r="CB17" s="44" t="str">
        <f>IF(AND(ISNUMBER(Z16),ISNUMBER(Z17)),INDEX('Country weights'!$B$6:$FB$133,MATCH(Goods!$BD17,'Country weights'!$A$6:$A$133,0),MATCH(Goods!CB$1,'Country weights'!$B$3:$FB$3,0)),"")</f>
        <v/>
      </c>
      <c r="CC17" s="44" t="str">
        <f>IF(AND(ISNUMBER(AA16),ISNUMBER(AA17)),INDEX('Country weights'!$B$6:$FB$133,MATCH(Goods!$BD17,'Country weights'!$A$6:$A$133,0),MATCH(Goods!CC$1,'Country weights'!$B$3:$FB$3,0)),"")</f>
        <v/>
      </c>
      <c r="CD17" s="46">
        <f t="shared" ref="CD17:CD80" si="11">SUM(BE17:CC17)</f>
        <v>0.71984590434648488</v>
      </c>
      <c r="CF17" s="39">
        <f t="shared" si="3"/>
        <v>35338</v>
      </c>
      <c r="CG17" s="45">
        <f t="shared" ref="CG17:CV46" si="12">IF(AND(ISNUMBER(C16),ISNUMBER(C17)),BE17/$CD17,"")</f>
        <v>0.29706168789204845</v>
      </c>
      <c r="CH17" s="45">
        <f t="shared" si="4"/>
        <v>0.11333580963989233</v>
      </c>
      <c r="CI17" s="45">
        <f t="shared" si="4"/>
        <v>0.13624758535260986</v>
      </c>
      <c r="CJ17" s="45">
        <f t="shared" si="4"/>
        <v>6.4441601276361005E-2</v>
      </c>
      <c r="CK17" s="45">
        <f t="shared" si="4"/>
        <v>5.7685505313478744E-3</v>
      </c>
      <c r="CL17" s="45">
        <f t="shared" si="4"/>
        <v>2.4720261573950901E-2</v>
      </c>
      <c r="CM17" s="45" t="str">
        <f t="shared" si="4"/>
        <v/>
      </c>
      <c r="CN17" s="45">
        <f t="shared" si="4"/>
        <v>6.5605176014313519E-3</v>
      </c>
      <c r="CO17" s="45">
        <f t="shared" si="4"/>
        <v>3.1150375952571207E-2</v>
      </c>
      <c r="CP17" s="45">
        <f t="shared" si="4"/>
        <v>2.4947770756406254E-3</v>
      </c>
      <c r="CQ17" s="45">
        <f t="shared" si="4"/>
        <v>8.9934681040021395E-3</v>
      </c>
      <c r="CR17" s="45">
        <f t="shared" si="4"/>
        <v>5.8500115687496034E-3</v>
      </c>
      <c r="CS17" s="45">
        <f t="shared" si="4"/>
        <v>2.9847778058072986E-3</v>
      </c>
      <c r="CT17" s="45">
        <f t="shared" si="4"/>
        <v>2.6147637235486396E-2</v>
      </c>
      <c r="CU17" s="45">
        <f t="shared" si="4"/>
        <v>1.8188029915411033E-2</v>
      </c>
      <c r="CV17" s="45">
        <f t="shared" si="4"/>
        <v>1.5504895385940441E-2</v>
      </c>
      <c r="CW17" s="45">
        <f t="shared" si="4"/>
        <v>2.878829768621096E-2</v>
      </c>
      <c r="CX17" s="45">
        <f t="shared" si="5"/>
        <v>1.2692320588407167E-2</v>
      </c>
      <c r="CY17" s="45">
        <f t="shared" si="5"/>
        <v>6.0633813113102834E-2</v>
      </c>
      <c r="CZ17" s="45">
        <f t="shared" si="5"/>
        <v>5.2811757688756358E-2</v>
      </c>
      <c r="DA17" s="45">
        <f t="shared" si="5"/>
        <v>4.7261194896055153E-2</v>
      </c>
      <c r="DB17" s="45">
        <f t="shared" si="5"/>
        <v>3.8362629116217052E-2</v>
      </c>
      <c r="DC17" s="45" t="str">
        <f t="shared" si="5"/>
        <v/>
      </c>
      <c r="DD17" s="45" t="str">
        <f t="shared" si="5"/>
        <v/>
      </c>
      <c r="DE17" s="45" t="str">
        <f t="shared" si="5"/>
        <v/>
      </c>
      <c r="DF17" s="46">
        <f t="shared" ref="DF17:DF80" si="13">SUM(CG17:DE17)</f>
        <v>1</v>
      </c>
      <c r="DG17" s="47">
        <f>SUMPRODUCT(AD17:BB17,CG17:DE17,'Sector weights'!B4:Z4)</f>
        <v>1.0844897855809856</v>
      </c>
      <c r="DI17" s="45">
        <f>IF(AND(ISNUMBER(C16),ISNUMBER(C17)),CG17*'Sector weights'!AB4,"")</f>
        <v>6.1892475316320521E-2</v>
      </c>
      <c r="DJ17" s="45">
        <f>IF(AND(ISNUMBER(D16),ISNUMBER(D17)),CH17*'Sector weights'!AC4,"")</f>
        <v>3.0326518095180652E-2</v>
      </c>
      <c r="DK17" s="45">
        <f>IF(AND(ISNUMBER(E16),ISNUMBER(E17)),CI17*'Sector weights'!AD4,"")</f>
        <v>3.7349204825985395E-2</v>
      </c>
      <c r="DL17" s="45">
        <f>IF(AND(ISNUMBER(F16),ISNUMBER(F17)),CJ17*'Sector weights'!AE4,"")</f>
        <v>1.3179148602365989E-2</v>
      </c>
      <c r="DM17" s="45">
        <f>IF(AND(ISNUMBER(G16),ISNUMBER(G17)),CK17*'Sector weights'!AF4,"")</f>
        <v>1.6255871240337791E-3</v>
      </c>
      <c r="DN17" s="45">
        <f>IF(AND(ISNUMBER(H16),ISNUMBER(H17)),CL17*'Sector weights'!AG4,"")</f>
        <v>8.265571997063308E-3</v>
      </c>
      <c r="DO17" s="45" t="str">
        <f>IF(AND(ISNUMBER(I16),ISNUMBER(I17)),CM17*'Sector weights'!AH4,"")</f>
        <v/>
      </c>
      <c r="DP17" s="45">
        <f>IF(AND(ISNUMBER(J16),ISNUMBER(J17)),CN17*'Sector weights'!AI4,"")</f>
        <v>1.0059063794999688E-3</v>
      </c>
      <c r="DQ17" s="45">
        <f>IF(AND(ISNUMBER(K16),ISNUMBER(K17)),CO17*'Sector weights'!AJ4,"")</f>
        <v>2.7424833664451962E-3</v>
      </c>
      <c r="DR17" s="45">
        <f>IF(AND(ISNUMBER(L16),ISNUMBER(L17)),CP17*'Sector weights'!AK4,"")</f>
        <v>1.7018414450932591E-3</v>
      </c>
      <c r="DS17" s="45">
        <f>IF(AND(ISNUMBER(M16),ISNUMBER(M17)),CQ17*'Sector weights'!AL4,"")</f>
        <v>2.0118944417998304E-3</v>
      </c>
      <c r="DT17" s="45">
        <f>IF(AND(ISNUMBER(N16),ISNUMBER(N17)),CR17*'Sector weights'!AM4,"")</f>
        <v>1.31298658300154E-3</v>
      </c>
      <c r="DU17" s="45">
        <f>IF(AND(ISNUMBER(O16),ISNUMBER(O17)),CS17*'Sector weights'!AN4,"")</f>
        <v>6.1164590602796269E-4</v>
      </c>
      <c r="DV17" s="45">
        <f>IF(AND(ISNUMBER(P16),ISNUMBER(P17)),CT17*'Sector weights'!AO4,"")</f>
        <v>8.2470745869207517E-3</v>
      </c>
      <c r="DW17" s="45">
        <f>IF(AND(ISNUMBER(Q16),ISNUMBER(Q17)),CU17*'Sector weights'!AP4,"")</f>
        <v>5.7993468982088271E-3</v>
      </c>
      <c r="DX17" s="45">
        <f>IF(AND(ISNUMBER(R16),ISNUMBER(R17)),CV17*'Sector weights'!AQ4,"")</f>
        <v>4.7215741880687907E-3</v>
      </c>
      <c r="DY17" s="45">
        <f>IF(AND(ISNUMBER(S16),ISNUMBER(S17)),CW17*'Sector weights'!AR4,"")</f>
        <v>7.0883177184311993E-3</v>
      </c>
      <c r="DZ17" s="45">
        <f>IF(AND(ISNUMBER(T16),ISNUMBER(T17)),CX17*'Sector weights'!AS4,"")</f>
        <v>1.4537859608120449E-3</v>
      </c>
      <c r="EA17" s="45">
        <f>IF(AND(ISNUMBER(U16),ISNUMBER(U17)),CY17*'Sector weights'!AT4,"")</f>
        <v>1.1685100021268243E-2</v>
      </c>
      <c r="EB17" s="45">
        <f>IF(AND(ISNUMBER(V16),ISNUMBER(V17)),CZ17*'Sector weights'!AU4,"")</f>
        <v>9.5077464399138355E-3</v>
      </c>
      <c r="EC17" s="45">
        <f>IF(AND(ISNUMBER(W16),ISNUMBER(W17)),DA17*'Sector weights'!AV4,"")</f>
        <v>9.9836548735191058E-3</v>
      </c>
      <c r="ED17" s="45">
        <f>IF(AND(ISNUMBER(X16),ISNUMBER(X17)),DB17*'Sector weights'!AW4,"")</f>
        <v>6.9669087521615171E-3</v>
      </c>
      <c r="EE17" s="45" t="str">
        <f>IF(AND(ISNUMBER(Y16),ISNUMBER(Y17)),DC17*'Sector weights'!AX4,"")</f>
        <v/>
      </c>
      <c r="EF17" s="45" t="str">
        <f>IF(AND(ISNUMBER(Z16),ISNUMBER(Z17)),DD17*'Sector weights'!AY4,"")</f>
        <v/>
      </c>
      <c r="EG17" s="45" t="str">
        <f>IF(AND(ISNUMBER(AA16),ISNUMBER(AA17)),DE17*'Sector weights'!AZ4,"")</f>
        <v/>
      </c>
      <c r="EH17" s="46">
        <f t="shared" ref="EH17:EH80" si="14">SUM(DI17:EG17)</f>
        <v>0.2274787735221217</v>
      </c>
      <c r="EI17" s="47">
        <f t="shared" ref="EI17:EI80" si="15">SUMPRODUCT(AD17:BB17,DI17:EG17)</f>
        <v>0.19755484627849818</v>
      </c>
      <c r="EK17" s="39">
        <f t="shared" si="6"/>
        <v>35338</v>
      </c>
      <c r="EL17" s="45">
        <f t="shared" ref="EL17:FA46" si="16">IF(AND(ISNUMBER(C16),ISNUMBER(C17)),DI17/$EH17,"")</f>
        <v>0.27208022251052644</v>
      </c>
      <c r="EM17" s="45">
        <f t="shared" si="7"/>
        <v>0.13331581503463433</v>
      </c>
      <c r="EN17" s="45">
        <f t="shared" si="7"/>
        <v>0.16418764813831424</v>
      </c>
      <c r="EO17" s="45">
        <f t="shared" si="7"/>
        <v>5.7935729115773306E-2</v>
      </c>
      <c r="EP17" s="45">
        <f t="shared" si="7"/>
        <v>7.1461046622694887E-3</v>
      </c>
      <c r="EQ17" s="45">
        <f t="shared" si="7"/>
        <v>3.633557482786192E-2</v>
      </c>
      <c r="ER17" s="45" t="str">
        <f t="shared" si="7"/>
        <v/>
      </c>
      <c r="ES17" s="45">
        <f t="shared" si="7"/>
        <v>4.421979088093453E-3</v>
      </c>
      <c r="ET17" s="45">
        <f t="shared" si="7"/>
        <v>1.205599680349295E-2</v>
      </c>
      <c r="EU17" s="45">
        <f t="shared" si="7"/>
        <v>7.4813197677442182E-3</v>
      </c>
      <c r="EV17" s="45">
        <f t="shared" si="7"/>
        <v>8.8443172549643578E-3</v>
      </c>
      <c r="EW17" s="45">
        <f t="shared" si="7"/>
        <v>5.7719081331070021E-3</v>
      </c>
      <c r="EX17" s="45">
        <f t="shared" si="7"/>
        <v>2.6888043071345369E-3</v>
      </c>
      <c r="EY17" s="45">
        <f t="shared" si="7"/>
        <v>3.6254259943593138E-2</v>
      </c>
      <c r="EZ17" s="45">
        <f t="shared" si="7"/>
        <v>2.5494013390417968E-2</v>
      </c>
      <c r="FA17" s="45">
        <f t="shared" si="7"/>
        <v>2.0756108866613131E-2</v>
      </c>
      <c r="FB17" s="45">
        <f t="shared" si="7"/>
        <v>3.1160347880730417E-2</v>
      </c>
      <c r="FC17" s="45">
        <f t="shared" si="8"/>
        <v>6.3908642476950411E-3</v>
      </c>
      <c r="FD17" s="45">
        <f t="shared" si="8"/>
        <v>5.1367869803166044E-2</v>
      </c>
      <c r="FE17" s="45">
        <f t="shared" si="8"/>
        <v>4.1796191761994145E-2</v>
      </c>
      <c r="FF17" s="45">
        <f t="shared" si="8"/>
        <v>4.3888292164315813E-2</v>
      </c>
      <c r="FG17" s="45">
        <f t="shared" si="8"/>
        <v>3.0626632297558101E-2</v>
      </c>
      <c r="FH17" s="45" t="str">
        <f t="shared" si="8"/>
        <v/>
      </c>
      <c r="FI17" s="45" t="str">
        <f t="shared" si="8"/>
        <v/>
      </c>
      <c r="FJ17" s="45" t="str">
        <f t="shared" si="8"/>
        <v/>
      </c>
      <c r="FK17" s="46">
        <f t="shared" ref="FK17:FK80" si="17">SUM(EL17:FJ17)</f>
        <v>1</v>
      </c>
      <c r="FL17" s="47">
        <f t="shared" ref="FL17:FL80" si="18">SUMPRODUCT(AD17:BB17,EL17:FJ17)</f>
        <v>0.86845398020965892</v>
      </c>
    </row>
    <row r="18" spans="1:168" x14ac:dyDescent="0.2">
      <c r="A18" t="s">
        <v>338</v>
      </c>
      <c r="B18" s="11">
        <v>35430</v>
      </c>
      <c r="C18" s="2">
        <v>227.7</v>
      </c>
      <c r="D18" s="3">
        <v>23798</v>
      </c>
      <c r="E18" s="9">
        <v>16663.2</v>
      </c>
      <c r="F18" s="3">
        <v>67223</v>
      </c>
      <c r="G18" s="3">
        <v>2094</v>
      </c>
      <c r="H18" s="2">
        <v>12088</v>
      </c>
      <c r="I18" s="2" t="e">
        <v>#N/A</v>
      </c>
      <c r="J18" s="2">
        <v>588183.6</v>
      </c>
      <c r="K18" s="2">
        <v>59152.1</v>
      </c>
      <c r="L18" s="9">
        <v>3996.3670000000002</v>
      </c>
      <c r="M18" s="3">
        <v>48688</v>
      </c>
      <c r="N18" s="9">
        <v>354.702</v>
      </c>
      <c r="O18" s="2">
        <v>2246.1</v>
      </c>
      <c r="P18" s="2">
        <v>5885.7</v>
      </c>
      <c r="Q18" s="3">
        <v>34499</v>
      </c>
      <c r="R18" s="3">
        <v>49962</v>
      </c>
      <c r="S18" s="2">
        <v>10504.5</v>
      </c>
      <c r="T18" s="2">
        <v>5492.8</v>
      </c>
      <c r="U18" s="3">
        <v>100630</v>
      </c>
      <c r="V18" s="2">
        <v>8894.9</v>
      </c>
      <c r="W18" s="2">
        <v>9847.2000000000007</v>
      </c>
      <c r="X18" s="3">
        <v>172092.40739397943</v>
      </c>
      <c r="Y18" s="2" t="e">
        <v>#N/A</v>
      </c>
      <c r="Z18" s="3" t="e">
        <v>#N/A</v>
      </c>
      <c r="AA18" s="3" t="e">
        <v>#N/A</v>
      </c>
      <c r="AC18" s="43">
        <f t="shared" si="9"/>
        <v>35430</v>
      </c>
      <c r="AD18" s="45">
        <f t="shared" si="10"/>
        <v>-0.3937007874015741</v>
      </c>
      <c r="AE18" s="45">
        <f t="shared" si="0"/>
        <v>7.3093745772647267</v>
      </c>
      <c r="AF18" s="45">
        <f t="shared" si="0"/>
        <v>2.2790466428102452</v>
      </c>
      <c r="AG18" s="45">
        <f t="shared" si="0"/>
        <v>2.6901102929944187</v>
      </c>
      <c r="AH18" s="45">
        <f t="shared" si="0"/>
        <v>-3.1452358926919555</v>
      </c>
      <c r="AI18" s="45">
        <f t="shared" si="0"/>
        <v>2.9291553133514947</v>
      </c>
      <c r="AJ18" s="45" t="str">
        <f t="shared" si="0"/>
        <v/>
      </c>
      <c r="AK18" s="45">
        <f t="shared" si="0"/>
        <v>5.0582623429038742</v>
      </c>
      <c r="AL18" s="45">
        <f t="shared" si="0"/>
        <v>5.7798640915593724</v>
      </c>
      <c r="AM18" s="45">
        <f t="shared" si="0"/>
        <v>144.5426291792848</v>
      </c>
      <c r="AN18" s="45">
        <f t="shared" si="0"/>
        <v>0.96636390029447572</v>
      </c>
      <c r="AO18" s="45">
        <f t="shared" si="0"/>
        <v>10.611399739299099</v>
      </c>
      <c r="AP18" s="45">
        <f t="shared" si="0"/>
        <v>-4.6525448911151628</v>
      </c>
      <c r="AQ18" s="45">
        <f t="shared" si="0"/>
        <v>2.9436457130863625</v>
      </c>
      <c r="AR18" s="45">
        <f t="shared" si="0"/>
        <v>5.5112089794170815</v>
      </c>
      <c r="AS18" s="45">
        <f t="shared" si="0"/>
        <v>4.1373991704358293</v>
      </c>
      <c r="AT18" s="45">
        <f t="shared" si="0"/>
        <v>0.65638175546185451</v>
      </c>
      <c r="AU18" s="45">
        <f t="shared" si="1"/>
        <v>-14.821821790776291</v>
      </c>
      <c r="AV18" s="45">
        <f t="shared" si="1"/>
        <v>2.8116634994585166</v>
      </c>
      <c r="AW18" s="45">
        <f t="shared" si="1"/>
        <v>6.4989643323235979</v>
      </c>
      <c r="AX18" s="45">
        <f t="shared" si="1"/>
        <v>3.9929877179457396</v>
      </c>
      <c r="AY18" s="45">
        <f t="shared" si="1"/>
        <v>2.6287958119106003</v>
      </c>
      <c r="AZ18" s="45" t="str">
        <f t="shared" si="1"/>
        <v/>
      </c>
      <c r="BA18" s="45" t="str">
        <f t="shared" si="1"/>
        <v/>
      </c>
      <c r="BB18" s="45" t="str">
        <f t="shared" si="1"/>
        <v/>
      </c>
      <c r="BD18" s="39">
        <f t="shared" si="2"/>
        <v>35430</v>
      </c>
      <c r="BE18" s="44">
        <f>IF(AND(ISNUMBER(C17),ISNUMBER(C18)),INDEX('Country weights'!$B$6:$FB$133,MATCH(Goods!$BD18,'Country weights'!$A$6:$A$133,0),MATCH(Goods!BE$1,'Country weights'!$B$3:$FB$3,0)),"")</f>
        <v>0.21383863936734487</v>
      </c>
      <c r="BF18" s="44">
        <f>IF(AND(ISNUMBER(D17),ISNUMBER(D18)),INDEX('Country weights'!$B$6:$FB$133,MATCH(Goods!$BD18,'Country weights'!$A$6:$A$133,0),MATCH(Goods!BF$1,'Country weights'!$B$3:$FB$3,0)),"")</f>
        <v>8.1584318385069354E-2</v>
      </c>
      <c r="BG18" s="44">
        <f>IF(AND(ISNUMBER(E17),ISNUMBER(E18)),INDEX('Country weights'!$B$6:$FB$133,MATCH(Goods!$BD18,'Country weights'!$A$6:$A$133,0),MATCH(Goods!BG$1,'Country weights'!$B$3:$FB$3,0)),"")</f>
        <v>9.8077266293174342E-2</v>
      </c>
      <c r="BH18" s="44">
        <f>IF(AND(ISNUMBER(F17),ISNUMBER(F18)),INDEX('Country weights'!$B$6:$FB$133,MATCH(Goods!$BD18,'Country weights'!$A$6:$A$133,0),MATCH(Goods!BH$1,'Country weights'!$B$3:$FB$3,0)),"")</f>
        <v>4.638802274831768E-2</v>
      </c>
      <c r="BI18" s="44">
        <f>IF(AND(ISNUMBER(G17),ISNUMBER(G18)),INDEX('Country weights'!$B$6:$FB$133,MATCH(Goods!$BD18,'Country weights'!$A$6:$A$133,0),MATCH(Goods!BI$1,'Country weights'!$B$3:$FB$3,0)),"")</f>
        <v>4.1524674740065068E-3</v>
      </c>
      <c r="BJ18" s="44">
        <f>IF(AND(ISNUMBER(H17),ISNUMBER(H18)),INDEX('Country weights'!$B$6:$FB$133,MATCH(Goods!$BD18,'Country weights'!$A$6:$A$133,0),MATCH(Goods!BJ$1,'Country weights'!$B$3:$FB$3,0)),"")</f>
        <v>1.7794779048382347E-2</v>
      </c>
      <c r="BK18" s="44" t="str">
        <f>IF(AND(ISNUMBER(I17),ISNUMBER(I18)),INDEX('Country weights'!$B$6:$FB$133,MATCH(Goods!$BD18,'Country weights'!$A$6:$A$133,0),MATCH(Goods!BK$1,'Country weights'!$B$3:$FB$3,0)),"")</f>
        <v/>
      </c>
      <c r="BL18" s="44">
        <f>IF(AND(ISNUMBER(J17),ISNUMBER(J18)),INDEX('Country weights'!$B$6:$FB$133,MATCH(Goods!$BD18,'Country weights'!$A$6:$A$133,0),MATCH(Goods!BL$1,'Country weights'!$B$3:$FB$3,0)),"")</f>
        <v>4.7225617257833832E-3</v>
      </c>
      <c r="BM18" s="44">
        <f>IF(AND(ISNUMBER(K17),ISNUMBER(K18)),INDEX('Country weights'!$B$6:$FB$133,MATCH(Goods!$BD18,'Country weights'!$A$6:$A$133,0),MATCH(Goods!BM$1,'Country weights'!$B$3:$FB$3,0)),"")</f>
        <v>2.2423470548311616E-2</v>
      </c>
      <c r="BN18" s="44">
        <f>IF(AND(ISNUMBER(L17),ISNUMBER(L18)),INDEX('Country weights'!$B$6:$FB$133,MATCH(Goods!$BD18,'Country weights'!$A$6:$A$133,0),MATCH(Goods!BN$1,'Country weights'!$B$3:$FB$3,0)),"")</f>
        <v>1.7958550601574047E-3</v>
      </c>
      <c r="BO18" s="44">
        <f>IF(AND(ISNUMBER(M17),ISNUMBER(M18)),INDEX('Country weights'!$B$6:$FB$133,MATCH(Goods!$BD18,'Country weights'!$A$6:$A$133,0),MATCH(Goods!BO$1,'Country weights'!$B$3:$FB$3,0)),"")</f>
        <v>6.4739111805366869E-3</v>
      </c>
      <c r="BP18" s="44">
        <f>IF(AND(ISNUMBER(N17),ISNUMBER(N18)),INDEX('Country weights'!$B$6:$FB$133,MATCH(Goods!$BD18,'Country weights'!$A$6:$A$133,0),MATCH(Goods!BP$1,'Country weights'!$B$3:$FB$3,0)),"")</f>
        <v>4.2111068681439569E-3</v>
      </c>
      <c r="BQ18" s="44">
        <f>IF(AND(ISNUMBER(O17),ISNUMBER(O18)),INDEX('Country weights'!$B$6:$FB$133,MATCH(Goods!$BD18,'Country weights'!$A$6:$A$133,0),MATCH(Goods!BQ$1,'Country weights'!$B$3:$FB$3,0)),"")</f>
        <v>2.1485800788946718E-3</v>
      </c>
      <c r="BR18" s="44">
        <f>IF(AND(ISNUMBER(P17),ISNUMBER(P18)),INDEX('Country weights'!$B$6:$FB$133,MATCH(Goods!$BD18,'Country weights'!$A$6:$A$133,0),MATCH(Goods!BR$1,'Country weights'!$B$3:$FB$3,0)),"")</f>
        <v>1.8822269572302527E-2</v>
      </c>
      <c r="BS18" s="44">
        <f>IF(AND(ISNUMBER(Q17),ISNUMBER(Q18)),INDEX('Country weights'!$B$6:$FB$133,MATCH(Goods!$BD18,'Country weights'!$A$6:$A$133,0),MATCH(Goods!BS$1,'Country weights'!$B$3:$FB$3,0)),"")</f>
        <v>1.3092578842739976E-2</v>
      </c>
      <c r="BT18" s="44">
        <f>IF(AND(ISNUMBER(R17),ISNUMBER(R18)),INDEX('Country weights'!$B$6:$FB$133,MATCH(Goods!$BD18,'Country weights'!$A$6:$A$133,0),MATCH(Goods!BT$1,'Country weights'!$B$3:$FB$3,0)),"")</f>
        <v>1.1161135440889937E-2</v>
      </c>
      <c r="BU18" s="44">
        <f>IF(AND(ISNUMBER(S17),ISNUMBER(S18)),INDEX('Country weights'!$B$6:$FB$133,MATCH(Goods!$BD18,'Country weights'!$A$6:$A$133,0),MATCH(Goods!BU$1,'Country weights'!$B$3:$FB$3,0)),"")</f>
        <v>2.0723138182526347E-2</v>
      </c>
      <c r="BV18" s="44">
        <f>IF(AND(ISNUMBER(T17),ISNUMBER(T18)),INDEX('Country weights'!$B$6:$FB$133,MATCH(Goods!$BD18,'Country weights'!$A$6:$A$133,0),MATCH(Goods!BV$1,'Country weights'!$B$3:$FB$3,0)),"")</f>
        <v>9.1365149922174663E-3</v>
      </c>
      <c r="BW18" s="44">
        <f>IF(AND(ISNUMBER(U17),ISNUMBER(U18)),INDEX('Country weights'!$B$6:$FB$133,MATCH(Goods!$BD18,'Country weights'!$A$6:$A$133,0),MATCH(Goods!BW$1,'Country weights'!$B$3:$FB$3,0)),"")</f>
        <v>4.3647002034377262E-2</v>
      </c>
      <c r="BX18" s="44">
        <f>IF(AND(ISNUMBER(V17),ISNUMBER(V18)),INDEX('Country weights'!$B$6:$FB$133,MATCH(Goods!$BD18,'Country weights'!$A$6:$A$133,0),MATCH(Goods!BX$1,'Country weights'!$B$3:$FB$3,0)),"")</f>
        <v>3.8016327473590246E-2</v>
      </c>
      <c r="BY18" s="44">
        <f>IF(AND(ISNUMBER(W17),ISNUMBER(W18)),INDEX('Country weights'!$B$6:$FB$133,MATCH(Goods!$BD18,'Country weights'!$A$6:$A$133,0),MATCH(Goods!BY$1,'Country weights'!$B$3:$FB$3,0)),"")</f>
        <v>3.4020777580446297E-2</v>
      </c>
      <c r="BZ18" s="44">
        <f>IF(AND(ISNUMBER(X17),ISNUMBER(X18)),INDEX('Country weights'!$B$6:$FB$133,MATCH(Goods!$BD18,'Country weights'!$A$6:$A$133,0),MATCH(Goods!BZ$1,'Country weights'!$B$3:$FB$3,0)),"")</f>
        <v>2.7615181449272056E-2</v>
      </c>
      <c r="CA18" s="44" t="str">
        <f>IF(AND(ISNUMBER(Y17),ISNUMBER(Y18)),INDEX('Country weights'!$B$6:$FB$133,MATCH(Goods!$BD18,'Country weights'!$A$6:$A$133,0),MATCH(Goods!CA$1,'Country weights'!$B$3:$FB$3,0)),"")</f>
        <v/>
      </c>
      <c r="CB18" s="44" t="str">
        <f>IF(AND(ISNUMBER(Z17),ISNUMBER(Z18)),INDEX('Country weights'!$B$6:$FB$133,MATCH(Goods!$BD18,'Country weights'!$A$6:$A$133,0),MATCH(Goods!CB$1,'Country weights'!$B$3:$FB$3,0)),"")</f>
        <v/>
      </c>
      <c r="CC18" s="44" t="str">
        <f>IF(AND(ISNUMBER(AA17),ISNUMBER(AA18)),INDEX('Country weights'!$B$6:$FB$133,MATCH(Goods!$BD18,'Country weights'!$A$6:$A$133,0),MATCH(Goods!CC$1,'Country weights'!$B$3:$FB$3,0)),"")</f>
        <v/>
      </c>
      <c r="CD18" s="46">
        <f t="shared" si="11"/>
        <v>0.71984590434648488</v>
      </c>
      <c r="CF18" s="39">
        <f t="shared" si="3"/>
        <v>35430</v>
      </c>
      <c r="CG18" s="45">
        <f t="shared" si="12"/>
        <v>0.29706168789204845</v>
      </c>
      <c r="CH18" s="45">
        <f t="shared" si="4"/>
        <v>0.11333580963989233</v>
      </c>
      <c r="CI18" s="45">
        <f t="shared" si="4"/>
        <v>0.13624758535260986</v>
      </c>
      <c r="CJ18" s="45">
        <f t="shared" si="4"/>
        <v>6.4441601276361005E-2</v>
      </c>
      <c r="CK18" s="45">
        <f t="shared" si="4"/>
        <v>5.7685505313478744E-3</v>
      </c>
      <c r="CL18" s="45">
        <f t="shared" si="4"/>
        <v>2.4720261573950901E-2</v>
      </c>
      <c r="CM18" s="45" t="str">
        <f t="shared" si="4"/>
        <v/>
      </c>
      <c r="CN18" s="45">
        <f t="shared" si="4"/>
        <v>6.5605176014313519E-3</v>
      </c>
      <c r="CO18" s="45">
        <f t="shared" si="4"/>
        <v>3.1150375952571207E-2</v>
      </c>
      <c r="CP18" s="45">
        <f t="shared" si="4"/>
        <v>2.4947770756406254E-3</v>
      </c>
      <c r="CQ18" s="45">
        <f t="shared" si="4"/>
        <v>8.9934681040021395E-3</v>
      </c>
      <c r="CR18" s="45">
        <f t="shared" si="4"/>
        <v>5.8500115687496034E-3</v>
      </c>
      <c r="CS18" s="45">
        <f t="shared" si="4"/>
        <v>2.9847778058072986E-3</v>
      </c>
      <c r="CT18" s="45">
        <f t="shared" si="4"/>
        <v>2.6147637235486396E-2</v>
      </c>
      <c r="CU18" s="45">
        <f t="shared" si="4"/>
        <v>1.8188029915411033E-2</v>
      </c>
      <c r="CV18" s="45">
        <f t="shared" si="4"/>
        <v>1.5504895385940441E-2</v>
      </c>
      <c r="CW18" s="45">
        <f t="shared" si="4"/>
        <v>2.878829768621096E-2</v>
      </c>
      <c r="CX18" s="45">
        <f t="shared" si="5"/>
        <v>1.2692320588407167E-2</v>
      </c>
      <c r="CY18" s="45">
        <f t="shared" si="5"/>
        <v>6.0633813113102834E-2</v>
      </c>
      <c r="CZ18" s="45">
        <f t="shared" si="5"/>
        <v>5.2811757688756358E-2</v>
      </c>
      <c r="DA18" s="45">
        <f t="shared" si="5"/>
        <v>4.7261194896055153E-2</v>
      </c>
      <c r="DB18" s="45">
        <f t="shared" si="5"/>
        <v>3.8362629116217052E-2</v>
      </c>
      <c r="DC18" s="45" t="str">
        <f t="shared" si="5"/>
        <v/>
      </c>
      <c r="DD18" s="45" t="str">
        <f t="shared" si="5"/>
        <v/>
      </c>
      <c r="DE18" s="45" t="str">
        <f t="shared" si="5"/>
        <v/>
      </c>
      <c r="DF18" s="46">
        <f t="shared" si="13"/>
        <v>1</v>
      </c>
      <c r="DG18" s="47">
        <f>SUMPRODUCT(AD18:BB18,CG18:DE18,'Sector weights'!B5:Z5)</f>
        <v>2.0177384410102612</v>
      </c>
      <c r="DI18" s="45">
        <f>IF(AND(ISNUMBER(C17),ISNUMBER(C18)),CG18*'Sector weights'!AB5,"")</f>
        <v>6.1455476789250923E-2</v>
      </c>
      <c r="DJ18" s="45">
        <f>IF(AND(ISNUMBER(D17),ISNUMBER(D18)),CH18*'Sector weights'!AC5,"")</f>
        <v>3.0058698490562943E-2</v>
      </c>
      <c r="DK18" s="45">
        <f>IF(AND(ISNUMBER(E17),ISNUMBER(E18)),CI18*'Sector weights'!AD5,"")</f>
        <v>3.7897494294307596E-2</v>
      </c>
      <c r="DL18" s="45">
        <f>IF(AND(ISNUMBER(F17),ISNUMBER(F18)),CJ18*'Sector weights'!AE5,"")</f>
        <v>1.2964010653853096E-2</v>
      </c>
      <c r="DM18" s="45">
        <f>IF(AND(ISNUMBER(G17),ISNUMBER(G18)),CK18*'Sector weights'!AF5,"")</f>
        <v>1.5679665889834177E-3</v>
      </c>
      <c r="DN18" s="45">
        <f>IF(AND(ISNUMBER(H17),ISNUMBER(H18)),CL18*'Sector weights'!AG5,"")</f>
        <v>8.2729611285899743E-3</v>
      </c>
      <c r="DO18" s="45" t="str">
        <f>IF(AND(ISNUMBER(I17),ISNUMBER(I18)),CM18*'Sector weights'!AH5,"")</f>
        <v/>
      </c>
      <c r="DP18" s="45">
        <f>IF(AND(ISNUMBER(J17),ISNUMBER(J18)),CN18*'Sector weights'!AI5,"")</f>
        <v>9.9800904569556301E-4</v>
      </c>
      <c r="DQ18" s="45">
        <f>IF(AND(ISNUMBER(K17),ISNUMBER(K18)),CO18*'Sector weights'!AJ5,"")</f>
        <v>2.730001084612885E-3</v>
      </c>
      <c r="DR18" s="45">
        <f>IF(AND(ISNUMBER(L17),ISNUMBER(L18)),CP18*'Sector weights'!AK5,"")</f>
        <v>1.0782299170947278E-3</v>
      </c>
      <c r="DS18" s="45">
        <f>IF(AND(ISNUMBER(M17),ISNUMBER(M18)),CQ18*'Sector weights'!AL5,"")</f>
        <v>2.0792665415854785E-3</v>
      </c>
      <c r="DT18" s="45">
        <f>IF(AND(ISNUMBER(N17),ISNUMBER(N18)),CR18*'Sector weights'!AM5,"")</f>
        <v>1.2365997876080804E-3</v>
      </c>
      <c r="DU18" s="45">
        <f>IF(AND(ISNUMBER(O17),ISNUMBER(O18)),CS18*'Sector weights'!AN5,"")</f>
        <v>5.9942890196338012E-4</v>
      </c>
      <c r="DV18" s="45">
        <f>IF(AND(ISNUMBER(P17),ISNUMBER(P18)),CT18*'Sector weights'!AO5,"")</f>
        <v>8.3338815685997589E-3</v>
      </c>
      <c r="DW18" s="45">
        <f>IF(AND(ISNUMBER(Q17),ISNUMBER(Q18)),CU18*'Sector weights'!AP5,"")</f>
        <v>5.7461134754741242E-3</v>
      </c>
      <c r="DX18" s="45">
        <f>IF(AND(ISNUMBER(R17),ISNUMBER(R18)),CV18*'Sector weights'!AQ5,"")</f>
        <v>4.7003561603138162E-3</v>
      </c>
      <c r="DY18" s="45">
        <f>IF(AND(ISNUMBER(S17),ISNUMBER(S18)),CW18*'Sector weights'!AR5,"")</f>
        <v>7.2018878719079102E-3</v>
      </c>
      <c r="DZ18" s="45">
        <f>IF(AND(ISNUMBER(T17),ISNUMBER(T18)),CX18*'Sector weights'!AS5,"")</f>
        <v>1.2473284710752236E-3</v>
      </c>
      <c r="EA18" s="45">
        <f>IF(AND(ISNUMBER(U17),ISNUMBER(U18)),CY18*'Sector weights'!AT5,"")</f>
        <v>1.1621090025914759E-2</v>
      </c>
      <c r="EB18" s="45">
        <f>IF(AND(ISNUMBER(V17),ISNUMBER(V18)),CZ18*'Sector weights'!AU5,"")</f>
        <v>9.2919349525756641E-3</v>
      </c>
      <c r="EC18" s="45">
        <f>IF(AND(ISNUMBER(W17),ISNUMBER(W18)),DA18*'Sector weights'!AV5,"")</f>
        <v>1.0038626838333774E-2</v>
      </c>
      <c r="ED18" s="45">
        <f>IF(AND(ISNUMBER(X17),ISNUMBER(X18)),DB18*'Sector weights'!AW5,"")</f>
        <v>6.7902406953210172E-3</v>
      </c>
      <c r="EE18" s="45" t="str">
        <f>IF(AND(ISNUMBER(Y17),ISNUMBER(Y18)),DC18*'Sector weights'!AX5,"")</f>
        <v/>
      </c>
      <c r="EF18" s="45" t="str">
        <f>IF(AND(ISNUMBER(Z17),ISNUMBER(Z18)),DD18*'Sector weights'!AY5,"")</f>
        <v/>
      </c>
      <c r="EG18" s="45" t="str">
        <f>IF(AND(ISNUMBER(AA17),ISNUMBER(AA18)),DE18*'Sector weights'!AZ5,"")</f>
        <v/>
      </c>
      <c r="EH18" s="46">
        <f t="shared" si="14"/>
        <v>0.22590960328362411</v>
      </c>
      <c r="EI18" s="47">
        <f t="shared" si="15"/>
        <v>0.73796468522881542</v>
      </c>
      <c r="EK18" s="39">
        <f t="shared" si="6"/>
        <v>35430</v>
      </c>
      <c r="EL18" s="45">
        <f t="shared" si="16"/>
        <v>0.27203569877503186</v>
      </c>
      <c r="EM18" s="45">
        <f t="shared" si="7"/>
        <v>0.13305631125749429</v>
      </c>
      <c r="EN18" s="45">
        <f t="shared" si="7"/>
        <v>0.16775512746453811</v>
      </c>
      <c r="EO18" s="45">
        <f t="shared" si="7"/>
        <v>5.7385832498572847E-2</v>
      </c>
      <c r="EP18" s="45">
        <f t="shared" si="7"/>
        <v>6.940681432718347E-3</v>
      </c>
      <c r="EQ18" s="45">
        <f t="shared" si="7"/>
        <v>3.6620670428974503E-2</v>
      </c>
      <c r="ER18" s="45" t="str">
        <f t="shared" si="7"/>
        <v/>
      </c>
      <c r="ES18" s="45">
        <f t="shared" si="7"/>
        <v>4.4177362590583922E-3</v>
      </c>
      <c r="ET18" s="45">
        <f t="shared" si="7"/>
        <v>1.2084484435065976E-2</v>
      </c>
      <c r="EU18" s="45">
        <f t="shared" si="7"/>
        <v>4.7728379025172999E-3</v>
      </c>
      <c r="EV18" s="45">
        <f t="shared" si="7"/>
        <v>9.2039758884221012E-3</v>
      </c>
      <c r="EW18" s="45">
        <f t="shared" si="7"/>
        <v>5.4738699445882298E-3</v>
      </c>
      <c r="EX18" s="45">
        <f t="shared" si="7"/>
        <v>2.6534015962606577E-3</v>
      </c>
      <c r="EY18" s="45">
        <f t="shared" si="7"/>
        <v>3.68903377610591E-2</v>
      </c>
      <c r="EZ18" s="45">
        <f t="shared" si="7"/>
        <v>2.5435454677241037E-2</v>
      </c>
      <c r="FA18" s="45">
        <f t="shared" si="7"/>
        <v>2.0806358348620671E-2</v>
      </c>
      <c r="FB18" s="45">
        <f t="shared" si="7"/>
        <v>3.1879511836715113E-2</v>
      </c>
      <c r="FC18" s="45">
        <f t="shared" si="8"/>
        <v>5.5213609910563762E-3</v>
      </c>
      <c r="FD18" s="45">
        <f t="shared" si="8"/>
        <v>5.1441328110893796E-2</v>
      </c>
      <c r="FE18" s="45">
        <f t="shared" si="8"/>
        <v>4.113120831304308E-2</v>
      </c>
      <c r="FF18" s="45">
        <f t="shared" si="8"/>
        <v>4.4436476769562194E-2</v>
      </c>
      <c r="FG18" s="45">
        <f t="shared" si="8"/>
        <v>3.0057335308566021E-2</v>
      </c>
      <c r="FH18" s="45" t="str">
        <f t="shared" si="8"/>
        <v/>
      </c>
      <c r="FI18" s="45" t="str">
        <f t="shared" si="8"/>
        <v/>
      </c>
      <c r="FJ18" s="45" t="str">
        <f t="shared" si="8"/>
        <v/>
      </c>
      <c r="FK18" s="46">
        <f t="shared" si="17"/>
        <v>1</v>
      </c>
      <c r="FL18" s="47">
        <f t="shared" si="18"/>
        <v>3.2666370729814367</v>
      </c>
    </row>
    <row r="19" spans="1:168" x14ac:dyDescent="0.2">
      <c r="A19" t="s">
        <v>768</v>
      </c>
      <c r="B19" s="11">
        <v>35520</v>
      </c>
      <c r="C19" s="2">
        <v>237</v>
      </c>
      <c r="D19" s="3">
        <v>23854</v>
      </c>
      <c r="E19" s="9">
        <v>16711.900000000001</v>
      </c>
      <c r="F19" s="3">
        <v>66481</v>
      </c>
      <c r="G19" s="3">
        <v>2125</v>
      </c>
      <c r="H19" s="2">
        <v>12143</v>
      </c>
      <c r="I19" s="2" t="e">
        <v>#N/A</v>
      </c>
      <c r="J19" s="2">
        <v>623968.4</v>
      </c>
      <c r="K19" s="2">
        <v>52606.2</v>
      </c>
      <c r="L19" s="9">
        <v>1849.2829999999999</v>
      </c>
      <c r="M19" s="3">
        <v>44654</v>
      </c>
      <c r="N19" s="9">
        <v>347.52800000000002</v>
      </c>
      <c r="O19" s="2">
        <v>2473.6999999999998</v>
      </c>
      <c r="P19" s="2">
        <v>6087.7</v>
      </c>
      <c r="Q19" s="3">
        <v>34342</v>
      </c>
      <c r="R19" s="3">
        <v>52481</v>
      </c>
      <c r="S19" s="2">
        <v>10480.799999999999</v>
      </c>
      <c r="T19" s="2">
        <v>7047.5</v>
      </c>
      <c r="U19" s="3">
        <v>101378</v>
      </c>
      <c r="V19" s="2">
        <v>9247</v>
      </c>
      <c r="W19" s="2">
        <v>9892.2000000000007</v>
      </c>
      <c r="X19" s="3">
        <v>174055.05484283835</v>
      </c>
      <c r="Y19" s="2" t="e">
        <v>#N/A</v>
      </c>
      <c r="Z19" s="3" t="e">
        <v>#N/A</v>
      </c>
      <c r="AA19" s="3" t="e">
        <v>#N/A</v>
      </c>
      <c r="AC19" s="43">
        <f t="shared" si="9"/>
        <v>35520</v>
      </c>
      <c r="AD19" s="45">
        <f t="shared" si="10"/>
        <v>4.0843214756258295</v>
      </c>
      <c r="AE19" s="45">
        <f t="shared" si="0"/>
        <v>0.23531389192368302</v>
      </c>
      <c r="AF19" s="45">
        <f t="shared" si="0"/>
        <v>0.29226079024438079</v>
      </c>
      <c r="AG19" s="45">
        <f t="shared" si="0"/>
        <v>-1.1037888817815311</v>
      </c>
      <c r="AH19" s="45">
        <f t="shared" si="0"/>
        <v>1.4804202483285511</v>
      </c>
      <c r="AI19" s="45">
        <f t="shared" si="0"/>
        <v>0.45499669093316264</v>
      </c>
      <c r="AJ19" s="45" t="str">
        <f t="shared" si="0"/>
        <v/>
      </c>
      <c r="AK19" s="45">
        <f t="shared" si="0"/>
        <v>6.0839506575838032</v>
      </c>
      <c r="AL19" s="45">
        <f t="shared" si="0"/>
        <v>-11.066217429305137</v>
      </c>
      <c r="AM19" s="45">
        <f t="shared" si="0"/>
        <v>-53.725896545537488</v>
      </c>
      <c r="AN19" s="45">
        <f t="shared" si="0"/>
        <v>-8.2854091357213218</v>
      </c>
      <c r="AO19" s="45">
        <f t="shared" si="0"/>
        <v>-2.0225428669700118</v>
      </c>
      <c r="AP19" s="45">
        <f t="shared" si="0"/>
        <v>10.133119629580168</v>
      </c>
      <c r="AQ19" s="45">
        <f t="shared" si="0"/>
        <v>3.4320471651630324</v>
      </c>
      <c r="AR19" s="45">
        <f t="shared" si="0"/>
        <v>-0.45508565465666173</v>
      </c>
      <c r="AS19" s="45">
        <f t="shared" si="0"/>
        <v>5.0418317921620437</v>
      </c>
      <c r="AT19" s="45">
        <f t="shared" si="0"/>
        <v>-0.22561759246038093</v>
      </c>
      <c r="AU19" s="45">
        <f t="shared" si="1"/>
        <v>28.304325662685702</v>
      </c>
      <c r="AV19" s="45">
        <f t="shared" si="1"/>
        <v>0.74331710225579162</v>
      </c>
      <c r="AW19" s="45">
        <f t="shared" si="1"/>
        <v>3.9584480994727445</v>
      </c>
      <c r="AX19" s="45">
        <f t="shared" si="1"/>
        <v>0.4569826955886036</v>
      </c>
      <c r="AY19" s="45">
        <f t="shared" si="1"/>
        <v>1.1404613826836218</v>
      </c>
      <c r="AZ19" s="45" t="str">
        <f t="shared" si="1"/>
        <v/>
      </c>
      <c r="BA19" s="45" t="str">
        <f t="shared" si="1"/>
        <v/>
      </c>
      <c r="BB19" s="45" t="str">
        <f t="shared" si="1"/>
        <v/>
      </c>
      <c r="BD19" s="39">
        <f t="shared" si="2"/>
        <v>35520</v>
      </c>
      <c r="BE19" s="44">
        <f>IF(AND(ISNUMBER(C18),ISNUMBER(C19)),INDEX('Country weights'!$B$6:$FB$133,MATCH(Goods!$BD19,'Country weights'!$A$6:$A$133,0),MATCH(Goods!BE$1,'Country weights'!$B$3:$FB$3,0)),"")</f>
        <v>0.22136867188273271</v>
      </c>
      <c r="BF19" s="44">
        <f>IF(AND(ISNUMBER(D18),ISNUMBER(D19)),INDEX('Country weights'!$B$6:$FB$133,MATCH(Goods!$BD19,'Country weights'!$A$6:$A$133,0),MATCH(Goods!BF$1,'Country weights'!$B$3:$FB$3,0)),"")</f>
        <v>8.2476050098497303E-2</v>
      </c>
      <c r="BG19" s="44">
        <f>IF(AND(ISNUMBER(E18),ISNUMBER(E19)),INDEX('Country weights'!$B$6:$FB$133,MATCH(Goods!$BD19,'Country weights'!$A$6:$A$133,0),MATCH(Goods!BG$1,'Country weights'!$B$3:$FB$3,0)),"")</f>
        <v>8.9342258931518981E-2</v>
      </c>
      <c r="BH19" s="44">
        <f>IF(AND(ISNUMBER(F18),ISNUMBER(F19)),INDEX('Country weights'!$B$6:$FB$133,MATCH(Goods!$BD19,'Country weights'!$A$6:$A$133,0),MATCH(Goods!BH$1,'Country weights'!$B$3:$FB$3,0)),"")</f>
        <v>4.9720665649394064E-2</v>
      </c>
      <c r="BI19" s="44">
        <f>IF(AND(ISNUMBER(G18),ISNUMBER(G19)),INDEX('Country weights'!$B$6:$FB$133,MATCH(Goods!$BD19,'Country weights'!$A$6:$A$133,0),MATCH(Goods!BI$1,'Country weights'!$B$3:$FB$3,0)),"")</f>
        <v>3.8507384868374591E-3</v>
      </c>
      <c r="BJ19" s="44">
        <f>IF(AND(ISNUMBER(H18),ISNUMBER(H19)),INDEX('Country weights'!$B$6:$FB$133,MATCH(Goods!$BD19,'Country weights'!$A$6:$A$133,0),MATCH(Goods!BJ$1,'Country weights'!$B$3:$FB$3,0)),"")</f>
        <v>1.7408385607920983E-2</v>
      </c>
      <c r="BK19" s="44" t="str">
        <f>IF(AND(ISNUMBER(I18),ISNUMBER(I19)),INDEX('Country weights'!$B$6:$FB$133,MATCH(Goods!$BD19,'Country weights'!$A$6:$A$133,0),MATCH(Goods!BK$1,'Country weights'!$B$3:$FB$3,0)),"")</f>
        <v/>
      </c>
      <c r="BL19" s="44">
        <f>IF(AND(ISNUMBER(J18),ISNUMBER(J19)),INDEX('Country weights'!$B$6:$FB$133,MATCH(Goods!$BD19,'Country weights'!$A$6:$A$133,0),MATCH(Goods!BL$1,'Country weights'!$B$3:$FB$3,0)),"")</f>
        <v>4.8918468544713939E-3</v>
      </c>
      <c r="BM19" s="44">
        <f>IF(AND(ISNUMBER(K18),ISNUMBER(K19)),INDEX('Country weights'!$B$6:$FB$133,MATCH(Goods!$BD19,'Country weights'!$A$6:$A$133,0),MATCH(Goods!BM$1,'Country weights'!$B$3:$FB$3,0)),"")</f>
        <v>2.5835916675605301E-2</v>
      </c>
      <c r="BN19" s="44">
        <f>IF(AND(ISNUMBER(L18),ISNUMBER(L19)),INDEX('Country weights'!$B$6:$FB$133,MATCH(Goods!$BD19,'Country weights'!$A$6:$A$133,0),MATCH(Goods!BN$1,'Country weights'!$B$3:$FB$3,0)),"")</f>
        <v>1.407134142990265E-3</v>
      </c>
      <c r="BO19" s="44">
        <f>IF(AND(ISNUMBER(M18),ISNUMBER(M19)),INDEX('Country weights'!$B$6:$FB$133,MATCH(Goods!$BD19,'Country weights'!$A$6:$A$133,0),MATCH(Goods!BO$1,'Country weights'!$B$3:$FB$3,0)),"")</f>
        <v>5.8346328495966762E-3</v>
      </c>
      <c r="BP19" s="44">
        <f>IF(AND(ISNUMBER(N18),ISNUMBER(N19)),INDEX('Country weights'!$B$6:$FB$133,MATCH(Goods!$BD19,'Country weights'!$A$6:$A$133,0),MATCH(Goods!BP$1,'Country weights'!$B$3:$FB$3,0)),"")</f>
        <v>4.4941424225764665E-3</v>
      </c>
      <c r="BQ19" s="44">
        <f>IF(AND(ISNUMBER(O18),ISNUMBER(O19)),INDEX('Country weights'!$B$6:$FB$133,MATCH(Goods!$BD19,'Country weights'!$A$6:$A$133,0),MATCH(Goods!BQ$1,'Country weights'!$B$3:$FB$3,0)),"")</f>
        <v>2.0058270203748485E-3</v>
      </c>
      <c r="BR19" s="44">
        <f>IF(AND(ISNUMBER(P18),ISNUMBER(P19)),INDEX('Country weights'!$B$6:$FB$133,MATCH(Goods!$BD19,'Country weights'!$A$6:$A$133,0),MATCH(Goods!BR$1,'Country weights'!$B$3:$FB$3,0)),"")</f>
        <v>1.7779291859507492E-2</v>
      </c>
      <c r="BS19" s="44">
        <f>IF(AND(ISNUMBER(Q18),ISNUMBER(Q19)),INDEX('Country weights'!$B$6:$FB$133,MATCH(Goods!$BD19,'Country weights'!$A$6:$A$133,0),MATCH(Goods!BS$1,'Country weights'!$B$3:$FB$3,0)),"")</f>
        <v>1.217291945136696E-2</v>
      </c>
      <c r="BT19" s="44">
        <f>IF(AND(ISNUMBER(R18),ISNUMBER(R19)),INDEX('Country weights'!$B$6:$FB$133,MATCH(Goods!$BD19,'Country weights'!$A$6:$A$133,0),MATCH(Goods!BT$1,'Country weights'!$B$3:$FB$3,0)),"")</f>
        <v>1.0866123094324621E-2</v>
      </c>
      <c r="BU19" s="44">
        <f>IF(AND(ISNUMBER(S18),ISNUMBER(S19)),INDEX('Country weights'!$B$6:$FB$133,MATCH(Goods!$BD19,'Country weights'!$A$6:$A$133,0),MATCH(Goods!BU$1,'Country weights'!$B$3:$FB$3,0)),"")</f>
        <v>1.8700066221590358E-2</v>
      </c>
      <c r="BV19" s="44">
        <f>IF(AND(ISNUMBER(T18),ISNUMBER(T19)),INDEX('Country weights'!$B$6:$FB$133,MATCH(Goods!$BD19,'Country weights'!$A$6:$A$133,0),MATCH(Goods!BV$1,'Country weights'!$B$3:$FB$3,0)),"")</f>
        <v>9.7070720877866883E-3</v>
      </c>
      <c r="BW19" s="44">
        <f>IF(AND(ISNUMBER(U18),ISNUMBER(U19)),INDEX('Country weights'!$B$6:$FB$133,MATCH(Goods!$BD19,'Country weights'!$A$6:$A$133,0),MATCH(Goods!BW$1,'Country weights'!$B$3:$FB$3,0)),"")</f>
        <v>4.3480432213266487E-2</v>
      </c>
      <c r="BX19" s="44">
        <f>IF(AND(ISNUMBER(V18),ISNUMBER(V19)),INDEX('Country weights'!$B$6:$FB$133,MATCH(Goods!$BD19,'Country weights'!$A$6:$A$133,0),MATCH(Goods!BX$1,'Country weights'!$B$3:$FB$3,0)),"")</f>
        <v>3.5353044997098446E-2</v>
      </c>
      <c r="BY19" s="44">
        <f>IF(AND(ISNUMBER(W18),ISNUMBER(W19)),INDEX('Country weights'!$B$6:$FB$133,MATCH(Goods!$BD19,'Country weights'!$A$6:$A$133,0),MATCH(Goods!BY$1,'Country weights'!$B$3:$FB$3,0)),"")</f>
        <v>3.2448930447190272E-2</v>
      </c>
      <c r="BZ19" s="44">
        <f>IF(AND(ISNUMBER(X18),ISNUMBER(X19)),INDEX('Country weights'!$B$6:$FB$133,MATCH(Goods!$BD19,'Country weights'!$A$6:$A$133,0),MATCH(Goods!BZ$1,'Country weights'!$B$3:$FB$3,0)),"")</f>
        <v>2.837896995286316E-2</v>
      </c>
      <c r="CA19" s="44" t="str">
        <f>IF(AND(ISNUMBER(Y18),ISNUMBER(Y19)),INDEX('Country weights'!$B$6:$FB$133,MATCH(Goods!$BD19,'Country weights'!$A$6:$A$133,0),MATCH(Goods!CA$1,'Country weights'!$B$3:$FB$3,0)),"")</f>
        <v/>
      </c>
      <c r="CB19" s="44" t="str">
        <f>IF(AND(ISNUMBER(Z18),ISNUMBER(Z19)),INDEX('Country weights'!$B$6:$FB$133,MATCH(Goods!$BD19,'Country weights'!$A$6:$A$133,0),MATCH(Goods!CB$1,'Country weights'!$B$3:$FB$3,0)),"")</f>
        <v/>
      </c>
      <c r="CC19" s="44" t="str">
        <f>IF(AND(ISNUMBER(AA18),ISNUMBER(AA19)),INDEX('Country weights'!$B$6:$FB$133,MATCH(Goods!$BD19,'Country weights'!$A$6:$A$133,0),MATCH(Goods!CC$1,'Country weights'!$B$3:$FB$3,0)),"")</f>
        <v/>
      </c>
      <c r="CD19" s="46">
        <f t="shared" si="11"/>
        <v>0.71752312094751103</v>
      </c>
      <c r="CF19" s="39">
        <f t="shared" si="3"/>
        <v>35520</v>
      </c>
      <c r="CG19" s="45">
        <f t="shared" si="12"/>
        <v>0.30851782391403454</v>
      </c>
      <c r="CH19" s="45">
        <f t="shared" si="4"/>
        <v>0.11494549470348102</v>
      </c>
      <c r="CI19" s="45">
        <f t="shared" si="4"/>
        <v>0.12451481537422769</v>
      </c>
      <c r="CJ19" s="45">
        <f t="shared" si="4"/>
        <v>6.929486200212813E-2</v>
      </c>
      <c r="CK19" s="45">
        <f t="shared" si="4"/>
        <v>5.3667099699204702E-3</v>
      </c>
      <c r="CL19" s="45">
        <f t="shared" si="4"/>
        <v>2.4261776519386137E-2</v>
      </c>
      <c r="CM19" s="45" t="str">
        <f t="shared" si="4"/>
        <v/>
      </c>
      <c r="CN19" s="45">
        <f t="shared" si="4"/>
        <v>6.8176853283996785E-3</v>
      </c>
      <c r="CO19" s="45">
        <f t="shared" si="4"/>
        <v>3.6007085934022853E-2</v>
      </c>
      <c r="CP19" s="45">
        <f t="shared" si="4"/>
        <v>1.9610993735394919E-3</v>
      </c>
      <c r="CQ19" s="45">
        <f t="shared" si="4"/>
        <v>8.131630437067822E-3</v>
      </c>
      <c r="CR19" s="45">
        <f t="shared" si="4"/>
        <v>6.2634112983590206E-3</v>
      </c>
      <c r="CS19" s="45">
        <f t="shared" si="4"/>
        <v>2.7954876460651095E-3</v>
      </c>
      <c r="CT19" s="45">
        <f t="shared" si="4"/>
        <v>2.4778702372725493E-2</v>
      </c>
      <c r="CU19" s="45">
        <f t="shared" si="4"/>
        <v>1.696519470381979E-2</v>
      </c>
      <c r="CV19" s="45">
        <f t="shared" si="4"/>
        <v>1.5143934428169473E-2</v>
      </c>
      <c r="CW19" s="45">
        <f t="shared" si="4"/>
        <v>2.6061970235741468E-2</v>
      </c>
      <c r="CX19" s="45">
        <f t="shared" si="5"/>
        <v>1.3528584382017133E-2</v>
      </c>
      <c r="CY19" s="45">
        <f t="shared" si="5"/>
        <v>6.0597952796070539E-2</v>
      </c>
      <c r="CZ19" s="45">
        <f t="shared" si="5"/>
        <v>4.9270948858642603E-2</v>
      </c>
      <c r="DA19" s="45">
        <f t="shared" si="5"/>
        <v>4.5223532872836869E-2</v>
      </c>
      <c r="DB19" s="45">
        <f t="shared" si="5"/>
        <v>3.9551296849344546E-2</v>
      </c>
      <c r="DC19" s="45" t="str">
        <f t="shared" si="5"/>
        <v/>
      </c>
      <c r="DD19" s="45" t="str">
        <f t="shared" si="5"/>
        <v/>
      </c>
      <c r="DE19" s="45" t="str">
        <f t="shared" si="5"/>
        <v/>
      </c>
      <c r="DF19" s="46">
        <f t="shared" si="13"/>
        <v>0.99999999999999956</v>
      </c>
      <c r="DG19" s="47">
        <f>SUMPRODUCT(AD19:BB19,CG19:DE19,'Sector weights'!B6:Z6)</f>
        <v>1.2870568648289737</v>
      </c>
      <c r="DI19" s="45">
        <f>IF(AND(ISNUMBER(C18),ISNUMBER(C19)),CG19*'Sector weights'!AB6,"")</f>
        <v>6.2421813137751608E-2</v>
      </c>
      <c r="DJ19" s="45">
        <f>IF(AND(ISNUMBER(D18),ISNUMBER(D19)),CH19*'Sector weights'!AC6,"")</f>
        <v>3.1878624421138126E-2</v>
      </c>
      <c r="DK19" s="45">
        <f>IF(AND(ISNUMBER(E18),ISNUMBER(E19)),CI19*'Sector weights'!AD6,"")</f>
        <v>3.4981905099447333E-2</v>
      </c>
      <c r="DL19" s="45">
        <f>IF(AND(ISNUMBER(F18),ISNUMBER(F19)),CJ19*'Sector weights'!AE6,"")</f>
        <v>1.4010703085552474E-2</v>
      </c>
      <c r="DM19" s="45">
        <f>IF(AND(ISNUMBER(G18),ISNUMBER(G19)),CK19*'Sector weights'!AF6,"")</f>
        <v>1.4678540591710379E-3</v>
      </c>
      <c r="DN19" s="45">
        <f>IF(AND(ISNUMBER(H18),ISNUMBER(H19)),CL19*'Sector weights'!AG6,"")</f>
        <v>8.0206852062447587E-3</v>
      </c>
      <c r="DO19" s="45" t="str">
        <f>IF(AND(ISNUMBER(I18),ISNUMBER(I19)),CM19*'Sector weights'!AH6,"")</f>
        <v/>
      </c>
      <c r="DP19" s="45">
        <f>IF(AND(ISNUMBER(J18),ISNUMBER(J19)),CN19*'Sector weights'!AI6,"")</f>
        <v>1.0047168983166206E-3</v>
      </c>
      <c r="DQ19" s="45">
        <f>IF(AND(ISNUMBER(K18),ISNUMBER(K19)),CO19*'Sector weights'!AJ6,"")</f>
        <v>3.1350538680462049E-3</v>
      </c>
      <c r="DR19" s="45">
        <f>IF(AND(ISNUMBER(L18),ISNUMBER(L19)),CP19*'Sector weights'!AK6,"")</f>
        <v>1.1431885858021122E-3</v>
      </c>
      <c r="DS19" s="45">
        <f>IF(AND(ISNUMBER(M18),ISNUMBER(M19)),CQ19*'Sector weights'!AL6,"")</f>
        <v>1.9002751336483147E-3</v>
      </c>
      <c r="DT19" s="45">
        <f>IF(AND(ISNUMBER(N18),ISNUMBER(N19)),CR19*'Sector weights'!AM6,"")</f>
        <v>1.3985818769369186E-3</v>
      </c>
      <c r="DU19" s="45">
        <f>IF(AND(ISNUMBER(O18),ISNUMBER(O19)),CS19*'Sector weights'!AN6,"")</f>
        <v>5.2080197090540565E-4</v>
      </c>
      <c r="DV19" s="45">
        <f>IF(AND(ISNUMBER(P18),ISNUMBER(P19)),CT19*'Sector weights'!AO6,"")</f>
        <v>7.8301678651277514E-3</v>
      </c>
      <c r="DW19" s="45">
        <f>IF(AND(ISNUMBER(Q18),ISNUMBER(Q19)),CU19*'Sector weights'!AP6,"")</f>
        <v>5.5422356358384058E-3</v>
      </c>
      <c r="DX19" s="45">
        <f>IF(AND(ISNUMBER(R18),ISNUMBER(R19)),CV19*'Sector weights'!AQ6,"")</f>
        <v>4.5390920385158275E-3</v>
      </c>
      <c r="DY19" s="45">
        <f>IF(AND(ISNUMBER(S18),ISNUMBER(S19)),CW19*'Sector weights'!AR6,"")</f>
        <v>6.3197397555684216E-3</v>
      </c>
      <c r="DZ19" s="45">
        <f>IF(AND(ISNUMBER(T18),ISNUMBER(T19)),CX19*'Sector weights'!AS6,"")</f>
        <v>1.4225348847103178E-3</v>
      </c>
      <c r="EA19" s="45">
        <f>IF(AND(ISNUMBER(U18),ISNUMBER(U19)),CY19*'Sector weights'!AT6,"")</f>
        <v>1.154322100479975E-2</v>
      </c>
      <c r="EB19" s="45">
        <f>IF(AND(ISNUMBER(V18),ISNUMBER(V19)),CZ19*'Sector weights'!AU6,"")</f>
        <v>8.8732977735319681E-3</v>
      </c>
      <c r="EC19" s="45">
        <f>IF(AND(ISNUMBER(W18),ISNUMBER(W19)),DA19*'Sector weights'!AV6,"")</f>
        <v>9.3468916028687492E-3</v>
      </c>
      <c r="ED19" s="45">
        <f>IF(AND(ISNUMBER(X18),ISNUMBER(X19)),DB19*'Sector weights'!AW6,"")</f>
        <v>6.7344111408395527E-3</v>
      </c>
      <c r="EE19" s="45" t="str">
        <f>IF(AND(ISNUMBER(Y18),ISNUMBER(Y19)),DC19*'Sector weights'!AX6,"")</f>
        <v/>
      </c>
      <c r="EF19" s="45" t="str">
        <f>IF(AND(ISNUMBER(Z18),ISNUMBER(Z19)),DD19*'Sector weights'!AY6,"")</f>
        <v/>
      </c>
      <c r="EG19" s="45" t="str">
        <f>IF(AND(ISNUMBER(AA18),ISNUMBER(AA19)),DE19*'Sector weights'!AZ6,"")</f>
        <v/>
      </c>
      <c r="EH19" s="46">
        <f t="shared" si="14"/>
        <v>0.2240357950447617</v>
      </c>
      <c r="EI19" s="47">
        <f t="shared" si="15"/>
        <v>0.30146953474163674</v>
      </c>
      <c r="EK19" s="39">
        <f t="shared" si="6"/>
        <v>35520</v>
      </c>
      <c r="EL19" s="45">
        <f t="shared" si="16"/>
        <v>0.27862428468307893</v>
      </c>
      <c r="EM19" s="45">
        <f t="shared" si="7"/>
        <v>0.14229254934359425</v>
      </c>
      <c r="EN19" s="45">
        <f t="shared" si="7"/>
        <v>0.15614426744823545</v>
      </c>
      <c r="EO19" s="45">
        <f t="shared" si="7"/>
        <v>6.2537788136726891E-2</v>
      </c>
      <c r="EP19" s="45">
        <f t="shared" si="7"/>
        <v>6.5518729222612164E-3</v>
      </c>
      <c r="EQ19" s="45">
        <f t="shared" si="7"/>
        <v>3.5800909424506241E-2</v>
      </c>
      <c r="ER19" s="45" t="str">
        <f t="shared" si="7"/>
        <v/>
      </c>
      <c r="ES19" s="45">
        <f t="shared" si="7"/>
        <v>4.4846266558247133E-3</v>
      </c>
      <c r="ET19" s="45">
        <f t="shared" si="7"/>
        <v>1.3993540038634586E-2</v>
      </c>
      <c r="EU19" s="45">
        <f t="shared" si="7"/>
        <v>5.1027050635980131E-3</v>
      </c>
      <c r="EV19" s="45">
        <f t="shared" si="7"/>
        <v>8.4820157121260256E-3</v>
      </c>
      <c r="EW19" s="45">
        <f t="shared" si="7"/>
        <v>6.2426715188860149E-3</v>
      </c>
      <c r="EX19" s="45">
        <f t="shared" si="7"/>
        <v>2.3246373232516299E-3</v>
      </c>
      <c r="EY19" s="45">
        <f t="shared" si="7"/>
        <v>3.4950521471639413E-2</v>
      </c>
      <c r="EZ19" s="45">
        <f t="shared" si="7"/>
        <v>2.47381702318198E-2</v>
      </c>
      <c r="FA19" s="45">
        <f t="shared" si="7"/>
        <v>2.0260566118949563E-2</v>
      </c>
      <c r="FB19" s="45">
        <f t="shared" si="7"/>
        <v>2.8208616191469565E-2</v>
      </c>
      <c r="FC19" s="45">
        <f t="shared" si="8"/>
        <v>6.3495875042026183E-3</v>
      </c>
      <c r="FD19" s="45">
        <f t="shared" si="8"/>
        <v>5.1524003128577946E-2</v>
      </c>
      <c r="FE19" s="45">
        <f t="shared" si="8"/>
        <v>3.9606607380571077E-2</v>
      </c>
      <c r="FF19" s="45">
        <f t="shared" si="8"/>
        <v>4.1720527744244028E-2</v>
      </c>
      <c r="FG19" s="45">
        <f t="shared" si="8"/>
        <v>3.0059531957801817E-2</v>
      </c>
      <c r="FH19" s="45" t="str">
        <f t="shared" si="8"/>
        <v/>
      </c>
      <c r="FI19" s="45" t="str">
        <f t="shared" si="8"/>
        <v/>
      </c>
      <c r="FJ19" s="45" t="str">
        <f t="shared" si="8"/>
        <v/>
      </c>
      <c r="FK19" s="46">
        <f t="shared" si="17"/>
        <v>1</v>
      </c>
      <c r="FL19" s="47">
        <f t="shared" si="18"/>
        <v>1.3456311063212198</v>
      </c>
    </row>
    <row r="20" spans="1:168" x14ac:dyDescent="0.2">
      <c r="A20" t="s">
        <v>769</v>
      </c>
      <c r="B20" s="11">
        <v>35611</v>
      </c>
      <c r="C20" s="2">
        <v>239.6</v>
      </c>
      <c r="D20" s="3">
        <v>24526</v>
      </c>
      <c r="E20" s="9">
        <v>16199.2</v>
      </c>
      <c r="F20" s="3">
        <v>65852</v>
      </c>
      <c r="G20" s="3">
        <v>2145</v>
      </c>
      <c r="H20" s="2">
        <v>12384</v>
      </c>
      <c r="I20" s="2" t="e">
        <v>#N/A</v>
      </c>
      <c r="J20" s="2">
        <v>649234.1</v>
      </c>
      <c r="K20" s="2">
        <v>59037.9</v>
      </c>
      <c r="L20" s="9">
        <v>3057.7379999999998</v>
      </c>
      <c r="M20" s="3">
        <v>45117</v>
      </c>
      <c r="N20" s="9">
        <v>369.82100000000003</v>
      </c>
      <c r="O20" s="2">
        <v>2207.5</v>
      </c>
      <c r="P20" s="2">
        <v>6513.1</v>
      </c>
      <c r="Q20" s="3">
        <v>34080</v>
      </c>
      <c r="R20" s="3">
        <v>57535</v>
      </c>
      <c r="S20" s="2">
        <v>10760.4</v>
      </c>
      <c r="T20" s="2">
        <v>6127.1</v>
      </c>
      <c r="U20" s="3">
        <v>103227</v>
      </c>
      <c r="V20" s="2">
        <v>9484.9</v>
      </c>
      <c r="W20" s="2">
        <v>10205.9</v>
      </c>
      <c r="X20" s="3">
        <v>178221.48292169106</v>
      </c>
      <c r="Y20" s="2" t="e">
        <v>#N/A</v>
      </c>
      <c r="Z20" s="3" t="e">
        <v>#N/A</v>
      </c>
      <c r="AA20" s="3" t="e">
        <v>#N/A</v>
      </c>
      <c r="AC20" s="43">
        <f t="shared" si="9"/>
        <v>35611</v>
      </c>
      <c r="AD20" s="45">
        <f t="shared" si="10"/>
        <v>1.0970464135021007</v>
      </c>
      <c r="AE20" s="45">
        <f t="shared" si="0"/>
        <v>2.817137586987517</v>
      </c>
      <c r="AF20" s="45">
        <f t="shared" si="0"/>
        <v>-3.0678737905324938</v>
      </c>
      <c r="AG20" s="45">
        <f t="shared" si="0"/>
        <v>-0.94613498593583145</v>
      </c>
      <c r="AH20" s="45">
        <f t="shared" si="0"/>
        <v>0.94117647058824527</v>
      </c>
      <c r="AI20" s="45">
        <f t="shared" si="0"/>
        <v>1.9846825331466755</v>
      </c>
      <c r="AJ20" s="45" t="str">
        <f t="shared" si="0"/>
        <v/>
      </c>
      <c r="AK20" s="45">
        <f t="shared" si="0"/>
        <v>4.0491954400254881</v>
      </c>
      <c r="AL20" s="45">
        <f t="shared" si="0"/>
        <v>12.226125437686065</v>
      </c>
      <c r="AM20" s="45">
        <f t="shared" si="0"/>
        <v>65.347218354356798</v>
      </c>
      <c r="AN20" s="45">
        <f t="shared" si="0"/>
        <v>1.0368611994446164</v>
      </c>
      <c r="AO20" s="45">
        <f t="shared" si="0"/>
        <v>6.4147349278331545</v>
      </c>
      <c r="AP20" s="45">
        <f t="shared" si="0"/>
        <v>-10.761207907183568</v>
      </c>
      <c r="AQ20" s="45">
        <f t="shared" si="0"/>
        <v>6.9878607684347172</v>
      </c>
      <c r="AR20" s="45">
        <f t="shared" si="0"/>
        <v>-0.76291421582901364</v>
      </c>
      <c r="AS20" s="45">
        <f t="shared" si="0"/>
        <v>9.630151864484283</v>
      </c>
      <c r="AT20" s="45">
        <f t="shared" si="0"/>
        <v>2.6677352873826443</v>
      </c>
      <c r="AU20" s="45">
        <f t="shared" si="1"/>
        <v>-13.059950336998927</v>
      </c>
      <c r="AV20" s="45">
        <f t="shared" si="1"/>
        <v>1.8238671112075666</v>
      </c>
      <c r="AW20" s="45">
        <f t="shared" si="1"/>
        <v>2.5727262896074299</v>
      </c>
      <c r="AX20" s="45">
        <f t="shared" si="1"/>
        <v>3.1711853783789046</v>
      </c>
      <c r="AY20" s="45">
        <f t="shared" si="1"/>
        <v>2.3937414989841921</v>
      </c>
      <c r="AZ20" s="45" t="str">
        <f t="shared" si="1"/>
        <v/>
      </c>
      <c r="BA20" s="45" t="str">
        <f t="shared" si="1"/>
        <v/>
      </c>
      <c r="BB20" s="45" t="str">
        <f t="shared" si="1"/>
        <v/>
      </c>
      <c r="BC20" s="32"/>
      <c r="BD20" s="39">
        <f t="shared" si="2"/>
        <v>35611</v>
      </c>
      <c r="BE20" s="44">
        <f>IF(AND(ISNUMBER(C19),ISNUMBER(C20)),INDEX('Country weights'!$B$6:$FB$133,MATCH(Goods!$BD20,'Country weights'!$A$6:$A$133,0),MATCH(Goods!BE$1,'Country weights'!$B$3:$FB$3,0)),"")</f>
        <v>0.22136867188273271</v>
      </c>
      <c r="BF20" s="44">
        <f>IF(AND(ISNUMBER(D19),ISNUMBER(D20)),INDEX('Country weights'!$B$6:$FB$133,MATCH(Goods!$BD20,'Country weights'!$A$6:$A$133,0),MATCH(Goods!BF$1,'Country weights'!$B$3:$FB$3,0)),"")</f>
        <v>8.2476050098497303E-2</v>
      </c>
      <c r="BG20" s="44">
        <f>IF(AND(ISNUMBER(E19),ISNUMBER(E20)),INDEX('Country weights'!$B$6:$FB$133,MATCH(Goods!$BD20,'Country weights'!$A$6:$A$133,0),MATCH(Goods!BG$1,'Country weights'!$B$3:$FB$3,0)),"")</f>
        <v>8.9342258931518981E-2</v>
      </c>
      <c r="BH20" s="44">
        <f>IF(AND(ISNUMBER(F19),ISNUMBER(F20)),INDEX('Country weights'!$B$6:$FB$133,MATCH(Goods!$BD20,'Country weights'!$A$6:$A$133,0),MATCH(Goods!BH$1,'Country weights'!$B$3:$FB$3,0)),"")</f>
        <v>4.9720665649394064E-2</v>
      </c>
      <c r="BI20" s="44">
        <f>IF(AND(ISNUMBER(G19),ISNUMBER(G20)),INDEX('Country weights'!$B$6:$FB$133,MATCH(Goods!$BD20,'Country weights'!$A$6:$A$133,0),MATCH(Goods!BI$1,'Country weights'!$B$3:$FB$3,0)),"")</f>
        <v>3.8507384868374591E-3</v>
      </c>
      <c r="BJ20" s="44">
        <f>IF(AND(ISNUMBER(H19),ISNUMBER(H20)),INDEX('Country weights'!$B$6:$FB$133,MATCH(Goods!$BD20,'Country weights'!$A$6:$A$133,0),MATCH(Goods!BJ$1,'Country weights'!$B$3:$FB$3,0)),"")</f>
        <v>1.7408385607920983E-2</v>
      </c>
      <c r="BK20" s="44" t="str">
        <f>IF(AND(ISNUMBER(I19),ISNUMBER(I20)),INDEX('Country weights'!$B$6:$FB$133,MATCH(Goods!$BD20,'Country weights'!$A$6:$A$133,0),MATCH(Goods!BK$1,'Country weights'!$B$3:$FB$3,0)),"")</f>
        <v/>
      </c>
      <c r="BL20" s="44">
        <f>IF(AND(ISNUMBER(J19),ISNUMBER(J20)),INDEX('Country weights'!$B$6:$FB$133,MATCH(Goods!$BD20,'Country weights'!$A$6:$A$133,0),MATCH(Goods!BL$1,'Country weights'!$B$3:$FB$3,0)),"")</f>
        <v>4.8918468544713939E-3</v>
      </c>
      <c r="BM20" s="44">
        <f>IF(AND(ISNUMBER(K19),ISNUMBER(K20)),INDEX('Country weights'!$B$6:$FB$133,MATCH(Goods!$BD20,'Country weights'!$A$6:$A$133,0),MATCH(Goods!BM$1,'Country weights'!$B$3:$FB$3,0)),"")</f>
        <v>2.5835916675605301E-2</v>
      </c>
      <c r="BN20" s="44">
        <f>IF(AND(ISNUMBER(L19),ISNUMBER(L20)),INDEX('Country weights'!$B$6:$FB$133,MATCH(Goods!$BD20,'Country weights'!$A$6:$A$133,0),MATCH(Goods!BN$1,'Country weights'!$B$3:$FB$3,0)),"")</f>
        <v>1.407134142990265E-3</v>
      </c>
      <c r="BO20" s="44">
        <f>IF(AND(ISNUMBER(M19),ISNUMBER(M20)),INDEX('Country weights'!$B$6:$FB$133,MATCH(Goods!$BD20,'Country weights'!$A$6:$A$133,0),MATCH(Goods!BO$1,'Country weights'!$B$3:$FB$3,0)),"")</f>
        <v>5.8346328495966762E-3</v>
      </c>
      <c r="BP20" s="44">
        <f>IF(AND(ISNUMBER(N19),ISNUMBER(N20)),INDEX('Country weights'!$B$6:$FB$133,MATCH(Goods!$BD20,'Country weights'!$A$6:$A$133,0),MATCH(Goods!BP$1,'Country weights'!$B$3:$FB$3,0)),"")</f>
        <v>4.4941424225764665E-3</v>
      </c>
      <c r="BQ20" s="44">
        <f>IF(AND(ISNUMBER(O19),ISNUMBER(O20)),INDEX('Country weights'!$B$6:$FB$133,MATCH(Goods!$BD20,'Country weights'!$A$6:$A$133,0),MATCH(Goods!BQ$1,'Country weights'!$B$3:$FB$3,0)),"")</f>
        <v>2.0058270203748485E-3</v>
      </c>
      <c r="BR20" s="44">
        <f>IF(AND(ISNUMBER(P19),ISNUMBER(P20)),INDEX('Country weights'!$B$6:$FB$133,MATCH(Goods!$BD20,'Country weights'!$A$6:$A$133,0),MATCH(Goods!BR$1,'Country weights'!$B$3:$FB$3,0)),"")</f>
        <v>1.7779291859507492E-2</v>
      </c>
      <c r="BS20" s="44">
        <f>IF(AND(ISNUMBER(Q19),ISNUMBER(Q20)),INDEX('Country weights'!$B$6:$FB$133,MATCH(Goods!$BD20,'Country weights'!$A$6:$A$133,0),MATCH(Goods!BS$1,'Country weights'!$B$3:$FB$3,0)),"")</f>
        <v>1.217291945136696E-2</v>
      </c>
      <c r="BT20" s="44">
        <f>IF(AND(ISNUMBER(R19),ISNUMBER(R20)),INDEX('Country weights'!$B$6:$FB$133,MATCH(Goods!$BD20,'Country weights'!$A$6:$A$133,0),MATCH(Goods!BT$1,'Country weights'!$B$3:$FB$3,0)),"")</f>
        <v>1.0866123094324621E-2</v>
      </c>
      <c r="BU20" s="44">
        <f>IF(AND(ISNUMBER(S19),ISNUMBER(S20)),INDEX('Country weights'!$B$6:$FB$133,MATCH(Goods!$BD20,'Country weights'!$A$6:$A$133,0),MATCH(Goods!BU$1,'Country weights'!$B$3:$FB$3,0)),"")</f>
        <v>1.8700066221590358E-2</v>
      </c>
      <c r="BV20" s="44">
        <f>IF(AND(ISNUMBER(T19),ISNUMBER(T20)),INDEX('Country weights'!$B$6:$FB$133,MATCH(Goods!$BD20,'Country weights'!$A$6:$A$133,0),MATCH(Goods!BV$1,'Country weights'!$B$3:$FB$3,0)),"")</f>
        <v>9.7070720877866883E-3</v>
      </c>
      <c r="BW20" s="44">
        <f>IF(AND(ISNUMBER(U19),ISNUMBER(U20)),INDEX('Country weights'!$B$6:$FB$133,MATCH(Goods!$BD20,'Country weights'!$A$6:$A$133,0),MATCH(Goods!BW$1,'Country weights'!$B$3:$FB$3,0)),"")</f>
        <v>4.3480432213266487E-2</v>
      </c>
      <c r="BX20" s="44">
        <f>IF(AND(ISNUMBER(V19),ISNUMBER(V20)),INDEX('Country weights'!$B$6:$FB$133,MATCH(Goods!$BD20,'Country weights'!$A$6:$A$133,0),MATCH(Goods!BX$1,'Country weights'!$B$3:$FB$3,0)),"")</f>
        <v>3.5353044997098446E-2</v>
      </c>
      <c r="BY20" s="44">
        <f>IF(AND(ISNUMBER(W19),ISNUMBER(W20)),INDEX('Country weights'!$B$6:$FB$133,MATCH(Goods!$BD20,'Country weights'!$A$6:$A$133,0),MATCH(Goods!BY$1,'Country weights'!$B$3:$FB$3,0)),"")</f>
        <v>3.2448930447190272E-2</v>
      </c>
      <c r="BZ20" s="44">
        <f>IF(AND(ISNUMBER(X19),ISNUMBER(X20)),INDEX('Country weights'!$B$6:$FB$133,MATCH(Goods!$BD20,'Country weights'!$A$6:$A$133,0),MATCH(Goods!BZ$1,'Country weights'!$B$3:$FB$3,0)),"")</f>
        <v>2.837896995286316E-2</v>
      </c>
      <c r="CA20" s="44" t="str">
        <f>IF(AND(ISNUMBER(Y19),ISNUMBER(Y20)),INDEX('Country weights'!$B$6:$FB$133,MATCH(Goods!$BD20,'Country weights'!$A$6:$A$133,0),MATCH(Goods!CA$1,'Country weights'!$B$3:$FB$3,0)),"")</f>
        <v/>
      </c>
      <c r="CB20" s="44" t="str">
        <f>IF(AND(ISNUMBER(Z19),ISNUMBER(Z20)),INDEX('Country weights'!$B$6:$FB$133,MATCH(Goods!$BD20,'Country weights'!$A$6:$A$133,0),MATCH(Goods!CB$1,'Country weights'!$B$3:$FB$3,0)),"")</f>
        <v/>
      </c>
      <c r="CC20" s="44" t="str">
        <f>IF(AND(ISNUMBER(AA19),ISNUMBER(AA20)),INDEX('Country weights'!$B$6:$FB$133,MATCH(Goods!$BD20,'Country weights'!$A$6:$A$133,0),MATCH(Goods!CC$1,'Country weights'!$B$3:$FB$3,0)),"")</f>
        <v/>
      </c>
      <c r="CD20" s="46">
        <f t="shared" si="11"/>
        <v>0.71752312094751103</v>
      </c>
      <c r="CF20" s="39">
        <f t="shared" si="3"/>
        <v>35611</v>
      </c>
      <c r="CG20" s="45">
        <f t="shared" si="12"/>
        <v>0.30851782391403454</v>
      </c>
      <c r="CH20" s="45">
        <f t="shared" si="4"/>
        <v>0.11494549470348102</v>
      </c>
      <c r="CI20" s="45">
        <f t="shared" si="4"/>
        <v>0.12451481537422769</v>
      </c>
      <c r="CJ20" s="45">
        <f t="shared" si="4"/>
        <v>6.929486200212813E-2</v>
      </c>
      <c r="CK20" s="45">
        <f t="shared" si="4"/>
        <v>5.3667099699204702E-3</v>
      </c>
      <c r="CL20" s="45">
        <f t="shared" si="4"/>
        <v>2.4261776519386137E-2</v>
      </c>
      <c r="CM20" s="45" t="str">
        <f t="shared" si="4"/>
        <v/>
      </c>
      <c r="CN20" s="45">
        <f t="shared" si="4"/>
        <v>6.8176853283996785E-3</v>
      </c>
      <c r="CO20" s="45">
        <f t="shared" si="4"/>
        <v>3.6007085934022853E-2</v>
      </c>
      <c r="CP20" s="45">
        <f t="shared" si="4"/>
        <v>1.9610993735394919E-3</v>
      </c>
      <c r="CQ20" s="45">
        <f t="shared" si="4"/>
        <v>8.131630437067822E-3</v>
      </c>
      <c r="CR20" s="45">
        <f t="shared" si="4"/>
        <v>6.2634112983590206E-3</v>
      </c>
      <c r="CS20" s="45">
        <f t="shared" si="4"/>
        <v>2.7954876460651095E-3</v>
      </c>
      <c r="CT20" s="45">
        <f t="shared" si="4"/>
        <v>2.4778702372725493E-2</v>
      </c>
      <c r="CU20" s="45">
        <f t="shared" si="4"/>
        <v>1.696519470381979E-2</v>
      </c>
      <c r="CV20" s="45">
        <f t="shared" si="4"/>
        <v>1.5143934428169473E-2</v>
      </c>
      <c r="CW20" s="45">
        <f t="shared" si="4"/>
        <v>2.6061970235741468E-2</v>
      </c>
      <c r="CX20" s="45">
        <f t="shared" si="5"/>
        <v>1.3528584382017133E-2</v>
      </c>
      <c r="CY20" s="45">
        <f t="shared" si="5"/>
        <v>6.0597952796070539E-2</v>
      </c>
      <c r="CZ20" s="45">
        <f t="shared" si="5"/>
        <v>4.9270948858642603E-2</v>
      </c>
      <c r="DA20" s="45">
        <f t="shared" si="5"/>
        <v>4.5223532872836869E-2</v>
      </c>
      <c r="DB20" s="45">
        <f t="shared" si="5"/>
        <v>3.9551296849344546E-2</v>
      </c>
      <c r="DC20" s="45" t="str">
        <f t="shared" si="5"/>
        <v/>
      </c>
      <c r="DD20" s="45" t="str">
        <f t="shared" si="5"/>
        <v/>
      </c>
      <c r="DE20" s="45" t="str">
        <f t="shared" si="5"/>
        <v/>
      </c>
      <c r="DF20" s="46">
        <f t="shared" si="13"/>
        <v>0.99999999999999956</v>
      </c>
      <c r="DG20" s="47">
        <f>SUMPRODUCT(AD20:BB20,CG20:DE20,'Sector weights'!B7:Z7)</f>
        <v>1.2226309912154181</v>
      </c>
      <c r="DI20" s="45">
        <f>IF(AND(ISNUMBER(C19),ISNUMBER(C20)),CG20*'Sector weights'!AB7,"")</f>
        <v>6.2313554003431207E-2</v>
      </c>
      <c r="DJ20" s="45">
        <f>IF(AND(ISNUMBER(D19),ISNUMBER(D20)),CH20*'Sector weights'!AC7,"")</f>
        <v>3.1162669833689479E-2</v>
      </c>
      <c r="DK20" s="45">
        <f>IF(AND(ISNUMBER(E19),ISNUMBER(E20)),CI20*'Sector weights'!AD7,"")</f>
        <v>3.4781315332456743E-2</v>
      </c>
      <c r="DL20" s="45">
        <f>IF(AND(ISNUMBER(F19),ISNUMBER(F20)),CJ20*'Sector weights'!AE7,"")</f>
        <v>1.3096815401787866E-2</v>
      </c>
      <c r="DM20" s="45">
        <f>IF(AND(ISNUMBER(G19),ISNUMBER(G20)),CK20*'Sector weights'!AF7,"")</f>
        <v>1.489389928964477E-3</v>
      </c>
      <c r="DN20" s="45">
        <f>IF(AND(ISNUMBER(H19),ISNUMBER(H20)),CL20*'Sector weights'!AG7,"")</f>
        <v>7.9957322986187341E-3</v>
      </c>
      <c r="DO20" s="45" t="str">
        <f>IF(AND(ISNUMBER(I19),ISNUMBER(I20)),CM20*'Sector weights'!AH7,"")</f>
        <v/>
      </c>
      <c r="DP20" s="45">
        <f>IF(AND(ISNUMBER(J19),ISNUMBER(J20)),CN20*'Sector weights'!AI7,"")</f>
        <v>1.0933627940342312E-3</v>
      </c>
      <c r="DQ20" s="45">
        <f>IF(AND(ISNUMBER(K19),ISNUMBER(K20)),CO20*'Sector weights'!AJ7,"")</f>
        <v>2.7631993218532472E-3</v>
      </c>
      <c r="DR20" s="45">
        <f>IF(AND(ISNUMBER(L19),ISNUMBER(L20)),CP20*'Sector weights'!AK7,"")</f>
        <v>8.4130052309517244E-4</v>
      </c>
      <c r="DS20" s="45">
        <f>IF(AND(ISNUMBER(M19),ISNUMBER(M20)),CQ20*'Sector weights'!AL7,"")</f>
        <v>1.7365782325585333E-3</v>
      </c>
      <c r="DT20" s="45">
        <f>IF(AND(ISNUMBER(N19),ISNUMBER(N20)),CR20*'Sector weights'!AM7,"")</f>
        <v>1.2714796169377009E-3</v>
      </c>
      <c r="DU20" s="45">
        <f>IF(AND(ISNUMBER(O19),ISNUMBER(O20)),CS20*'Sector weights'!AN7,"")</f>
        <v>5.5490272749729268E-4</v>
      </c>
      <c r="DV20" s="45">
        <f>IF(AND(ISNUMBER(P19),ISNUMBER(P20)),CT20*'Sector weights'!AO7,"")</f>
        <v>7.8913386886128381E-3</v>
      </c>
      <c r="DW20" s="45">
        <f>IF(AND(ISNUMBER(Q19),ISNUMBER(Q20)),CU20*'Sector weights'!AP7,"")</f>
        <v>5.3809660354155126E-3</v>
      </c>
      <c r="DX20" s="45">
        <f>IF(AND(ISNUMBER(R19),ISNUMBER(R20)),CV20*'Sector weights'!AQ7,"")</f>
        <v>4.6533222249043422E-3</v>
      </c>
      <c r="DY20" s="45">
        <f>IF(AND(ISNUMBER(S19),ISNUMBER(S20)),CW20*'Sector weights'!AR7,"")</f>
        <v>6.0541715922300824E-3</v>
      </c>
      <c r="DZ20" s="45">
        <f>IF(AND(ISNUMBER(T19),ISNUMBER(T20)),CX20*'Sector weights'!AS7,"")</f>
        <v>1.4729950582100192E-3</v>
      </c>
      <c r="EA20" s="45">
        <f>IF(AND(ISNUMBER(U19),ISNUMBER(U20)),CY20*'Sector weights'!AT7,"")</f>
        <v>1.1192100613886856E-2</v>
      </c>
      <c r="EB20" s="45">
        <f>IF(AND(ISNUMBER(V19),ISNUMBER(V20)),CZ20*'Sector weights'!AU7,"")</f>
        <v>9.4687628924469136E-3</v>
      </c>
      <c r="EC20" s="45">
        <f>IF(AND(ISNUMBER(W19),ISNUMBER(W20)),DA20*'Sector weights'!AV7,"")</f>
        <v>9.248712670760325E-3</v>
      </c>
      <c r="ED20" s="45">
        <f>IF(AND(ISNUMBER(X19),ISNUMBER(X20)),DB20*'Sector weights'!AW7,"")</f>
        <v>6.5577828896775641E-3</v>
      </c>
      <c r="EE20" s="45" t="str">
        <f>IF(AND(ISNUMBER(Y19),ISNUMBER(Y20)),DC20*'Sector weights'!AX7,"")</f>
        <v/>
      </c>
      <c r="EF20" s="45" t="str">
        <f>IF(AND(ISNUMBER(Z19),ISNUMBER(Z20)),DD20*'Sector weights'!AY7,"")</f>
        <v/>
      </c>
      <c r="EG20" s="45" t="str">
        <f>IF(AND(ISNUMBER(AA19),ISNUMBER(AA20)),DE20*'Sector weights'!AZ7,"")</f>
        <v/>
      </c>
      <c r="EH20" s="46">
        <f t="shared" si="14"/>
        <v>0.22102045268106918</v>
      </c>
      <c r="EI20" s="47">
        <f t="shared" si="15"/>
        <v>0.33406230328603476</v>
      </c>
      <c r="EK20" s="39">
        <f t="shared" si="6"/>
        <v>35611</v>
      </c>
      <c r="EL20" s="45">
        <f t="shared" si="16"/>
        <v>0.28193569078129249</v>
      </c>
      <c r="EM20" s="45">
        <f t="shared" si="7"/>
        <v>0.14099450732126123</v>
      </c>
      <c r="EN20" s="45">
        <f t="shared" si="7"/>
        <v>0.15736695364861059</v>
      </c>
      <c r="EO20" s="45">
        <f t="shared" si="7"/>
        <v>5.9256124231572678E-2</v>
      </c>
      <c r="EP20" s="45">
        <f t="shared" si="7"/>
        <v>6.7386973056002891E-3</v>
      </c>
      <c r="EQ20" s="45">
        <f t="shared" si="7"/>
        <v>3.6176436169717358E-2</v>
      </c>
      <c r="ER20" s="45" t="str">
        <f t="shared" si="7"/>
        <v/>
      </c>
      <c r="ES20" s="45">
        <f t="shared" si="7"/>
        <v>4.9468851446610026E-3</v>
      </c>
      <c r="ET20" s="45">
        <f t="shared" si="7"/>
        <v>1.2502007340653322E-2</v>
      </c>
      <c r="EU20" s="45">
        <f t="shared" si="7"/>
        <v>3.806437426445609E-3</v>
      </c>
      <c r="EV20" s="45">
        <f t="shared" si="7"/>
        <v>7.8570929137693982E-3</v>
      </c>
      <c r="EW20" s="45">
        <f t="shared" si="7"/>
        <v>5.7527690379515972E-3</v>
      </c>
      <c r="EX20" s="45">
        <f t="shared" si="7"/>
        <v>2.5106397202887512E-3</v>
      </c>
      <c r="EY20" s="45">
        <f t="shared" si="7"/>
        <v>3.5704110605546444E-2</v>
      </c>
      <c r="EZ20" s="45">
        <f t="shared" si="7"/>
        <v>2.4346009476237048E-2</v>
      </c>
      <c r="FA20" s="45">
        <f t="shared" si="7"/>
        <v>2.1053808226603583E-2</v>
      </c>
      <c r="FB20" s="45">
        <f t="shared" si="7"/>
        <v>2.7391906580547121E-2</v>
      </c>
      <c r="FC20" s="45">
        <f t="shared" si="8"/>
        <v>6.6645192349485405E-3</v>
      </c>
      <c r="FD20" s="45">
        <f t="shared" si="8"/>
        <v>5.0638302827281656E-2</v>
      </c>
      <c r="FE20" s="45">
        <f t="shared" si="8"/>
        <v>4.2841116184438671E-2</v>
      </c>
      <c r="FF20" s="45">
        <f t="shared" si="8"/>
        <v>4.1845505963677247E-2</v>
      </c>
      <c r="FG20" s="45">
        <f t="shared" si="8"/>
        <v>2.9670479858895208E-2</v>
      </c>
      <c r="FH20" s="45" t="str">
        <f t="shared" si="8"/>
        <v/>
      </c>
      <c r="FI20" s="45" t="str">
        <f t="shared" si="8"/>
        <v/>
      </c>
      <c r="FJ20" s="45" t="str">
        <f t="shared" si="8"/>
        <v/>
      </c>
      <c r="FK20" s="46">
        <f t="shared" si="17"/>
        <v>0.99999999999999978</v>
      </c>
      <c r="FL20" s="47">
        <f t="shared" si="18"/>
        <v>1.5114542533676021</v>
      </c>
    </row>
    <row r="21" spans="1:168" x14ac:dyDescent="0.2">
      <c r="A21" t="s">
        <v>770</v>
      </c>
      <c r="B21" s="11">
        <v>35703</v>
      </c>
      <c r="C21" s="2">
        <v>249</v>
      </c>
      <c r="D21" s="3">
        <v>26058</v>
      </c>
      <c r="E21" s="9">
        <v>16133.5</v>
      </c>
      <c r="F21" s="3">
        <v>67894</v>
      </c>
      <c r="G21" s="3">
        <v>2177</v>
      </c>
      <c r="H21" s="2">
        <v>12321</v>
      </c>
      <c r="I21" s="2" t="e">
        <v>#N/A</v>
      </c>
      <c r="J21" s="2">
        <v>667063.4</v>
      </c>
      <c r="K21" s="2">
        <v>62915.6</v>
      </c>
      <c r="L21" s="9">
        <v>3145.1909999999998</v>
      </c>
      <c r="M21" s="3">
        <v>46596</v>
      </c>
      <c r="N21" s="9">
        <v>355.87400000000002</v>
      </c>
      <c r="O21" s="2">
        <v>2431.4</v>
      </c>
      <c r="P21" s="2">
        <v>6821.9</v>
      </c>
      <c r="Q21" s="3">
        <v>35181</v>
      </c>
      <c r="R21" s="3">
        <v>56714</v>
      </c>
      <c r="S21" s="2">
        <v>10962.1</v>
      </c>
      <c r="T21" s="2">
        <v>6032.6</v>
      </c>
      <c r="U21" s="3">
        <v>105507</v>
      </c>
      <c r="V21" s="2">
        <v>9784.2000000000007</v>
      </c>
      <c r="W21" s="2">
        <v>10745.5</v>
      </c>
      <c r="X21" s="3">
        <v>185661.56312632613</v>
      </c>
      <c r="Y21" s="2" t="e">
        <v>#N/A</v>
      </c>
      <c r="Z21" s="3" t="e">
        <v>#N/A</v>
      </c>
      <c r="AA21" s="3" t="e">
        <v>#N/A</v>
      </c>
      <c r="AC21" s="43">
        <f t="shared" si="9"/>
        <v>35703</v>
      </c>
      <c r="AD21" s="45">
        <f t="shared" si="10"/>
        <v>3.9232053422370683</v>
      </c>
      <c r="AE21" s="45">
        <f t="shared" si="0"/>
        <v>6.2464323574981551</v>
      </c>
      <c r="AF21" s="45">
        <f t="shared" si="0"/>
        <v>-0.40557558397945614</v>
      </c>
      <c r="AG21" s="45">
        <f t="shared" si="0"/>
        <v>3.1008929113770289</v>
      </c>
      <c r="AH21" s="45">
        <f t="shared" si="0"/>
        <v>1.4918414918414946</v>
      </c>
      <c r="AI21" s="45">
        <f t="shared" si="0"/>
        <v>-0.50872093023255349</v>
      </c>
      <c r="AJ21" s="45" t="str">
        <f t="shared" si="0"/>
        <v/>
      </c>
      <c r="AK21" s="45">
        <f t="shared" si="0"/>
        <v>2.7462051053695591</v>
      </c>
      <c r="AL21" s="45">
        <f t="shared" si="0"/>
        <v>6.5681536775528793</v>
      </c>
      <c r="AM21" s="45">
        <f t="shared" si="0"/>
        <v>2.8600553742668566</v>
      </c>
      <c r="AN21" s="45">
        <f t="shared" si="0"/>
        <v>3.278143493583352</v>
      </c>
      <c r="AO21" s="45">
        <f t="shared" si="0"/>
        <v>-3.7712839454763225</v>
      </c>
      <c r="AP21" s="45">
        <f t="shared" si="0"/>
        <v>10.142695356738397</v>
      </c>
      <c r="AQ21" s="45">
        <f t="shared" si="0"/>
        <v>4.7412138612949128</v>
      </c>
      <c r="AR21" s="45">
        <f t="shared" si="0"/>
        <v>3.2306338028168957</v>
      </c>
      <c r="AS21" s="45">
        <f t="shared" si="0"/>
        <v>-1.4269575041279237</v>
      </c>
      <c r="AT21" s="45">
        <f t="shared" si="0"/>
        <v>1.874465633247846</v>
      </c>
      <c r="AU21" s="45">
        <f t="shared" si="1"/>
        <v>-1.5423283445675784</v>
      </c>
      <c r="AV21" s="45">
        <f t="shared" si="1"/>
        <v>2.2087244616234125</v>
      </c>
      <c r="AW21" s="45">
        <f t="shared" si="1"/>
        <v>3.1555419667049778</v>
      </c>
      <c r="AX21" s="45">
        <f t="shared" si="1"/>
        <v>5.2871378320383355</v>
      </c>
      <c r="AY21" s="45">
        <f t="shared" si="1"/>
        <v>4.174625910785501</v>
      </c>
      <c r="AZ21" s="45" t="str">
        <f t="shared" si="1"/>
        <v/>
      </c>
      <c r="BA21" s="45" t="str">
        <f t="shared" si="1"/>
        <v/>
      </c>
      <c r="BB21" s="45" t="str">
        <f t="shared" si="1"/>
        <v/>
      </c>
      <c r="BC21" s="32"/>
      <c r="BD21" s="39">
        <f t="shared" si="2"/>
        <v>35703</v>
      </c>
      <c r="BE21" s="44">
        <f>IF(AND(ISNUMBER(C20),ISNUMBER(C21)),INDEX('Country weights'!$B$6:$FB$133,MATCH(Goods!$BD21,'Country weights'!$A$6:$A$133,0),MATCH(Goods!BE$1,'Country weights'!$B$3:$FB$3,0)),"")</f>
        <v>0.22136867188273271</v>
      </c>
      <c r="BF21" s="44">
        <f>IF(AND(ISNUMBER(D20),ISNUMBER(D21)),INDEX('Country weights'!$B$6:$FB$133,MATCH(Goods!$BD21,'Country weights'!$A$6:$A$133,0),MATCH(Goods!BF$1,'Country weights'!$B$3:$FB$3,0)),"")</f>
        <v>8.2476050098497303E-2</v>
      </c>
      <c r="BG21" s="44">
        <f>IF(AND(ISNUMBER(E20),ISNUMBER(E21)),INDEX('Country weights'!$B$6:$FB$133,MATCH(Goods!$BD21,'Country weights'!$A$6:$A$133,0),MATCH(Goods!BG$1,'Country weights'!$B$3:$FB$3,0)),"")</f>
        <v>8.9342258931518981E-2</v>
      </c>
      <c r="BH21" s="44">
        <f>IF(AND(ISNUMBER(F20),ISNUMBER(F21)),INDEX('Country weights'!$B$6:$FB$133,MATCH(Goods!$BD21,'Country weights'!$A$6:$A$133,0),MATCH(Goods!BH$1,'Country weights'!$B$3:$FB$3,0)),"")</f>
        <v>4.9720665649394064E-2</v>
      </c>
      <c r="BI21" s="44">
        <f>IF(AND(ISNUMBER(G20),ISNUMBER(G21)),INDEX('Country weights'!$B$6:$FB$133,MATCH(Goods!$BD21,'Country weights'!$A$6:$A$133,0),MATCH(Goods!BI$1,'Country weights'!$B$3:$FB$3,0)),"")</f>
        <v>3.8507384868374591E-3</v>
      </c>
      <c r="BJ21" s="44">
        <f>IF(AND(ISNUMBER(H20),ISNUMBER(H21)),INDEX('Country weights'!$B$6:$FB$133,MATCH(Goods!$BD21,'Country weights'!$A$6:$A$133,0),MATCH(Goods!BJ$1,'Country weights'!$B$3:$FB$3,0)),"")</f>
        <v>1.7408385607920983E-2</v>
      </c>
      <c r="BK21" s="44" t="str">
        <f>IF(AND(ISNUMBER(I20),ISNUMBER(I21)),INDEX('Country weights'!$B$6:$FB$133,MATCH(Goods!$BD21,'Country weights'!$A$6:$A$133,0),MATCH(Goods!BK$1,'Country weights'!$B$3:$FB$3,0)),"")</f>
        <v/>
      </c>
      <c r="BL21" s="44">
        <f>IF(AND(ISNUMBER(J20),ISNUMBER(J21)),INDEX('Country weights'!$B$6:$FB$133,MATCH(Goods!$BD21,'Country weights'!$A$6:$A$133,0),MATCH(Goods!BL$1,'Country weights'!$B$3:$FB$3,0)),"")</f>
        <v>4.8918468544713939E-3</v>
      </c>
      <c r="BM21" s="44">
        <f>IF(AND(ISNUMBER(K20),ISNUMBER(K21)),INDEX('Country weights'!$B$6:$FB$133,MATCH(Goods!$BD21,'Country weights'!$A$6:$A$133,0),MATCH(Goods!BM$1,'Country weights'!$B$3:$FB$3,0)),"")</f>
        <v>2.5835916675605301E-2</v>
      </c>
      <c r="BN21" s="44">
        <f>IF(AND(ISNUMBER(L20),ISNUMBER(L21)),INDEX('Country weights'!$B$6:$FB$133,MATCH(Goods!$BD21,'Country weights'!$A$6:$A$133,0),MATCH(Goods!BN$1,'Country weights'!$B$3:$FB$3,0)),"")</f>
        <v>1.407134142990265E-3</v>
      </c>
      <c r="BO21" s="44">
        <f>IF(AND(ISNUMBER(M20),ISNUMBER(M21)),INDEX('Country weights'!$B$6:$FB$133,MATCH(Goods!$BD21,'Country weights'!$A$6:$A$133,0),MATCH(Goods!BO$1,'Country weights'!$B$3:$FB$3,0)),"")</f>
        <v>5.8346328495966762E-3</v>
      </c>
      <c r="BP21" s="44">
        <f>IF(AND(ISNUMBER(N20),ISNUMBER(N21)),INDEX('Country weights'!$B$6:$FB$133,MATCH(Goods!$BD21,'Country weights'!$A$6:$A$133,0),MATCH(Goods!BP$1,'Country weights'!$B$3:$FB$3,0)),"")</f>
        <v>4.4941424225764665E-3</v>
      </c>
      <c r="BQ21" s="44">
        <f>IF(AND(ISNUMBER(O20),ISNUMBER(O21)),INDEX('Country weights'!$B$6:$FB$133,MATCH(Goods!$BD21,'Country weights'!$A$6:$A$133,0),MATCH(Goods!BQ$1,'Country weights'!$B$3:$FB$3,0)),"")</f>
        <v>2.0058270203748485E-3</v>
      </c>
      <c r="BR21" s="44">
        <f>IF(AND(ISNUMBER(P20),ISNUMBER(P21)),INDEX('Country weights'!$B$6:$FB$133,MATCH(Goods!$BD21,'Country weights'!$A$6:$A$133,0),MATCH(Goods!BR$1,'Country weights'!$B$3:$FB$3,0)),"")</f>
        <v>1.7779291859507492E-2</v>
      </c>
      <c r="BS21" s="44">
        <f>IF(AND(ISNUMBER(Q20),ISNUMBER(Q21)),INDEX('Country weights'!$B$6:$FB$133,MATCH(Goods!$BD21,'Country weights'!$A$6:$A$133,0),MATCH(Goods!BS$1,'Country weights'!$B$3:$FB$3,0)),"")</f>
        <v>1.217291945136696E-2</v>
      </c>
      <c r="BT21" s="44">
        <f>IF(AND(ISNUMBER(R20),ISNUMBER(R21)),INDEX('Country weights'!$B$6:$FB$133,MATCH(Goods!$BD21,'Country weights'!$A$6:$A$133,0),MATCH(Goods!BT$1,'Country weights'!$B$3:$FB$3,0)),"")</f>
        <v>1.0866123094324621E-2</v>
      </c>
      <c r="BU21" s="44">
        <f>IF(AND(ISNUMBER(S20),ISNUMBER(S21)),INDEX('Country weights'!$B$6:$FB$133,MATCH(Goods!$BD21,'Country weights'!$A$6:$A$133,0),MATCH(Goods!BU$1,'Country weights'!$B$3:$FB$3,0)),"")</f>
        <v>1.8700066221590358E-2</v>
      </c>
      <c r="BV21" s="44">
        <f>IF(AND(ISNUMBER(T20),ISNUMBER(T21)),INDEX('Country weights'!$B$6:$FB$133,MATCH(Goods!$BD21,'Country weights'!$A$6:$A$133,0),MATCH(Goods!BV$1,'Country weights'!$B$3:$FB$3,0)),"")</f>
        <v>9.7070720877866883E-3</v>
      </c>
      <c r="BW21" s="44">
        <f>IF(AND(ISNUMBER(U20),ISNUMBER(U21)),INDEX('Country weights'!$B$6:$FB$133,MATCH(Goods!$BD21,'Country weights'!$A$6:$A$133,0),MATCH(Goods!BW$1,'Country weights'!$B$3:$FB$3,0)),"")</f>
        <v>4.3480432213266487E-2</v>
      </c>
      <c r="BX21" s="44">
        <f>IF(AND(ISNUMBER(V20),ISNUMBER(V21)),INDEX('Country weights'!$B$6:$FB$133,MATCH(Goods!$BD21,'Country weights'!$A$6:$A$133,0),MATCH(Goods!BX$1,'Country weights'!$B$3:$FB$3,0)),"")</f>
        <v>3.5353044997098446E-2</v>
      </c>
      <c r="BY21" s="44">
        <f>IF(AND(ISNUMBER(W20),ISNUMBER(W21)),INDEX('Country weights'!$B$6:$FB$133,MATCH(Goods!$BD21,'Country weights'!$A$6:$A$133,0),MATCH(Goods!BY$1,'Country weights'!$B$3:$FB$3,0)),"")</f>
        <v>3.2448930447190272E-2</v>
      </c>
      <c r="BZ21" s="44">
        <f>IF(AND(ISNUMBER(X20),ISNUMBER(X21)),INDEX('Country weights'!$B$6:$FB$133,MATCH(Goods!$BD21,'Country weights'!$A$6:$A$133,0),MATCH(Goods!BZ$1,'Country weights'!$B$3:$FB$3,0)),"")</f>
        <v>2.837896995286316E-2</v>
      </c>
      <c r="CA21" s="44" t="str">
        <f>IF(AND(ISNUMBER(Y20),ISNUMBER(Y21)),INDEX('Country weights'!$B$6:$FB$133,MATCH(Goods!$BD21,'Country weights'!$A$6:$A$133,0),MATCH(Goods!CA$1,'Country weights'!$B$3:$FB$3,0)),"")</f>
        <v/>
      </c>
      <c r="CB21" s="44" t="str">
        <f>IF(AND(ISNUMBER(Z20),ISNUMBER(Z21)),INDEX('Country weights'!$B$6:$FB$133,MATCH(Goods!$BD21,'Country weights'!$A$6:$A$133,0),MATCH(Goods!CB$1,'Country weights'!$B$3:$FB$3,0)),"")</f>
        <v/>
      </c>
      <c r="CC21" s="44" t="str">
        <f>IF(AND(ISNUMBER(AA20),ISNUMBER(AA21)),INDEX('Country weights'!$B$6:$FB$133,MATCH(Goods!$BD21,'Country weights'!$A$6:$A$133,0),MATCH(Goods!CC$1,'Country weights'!$B$3:$FB$3,0)),"")</f>
        <v/>
      </c>
      <c r="CD21" s="46">
        <f t="shared" si="11"/>
        <v>0.71752312094751103</v>
      </c>
      <c r="CF21" s="39">
        <f t="shared" si="3"/>
        <v>35703</v>
      </c>
      <c r="CG21" s="45">
        <f t="shared" si="12"/>
        <v>0.30851782391403454</v>
      </c>
      <c r="CH21" s="45">
        <f t="shared" si="4"/>
        <v>0.11494549470348102</v>
      </c>
      <c r="CI21" s="45">
        <f t="shared" si="4"/>
        <v>0.12451481537422769</v>
      </c>
      <c r="CJ21" s="45">
        <f t="shared" si="4"/>
        <v>6.929486200212813E-2</v>
      </c>
      <c r="CK21" s="45">
        <f t="shared" si="4"/>
        <v>5.3667099699204702E-3</v>
      </c>
      <c r="CL21" s="45">
        <f t="shared" si="4"/>
        <v>2.4261776519386137E-2</v>
      </c>
      <c r="CM21" s="45" t="str">
        <f t="shared" si="4"/>
        <v/>
      </c>
      <c r="CN21" s="45">
        <f t="shared" si="4"/>
        <v>6.8176853283996785E-3</v>
      </c>
      <c r="CO21" s="45">
        <f t="shared" si="4"/>
        <v>3.6007085934022853E-2</v>
      </c>
      <c r="CP21" s="45">
        <f t="shared" si="4"/>
        <v>1.9610993735394919E-3</v>
      </c>
      <c r="CQ21" s="45">
        <f t="shared" si="4"/>
        <v>8.131630437067822E-3</v>
      </c>
      <c r="CR21" s="45">
        <f t="shared" si="4"/>
        <v>6.2634112983590206E-3</v>
      </c>
      <c r="CS21" s="45">
        <f t="shared" si="4"/>
        <v>2.7954876460651095E-3</v>
      </c>
      <c r="CT21" s="45">
        <f t="shared" si="4"/>
        <v>2.4778702372725493E-2</v>
      </c>
      <c r="CU21" s="45">
        <f t="shared" si="4"/>
        <v>1.696519470381979E-2</v>
      </c>
      <c r="CV21" s="45">
        <f t="shared" si="4"/>
        <v>1.5143934428169473E-2</v>
      </c>
      <c r="CW21" s="45">
        <f t="shared" si="4"/>
        <v>2.6061970235741468E-2</v>
      </c>
      <c r="CX21" s="45">
        <f t="shared" si="5"/>
        <v>1.3528584382017133E-2</v>
      </c>
      <c r="CY21" s="45">
        <f t="shared" si="5"/>
        <v>6.0597952796070539E-2</v>
      </c>
      <c r="CZ21" s="45">
        <f t="shared" si="5"/>
        <v>4.9270948858642603E-2</v>
      </c>
      <c r="DA21" s="45">
        <f t="shared" si="5"/>
        <v>4.5223532872836869E-2</v>
      </c>
      <c r="DB21" s="45">
        <f t="shared" si="5"/>
        <v>3.9551296849344546E-2</v>
      </c>
      <c r="DC21" s="45" t="str">
        <f t="shared" si="5"/>
        <v/>
      </c>
      <c r="DD21" s="45" t="str">
        <f t="shared" si="5"/>
        <v/>
      </c>
      <c r="DE21" s="45" t="str">
        <f t="shared" si="5"/>
        <v/>
      </c>
      <c r="DF21" s="46">
        <f t="shared" si="13"/>
        <v>0.99999999999999956</v>
      </c>
      <c r="DG21" s="47">
        <f>SUMPRODUCT(AD21:BB21,CG21:DE21,'Sector weights'!B8:Z8)</f>
        <v>2.580317382624576</v>
      </c>
      <c r="DI21" s="45">
        <f>IF(AND(ISNUMBER(C20),ISNUMBER(C21)),CG21*'Sector weights'!AB8,"")</f>
        <v>6.1010952962861242E-2</v>
      </c>
      <c r="DJ21" s="45">
        <f>IF(AND(ISNUMBER(D20),ISNUMBER(D21)),CH21*'Sector weights'!AC8,"")</f>
        <v>3.0558270046041683E-2</v>
      </c>
      <c r="DK21" s="45">
        <f>IF(AND(ISNUMBER(E20),ISNUMBER(E21)),CI21*'Sector weights'!AD8,"")</f>
        <v>3.4287605494919673E-2</v>
      </c>
      <c r="DL21" s="45">
        <f>IF(AND(ISNUMBER(F20),ISNUMBER(F21)),CJ21*'Sector weights'!AE8,"")</f>
        <v>1.2705640161059345E-2</v>
      </c>
      <c r="DM21" s="45">
        <f>IF(AND(ISNUMBER(G20),ISNUMBER(G21)),CK21*'Sector weights'!AF8,"")</f>
        <v>1.3467001503836462E-3</v>
      </c>
      <c r="DN21" s="45">
        <f>IF(AND(ISNUMBER(H20),ISNUMBER(H21)),CL21*'Sector weights'!AG8,"")</f>
        <v>7.7529504158558573E-3</v>
      </c>
      <c r="DO21" s="45" t="str">
        <f>IF(AND(ISNUMBER(I20),ISNUMBER(I21)),CM21*'Sector weights'!AH8,"")</f>
        <v/>
      </c>
      <c r="DP21" s="45">
        <f>IF(AND(ISNUMBER(J20),ISNUMBER(J21)),CN21*'Sector weights'!AI8,"")</f>
        <v>1.0918353866347511E-3</v>
      </c>
      <c r="DQ21" s="45">
        <f>IF(AND(ISNUMBER(K20),ISNUMBER(K21)),CO21*'Sector weights'!AJ8,"")</f>
        <v>2.7925021150201502E-3</v>
      </c>
      <c r="DR21" s="45">
        <f>IF(AND(ISNUMBER(L20),ISNUMBER(L21)),CP21*'Sector weights'!AK8,"")</f>
        <v>1.0722493435103709E-3</v>
      </c>
      <c r="DS21" s="45">
        <f>IF(AND(ISNUMBER(M20),ISNUMBER(M21)),CQ21*'Sector weights'!AL8,"")</f>
        <v>1.718753316542154E-3</v>
      </c>
      <c r="DT21" s="45">
        <f>IF(AND(ISNUMBER(N20),ISNUMBER(N21)),CR21*'Sector weights'!AM8,"")</f>
        <v>1.2848824055106637E-3</v>
      </c>
      <c r="DU21" s="45">
        <f>IF(AND(ISNUMBER(O20),ISNUMBER(O21)),CS21*'Sector weights'!AN8,"")</f>
        <v>5.0100988688084379E-4</v>
      </c>
      <c r="DV21" s="45">
        <f>IF(AND(ISNUMBER(P20),ISNUMBER(P21)),CT21*'Sector weights'!AO8,"")</f>
        <v>8.0038369350611208E-3</v>
      </c>
      <c r="DW21" s="45">
        <f>IF(AND(ISNUMBER(Q20),ISNUMBER(Q21)),CU21*'Sector weights'!AP8,"")</f>
        <v>5.2005741893967027E-3</v>
      </c>
      <c r="DX21" s="45">
        <f>IF(AND(ISNUMBER(R20),ISNUMBER(R21)),CV21*'Sector weights'!AQ8,"")</f>
        <v>4.9023876944637159E-3</v>
      </c>
      <c r="DY21" s="45">
        <f>IF(AND(ISNUMBER(S20),ISNUMBER(S21)),CW21*'Sector weights'!AR8,"")</f>
        <v>5.9319277797920816E-3</v>
      </c>
      <c r="DZ21" s="45">
        <f>IF(AND(ISNUMBER(T20),ISNUMBER(T21)),CX21*'Sector weights'!AS8,"")</f>
        <v>1.2443833682928053E-3</v>
      </c>
      <c r="EA21" s="45">
        <f>IF(AND(ISNUMBER(U20),ISNUMBER(U21)),CY21*'Sector weights'!AT8,"")</f>
        <v>1.1205495985196257E-2</v>
      </c>
      <c r="EB21" s="45">
        <f>IF(AND(ISNUMBER(V20),ISNUMBER(V21)),CZ21*'Sector weights'!AU8,"")</f>
        <v>9.6516505230172678E-3</v>
      </c>
      <c r="EC21" s="45">
        <f>IF(AND(ISNUMBER(W20),ISNUMBER(W21)),DA21*'Sector weights'!AV8,"")</f>
        <v>9.1178754276350412E-3</v>
      </c>
      <c r="ED21" s="45">
        <f>IF(AND(ISNUMBER(X20),ISNUMBER(X21)),DB21*'Sector weights'!AW8,"")</f>
        <v>6.7271087788579138E-3</v>
      </c>
      <c r="EE21" s="45" t="str">
        <f>IF(AND(ISNUMBER(Y20),ISNUMBER(Y21)),DC21*'Sector weights'!AX8,"")</f>
        <v/>
      </c>
      <c r="EF21" s="45" t="str">
        <f>IF(AND(ISNUMBER(Z20),ISNUMBER(Z21)),DD21*'Sector weights'!AY8,"")</f>
        <v/>
      </c>
      <c r="EG21" s="45" t="str">
        <f>IF(AND(ISNUMBER(AA20),ISNUMBER(AA21)),DE21*'Sector weights'!AZ8,"")</f>
        <v/>
      </c>
      <c r="EH21" s="46">
        <f t="shared" si="14"/>
        <v>0.21810859236693333</v>
      </c>
      <c r="EI21" s="47">
        <f t="shared" si="15"/>
        <v>0.67252335561759369</v>
      </c>
      <c r="EK21" s="39">
        <f t="shared" si="6"/>
        <v>35703</v>
      </c>
      <c r="EL21" s="45">
        <f t="shared" si="16"/>
        <v>0.27972741605805207</v>
      </c>
      <c r="EM21" s="45">
        <f t="shared" si="7"/>
        <v>0.14010575977049181</v>
      </c>
      <c r="EN21" s="45">
        <f t="shared" si="7"/>
        <v>0.15720428582307377</v>
      </c>
      <c r="EO21" s="45">
        <f t="shared" si="7"/>
        <v>5.8253735092123782E-2</v>
      </c>
      <c r="EP21" s="45">
        <f t="shared" si="7"/>
        <v>6.1744479470943331E-3</v>
      </c>
      <c r="EQ21" s="45">
        <f t="shared" si="7"/>
        <v>3.5546286057418316E-2</v>
      </c>
      <c r="ER21" s="45" t="str">
        <f t="shared" si="7"/>
        <v/>
      </c>
      <c r="ES21" s="45">
        <f t="shared" si="7"/>
        <v>5.0059256024077682E-3</v>
      </c>
      <c r="ET21" s="45">
        <f t="shared" si="7"/>
        <v>1.2803265037455313E-2</v>
      </c>
      <c r="EU21" s="45">
        <f t="shared" si="7"/>
        <v>4.9161260997296263E-3</v>
      </c>
      <c r="EV21" s="45">
        <f t="shared" si="7"/>
        <v>7.8802641284788193E-3</v>
      </c>
      <c r="EW21" s="45">
        <f t="shared" si="7"/>
        <v>5.8910214933167396E-3</v>
      </c>
      <c r="EX21" s="45">
        <f t="shared" si="7"/>
        <v>2.2970662523830038E-3</v>
      </c>
      <c r="EY21" s="45">
        <f t="shared" si="7"/>
        <v>3.6696568659688227E-2</v>
      </c>
      <c r="EZ21" s="45">
        <f t="shared" si="7"/>
        <v>2.3843967507009334E-2</v>
      </c>
      <c r="FA21" s="45">
        <f t="shared" si="7"/>
        <v>2.2476820565675931E-2</v>
      </c>
      <c r="FB21" s="45">
        <f t="shared" si="7"/>
        <v>2.7197130179138235E-2</v>
      </c>
      <c r="FC21" s="45">
        <f t="shared" si="8"/>
        <v>5.7053385874836441E-3</v>
      </c>
      <c r="FD21" s="45">
        <f t="shared" si="8"/>
        <v>5.1375765913636157E-2</v>
      </c>
      <c r="FE21" s="45">
        <f t="shared" si="8"/>
        <v>4.4251583205763334E-2</v>
      </c>
      <c r="FF21" s="45">
        <f t="shared" si="8"/>
        <v>4.1804292663058649E-2</v>
      </c>
      <c r="FG21" s="45">
        <f t="shared" si="8"/>
        <v>3.0842933356520927E-2</v>
      </c>
      <c r="FH21" s="45" t="str">
        <f t="shared" si="8"/>
        <v/>
      </c>
      <c r="FI21" s="45" t="str">
        <f t="shared" si="8"/>
        <v/>
      </c>
      <c r="FJ21" s="45" t="str">
        <f t="shared" si="8"/>
        <v/>
      </c>
      <c r="FK21" s="46">
        <f t="shared" si="17"/>
        <v>0.99999999999999967</v>
      </c>
      <c r="FL21" s="47">
        <f t="shared" si="18"/>
        <v>3.0834335700364299</v>
      </c>
    </row>
    <row r="22" spans="1:168" x14ac:dyDescent="0.2">
      <c r="A22" t="s">
        <v>771</v>
      </c>
      <c r="B22" s="11">
        <v>35795</v>
      </c>
      <c r="C22" s="2">
        <v>253.3</v>
      </c>
      <c r="D22" s="3">
        <v>25512</v>
      </c>
      <c r="E22" s="9">
        <v>15897.9</v>
      </c>
      <c r="F22" s="3">
        <v>67242</v>
      </c>
      <c r="G22" s="3">
        <v>2341</v>
      </c>
      <c r="H22" s="2">
        <v>12406</v>
      </c>
      <c r="I22" s="2" t="e">
        <v>#N/A</v>
      </c>
      <c r="J22" s="2">
        <v>685204.5</v>
      </c>
      <c r="K22" s="2">
        <v>65074.7</v>
      </c>
      <c r="L22" s="9">
        <v>3179.4070000000002</v>
      </c>
      <c r="M22" s="3">
        <v>44720</v>
      </c>
      <c r="N22" s="9">
        <v>337.36099999999999</v>
      </c>
      <c r="O22" s="2">
        <v>2445.1999999999998</v>
      </c>
      <c r="P22" s="2">
        <v>6879.8</v>
      </c>
      <c r="Q22" s="3">
        <v>35761</v>
      </c>
      <c r="R22" s="3">
        <v>58172</v>
      </c>
      <c r="S22" s="2">
        <v>11203.4</v>
      </c>
      <c r="T22" s="2">
        <v>9171.4</v>
      </c>
      <c r="U22" s="3">
        <v>106092</v>
      </c>
      <c r="V22" s="2">
        <v>7896.3</v>
      </c>
      <c r="W22" s="2">
        <v>10917.2</v>
      </c>
      <c r="X22" s="3">
        <v>195836.41417413249</v>
      </c>
      <c r="Y22" s="2" t="e">
        <v>#N/A</v>
      </c>
      <c r="Z22" s="3" t="e">
        <v>#N/A</v>
      </c>
      <c r="AA22" s="3" t="e">
        <v>#N/A</v>
      </c>
      <c r="AC22" s="43">
        <f t="shared" si="9"/>
        <v>35795</v>
      </c>
      <c r="AD22" s="45">
        <f t="shared" si="10"/>
        <v>1.7269076305221009</v>
      </c>
      <c r="AE22" s="45">
        <f t="shared" si="0"/>
        <v>-2.0953258116509277</v>
      </c>
      <c r="AF22" s="45">
        <f t="shared" si="0"/>
        <v>-1.4603154926085549</v>
      </c>
      <c r="AG22" s="45">
        <f t="shared" si="0"/>
        <v>-0.96032049960231847</v>
      </c>
      <c r="AH22" s="45">
        <f t="shared" si="0"/>
        <v>7.5333027101515793</v>
      </c>
      <c r="AI22" s="45">
        <f t="shared" si="0"/>
        <v>0.68987906825743739</v>
      </c>
      <c r="AJ22" s="45" t="str">
        <f t="shared" si="0"/>
        <v/>
      </c>
      <c r="AK22" s="45">
        <f t="shared" si="0"/>
        <v>2.7195465978196331</v>
      </c>
      <c r="AL22" s="45">
        <f t="shared" si="0"/>
        <v>3.431740299703101</v>
      </c>
      <c r="AM22" s="45">
        <f t="shared" si="0"/>
        <v>1.0878830570226317</v>
      </c>
      <c r="AN22" s="45">
        <f t="shared" si="0"/>
        <v>-4.0260966606575632</v>
      </c>
      <c r="AO22" s="45">
        <f t="shared" si="0"/>
        <v>-5.2021220993947352</v>
      </c>
      <c r="AP22" s="45">
        <f t="shared" si="0"/>
        <v>0.56757423706506049</v>
      </c>
      <c r="AQ22" s="45">
        <f t="shared" si="0"/>
        <v>0.84873715533795302</v>
      </c>
      <c r="AR22" s="45">
        <f t="shared" si="0"/>
        <v>1.6486171513032666</v>
      </c>
      <c r="AS22" s="45">
        <f t="shared" si="0"/>
        <v>2.5707938075254733</v>
      </c>
      <c r="AT22" s="45">
        <f t="shared" si="0"/>
        <v>2.201220569051543</v>
      </c>
      <c r="AU22" s="45">
        <f t="shared" si="1"/>
        <v>52.030633557669972</v>
      </c>
      <c r="AV22" s="45">
        <f t="shared" si="1"/>
        <v>0.55446558048282135</v>
      </c>
      <c r="AW22" s="45">
        <f t="shared" si="1"/>
        <v>-19.295394615809169</v>
      </c>
      <c r="AX22" s="45">
        <f t="shared" si="1"/>
        <v>1.5978781815643828</v>
      </c>
      <c r="AY22" s="45">
        <f t="shared" si="1"/>
        <v>5.4803217620672973</v>
      </c>
      <c r="AZ22" s="45" t="str">
        <f t="shared" si="1"/>
        <v/>
      </c>
      <c r="BA22" s="45" t="str">
        <f t="shared" si="1"/>
        <v/>
      </c>
      <c r="BB22" s="45" t="str">
        <f t="shared" si="1"/>
        <v/>
      </c>
      <c r="BC22" s="32"/>
      <c r="BD22" s="39">
        <f t="shared" si="2"/>
        <v>35795</v>
      </c>
      <c r="BE22" s="44">
        <f>IF(AND(ISNUMBER(C21),ISNUMBER(C22)),INDEX('Country weights'!$B$6:$FB$133,MATCH(Goods!$BD22,'Country weights'!$A$6:$A$133,0),MATCH(Goods!BE$1,'Country weights'!$B$3:$FB$3,0)),"")</f>
        <v>0.22136867188273271</v>
      </c>
      <c r="BF22" s="44">
        <f>IF(AND(ISNUMBER(D21),ISNUMBER(D22)),INDEX('Country weights'!$B$6:$FB$133,MATCH(Goods!$BD22,'Country weights'!$A$6:$A$133,0),MATCH(Goods!BF$1,'Country weights'!$B$3:$FB$3,0)),"")</f>
        <v>8.2476050098497303E-2</v>
      </c>
      <c r="BG22" s="44">
        <f>IF(AND(ISNUMBER(E21),ISNUMBER(E22)),INDEX('Country weights'!$B$6:$FB$133,MATCH(Goods!$BD22,'Country weights'!$A$6:$A$133,0),MATCH(Goods!BG$1,'Country weights'!$B$3:$FB$3,0)),"")</f>
        <v>8.9342258931518981E-2</v>
      </c>
      <c r="BH22" s="44">
        <f>IF(AND(ISNUMBER(F21),ISNUMBER(F22)),INDEX('Country weights'!$B$6:$FB$133,MATCH(Goods!$BD22,'Country weights'!$A$6:$A$133,0),MATCH(Goods!BH$1,'Country weights'!$B$3:$FB$3,0)),"")</f>
        <v>4.9720665649394064E-2</v>
      </c>
      <c r="BI22" s="44">
        <f>IF(AND(ISNUMBER(G21),ISNUMBER(G22)),INDEX('Country weights'!$B$6:$FB$133,MATCH(Goods!$BD22,'Country weights'!$A$6:$A$133,0),MATCH(Goods!BI$1,'Country weights'!$B$3:$FB$3,0)),"")</f>
        <v>3.8507384868374591E-3</v>
      </c>
      <c r="BJ22" s="44">
        <f>IF(AND(ISNUMBER(H21),ISNUMBER(H22)),INDEX('Country weights'!$B$6:$FB$133,MATCH(Goods!$BD22,'Country weights'!$A$6:$A$133,0),MATCH(Goods!BJ$1,'Country weights'!$B$3:$FB$3,0)),"")</f>
        <v>1.7408385607920983E-2</v>
      </c>
      <c r="BK22" s="44" t="str">
        <f>IF(AND(ISNUMBER(I21),ISNUMBER(I22)),INDEX('Country weights'!$B$6:$FB$133,MATCH(Goods!$BD22,'Country weights'!$A$6:$A$133,0),MATCH(Goods!BK$1,'Country weights'!$B$3:$FB$3,0)),"")</f>
        <v/>
      </c>
      <c r="BL22" s="44">
        <f>IF(AND(ISNUMBER(J21),ISNUMBER(J22)),INDEX('Country weights'!$B$6:$FB$133,MATCH(Goods!$BD22,'Country weights'!$A$6:$A$133,0),MATCH(Goods!BL$1,'Country weights'!$B$3:$FB$3,0)),"")</f>
        <v>4.8918468544713939E-3</v>
      </c>
      <c r="BM22" s="44">
        <f>IF(AND(ISNUMBER(K21),ISNUMBER(K22)),INDEX('Country weights'!$B$6:$FB$133,MATCH(Goods!$BD22,'Country weights'!$A$6:$A$133,0),MATCH(Goods!BM$1,'Country weights'!$B$3:$FB$3,0)),"")</f>
        <v>2.5835916675605301E-2</v>
      </c>
      <c r="BN22" s="44">
        <f>IF(AND(ISNUMBER(L21),ISNUMBER(L22)),INDEX('Country weights'!$B$6:$FB$133,MATCH(Goods!$BD22,'Country weights'!$A$6:$A$133,0),MATCH(Goods!BN$1,'Country weights'!$B$3:$FB$3,0)),"")</f>
        <v>1.407134142990265E-3</v>
      </c>
      <c r="BO22" s="44">
        <f>IF(AND(ISNUMBER(M21),ISNUMBER(M22)),INDEX('Country weights'!$B$6:$FB$133,MATCH(Goods!$BD22,'Country weights'!$A$6:$A$133,0),MATCH(Goods!BO$1,'Country weights'!$B$3:$FB$3,0)),"")</f>
        <v>5.8346328495966762E-3</v>
      </c>
      <c r="BP22" s="44">
        <f>IF(AND(ISNUMBER(N21),ISNUMBER(N22)),INDEX('Country weights'!$B$6:$FB$133,MATCH(Goods!$BD22,'Country weights'!$A$6:$A$133,0),MATCH(Goods!BP$1,'Country weights'!$B$3:$FB$3,0)),"")</f>
        <v>4.4941424225764665E-3</v>
      </c>
      <c r="BQ22" s="44">
        <f>IF(AND(ISNUMBER(O21),ISNUMBER(O22)),INDEX('Country weights'!$B$6:$FB$133,MATCH(Goods!$BD22,'Country weights'!$A$6:$A$133,0),MATCH(Goods!BQ$1,'Country weights'!$B$3:$FB$3,0)),"")</f>
        <v>2.0058270203748485E-3</v>
      </c>
      <c r="BR22" s="44">
        <f>IF(AND(ISNUMBER(P21),ISNUMBER(P22)),INDEX('Country weights'!$B$6:$FB$133,MATCH(Goods!$BD22,'Country weights'!$A$6:$A$133,0),MATCH(Goods!BR$1,'Country weights'!$B$3:$FB$3,0)),"")</f>
        <v>1.7779291859507492E-2</v>
      </c>
      <c r="BS22" s="44">
        <f>IF(AND(ISNUMBER(Q21),ISNUMBER(Q22)),INDEX('Country weights'!$B$6:$FB$133,MATCH(Goods!$BD22,'Country weights'!$A$6:$A$133,0),MATCH(Goods!BS$1,'Country weights'!$B$3:$FB$3,0)),"")</f>
        <v>1.217291945136696E-2</v>
      </c>
      <c r="BT22" s="44">
        <f>IF(AND(ISNUMBER(R21),ISNUMBER(R22)),INDEX('Country weights'!$B$6:$FB$133,MATCH(Goods!$BD22,'Country weights'!$A$6:$A$133,0),MATCH(Goods!BT$1,'Country weights'!$B$3:$FB$3,0)),"")</f>
        <v>1.0866123094324621E-2</v>
      </c>
      <c r="BU22" s="44">
        <f>IF(AND(ISNUMBER(S21),ISNUMBER(S22)),INDEX('Country weights'!$B$6:$FB$133,MATCH(Goods!$BD22,'Country weights'!$A$6:$A$133,0),MATCH(Goods!BU$1,'Country weights'!$B$3:$FB$3,0)),"")</f>
        <v>1.8700066221590358E-2</v>
      </c>
      <c r="BV22" s="44">
        <f>IF(AND(ISNUMBER(T21),ISNUMBER(T22)),INDEX('Country weights'!$B$6:$FB$133,MATCH(Goods!$BD22,'Country weights'!$A$6:$A$133,0),MATCH(Goods!BV$1,'Country weights'!$B$3:$FB$3,0)),"")</f>
        <v>9.7070720877866883E-3</v>
      </c>
      <c r="BW22" s="44">
        <f>IF(AND(ISNUMBER(U21),ISNUMBER(U22)),INDEX('Country weights'!$B$6:$FB$133,MATCH(Goods!$BD22,'Country weights'!$A$6:$A$133,0),MATCH(Goods!BW$1,'Country weights'!$B$3:$FB$3,0)),"")</f>
        <v>4.3480432213266487E-2</v>
      </c>
      <c r="BX22" s="44">
        <f>IF(AND(ISNUMBER(V21),ISNUMBER(V22)),INDEX('Country weights'!$B$6:$FB$133,MATCH(Goods!$BD22,'Country weights'!$A$6:$A$133,0),MATCH(Goods!BX$1,'Country weights'!$B$3:$FB$3,0)),"")</f>
        <v>3.5353044997098446E-2</v>
      </c>
      <c r="BY22" s="44">
        <f>IF(AND(ISNUMBER(W21),ISNUMBER(W22)),INDEX('Country weights'!$B$6:$FB$133,MATCH(Goods!$BD22,'Country weights'!$A$6:$A$133,0),MATCH(Goods!BY$1,'Country weights'!$B$3:$FB$3,0)),"")</f>
        <v>3.2448930447190272E-2</v>
      </c>
      <c r="BZ22" s="44">
        <f>IF(AND(ISNUMBER(X21),ISNUMBER(X22)),INDEX('Country weights'!$B$6:$FB$133,MATCH(Goods!$BD22,'Country weights'!$A$6:$A$133,0),MATCH(Goods!BZ$1,'Country weights'!$B$3:$FB$3,0)),"")</f>
        <v>2.837896995286316E-2</v>
      </c>
      <c r="CA22" s="44" t="str">
        <f>IF(AND(ISNUMBER(Y21),ISNUMBER(Y22)),INDEX('Country weights'!$B$6:$FB$133,MATCH(Goods!$BD22,'Country weights'!$A$6:$A$133,0),MATCH(Goods!CA$1,'Country weights'!$B$3:$FB$3,0)),"")</f>
        <v/>
      </c>
      <c r="CB22" s="44" t="str">
        <f>IF(AND(ISNUMBER(Z21),ISNUMBER(Z22)),INDEX('Country weights'!$B$6:$FB$133,MATCH(Goods!$BD22,'Country weights'!$A$6:$A$133,0),MATCH(Goods!CB$1,'Country weights'!$B$3:$FB$3,0)),"")</f>
        <v/>
      </c>
      <c r="CC22" s="44" t="str">
        <f>IF(AND(ISNUMBER(AA21),ISNUMBER(AA22)),INDEX('Country weights'!$B$6:$FB$133,MATCH(Goods!$BD22,'Country weights'!$A$6:$A$133,0),MATCH(Goods!CC$1,'Country weights'!$B$3:$FB$3,0)),"")</f>
        <v/>
      </c>
      <c r="CD22" s="46">
        <f t="shared" si="11"/>
        <v>0.71752312094751103</v>
      </c>
      <c r="CF22" s="39">
        <f t="shared" si="3"/>
        <v>35795</v>
      </c>
      <c r="CG22" s="45">
        <f t="shared" si="12"/>
        <v>0.30851782391403454</v>
      </c>
      <c r="CH22" s="45">
        <f t="shared" si="4"/>
        <v>0.11494549470348102</v>
      </c>
      <c r="CI22" s="45">
        <f t="shared" si="4"/>
        <v>0.12451481537422769</v>
      </c>
      <c r="CJ22" s="45">
        <f t="shared" si="4"/>
        <v>6.929486200212813E-2</v>
      </c>
      <c r="CK22" s="45">
        <f t="shared" si="4"/>
        <v>5.3667099699204702E-3</v>
      </c>
      <c r="CL22" s="45">
        <f t="shared" si="4"/>
        <v>2.4261776519386137E-2</v>
      </c>
      <c r="CM22" s="45" t="str">
        <f t="shared" si="4"/>
        <v/>
      </c>
      <c r="CN22" s="45">
        <f t="shared" si="4"/>
        <v>6.8176853283996785E-3</v>
      </c>
      <c r="CO22" s="45">
        <f t="shared" si="4"/>
        <v>3.6007085934022853E-2</v>
      </c>
      <c r="CP22" s="45">
        <f t="shared" si="4"/>
        <v>1.9610993735394919E-3</v>
      </c>
      <c r="CQ22" s="45">
        <f t="shared" si="4"/>
        <v>8.131630437067822E-3</v>
      </c>
      <c r="CR22" s="45">
        <f t="shared" si="4"/>
        <v>6.2634112983590206E-3</v>
      </c>
      <c r="CS22" s="45">
        <f t="shared" si="4"/>
        <v>2.7954876460651095E-3</v>
      </c>
      <c r="CT22" s="45">
        <f t="shared" si="4"/>
        <v>2.4778702372725493E-2</v>
      </c>
      <c r="CU22" s="45">
        <f t="shared" si="4"/>
        <v>1.696519470381979E-2</v>
      </c>
      <c r="CV22" s="45">
        <f t="shared" si="4"/>
        <v>1.5143934428169473E-2</v>
      </c>
      <c r="CW22" s="45">
        <f t="shared" si="4"/>
        <v>2.6061970235741468E-2</v>
      </c>
      <c r="CX22" s="45">
        <f t="shared" si="5"/>
        <v>1.3528584382017133E-2</v>
      </c>
      <c r="CY22" s="45">
        <f t="shared" si="5"/>
        <v>6.0597952796070539E-2</v>
      </c>
      <c r="CZ22" s="45">
        <f t="shared" si="5"/>
        <v>4.9270948858642603E-2</v>
      </c>
      <c r="DA22" s="45">
        <f t="shared" si="5"/>
        <v>4.5223532872836869E-2</v>
      </c>
      <c r="DB22" s="45">
        <f t="shared" si="5"/>
        <v>3.9551296849344546E-2</v>
      </c>
      <c r="DC22" s="45" t="str">
        <f t="shared" si="5"/>
        <v/>
      </c>
      <c r="DD22" s="45" t="str">
        <f t="shared" si="5"/>
        <v/>
      </c>
      <c r="DE22" s="45" t="str">
        <f t="shared" si="5"/>
        <v/>
      </c>
      <c r="DF22" s="46">
        <f t="shared" si="13"/>
        <v>0.99999999999999956</v>
      </c>
      <c r="DG22" s="47">
        <f>SUMPRODUCT(AD22:BB22,CG22:DE22,'Sector weights'!B9:Z9)</f>
        <v>0.43658052896746791</v>
      </c>
      <c r="DI22" s="45">
        <f>IF(AND(ISNUMBER(C21),ISNUMBER(C22)),CG22*'Sector weights'!AB9,"")</f>
        <v>6.1148561772343075E-2</v>
      </c>
      <c r="DJ22" s="45">
        <f>IF(AND(ISNUMBER(D21),ISNUMBER(D22)),CH22*'Sector weights'!AC9,"")</f>
        <v>3.2740336677961501E-2</v>
      </c>
      <c r="DK22" s="45">
        <f>IF(AND(ISNUMBER(E21),ISNUMBER(E22)),CI22*'Sector weights'!AD9,"")</f>
        <v>3.4231872350680551E-2</v>
      </c>
      <c r="DL22" s="45">
        <f>IF(AND(ISNUMBER(F21),ISNUMBER(F22)),CJ22*'Sector weights'!AE9,"")</f>
        <v>1.257549205401649E-2</v>
      </c>
      <c r="DM22" s="45">
        <f>IF(AND(ISNUMBER(G21),ISNUMBER(G22)),CK22*'Sector weights'!AF9,"")</f>
        <v>1.5228529202967757E-3</v>
      </c>
      <c r="DN22" s="45">
        <f>IF(AND(ISNUMBER(H21),ISNUMBER(H22)),CL22*'Sector weights'!AG9,"")</f>
        <v>7.5699396919485578E-3</v>
      </c>
      <c r="DO22" s="45" t="str">
        <f>IF(AND(ISNUMBER(I21),ISNUMBER(I22)),CM22*'Sector weights'!AH9,"")</f>
        <v/>
      </c>
      <c r="DP22" s="45">
        <f>IF(AND(ISNUMBER(J21),ISNUMBER(J22)),CN22*'Sector weights'!AI9,"")</f>
        <v>1.0739692234551465E-3</v>
      </c>
      <c r="DQ22" s="45">
        <f>IF(AND(ISNUMBER(K21),ISNUMBER(K22)),CO22*'Sector weights'!AJ9,"")</f>
        <v>2.7844774887620955E-3</v>
      </c>
      <c r="DR22" s="45">
        <f>IF(AND(ISNUMBER(L21),ISNUMBER(L22)),CP22*'Sector weights'!AK9,"")</f>
        <v>1.0693154843690567E-3</v>
      </c>
      <c r="DS22" s="45">
        <f>IF(AND(ISNUMBER(M21),ISNUMBER(M22)),CQ22*'Sector weights'!AL9,"")</f>
        <v>1.7435827374724462E-3</v>
      </c>
      <c r="DT22" s="45">
        <f>IF(AND(ISNUMBER(N21),ISNUMBER(N22)),CR22*'Sector weights'!AM9,"")</f>
        <v>1.1765360692731601E-3</v>
      </c>
      <c r="DU22" s="45">
        <f>IF(AND(ISNUMBER(O21),ISNUMBER(O22)),CS22*'Sector weights'!AN9,"")</f>
        <v>5.1188395070473692E-4</v>
      </c>
      <c r="DV22" s="45">
        <f>IF(AND(ISNUMBER(P21),ISNUMBER(P22)),CT22*'Sector weights'!AO9,"")</f>
        <v>8.2389155196420545E-3</v>
      </c>
      <c r="DW22" s="45">
        <f>IF(AND(ISNUMBER(Q21),ISNUMBER(Q22)),CU22*'Sector weights'!AP9,"")</f>
        <v>5.180426817069983E-3</v>
      </c>
      <c r="DX22" s="45">
        <f>IF(AND(ISNUMBER(R21),ISNUMBER(R22)),CV22*'Sector weights'!AQ9,"")</f>
        <v>4.8139872719279173E-3</v>
      </c>
      <c r="DY22" s="45">
        <f>IF(AND(ISNUMBER(S21),ISNUMBER(S22)),CW22*'Sector weights'!AR9,"")</f>
        <v>6.1112829886076072E-3</v>
      </c>
      <c r="DZ22" s="45">
        <f>IF(AND(ISNUMBER(T21),ISNUMBER(T22)),CX22*'Sector weights'!AS9,"")</f>
        <v>1.1718144128684015E-3</v>
      </c>
      <c r="EA22" s="45">
        <f>IF(AND(ISNUMBER(U21),ISNUMBER(U22)),CY22*'Sector weights'!AT9,"")</f>
        <v>1.149150958655964E-2</v>
      </c>
      <c r="EB22" s="45">
        <f>IF(AND(ISNUMBER(V21),ISNUMBER(V22)),CZ22*'Sector weights'!AU9,"")</f>
        <v>9.6379703074408671E-3</v>
      </c>
      <c r="EC22" s="45">
        <f>IF(AND(ISNUMBER(W21),ISNUMBER(W22)),DA22*'Sector weights'!AV9,"")</f>
        <v>9.2030481635560889E-3</v>
      </c>
      <c r="ED22" s="45">
        <f>IF(AND(ISNUMBER(X21),ISNUMBER(X22)),DB22*'Sector weights'!AW9,"")</f>
        <v>6.5522298026585001E-3</v>
      </c>
      <c r="EE22" s="45" t="str">
        <f>IF(AND(ISNUMBER(Y21),ISNUMBER(Y22)),DC22*'Sector weights'!AX9,"")</f>
        <v/>
      </c>
      <c r="EF22" s="45" t="str">
        <f>IF(AND(ISNUMBER(Z21),ISNUMBER(Z22)),DD22*'Sector weights'!AY9,"")</f>
        <v/>
      </c>
      <c r="EG22" s="45" t="str">
        <f>IF(AND(ISNUMBER(AA21),ISNUMBER(AA22)),DE22*'Sector weights'!AZ9,"")</f>
        <v/>
      </c>
      <c r="EH22" s="46">
        <f t="shared" si="14"/>
        <v>0.22055000529161459</v>
      </c>
      <c r="EI22" s="47">
        <f t="shared" si="15"/>
        <v>-3.423692297972878E-2</v>
      </c>
      <c r="EK22" s="39">
        <f t="shared" si="6"/>
        <v>35795</v>
      </c>
      <c r="EL22" s="45">
        <f t="shared" si="16"/>
        <v>0.27725486422678391</v>
      </c>
      <c r="EM22" s="45">
        <f t="shared" si="7"/>
        <v>0.14844858713411377</v>
      </c>
      <c r="EN22" s="45">
        <f t="shared" si="7"/>
        <v>0.15521138757361916</v>
      </c>
      <c r="EO22" s="45">
        <f t="shared" si="7"/>
        <v>5.7018779198798851E-2</v>
      </c>
      <c r="EP22" s="45">
        <f t="shared" si="7"/>
        <v>6.9047965711142752E-3</v>
      </c>
      <c r="EQ22" s="45">
        <f t="shared" si="7"/>
        <v>3.4323008434932786E-2</v>
      </c>
      <c r="ER22" s="45" t="str">
        <f t="shared" si="7"/>
        <v/>
      </c>
      <c r="ES22" s="45">
        <f t="shared" si="7"/>
        <v>4.8695044102815953E-3</v>
      </c>
      <c r="ET22" s="45">
        <f t="shared" si="7"/>
        <v>1.2625152672657691E-2</v>
      </c>
      <c r="EU22" s="45">
        <f t="shared" si="7"/>
        <v>4.8484038028255381E-3</v>
      </c>
      <c r="EV22" s="45">
        <f t="shared" si="7"/>
        <v>7.9056118596191119E-3</v>
      </c>
      <c r="EW22" s="45">
        <f t="shared" si="7"/>
        <v>5.3345547088857522E-3</v>
      </c>
      <c r="EX22" s="45">
        <f t="shared" si="7"/>
        <v>2.3209428176069013E-3</v>
      </c>
      <c r="EY22" s="45">
        <f t="shared" si="7"/>
        <v>3.7356224538505158E-2</v>
      </c>
      <c r="EZ22" s="45">
        <f t="shared" si="7"/>
        <v>2.3488672377134354E-2</v>
      </c>
      <c r="FA22" s="45">
        <f t="shared" si="7"/>
        <v>2.1827191822384177E-2</v>
      </c>
      <c r="FB22" s="45">
        <f t="shared" si="7"/>
        <v>2.7709285159740419E-2</v>
      </c>
      <c r="FC22" s="45">
        <f t="shared" si="8"/>
        <v>5.3131461562152789E-3</v>
      </c>
      <c r="FD22" s="45">
        <f t="shared" si="8"/>
        <v>5.2103873547250157E-2</v>
      </c>
      <c r="FE22" s="45">
        <f t="shared" si="8"/>
        <v>4.3699705627743675E-2</v>
      </c>
      <c r="FF22" s="45">
        <f t="shared" si="8"/>
        <v>4.1727716811376533E-2</v>
      </c>
      <c r="FG22" s="45">
        <f t="shared" si="8"/>
        <v>2.9708590548411195E-2</v>
      </c>
      <c r="FH22" s="45" t="str">
        <f t="shared" si="8"/>
        <v/>
      </c>
      <c r="FI22" s="45" t="str">
        <f t="shared" si="8"/>
        <v/>
      </c>
      <c r="FJ22" s="45" t="str">
        <f t="shared" si="8"/>
        <v/>
      </c>
      <c r="FK22" s="46">
        <f t="shared" si="17"/>
        <v>1.0000000000000004</v>
      </c>
      <c r="FL22" s="47">
        <f t="shared" si="18"/>
        <v>-0.15523428772744843</v>
      </c>
    </row>
    <row r="23" spans="1:168" x14ac:dyDescent="0.2">
      <c r="A23" t="s">
        <v>772</v>
      </c>
      <c r="B23" s="11">
        <v>35885</v>
      </c>
      <c r="C23" s="2">
        <v>263.7</v>
      </c>
      <c r="D23" s="3">
        <v>26376</v>
      </c>
      <c r="E23" s="9">
        <v>15843.4</v>
      </c>
      <c r="F23" s="3">
        <v>68104</v>
      </c>
      <c r="G23" s="3">
        <v>2073</v>
      </c>
      <c r="H23" s="2">
        <v>12878</v>
      </c>
      <c r="I23" s="2" t="e">
        <v>#N/A</v>
      </c>
      <c r="J23" s="2">
        <v>707166.4</v>
      </c>
      <c r="K23" s="2">
        <v>63695.3</v>
      </c>
      <c r="L23" s="9">
        <v>1221.8230000000001</v>
      </c>
      <c r="M23" s="3">
        <v>49138</v>
      </c>
      <c r="N23" s="9">
        <v>355.53699999999998</v>
      </c>
      <c r="O23" s="2">
        <v>2166</v>
      </c>
      <c r="P23" s="2">
        <v>7176.1</v>
      </c>
      <c r="Q23" s="3">
        <v>35837</v>
      </c>
      <c r="R23" s="3">
        <v>59520</v>
      </c>
      <c r="S23" s="2">
        <v>11627</v>
      </c>
      <c r="T23" s="2">
        <v>8208.4</v>
      </c>
      <c r="U23" s="3">
        <v>110798</v>
      </c>
      <c r="V23" s="2">
        <v>7188.7</v>
      </c>
      <c r="W23" s="2">
        <v>10628.3</v>
      </c>
      <c r="X23" s="3">
        <v>199920.03176553626</v>
      </c>
      <c r="Y23" s="2" t="e">
        <v>#N/A</v>
      </c>
      <c r="Z23" s="3" t="e">
        <v>#N/A</v>
      </c>
      <c r="AA23" s="3" t="e">
        <v>#N/A</v>
      </c>
      <c r="AC23" s="43">
        <f t="shared" si="9"/>
        <v>35885</v>
      </c>
      <c r="AD23" s="45">
        <f t="shared" si="10"/>
        <v>4.1058033951835604</v>
      </c>
      <c r="AE23" s="45">
        <f t="shared" si="0"/>
        <v>3.3866415804327366</v>
      </c>
      <c r="AF23" s="45">
        <f t="shared" si="0"/>
        <v>-0.34281257272973376</v>
      </c>
      <c r="AG23" s="45">
        <f t="shared" si="0"/>
        <v>1.2819368846851642</v>
      </c>
      <c r="AH23" s="45">
        <f t="shared" si="0"/>
        <v>-11.448099102947463</v>
      </c>
      <c r="AI23" s="45">
        <f t="shared" si="0"/>
        <v>3.8046106722553708</v>
      </c>
      <c r="AJ23" s="45" t="str">
        <f t="shared" si="0"/>
        <v/>
      </c>
      <c r="AK23" s="45">
        <f t="shared" si="0"/>
        <v>3.205159919410927</v>
      </c>
      <c r="AL23" s="45">
        <f t="shared" si="0"/>
        <v>-2.1197178012345774</v>
      </c>
      <c r="AM23" s="45">
        <f t="shared" si="0"/>
        <v>-61.570726868249338</v>
      </c>
      <c r="AN23" s="45">
        <f t="shared" si="0"/>
        <v>9.8792486583184171</v>
      </c>
      <c r="AO23" s="45">
        <f t="shared" si="0"/>
        <v>5.3877004158749742</v>
      </c>
      <c r="AP23" s="45">
        <f t="shared" si="0"/>
        <v>-11.418288892524121</v>
      </c>
      <c r="AQ23" s="45">
        <f t="shared" si="0"/>
        <v>4.3068112445129314</v>
      </c>
      <c r="AR23" s="45">
        <f t="shared" si="0"/>
        <v>0.21252202119628194</v>
      </c>
      <c r="AS23" s="45">
        <f t="shared" si="0"/>
        <v>2.3172660386440169</v>
      </c>
      <c r="AT23" s="45">
        <f t="shared" si="0"/>
        <v>3.7809950550725668</v>
      </c>
      <c r="AU23" s="45">
        <f t="shared" si="1"/>
        <v>-10.500032710382278</v>
      </c>
      <c r="AV23" s="45">
        <f t="shared" si="1"/>
        <v>4.4357727255589507</v>
      </c>
      <c r="AW23" s="45">
        <f t="shared" si="1"/>
        <v>-8.961159023846621</v>
      </c>
      <c r="AX23" s="45">
        <f t="shared" si="1"/>
        <v>-2.6462829296889478</v>
      </c>
      <c r="AY23" s="45">
        <f t="shared" si="1"/>
        <v>2.0852187314728488</v>
      </c>
      <c r="AZ23" s="45" t="str">
        <f t="shared" si="1"/>
        <v/>
      </c>
      <c r="BA23" s="45" t="str">
        <f t="shared" si="1"/>
        <v/>
      </c>
      <c r="BB23" s="45" t="str">
        <f t="shared" si="1"/>
        <v/>
      </c>
      <c r="BC23" s="32"/>
      <c r="BD23" s="39">
        <f t="shared" si="2"/>
        <v>35885</v>
      </c>
      <c r="BE23" s="44">
        <f>IF(AND(ISNUMBER(C22),ISNUMBER(C23)),INDEX('Country weights'!$B$6:$FB$133,MATCH(Goods!$BD23,'Country weights'!$A$6:$A$133,0),MATCH(Goods!BE$1,'Country weights'!$B$3:$FB$3,0)),"")</f>
        <v>0.24275151277303328</v>
      </c>
      <c r="BF23" s="44">
        <f>IF(AND(ISNUMBER(D22),ISNUMBER(D23)),INDEX('Country weights'!$B$6:$FB$133,MATCH(Goods!$BD23,'Country weights'!$A$6:$A$133,0),MATCH(Goods!BF$1,'Country weights'!$B$3:$FB$3,0)),"")</f>
        <v>8.9600099470550559E-2</v>
      </c>
      <c r="BG23" s="44">
        <f>IF(AND(ISNUMBER(E22),ISNUMBER(E23)),INDEX('Country weights'!$B$6:$FB$133,MATCH(Goods!$BD23,'Country weights'!$A$6:$A$133,0),MATCH(Goods!BG$1,'Country weights'!$B$3:$FB$3,0)),"")</f>
        <v>7.8282397024208819E-2</v>
      </c>
      <c r="BH23" s="44">
        <f>IF(AND(ISNUMBER(F22),ISNUMBER(F23)),INDEX('Country weights'!$B$6:$FB$133,MATCH(Goods!$BD23,'Country weights'!$A$6:$A$133,0),MATCH(Goods!BH$1,'Country weights'!$B$3:$FB$3,0)),"")</f>
        <v>5.2491569509787971E-2</v>
      </c>
      <c r="BI23" s="44">
        <f>IF(AND(ISNUMBER(G22),ISNUMBER(G23)),INDEX('Country weights'!$B$6:$FB$133,MATCH(Goods!$BD23,'Country weights'!$A$6:$A$133,0),MATCH(Goods!BI$1,'Country weights'!$B$3:$FB$3,0)),"")</f>
        <v>3.4596252599701765E-3</v>
      </c>
      <c r="BJ23" s="44">
        <f>IF(AND(ISNUMBER(H22),ISNUMBER(H23)),INDEX('Country weights'!$B$6:$FB$133,MATCH(Goods!$BD23,'Country weights'!$A$6:$A$133,0),MATCH(Goods!BJ$1,'Country weights'!$B$3:$FB$3,0)),"")</f>
        <v>1.7461435296443176E-2</v>
      </c>
      <c r="BK23" s="44" t="str">
        <f>IF(AND(ISNUMBER(I22),ISNUMBER(I23)),INDEX('Country weights'!$B$6:$FB$133,MATCH(Goods!$BD23,'Country weights'!$A$6:$A$133,0),MATCH(Goods!BK$1,'Country weights'!$B$3:$FB$3,0)),"")</f>
        <v/>
      </c>
      <c r="BL23" s="44">
        <f>IF(AND(ISNUMBER(J22),ISNUMBER(J23)),INDEX('Country weights'!$B$6:$FB$133,MATCH(Goods!$BD23,'Country weights'!$A$6:$A$133,0),MATCH(Goods!BL$1,'Country weights'!$B$3:$FB$3,0)),"")</f>
        <v>4.9612641356099607E-3</v>
      </c>
      <c r="BM23" s="44">
        <f>IF(AND(ISNUMBER(K22),ISNUMBER(K23)),INDEX('Country weights'!$B$6:$FB$133,MATCH(Goods!$BD23,'Country weights'!$A$6:$A$133,0),MATCH(Goods!BM$1,'Country weights'!$B$3:$FB$3,0)),"")</f>
        <v>3.0282760297602605E-2</v>
      </c>
      <c r="BN23" s="44">
        <f>IF(AND(ISNUMBER(L22),ISNUMBER(L23)),INDEX('Country weights'!$B$6:$FB$133,MATCH(Goods!$BD23,'Country weights'!$A$6:$A$133,0),MATCH(Goods!BN$1,'Country weights'!$B$3:$FB$3,0)),"")</f>
        <v>1.3090879607781181E-3</v>
      </c>
      <c r="BO23" s="44">
        <f>IF(AND(ISNUMBER(M22),ISNUMBER(M23)),INDEX('Country weights'!$B$6:$FB$133,MATCH(Goods!$BD23,'Country weights'!$A$6:$A$133,0),MATCH(Goods!BO$1,'Country weights'!$B$3:$FB$3,0)),"")</f>
        <v>6.2112183015539772E-3</v>
      </c>
      <c r="BP23" s="44">
        <f>IF(AND(ISNUMBER(N22),ISNUMBER(N23)),INDEX('Country weights'!$B$6:$FB$133,MATCH(Goods!$BD23,'Country weights'!$A$6:$A$133,0),MATCH(Goods!BP$1,'Country weights'!$B$3:$FB$3,0)),"")</f>
        <v>5.6193003083541589E-3</v>
      </c>
      <c r="BQ23" s="44">
        <f>IF(AND(ISNUMBER(O22),ISNUMBER(O23)),INDEX('Country weights'!$B$6:$FB$133,MATCH(Goods!$BD23,'Country weights'!$A$6:$A$133,0),MATCH(Goods!BQ$1,'Country weights'!$B$3:$FB$3,0)),"")</f>
        <v>2.1617846809306542E-3</v>
      </c>
      <c r="BR23" s="44">
        <f>IF(AND(ISNUMBER(P22),ISNUMBER(P23)),INDEX('Country weights'!$B$6:$FB$133,MATCH(Goods!$BD23,'Country weights'!$A$6:$A$133,0),MATCH(Goods!BR$1,'Country weights'!$B$3:$FB$3,0)),"")</f>
        <v>1.9569077738722063E-2</v>
      </c>
      <c r="BS23" s="44">
        <f>IF(AND(ISNUMBER(Q22),ISNUMBER(Q23)),INDEX('Country weights'!$B$6:$FB$133,MATCH(Goods!$BD23,'Country weights'!$A$6:$A$133,0),MATCH(Goods!BS$1,'Country weights'!$B$3:$FB$3,0)),"")</f>
        <v>1.3155014632521826E-2</v>
      </c>
      <c r="BT23" s="44">
        <f>IF(AND(ISNUMBER(R22),ISNUMBER(R23)),INDEX('Country weights'!$B$6:$FB$133,MATCH(Goods!$BD23,'Country weights'!$A$6:$A$133,0),MATCH(Goods!BT$1,'Country weights'!$B$3:$FB$3,0)),"")</f>
        <v>1.1700978924377081E-2</v>
      </c>
      <c r="BU23" s="44">
        <f>IF(AND(ISNUMBER(S22),ISNUMBER(S23)),INDEX('Country weights'!$B$6:$FB$133,MATCH(Goods!$BD23,'Country weights'!$A$6:$A$133,0),MATCH(Goods!BU$1,'Country weights'!$B$3:$FB$3,0)),"")</f>
        <v>2.0494333303692335E-2</v>
      </c>
      <c r="BV23" s="44">
        <f>IF(AND(ISNUMBER(T22),ISNUMBER(T23)),INDEX('Country weights'!$B$6:$FB$133,MATCH(Goods!$BD23,'Country weights'!$A$6:$A$133,0),MATCH(Goods!BV$1,'Country weights'!$B$3:$FB$3,0)),"")</f>
        <v>1.1298413788751472E-2</v>
      </c>
      <c r="BW23" s="44">
        <f>IF(AND(ISNUMBER(U22),ISNUMBER(U23)),INDEX('Country weights'!$B$6:$FB$133,MATCH(Goods!$BD23,'Country weights'!$A$6:$A$133,0),MATCH(Goods!BW$1,'Country weights'!$B$3:$FB$3,0)),"")</f>
        <v>4.0059561302706742E-2</v>
      </c>
      <c r="BX23" s="44">
        <f>IF(AND(ISNUMBER(V22),ISNUMBER(V23)),INDEX('Country weights'!$B$6:$FB$133,MATCH(Goods!$BD23,'Country weights'!$A$6:$A$133,0),MATCH(Goods!BX$1,'Country weights'!$B$3:$FB$3,0)),"")</f>
        <v>2.4472498732507706E-2</v>
      </c>
      <c r="BY23" s="44">
        <f>IF(AND(ISNUMBER(W22),ISNUMBER(W23)),INDEX('Country weights'!$B$6:$FB$133,MATCH(Goods!$BD23,'Country weights'!$A$6:$A$133,0),MATCH(Goods!BY$1,'Country weights'!$B$3:$FB$3,0)),"")</f>
        <v>2.7101219621378639E-2</v>
      </c>
      <c r="BZ23" s="44">
        <f>IF(AND(ISNUMBER(X22),ISNUMBER(X23)),INDEX('Country weights'!$B$6:$FB$133,MATCH(Goods!$BD23,'Country weights'!$A$6:$A$133,0),MATCH(Goods!BZ$1,'Country weights'!$B$3:$FB$3,0)),"")</f>
        <v>2.7547050238313022E-2</v>
      </c>
      <c r="CA23" s="44" t="str">
        <f>IF(AND(ISNUMBER(Y22),ISNUMBER(Y23)),INDEX('Country weights'!$B$6:$FB$133,MATCH(Goods!$BD23,'Country weights'!$A$6:$A$133,0),MATCH(Goods!CA$1,'Country weights'!$B$3:$FB$3,0)),"")</f>
        <v/>
      </c>
      <c r="CB23" s="44" t="str">
        <f>IF(AND(ISNUMBER(Z22),ISNUMBER(Z23)),INDEX('Country weights'!$B$6:$FB$133,MATCH(Goods!$BD23,'Country weights'!$A$6:$A$133,0),MATCH(Goods!CB$1,'Country weights'!$B$3:$FB$3,0)),"")</f>
        <v/>
      </c>
      <c r="CC23" s="44" t="str">
        <f>IF(AND(ISNUMBER(AA22),ISNUMBER(AA23)),INDEX('Country weights'!$B$6:$FB$133,MATCH(Goods!$BD23,'Country weights'!$A$6:$A$133,0),MATCH(Goods!CC$1,'Country weights'!$B$3:$FB$3,0)),"")</f>
        <v/>
      </c>
      <c r="CD23" s="46">
        <f t="shared" si="11"/>
        <v>0.7299902033017942</v>
      </c>
      <c r="CF23" s="39">
        <f t="shared" si="3"/>
        <v>35885</v>
      </c>
      <c r="CG23" s="45">
        <f t="shared" si="12"/>
        <v>0.33254078160919426</v>
      </c>
      <c r="CH23" s="45">
        <f t="shared" si="4"/>
        <v>0.12274150949599509</v>
      </c>
      <c r="CI23" s="45">
        <f t="shared" si="4"/>
        <v>0.10723759945014651</v>
      </c>
      <c r="CJ23" s="45">
        <f t="shared" si="4"/>
        <v>7.1907224607077075E-2</v>
      </c>
      <c r="CK23" s="45">
        <f t="shared" si="4"/>
        <v>4.7392762866159868E-3</v>
      </c>
      <c r="CL23" s="45">
        <f t="shared" si="4"/>
        <v>2.3920095389587344E-2</v>
      </c>
      <c r="CM23" s="45" t="str">
        <f t="shared" si="4"/>
        <v/>
      </c>
      <c r="CN23" s="45">
        <f t="shared" si="4"/>
        <v>6.7963434484049692E-3</v>
      </c>
      <c r="CO23" s="45">
        <f t="shared" si="4"/>
        <v>4.1483790002429716E-2</v>
      </c>
      <c r="CP23" s="45">
        <f t="shared" si="4"/>
        <v>1.7932952454115497E-3</v>
      </c>
      <c r="CQ23" s="45">
        <f t="shared" si="4"/>
        <v>8.5086324082983902E-3</v>
      </c>
      <c r="CR23" s="45">
        <f t="shared" si="4"/>
        <v>7.6977749604552094E-3</v>
      </c>
      <c r="CS23" s="45">
        <f t="shared" si="4"/>
        <v>2.9613886202208722E-3</v>
      </c>
      <c r="CT23" s="45">
        <f t="shared" si="4"/>
        <v>2.6807315564249801E-2</v>
      </c>
      <c r="CU23" s="45">
        <f t="shared" si="4"/>
        <v>1.8020809831448176E-2</v>
      </c>
      <c r="CV23" s="45">
        <f t="shared" si="4"/>
        <v>1.602895336328183E-2</v>
      </c>
      <c r="CW23" s="45">
        <f t="shared" si="4"/>
        <v>2.8074805950812905E-2</v>
      </c>
      <c r="CX23" s="45">
        <f t="shared" si="5"/>
        <v>1.5477486872629244E-2</v>
      </c>
      <c r="CY23" s="45">
        <f t="shared" si="5"/>
        <v>5.4876847828251231E-2</v>
      </c>
      <c r="CZ23" s="45">
        <f t="shared" si="5"/>
        <v>3.3524420768685614E-2</v>
      </c>
      <c r="DA23" s="45">
        <f t="shared" si="5"/>
        <v>3.7125456614072384E-2</v>
      </c>
      <c r="DB23" s="45">
        <f t="shared" si="5"/>
        <v>3.7736191682732019E-2</v>
      </c>
      <c r="DC23" s="45" t="str">
        <f t="shared" si="5"/>
        <v/>
      </c>
      <c r="DD23" s="45" t="str">
        <f t="shared" si="5"/>
        <v/>
      </c>
      <c r="DE23" s="45" t="str">
        <f t="shared" si="5"/>
        <v/>
      </c>
      <c r="DF23" s="46">
        <f t="shared" si="13"/>
        <v>1.0000000000000002</v>
      </c>
      <c r="DG23" s="47">
        <f>SUMPRODUCT(AD23:BB23,CG23:DE23,'Sector weights'!B10:Z10)</f>
        <v>1.416411525998424</v>
      </c>
      <c r="DI23" s="45">
        <f>IF(AND(ISNUMBER(C22),ISNUMBER(C23)),CG23*'Sector weights'!AB10,"")</f>
        <v>6.564259661908424E-2</v>
      </c>
      <c r="DJ23" s="45">
        <f>IF(AND(ISNUMBER(D22),ISNUMBER(D23)),CH23*'Sector weights'!AC10,"")</f>
        <v>3.3394277383617645E-2</v>
      </c>
      <c r="DK23" s="45">
        <f>IF(AND(ISNUMBER(E22),ISNUMBER(E23)),CI23*'Sector weights'!AD10,"")</f>
        <v>2.9730426050263305E-2</v>
      </c>
      <c r="DL23" s="45">
        <f>IF(AND(ISNUMBER(F22),ISNUMBER(F23)),CJ23*'Sector weights'!AE10,"")</f>
        <v>1.2748226514315371E-2</v>
      </c>
      <c r="DM23" s="45">
        <f>IF(AND(ISNUMBER(G22),ISNUMBER(G23)),CK23*'Sector weights'!AF10,"")</f>
        <v>1.3934496090138187E-3</v>
      </c>
      <c r="DN23" s="45">
        <f>IF(AND(ISNUMBER(H22),ISNUMBER(H23)),CL23*'Sector weights'!AG10,"")</f>
        <v>7.5140582736996581E-3</v>
      </c>
      <c r="DO23" s="45" t="str">
        <f>IF(AND(ISNUMBER(I22),ISNUMBER(I23)),CM23*'Sector weights'!AH10,"")</f>
        <v/>
      </c>
      <c r="DP23" s="45">
        <f>IF(AND(ISNUMBER(J22),ISNUMBER(J23)),CN23*'Sector weights'!AI10,"")</f>
        <v>9.8220263021510422E-4</v>
      </c>
      <c r="DQ23" s="45">
        <f>IF(AND(ISNUMBER(K22),ISNUMBER(K23)),CO23*'Sector weights'!AJ10,"")</f>
        <v>3.2025612758776012E-3</v>
      </c>
      <c r="DR23" s="45">
        <f>IF(AND(ISNUMBER(L22),ISNUMBER(L23)),CP23*'Sector weights'!AK10,"")</f>
        <v>1.0135875501878248E-3</v>
      </c>
      <c r="DS23" s="45">
        <f>IF(AND(ISNUMBER(M22),ISNUMBER(M23)),CQ23*'Sector weights'!AL10,"")</f>
        <v>1.7275861908764194E-3</v>
      </c>
      <c r="DT23" s="45">
        <f>IF(AND(ISNUMBER(N22),ISNUMBER(N23)),CR23*'Sector weights'!AM10,"")</f>
        <v>1.3072630632643657E-3</v>
      </c>
      <c r="DU23" s="45">
        <f>IF(AND(ISNUMBER(O22),ISNUMBER(O23)),CS23*'Sector weights'!AN10,"")</f>
        <v>5.269000548762334E-4</v>
      </c>
      <c r="DV23" s="45">
        <f>IF(AND(ISNUMBER(P22),ISNUMBER(P23)),CT23*'Sector weights'!AO10,"")</f>
        <v>8.7169959266699005E-3</v>
      </c>
      <c r="DW23" s="45">
        <f>IF(AND(ISNUMBER(Q22),ISNUMBER(Q23)),CU23*'Sector weights'!AP10,"")</f>
        <v>5.5276594791990241E-3</v>
      </c>
      <c r="DX23" s="45">
        <f>IF(AND(ISNUMBER(R22),ISNUMBER(R23)),CV23*'Sector weights'!AQ10,"")</f>
        <v>5.1414974775927363E-3</v>
      </c>
      <c r="DY23" s="45">
        <f>IF(AND(ISNUMBER(S22),ISNUMBER(S23)),CW23*'Sector weights'!AR10,"")</f>
        <v>6.5149627576055911E-3</v>
      </c>
      <c r="DZ23" s="45">
        <f>IF(AND(ISNUMBER(T22),ISNUMBER(T23)),CX23*'Sector weights'!AS10,"")</f>
        <v>1.8696751301807088E-3</v>
      </c>
      <c r="EA23" s="45">
        <f>IF(AND(ISNUMBER(U22),ISNUMBER(U23)),CY23*'Sector weights'!AT10,"")</f>
        <v>1.0375796924674406E-2</v>
      </c>
      <c r="EB23" s="45">
        <f>IF(AND(ISNUMBER(V22),ISNUMBER(V23)),CZ23*'Sector weights'!AU10,"")</f>
        <v>5.8527149777641927E-3</v>
      </c>
      <c r="EC23" s="45">
        <f>IF(AND(ISNUMBER(W22),ISNUMBER(W23)),DA23*'Sector weights'!AV10,"")</f>
        <v>7.7298324550320614E-3</v>
      </c>
      <c r="ED23" s="45">
        <f>IF(AND(ISNUMBER(X22),ISNUMBER(X23)),DB23*'Sector weights'!AW10,"")</f>
        <v>6.3555634584161235E-3</v>
      </c>
      <c r="EE23" s="45" t="str">
        <f>IF(AND(ISNUMBER(Y22),ISNUMBER(Y23)),DC23*'Sector weights'!AX10,"")</f>
        <v/>
      </c>
      <c r="EF23" s="45" t="str">
        <f>IF(AND(ISNUMBER(Z22),ISNUMBER(Z23)),DD23*'Sector weights'!AY10,"")</f>
        <v/>
      </c>
      <c r="EG23" s="45" t="str">
        <f>IF(AND(ISNUMBER(AA22),ISNUMBER(AA23)),DE23*'Sector weights'!AZ10,"")</f>
        <v/>
      </c>
      <c r="EH23" s="46">
        <f t="shared" si="14"/>
        <v>0.2172678338024264</v>
      </c>
      <c r="EI23" s="47">
        <f t="shared" si="15"/>
        <v>0.39545038437958191</v>
      </c>
      <c r="EK23" s="39">
        <f t="shared" si="6"/>
        <v>35885</v>
      </c>
      <c r="EL23" s="45">
        <f t="shared" si="16"/>
        <v>0.30212754216888205</v>
      </c>
      <c r="EM23" s="45">
        <f t="shared" si="7"/>
        <v>0.15370097266208721</v>
      </c>
      <c r="EN23" s="45">
        <f t="shared" si="7"/>
        <v>0.13683767877622796</v>
      </c>
      <c r="EO23" s="45">
        <f t="shared" si="7"/>
        <v>5.8675167378471844E-2</v>
      </c>
      <c r="EP23" s="45">
        <f t="shared" si="7"/>
        <v>6.4135108480022828E-3</v>
      </c>
      <c r="EQ23" s="45">
        <f t="shared" si="7"/>
        <v>3.4584310720070073E-2</v>
      </c>
      <c r="ER23" s="45" t="str">
        <f t="shared" si="7"/>
        <v/>
      </c>
      <c r="ES23" s="45">
        <f t="shared" si="7"/>
        <v>4.520699695971909E-3</v>
      </c>
      <c r="ET23" s="45">
        <f t="shared" si="7"/>
        <v>1.474015375322362E-2</v>
      </c>
      <c r="EU23" s="45">
        <f t="shared" si="7"/>
        <v>4.6651523718395232E-3</v>
      </c>
      <c r="EV23" s="45">
        <f t="shared" si="7"/>
        <v>7.9514125981824287E-3</v>
      </c>
      <c r="EW23" s="45">
        <f t="shared" si="7"/>
        <v>6.0168274354552272E-3</v>
      </c>
      <c r="EX23" s="45">
        <f t="shared" si="7"/>
        <v>2.4251176331760763E-3</v>
      </c>
      <c r="EY23" s="45">
        <f t="shared" si="7"/>
        <v>4.0120968548877534E-2</v>
      </c>
      <c r="EZ23" s="45">
        <f t="shared" si="7"/>
        <v>2.5441683577632709E-2</v>
      </c>
      <c r="FA23" s="45">
        <f t="shared" si="7"/>
        <v>2.3664328895864922E-2</v>
      </c>
      <c r="FB23" s="45">
        <f t="shared" si="7"/>
        <v>2.9985859588999287E-2</v>
      </c>
      <c r="FC23" s="45">
        <f t="shared" si="8"/>
        <v>8.6053931567288845E-3</v>
      </c>
      <c r="FD23" s="45">
        <f t="shared" si="8"/>
        <v>4.7755789446999729E-2</v>
      </c>
      <c r="FE23" s="45">
        <f t="shared" si="8"/>
        <v>2.6937788605589857E-2</v>
      </c>
      <c r="FF23" s="45">
        <f t="shared" si="8"/>
        <v>3.5577436014118974E-2</v>
      </c>
      <c r="FG23" s="45">
        <f t="shared" si="8"/>
        <v>2.92522061235976E-2</v>
      </c>
      <c r="FH23" s="45" t="str">
        <f t="shared" si="8"/>
        <v/>
      </c>
      <c r="FI23" s="45" t="str">
        <f t="shared" si="8"/>
        <v/>
      </c>
      <c r="FJ23" s="45" t="str">
        <f t="shared" si="8"/>
        <v/>
      </c>
      <c r="FK23" s="46">
        <f t="shared" si="17"/>
        <v>0.99999999999999956</v>
      </c>
      <c r="FL23" s="47">
        <f t="shared" si="18"/>
        <v>1.8201055234857588</v>
      </c>
    </row>
    <row r="24" spans="1:168" x14ac:dyDescent="0.2">
      <c r="A24" t="s">
        <v>773</v>
      </c>
      <c r="B24" s="11">
        <v>35976</v>
      </c>
      <c r="C24" s="2">
        <v>269</v>
      </c>
      <c r="D24" s="3">
        <v>26743</v>
      </c>
      <c r="E24" s="9">
        <v>15689.7</v>
      </c>
      <c r="F24" s="3">
        <v>68976</v>
      </c>
      <c r="G24" s="3">
        <v>2272</v>
      </c>
      <c r="H24" s="2">
        <v>12701</v>
      </c>
      <c r="I24" s="2" t="e">
        <v>#N/A</v>
      </c>
      <c r="J24" s="2">
        <v>725380.9</v>
      </c>
      <c r="K24" s="2">
        <v>63680.7</v>
      </c>
      <c r="L24" s="9">
        <v>1851.7329999999999</v>
      </c>
      <c r="M24" s="3">
        <v>50139</v>
      </c>
      <c r="N24" s="9">
        <v>370.08100000000002</v>
      </c>
      <c r="O24" s="2">
        <v>2390.6999999999998</v>
      </c>
      <c r="P24" s="2">
        <v>7379</v>
      </c>
      <c r="Q24" s="3">
        <v>37719</v>
      </c>
      <c r="R24" s="3">
        <v>59386</v>
      </c>
      <c r="S24" s="2">
        <v>11726.1</v>
      </c>
      <c r="T24" s="2">
        <v>8162</v>
      </c>
      <c r="U24" s="3">
        <v>110225</v>
      </c>
      <c r="V24" s="2">
        <v>7866.8</v>
      </c>
      <c r="W24" s="2">
        <v>10448.200000000001</v>
      </c>
      <c r="X24" s="3">
        <v>198279.65952351285</v>
      </c>
      <c r="Y24" s="2" t="e">
        <v>#N/A</v>
      </c>
      <c r="Z24" s="3" t="e">
        <v>#N/A</v>
      </c>
      <c r="AA24" s="3" t="e">
        <v>#N/A</v>
      </c>
      <c r="AC24" s="43">
        <f t="shared" si="9"/>
        <v>35976</v>
      </c>
      <c r="AD24" s="45">
        <f t="shared" si="10"/>
        <v>2.0098596890405718</v>
      </c>
      <c r="AE24" s="45">
        <f t="shared" si="0"/>
        <v>1.3914164391871431</v>
      </c>
      <c r="AF24" s="45">
        <f t="shared" si="0"/>
        <v>-0.97012004998926482</v>
      </c>
      <c r="AG24" s="45">
        <f t="shared" si="0"/>
        <v>1.2803946904733854</v>
      </c>
      <c r="AH24" s="45">
        <f t="shared" si="0"/>
        <v>9.5996140858658929</v>
      </c>
      <c r="AI24" s="45">
        <f t="shared" si="0"/>
        <v>-1.3744370243826687</v>
      </c>
      <c r="AJ24" s="45" t="str">
        <f t="shared" si="0"/>
        <v/>
      </c>
      <c r="AK24" s="45">
        <f t="shared" si="0"/>
        <v>2.575702126119106</v>
      </c>
      <c r="AL24" s="45">
        <f t="shared" si="0"/>
        <v>-2.2921628440408792E-2</v>
      </c>
      <c r="AM24" s="45">
        <f t="shared" si="0"/>
        <v>51.5549306241575</v>
      </c>
      <c r="AN24" s="45">
        <f t="shared" si="0"/>
        <v>2.0371199479018332</v>
      </c>
      <c r="AO24" s="45">
        <f t="shared" si="0"/>
        <v>4.0907134841099646</v>
      </c>
      <c r="AP24" s="45">
        <f t="shared" si="0"/>
        <v>10.373961218836559</v>
      </c>
      <c r="AQ24" s="45">
        <f t="shared" si="0"/>
        <v>2.82744108917099</v>
      </c>
      <c r="AR24" s="45">
        <f t="shared" si="0"/>
        <v>5.2515556547702014</v>
      </c>
      <c r="AS24" s="45">
        <f t="shared" si="0"/>
        <v>-0.22513440860214562</v>
      </c>
      <c r="AT24" s="45">
        <f t="shared" si="0"/>
        <v>0.85232648146555956</v>
      </c>
      <c r="AU24" s="45">
        <f t="shared" si="1"/>
        <v>-0.56527459675453917</v>
      </c>
      <c r="AV24" s="45">
        <f t="shared" si="1"/>
        <v>-0.51715734941063518</v>
      </c>
      <c r="AW24" s="45">
        <f t="shared" si="1"/>
        <v>9.4328599051288986</v>
      </c>
      <c r="AX24" s="45">
        <f t="shared" si="1"/>
        <v>-1.6945325216638496</v>
      </c>
      <c r="AY24" s="45">
        <f t="shared" si="1"/>
        <v>-0.82051419636988143</v>
      </c>
      <c r="AZ24" s="45" t="str">
        <f t="shared" si="1"/>
        <v/>
      </c>
      <c r="BA24" s="45" t="str">
        <f t="shared" si="1"/>
        <v/>
      </c>
      <c r="BB24" s="45" t="str">
        <f t="shared" si="1"/>
        <v/>
      </c>
      <c r="BC24" s="32"/>
      <c r="BD24" s="39">
        <f t="shared" si="2"/>
        <v>35976</v>
      </c>
      <c r="BE24" s="44">
        <f>IF(AND(ISNUMBER(C23),ISNUMBER(C24)),INDEX('Country weights'!$B$6:$FB$133,MATCH(Goods!$BD24,'Country weights'!$A$6:$A$133,0),MATCH(Goods!BE$1,'Country weights'!$B$3:$FB$3,0)),"")</f>
        <v>0.24275151277303328</v>
      </c>
      <c r="BF24" s="44">
        <f>IF(AND(ISNUMBER(D23),ISNUMBER(D24)),INDEX('Country weights'!$B$6:$FB$133,MATCH(Goods!$BD24,'Country weights'!$A$6:$A$133,0),MATCH(Goods!BF$1,'Country weights'!$B$3:$FB$3,0)),"")</f>
        <v>8.9600099470550559E-2</v>
      </c>
      <c r="BG24" s="44">
        <f>IF(AND(ISNUMBER(E23),ISNUMBER(E24)),INDEX('Country weights'!$B$6:$FB$133,MATCH(Goods!$BD24,'Country weights'!$A$6:$A$133,0),MATCH(Goods!BG$1,'Country weights'!$B$3:$FB$3,0)),"")</f>
        <v>7.8282397024208819E-2</v>
      </c>
      <c r="BH24" s="44">
        <f>IF(AND(ISNUMBER(F23),ISNUMBER(F24)),INDEX('Country weights'!$B$6:$FB$133,MATCH(Goods!$BD24,'Country weights'!$A$6:$A$133,0),MATCH(Goods!BH$1,'Country weights'!$B$3:$FB$3,0)),"")</f>
        <v>5.2491569509787971E-2</v>
      </c>
      <c r="BI24" s="44">
        <f>IF(AND(ISNUMBER(G23),ISNUMBER(G24)),INDEX('Country weights'!$B$6:$FB$133,MATCH(Goods!$BD24,'Country weights'!$A$6:$A$133,0),MATCH(Goods!BI$1,'Country weights'!$B$3:$FB$3,0)),"")</f>
        <v>3.4596252599701765E-3</v>
      </c>
      <c r="BJ24" s="44">
        <f>IF(AND(ISNUMBER(H23),ISNUMBER(H24)),INDEX('Country weights'!$B$6:$FB$133,MATCH(Goods!$BD24,'Country weights'!$A$6:$A$133,0),MATCH(Goods!BJ$1,'Country weights'!$B$3:$FB$3,0)),"")</f>
        <v>1.7461435296443176E-2</v>
      </c>
      <c r="BK24" s="44" t="str">
        <f>IF(AND(ISNUMBER(I23),ISNUMBER(I24)),INDEX('Country weights'!$B$6:$FB$133,MATCH(Goods!$BD24,'Country weights'!$A$6:$A$133,0),MATCH(Goods!BK$1,'Country weights'!$B$3:$FB$3,0)),"")</f>
        <v/>
      </c>
      <c r="BL24" s="44">
        <f>IF(AND(ISNUMBER(J23),ISNUMBER(J24)),INDEX('Country weights'!$B$6:$FB$133,MATCH(Goods!$BD24,'Country weights'!$A$6:$A$133,0),MATCH(Goods!BL$1,'Country weights'!$B$3:$FB$3,0)),"")</f>
        <v>4.9612641356099607E-3</v>
      </c>
      <c r="BM24" s="44">
        <f>IF(AND(ISNUMBER(K23),ISNUMBER(K24)),INDEX('Country weights'!$B$6:$FB$133,MATCH(Goods!$BD24,'Country weights'!$A$6:$A$133,0),MATCH(Goods!BM$1,'Country weights'!$B$3:$FB$3,0)),"")</f>
        <v>3.0282760297602605E-2</v>
      </c>
      <c r="BN24" s="44">
        <f>IF(AND(ISNUMBER(L23),ISNUMBER(L24)),INDEX('Country weights'!$B$6:$FB$133,MATCH(Goods!$BD24,'Country weights'!$A$6:$A$133,0),MATCH(Goods!BN$1,'Country weights'!$B$3:$FB$3,0)),"")</f>
        <v>1.3090879607781181E-3</v>
      </c>
      <c r="BO24" s="44">
        <f>IF(AND(ISNUMBER(M23),ISNUMBER(M24)),INDEX('Country weights'!$B$6:$FB$133,MATCH(Goods!$BD24,'Country weights'!$A$6:$A$133,0),MATCH(Goods!BO$1,'Country weights'!$B$3:$FB$3,0)),"")</f>
        <v>6.2112183015539772E-3</v>
      </c>
      <c r="BP24" s="44">
        <f>IF(AND(ISNUMBER(N23),ISNUMBER(N24)),INDEX('Country weights'!$B$6:$FB$133,MATCH(Goods!$BD24,'Country weights'!$A$6:$A$133,0),MATCH(Goods!BP$1,'Country weights'!$B$3:$FB$3,0)),"")</f>
        <v>5.6193003083541589E-3</v>
      </c>
      <c r="BQ24" s="44">
        <f>IF(AND(ISNUMBER(O23),ISNUMBER(O24)),INDEX('Country weights'!$B$6:$FB$133,MATCH(Goods!$BD24,'Country weights'!$A$6:$A$133,0),MATCH(Goods!BQ$1,'Country weights'!$B$3:$FB$3,0)),"")</f>
        <v>2.1617846809306542E-3</v>
      </c>
      <c r="BR24" s="44">
        <f>IF(AND(ISNUMBER(P23),ISNUMBER(P24)),INDEX('Country weights'!$B$6:$FB$133,MATCH(Goods!$BD24,'Country weights'!$A$6:$A$133,0),MATCH(Goods!BR$1,'Country weights'!$B$3:$FB$3,0)),"")</f>
        <v>1.9569077738722063E-2</v>
      </c>
      <c r="BS24" s="44">
        <f>IF(AND(ISNUMBER(Q23),ISNUMBER(Q24)),INDEX('Country weights'!$B$6:$FB$133,MATCH(Goods!$BD24,'Country weights'!$A$6:$A$133,0),MATCH(Goods!BS$1,'Country weights'!$B$3:$FB$3,0)),"")</f>
        <v>1.3155014632521826E-2</v>
      </c>
      <c r="BT24" s="44">
        <f>IF(AND(ISNUMBER(R23),ISNUMBER(R24)),INDEX('Country weights'!$B$6:$FB$133,MATCH(Goods!$BD24,'Country weights'!$A$6:$A$133,0),MATCH(Goods!BT$1,'Country weights'!$B$3:$FB$3,0)),"")</f>
        <v>1.1700978924377081E-2</v>
      </c>
      <c r="BU24" s="44">
        <f>IF(AND(ISNUMBER(S23),ISNUMBER(S24)),INDEX('Country weights'!$B$6:$FB$133,MATCH(Goods!$BD24,'Country weights'!$A$6:$A$133,0),MATCH(Goods!BU$1,'Country weights'!$B$3:$FB$3,0)),"")</f>
        <v>2.0494333303692335E-2</v>
      </c>
      <c r="BV24" s="44">
        <f>IF(AND(ISNUMBER(T23),ISNUMBER(T24)),INDEX('Country weights'!$B$6:$FB$133,MATCH(Goods!$BD24,'Country weights'!$A$6:$A$133,0),MATCH(Goods!BV$1,'Country weights'!$B$3:$FB$3,0)),"")</f>
        <v>1.1298413788751472E-2</v>
      </c>
      <c r="BW24" s="44">
        <f>IF(AND(ISNUMBER(U23),ISNUMBER(U24)),INDEX('Country weights'!$B$6:$FB$133,MATCH(Goods!$BD24,'Country weights'!$A$6:$A$133,0),MATCH(Goods!BW$1,'Country weights'!$B$3:$FB$3,0)),"")</f>
        <v>4.0059561302706742E-2</v>
      </c>
      <c r="BX24" s="44">
        <f>IF(AND(ISNUMBER(V23),ISNUMBER(V24)),INDEX('Country weights'!$B$6:$FB$133,MATCH(Goods!$BD24,'Country weights'!$A$6:$A$133,0),MATCH(Goods!BX$1,'Country weights'!$B$3:$FB$3,0)),"")</f>
        <v>2.4472498732507706E-2</v>
      </c>
      <c r="BY24" s="44">
        <f>IF(AND(ISNUMBER(W23),ISNUMBER(W24)),INDEX('Country weights'!$B$6:$FB$133,MATCH(Goods!$BD24,'Country weights'!$A$6:$A$133,0),MATCH(Goods!BY$1,'Country weights'!$B$3:$FB$3,0)),"")</f>
        <v>2.7101219621378639E-2</v>
      </c>
      <c r="BZ24" s="44">
        <f>IF(AND(ISNUMBER(X23),ISNUMBER(X24)),INDEX('Country weights'!$B$6:$FB$133,MATCH(Goods!$BD24,'Country weights'!$A$6:$A$133,0),MATCH(Goods!BZ$1,'Country weights'!$B$3:$FB$3,0)),"")</f>
        <v>2.7547050238313022E-2</v>
      </c>
      <c r="CA24" s="44" t="str">
        <f>IF(AND(ISNUMBER(Y23),ISNUMBER(Y24)),INDEX('Country weights'!$B$6:$FB$133,MATCH(Goods!$BD24,'Country weights'!$A$6:$A$133,0),MATCH(Goods!CA$1,'Country weights'!$B$3:$FB$3,0)),"")</f>
        <v/>
      </c>
      <c r="CB24" s="44" t="str">
        <f>IF(AND(ISNUMBER(Z23),ISNUMBER(Z24)),INDEX('Country weights'!$B$6:$FB$133,MATCH(Goods!$BD24,'Country weights'!$A$6:$A$133,0),MATCH(Goods!CB$1,'Country weights'!$B$3:$FB$3,0)),"")</f>
        <v/>
      </c>
      <c r="CC24" s="44" t="str">
        <f>IF(AND(ISNUMBER(AA23),ISNUMBER(AA24)),INDEX('Country weights'!$B$6:$FB$133,MATCH(Goods!$BD24,'Country weights'!$A$6:$A$133,0),MATCH(Goods!CC$1,'Country weights'!$B$3:$FB$3,0)),"")</f>
        <v/>
      </c>
      <c r="CD24" s="46">
        <f t="shared" si="11"/>
        <v>0.7299902033017942</v>
      </c>
      <c r="CF24" s="39">
        <f t="shared" si="3"/>
        <v>35976</v>
      </c>
      <c r="CG24" s="45">
        <f t="shared" si="12"/>
        <v>0.33254078160919426</v>
      </c>
      <c r="CH24" s="45">
        <f t="shared" si="4"/>
        <v>0.12274150949599509</v>
      </c>
      <c r="CI24" s="45">
        <f t="shared" si="4"/>
        <v>0.10723759945014651</v>
      </c>
      <c r="CJ24" s="45">
        <f t="shared" si="4"/>
        <v>7.1907224607077075E-2</v>
      </c>
      <c r="CK24" s="45">
        <f t="shared" si="4"/>
        <v>4.7392762866159868E-3</v>
      </c>
      <c r="CL24" s="45">
        <f t="shared" si="4"/>
        <v>2.3920095389587344E-2</v>
      </c>
      <c r="CM24" s="45" t="str">
        <f t="shared" si="4"/>
        <v/>
      </c>
      <c r="CN24" s="45">
        <f t="shared" si="4"/>
        <v>6.7963434484049692E-3</v>
      </c>
      <c r="CO24" s="45">
        <f t="shared" si="4"/>
        <v>4.1483790002429716E-2</v>
      </c>
      <c r="CP24" s="45">
        <f t="shared" si="4"/>
        <v>1.7932952454115497E-3</v>
      </c>
      <c r="CQ24" s="45">
        <f t="shared" si="4"/>
        <v>8.5086324082983902E-3</v>
      </c>
      <c r="CR24" s="45">
        <f t="shared" si="4"/>
        <v>7.6977749604552094E-3</v>
      </c>
      <c r="CS24" s="45">
        <f t="shared" si="4"/>
        <v>2.9613886202208722E-3</v>
      </c>
      <c r="CT24" s="45">
        <f t="shared" si="4"/>
        <v>2.6807315564249801E-2</v>
      </c>
      <c r="CU24" s="45">
        <f t="shared" si="4"/>
        <v>1.8020809831448176E-2</v>
      </c>
      <c r="CV24" s="45">
        <f t="shared" si="4"/>
        <v>1.602895336328183E-2</v>
      </c>
      <c r="CW24" s="45">
        <f t="shared" si="4"/>
        <v>2.8074805950812905E-2</v>
      </c>
      <c r="CX24" s="45">
        <f t="shared" si="5"/>
        <v>1.5477486872629244E-2</v>
      </c>
      <c r="CY24" s="45">
        <f t="shared" si="5"/>
        <v>5.4876847828251231E-2</v>
      </c>
      <c r="CZ24" s="45">
        <f t="shared" si="5"/>
        <v>3.3524420768685614E-2</v>
      </c>
      <c r="DA24" s="45">
        <f t="shared" si="5"/>
        <v>3.7125456614072384E-2</v>
      </c>
      <c r="DB24" s="45">
        <f t="shared" si="5"/>
        <v>3.7736191682732019E-2</v>
      </c>
      <c r="DC24" s="45" t="str">
        <f t="shared" si="5"/>
        <v/>
      </c>
      <c r="DD24" s="45" t="str">
        <f t="shared" si="5"/>
        <v/>
      </c>
      <c r="DE24" s="45" t="str">
        <f t="shared" si="5"/>
        <v/>
      </c>
      <c r="DF24" s="46">
        <f t="shared" si="13"/>
        <v>1.0000000000000002</v>
      </c>
      <c r="DG24" s="47">
        <f>SUMPRODUCT(AD24:BB24,CG24:DE24,'Sector weights'!B11:Z11)</f>
        <v>1.091710348965123</v>
      </c>
      <c r="DI24" s="45">
        <f>IF(AND(ISNUMBER(C23),ISNUMBER(C24)),CG24*'Sector weights'!AB11,"")</f>
        <v>6.5853863104794616E-2</v>
      </c>
      <c r="DJ24" s="45">
        <f>IF(AND(ISNUMBER(D23),ISNUMBER(D24)),CH24*'Sector weights'!AC11,"")</f>
        <v>3.3655568019152815E-2</v>
      </c>
      <c r="DK24" s="45">
        <f>IF(AND(ISNUMBER(E23),ISNUMBER(E24)),CI24*'Sector weights'!AD11,"")</f>
        <v>2.9904323928420958E-2</v>
      </c>
      <c r="DL24" s="45">
        <f>IF(AND(ISNUMBER(F23),ISNUMBER(F24)),CJ24*'Sector weights'!AE11,"")</f>
        <v>1.2750655149660421E-2</v>
      </c>
      <c r="DM24" s="45">
        <f>IF(AND(ISNUMBER(G23),ISNUMBER(G24)),CK24*'Sector weights'!AF11,"")</f>
        <v>1.2418808927006624E-3</v>
      </c>
      <c r="DN24" s="45">
        <f>IF(AND(ISNUMBER(H23),ISNUMBER(H24)),CL24*'Sector weights'!AG11,"")</f>
        <v>7.502812880315313E-3</v>
      </c>
      <c r="DO24" s="45" t="str">
        <f>IF(AND(ISNUMBER(I23),ISNUMBER(I24)),CM24*'Sector weights'!AH11,"")</f>
        <v/>
      </c>
      <c r="DP24" s="45">
        <f>IF(AND(ISNUMBER(J23),ISNUMBER(J24)),CN24*'Sector weights'!AI11,"")</f>
        <v>1.0274180466711825E-3</v>
      </c>
      <c r="DQ24" s="45">
        <f>IF(AND(ISNUMBER(K23),ISNUMBER(K24)),CO24*'Sector weights'!AJ11,"")</f>
        <v>2.9772366091821529E-3</v>
      </c>
      <c r="DR24" s="45">
        <f>IF(AND(ISNUMBER(L23),ISNUMBER(L24)),CP24*'Sector weights'!AK11,"")</f>
        <v>5.4963898686287871E-4</v>
      </c>
      <c r="DS24" s="45">
        <f>IF(AND(ISNUMBER(M23),ISNUMBER(M24)),CQ24*'Sector weights'!AL11,"")</f>
        <v>1.8324334550827966E-3</v>
      </c>
      <c r="DT24" s="45">
        <f>IF(AND(ISNUMBER(N23),ISNUMBER(N24)),CR24*'Sector weights'!AM11,"")</f>
        <v>1.275867898933265E-3</v>
      </c>
      <c r="DU24" s="45">
        <f>IF(AND(ISNUMBER(O23),ISNUMBER(O24)),CS24*'Sector weights'!AN11,"")</f>
        <v>5.0742565868194041E-4</v>
      </c>
      <c r="DV24" s="45">
        <f>IF(AND(ISNUMBER(P23),ISNUMBER(P24)),CT24*'Sector weights'!AO11,"")</f>
        <v>8.7372703961690751E-3</v>
      </c>
      <c r="DW24" s="45">
        <f>IF(AND(ISNUMBER(Q23),ISNUMBER(Q24)),CU24*'Sector weights'!AP11,"")</f>
        <v>5.3910192658197268E-3</v>
      </c>
      <c r="DX24" s="45">
        <f>IF(AND(ISNUMBER(R23),ISNUMBER(R24)),CV24*'Sector weights'!AQ11,"")</f>
        <v>4.9646314900635624E-3</v>
      </c>
      <c r="DY24" s="45">
        <f>IF(AND(ISNUMBER(S23),ISNUMBER(S24)),CW24*'Sector weights'!AR11,"")</f>
        <v>6.5359402038736338E-3</v>
      </c>
      <c r="DZ24" s="45">
        <f>IF(AND(ISNUMBER(T23),ISNUMBER(T24)),CX24*'Sector weights'!AS11,"")</f>
        <v>1.5989886329290288E-3</v>
      </c>
      <c r="EA24" s="45">
        <f>IF(AND(ISNUMBER(U23),ISNUMBER(U24)),CY24*'Sector weights'!AT11,"")</f>
        <v>1.1217833026468923E-2</v>
      </c>
      <c r="EB24" s="45">
        <f>IF(AND(ISNUMBER(V23),ISNUMBER(V24)),CZ24*'Sector weights'!AU11,"")</f>
        <v>7.1069387462688186E-3</v>
      </c>
      <c r="EC24" s="45">
        <f>IF(AND(ISNUMBER(W23),ISNUMBER(W24)),DA24*'Sector weights'!AV11,"")</f>
        <v>7.7889821814047201E-3</v>
      </c>
      <c r="ED24" s="45">
        <f>IF(AND(ISNUMBER(X23),ISNUMBER(X24)),DB24*'Sector weights'!AW11,"")</f>
        <v>6.3632931163814244E-3</v>
      </c>
      <c r="EE24" s="45" t="str">
        <f>IF(AND(ISNUMBER(Y23),ISNUMBER(Y24)),DC24*'Sector weights'!AX11,"")</f>
        <v/>
      </c>
      <c r="EF24" s="45" t="str">
        <f>IF(AND(ISNUMBER(Z23),ISNUMBER(Z24)),DD24*'Sector weights'!AY11,"")</f>
        <v/>
      </c>
      <c r="EG24" s="45" t="str">
        <f>IF(AND(ISNUMBER(AA23),ISNUMBER(AA24)),DE24*'Sector weights'!AZ11,"")</f>
        <v/>
      </c>
      <c r="EH24" s="46">
        <f t="shared" si="14"/>
        <v>0.21878402168983796</v>
      </c>
      <c r="EI24" s="47">
        <f t="shared" si="15"/>
        <v>0.31262329602602301</v>
      </c>
      <c r="EK24" s="39">
        <f t="shared" si="6"/>
        <v>35976</v>
      </c>
      <c r="EL24" s="45">
        <f t="shared" si="16"/>
        <v>0.30099941758156912</v>
      </c>
      <c r="EM24" s="45">
        <f t="shared" si="7"/>
        <v>0.15383010038486755</v>
      </c>
      <c r="EN24" s="45">
        <f t="shared" si="7"/>
        <v>0.13668422262945334</v>
      </c>
      <c r="EO24" s="45">
        <f t="shared" si="7"/>
        <v>5.827964515496728E-2</v>
      </c>
      <c r="EP24" s="45">
        <f t="shared" si="7"/>
        <v>5.6762869752034779E-3</v>
      </c>
      <c r="EQ24" s="45">
        <f t="shared" si="7"/>
        <v>3.4293239617616017E-2</v>
      </c>
      <c r="ER24" s="45" t="str">
        <f t="shared" si="7"/>
        <v/>
      </c>
      <c r="ES24" s="45">
        <f t="shared" si="7"/>
        <v>4.6960378492708907E-3</v>
      </c>
      <c r="ET24" s="45">
        <f t="shared" si="7"/>
        <v>1.3608108061030487E-2</v>
      </c>
      <c r="EU24" s="45">
        <f t="shared" si="7"/>
        <v>2.5122446448218308E-3</v>
      </c>
      <c r="EV24" s="45">
        <f t="shared" si="7"/>
        <v>8.3755360237438639E-3</v>
      </c>
      <c r="EW24" s="45">
        <f t="shared" si="7"/>
        <v>5.831631986096388E-3</v>
      </c>
      <c r="EX24" s="45">
        <f t="shared" si="7"/>
        <v>2.3192994386093653E-3</v>
      </c>
      <c r="EY24" s="45">
        <f t="shared" si="7"/>
        <v>3.9935596432885676E-2</v>
      </c>
      <c r="EZ24" s="45">
        <f t="shared" si="7"/>
        <v>2.4640827169099103E-2</v>
      </c>
      <c r="FA24" s="45">
        <f t="shared" si="7"/>
        <v>2.269192901619542E-2</v>
      </c>
      <c r="FB24" s="45">
        <f t="shared" si="7"/>
        <v>2.9873937563591343E-2</v>
      </c>
      <c r="FC24" s="45">
        <f t="shared" si="8"/>
        <v>7.3085256435950156E-3</v>
      </c>
      <c r="FD24" s="45">
        <f t="shared" si="8"/>
        <v>5.1273547948451327E-2</v>
      </c>
      <c r="FE24" s="45">
        <f t="shared" si="8"/>
        <v>3.2483810706908312E-2</v>
      </c>
      <c r="FF24" s="45">
        <f t="shared" si="8"/>
        <v>3.5601238706759276E-2</v>
      </c>
      <c r="FG24" s="45">
        <f t="shared" si="8"/>
        <v>2.908481646526468E-2</v>
      </c>
      <c r="FH24" s="45" t="str">
        <f t="shared" si="8"/>
        <v/>
      </c>
      <c r="FI24" s="45" t="str">
        <f t="shared" si="8"/>
        <v/>
      </c>
      <c r="FJ24" s="45" t="str">
        <f t="shared" si="8"/>
        <v/>
      </c>
      <c r="FK24" s="46">
        <f t="shared" si="17"/>
        <v>0.99999999999999967</v>
      </c>
      <c r="FL24" s="47">
        <f t="shared" si="18"/>
        <v>1.428912831985589</v>
      </c>
    </row>
    <row r="25" spans="1:168" x14ac:dyDescent="0.2">
      <c r="A25" t="s">
        <v>774</v>
      </c>
      <c r="B25" s="11">
        <v>36068</v>
      </c>
      <c r="C25" s="2">
        <v>275.2</v>
      </c>
      <c r="D25" s="3">
        <v>27191</v>
      </c>
      <c r="E25" s="9">
        <v>15247.6</v>
      </c>
      <c r="F25" s="3">
        <v>65801</v>
      </c>
      <c r="G25" s="3">
        <v>2233</v>
      </c>
      <c r="H25" s="2">
        <v>12822</v>
      </c>
      <c r="I25" s="2" t="e">
        <v>#N/A</v>
      </c>
      <c r="J25" s="2">
        <v>729912.7</v>
      </c>
      <c r="K25" s="2">
        <v>57794.400000000001</v>
      </c>
      <c r="L25" s="9">
        <v>830.50900000000001</v>
      </c>
      <c r="M25" s="3">
        <v>51375</v>
      </c>
      <c r="N25" s="9">
        <v>384.036</v>
      </c>
      <c r="O25" s="2">
        <v>2264.3000000000002</v>
      </c>
      <c r="P25" s="2">
        <v>7368.9</v>
      </c>
      <c r="Q25" s="3">
        <v>38547</v>
      </c>
      <c r="R25" s="3">
        <v>58950</v>
      </c>
      <c r="S25" s="2">
        <v>12035.6</v>
      </c>
      <c r="T25" s="2">
        <v>8395.7000000000007</v>
      </c>
      <c r="U25" s="3">
        <v>109455</v>
      </c>
      <c r="V25" s="2">
        <v>8345.2000000000007</v>
      </c>
      <c r="W25" s="2">
        <v>10607.7</v>
      </c>
      <c r="X25" s="3">
        <v>224113.11628460398</v>
      </c>
      <c r="Y25" s="2" t="e">
        <v>#N/A</v>
      </c>
      <c r="Z25" s="3" t="e">
        <v>#N/A</v>
      </c>
      <c r="AA25" s="3" t="e">
        <v>#N/A</v>
      </c>
      <c r="AC25" s="43">
        <f t="shared" si="9"/>
        <v>36068</v>
      </c>
      <c r="AD25" s="45">
        <f t="shared" si="10"/>
        <v>2.3048327137546343</v>
      </c>
      <c r="AE25" s="45">
        <f t="shared" si="0"/>
        <v>1.6752047264704695</v>
      </c>
      <c r="AF25" s="45">
        <f t="shared" si="0"/>
        <v>-2.817772169002597</v>
      </c>
      <c r="AG25" s="45">
        <f t="shared" si="0"/>
        <v>-4.6030503363488791</v>
      </c>
      <c r="AH25" s="45">
        <f t="shared" si="0"/>
        <v>-1.7165492957746498</v>
      </c>
      <c r="AI25" s="45">
        <f t="shared" si="0"/>
        <v>0.95268089126840927</v>
      </c>
      <c r="AJ25" s="45" t="str">
        <f t="shared" si="0"/>
        <v/>
      </c>
      <c r="AK25" s="45">
        <f t="shared" si="0"/>
        <v>0.62474763258859589</v>
      </c>
      <c r="AL25" s="45">
        <f t="shared" si="0"/>
        <v>-9.243459949403821</v>
      </c>
      <c r="AM25" s="45">
        <f t="shared" si="0"/>
        <v>-55.149635503606618</v>
      </c>
      <c r="AN25" s="45">
        <f t="shared" si="0"/>
        <v>2.4651468916412345</v>
      </c>
      <c r="AO25" s="45">
        <f t="shared" si="0"/>
        <v>3.7707961230108999</v>
      </c>
      <c r="AP25" s="45">
        <f t="shared" si="0"/>
        <v>-5.2871543899276174</v>
      </c>
      <c r="AQ25" s="45">
        <f t="shared" si="0"/>
        <v>-0.13687491530017803</v>
      </c>
      <c r="AR25" s="45">
        <f t="shared" si="0"/>
        <v>2.1951801479360489</v>
      </c>
      <c r="AS25" s="45">
        <f t="shared" si="0"/>
        <v>-0.73417977301047932</v>
      </c>
      <c r="AT25" s="45">
        <f t="shared" si="0"/>
        <v>2.6394112279445103</v>
      </c>
      <c r="AU25" s="45">
        <f t="shared" si="1"/>
        <v>2.8632688066650314</v>
      </c>
      <c r="AV25" s="45">
        <f t="shared" si="1"/>
        <v>-0.69857110455885385</v>
      </c>
      <c r="AW25" s="45">
        <f t="shared" si="1"/>
        <v>6.0812528601210225</v>
      </c>
      <c r="AX25" s="45">
        <f t="shared" si="1"/>
        <v>1.526578740835749</v>
      </c>
      <c r="AY25" s="45">
        <f t="shared" si="1"/>
        <v>13.028798225280225</v>
      </c>
      <c r="AZ25" s="45" t="str">
        <f t="shared" si="1"/>
        <v/>
      </c>
      <c r="BA25" s="45" t="str">
        <f t="shared" si="1"/>
        <v/>
      </c>
      <c r="BB25" s="45" t="str">
        <f t="shared" si="1"/>
        <v/>
      </c>
      <c r="BC25" s="32"/>
      <c r="BD25" s="39">
        <f t="shared" si="2"/>
        <v>36068</v>
      </c>
      <c r="BE25" s="44">
        <f>IF(AND(ISNUMBER(C24),ISNUMBER(C25)),INDEX('Country weights'!$B$6:$FB$133,MATCH(Goods!$BD25,'Country weights'!$A$6:$A$133,0),MATCH(Goods!BE$1,'Country weights'!$B$3:$FB$3,0)),"")</f>
        <v>0.24275151277303328</v>
      </c>
      <c r="BF25" s="44">
        <f>IF(AND(ISNUMBER(D24),ISNUMBER(D25)),INDEX('Country weights'!$B$6:$FB$133,MATCH(Goods!$BD25,'Country weights'!$A$6:$A$133,0),MATCH(Goods!BF$1,'Country weights'!$B$3:$FB$3,0)),"")</f>
        <v>8.9600099470550559E-2</v>
      </c>
      <c r="BG25" s="44">
        <f>IF(AND(ISNUMBER(E24),ISNUMBER(E25)),INDEX('Country weights'!$B$6:$FB$133,MATCH(Goods!$BD25,'Country weights'!$A$6:$A$133,0),MATCH(Goods!BG$1,'Country weights'!$B$3:$FB$3,0)),"")</f>
        <v>7.8282397024208819E-2</v>
      </c>
      <c r="BH25" s="44">
        <f>IF(AND(ISNUMBER(F24),ISNUMBER(F25)),INDEX('Country weights'!$B$6:$FB$133,MATCH(Goods!$BD25,'Country weights'!$A$6:$A$133,0),MATCH(Goods!BH$1,'Country weights'!$B$3:$FB$3,0)),"")</f>
        <v>5.2491569509787971E-2</v>
      </c>
      <c r="BI25" s="44">
        <f>IF(AND(ISNUMBER(G24),ISNUMBER(G25)),INDEX('Country weights'!$B$6:$FB$133,MATCH(Goods!$BD25,'Country weights'!$A$6:$A$133,0),MATCH(Goods!BI$1,'Country weights'!$B$3:$FB$3,0)),"")</f>
        <v>3.4596252599701765E-3</v>
      </c>
      <c r="BJ25" s="44">
        <f>IF(AND(ISNUMBER(H24),ISNUMBER(H25)),INDEX('Country weights'!$B$6:$FB$133,MATCH(Goods!$BD25,'Country weights'!$A$6:$A$133,0),MATCH(Goods!BJ$1,'Country weights'!$B$3:$FB$3,0)),"")</f>
        <v>1.7461435296443176E-2</v>
      </c>
      <c r="BK25" s="44" t="str">
        <f>IF(AND(ISNUMBER(I24),ISNUMBER(I25)),INDEX('Country weights'!$B$6:$FB$133,MATCH(Goods!$BD25,'Country weights'!$A$6:$A$133,0),MATCH(Goods!BK$1,'Country weights'!$B$3:$FB$3,0)),"")</f>
        <v/>
      </c>
      <c r="BL25" s="44">
        <f>IF(AND(ISNUMBER(J24),ISNUMBER(J25)),INDEX('Country weights'!$B$6:$FB$133,MATCH(Goods!$BD25,'Country weights'!$A$6:$A$133,0),MATCH(Goods!BL$1,'Country weights'!$B$3:$FB$3,0)),"")</f>
        <v>4.9612641356099607E-3</v>
      </c>
      <c r="BM25" s="44">
        <f>IF(AND(ISNUMBER(K24),ISNUMBER(K25)),INDEX('Country weights'!$B$6:$FB$133,MATCH(Goods!$BD25,'Country weights'!$A$6:$A$133,0),MATCH(Goods!BM$1,'Country weights'!$B$3:$FB$3,0)),"")</f>
        <v>3.0282760297602605E-2</v>
      </c>
      <c r="BN25" s="44">
        <f>IF(AND(ISNUMBER(L24),ISNUMBER(L25)),INDEX('Country weights'!$B$6:$FB$133,MATCH(Goods!$BD25,'Country weights'!$A$6:$A$133,0),MATCH(Goods!BN$1,'Country weights'!$B$3:$FB$3,0)),"")</f>
        <v>1.3090879607781181E-3</v>
      </c>
      <c r="BO25" s="44">
        <f>IF(AND(ISNUMBER(M24),ISNUMBER(M25)),INDEX('Country weights'!$B$6:$FB$133,MATCH(Goods!$BD25,'Country weights'!$A$6:$A$133,0),MATCH(Goods!BO$1,'Country weights'!$B$3:$FB$3,0)),"")</f>
        <v>6.2112183015539772E-3</v>
      </c>
      <c r="BP25" s="44">
        <f>IF(AND(ISNUMBER(N24),ISNUMBER(N25)),INDEX('Country weights'!$B$6:$FB$133,MATCH(Goods!$BD25,'Country weights'!$A$6:$A$133,0),MATCH(Goods!BP$1,'Country weights'!$B$3:$FB$3,0)),"")</f>
        <v>5.6193003083541589E-3</v>
      </c>
      <c r="BQ25" s="44">
        <f>IF(AND(ISNUMBER(O24),ISNUMBER(O25)),INDEX('Country weights'!$B$6:$FB$133,MATCH(Goods!$BD25,'Country weights'!$A$6:$A$133,0),MATCH(Goods!BQ$1,'Country weights'!$B$3:$FB$3,0)),"")</f>
        <v>2.1617846809306542E-3</v>
      </c>
      <c r="BR25" s="44">
        <f>IF(AND(ISNUMBER(P24),ISNUMBER(P25)),INDEX('Country weights'!$B$6:$FB$133,MATCH(Goods!$BD25,'Country weights'!$A$6:$A$133,0),MATCH(Goods!BR$1,'Country weights'!$B$3:$FB$3,0)),"")</f>
        <v>1.9569077738722063E-2</v>
      </c>
      <c r="BS25" s="44">
        <f>IF(AND(ISNUMBER(Q24),ISNUMBER(Q25)),INDEX('Country weights'!$B$6:$FB$133,MATCH(Goods!$BD25,'Country weights'!$A$6:$A$133,0),MATCH(Goods!BS$1,'Country weights'!$B$3:$FB$3,0)),"")</f>
        <v>1.3155014632521826E-2</v>
      </c>
      <c r="BT25" s="44">
        <f>IF(AND(ISNUMBER(R24),ISNUMBER(R25)),INDEX('Country weights'!$B$6:$FB$133,MATCH(Goods!$BD25,'Country weights'!$A$6:$A$133,0),MATCH(Goods!BT$1,'Country weights'!$B$3:$FB$3,0)),"")</f>
        <v>1.1700978924377081E-2</v>
      </c>
      <c r="BU25" s="44">
        <f>IF(AND(ISNUMBER(S24),ISNUMBER(S25)),INDEX('Country weights'!$B$6:$FB$133,MATCH(Goods!$BD25,'Country weights'!$A$6:$A$133,0),MATCH(Goods!BU$1,'Country weights'!$B$3:$FB$3,0)),"")</f>
        <v>2.0494333303692335E-2</v>
      </c>
      <c r="BV25" s="44">
        <f>IF(AND(ISNUMBER(T24),ISNUMBER(T25)),INDEX('Country weights'!$B$6:$FB$133,MATCH(Goods!$BD25,'Country weights'!$A$6:$A$133,0),MATCH(Goods!BV$1,'Country weights'!$B$3:$FB$3,0)),"")</f>
        <v>1.1298413788751472E-2</v>
      </c>
      <c r="BW25" s="44">
        <f>IF(AND(ISNUMBER(U24),ISNUMBER(U25)),INDEX('Country weights'!$B$6:$FB$133,MATCH(Goods!$BD25,'Country weights'!$A$6:$A$133,0),MATCH(Goods!BW$1,'Country weights'!$B$3:$FB$3,0)),"")</f>
        <v>4.0059561302706742E-2</v>
      </c>
      <c r="BX25" s="44">
        <f>IF(AND(ISNUMBER(V24),ISNUMBER(V25)),INDEX('Country weights'!$B$6:$FB$133,MATCH(Goods!$BD25,'Country weights'!$A$6:$A$133,0),MATCH(Goods!BX$1,'Country weights'!$B$3:$FB$3,0)),"")</f>
        <v>2.4472498732507706E-2</v>
      </c>
      <c r="BY25" s="44">
        <f>IF(AND(ISNUMBER(W24),ISNUMBER(W25)),INDEX('Country weights'!$B$6:$FB$133,MATCH(Goods!$BD25,'Country weights'!$A$6:$A$133,0),MATCH(Goods!BY$1,'Country weights'!$B$3:$FB$3,0)),"")</f>
        <v>2.7101219621378639E-2</v>
      </c>
      <c r="BZ25" s="44">
        <f>IF(AND(ISNUMBER(X24),ISNUMBER(X25)),INDEX('Country weights'!$B$6:$FB$133,MATCH(Goods!$BD25,'Country weights'!$A$6:$A$133,0),MATCH(Goods!BZ$1,'Country weights'!$B$3:$FB$3,0)),"")</f>
        <v>2.7547050238313022E-2</v>
      </c>
      <c r="CA25" s="44" t="str">
        <f>IF(AND(ISNUMBER(Y24),ISNUMBER(Y25)),INDEX('Country weights'!$B$6:$FB$133,MATCH(Goods!$BD25,'Country weights'!$A$6:$A$133,0),MATCH(Goods!CA$1,'Country weights'!$B$3:$FB$3,0)),"")</f>
        <v/>
      </c>
      <c r="CB25" s="44" t="str">
        <f>IF(AND(ISNUMBER(Z24),ISNUMBER(Z25)),INDEX('Country weights'!$B$6:$FB$133,MATCH(Goods!$BD25,'Country weights'!$A$6:$A$133,0),MATCH(Goods!CB$1,'Country weights'!$B$3:$FB$3,0)),"")</f>
        <v/>
      </c>
      <c r="CC25" s="44" t="str">
        <f>IF(AND(ISNUMBER(AA24),ISNUMBER(AA25)),INDEX('Country weights'!$B$6:$FB$133,MATCH(Goods!$BD25,'Country weights'!$A$6:$A$133,0),MATCH(Goods!CC$1,'Country weights'!$B$3:$FB$3,0)),"")</f>
        <v/>
      </c>
      <c r="CD25" s="46">
        <f t="shared" si="11"/>
        <v>0.7299902033017942</v>
      </c>
      <c r="CF25" s="39">
        <f t="shared" si="3"/>
        <v>36068</v>
      </c>
      <c r="CG25" s="45">
        <f t="shared" si="12"/>
        <v>0.33254078160919426</v>
      </c>
      <c r="CH25" s="45">
        <f t="shared" si="4"/>
        <v>0.12274150949599509</v>
      </c>
      <c r="CI25" s="45">
        <f t="shared" si="4"/>
        <v>0.10723759945014651</v>
      </c>
      <c r="CJ25" s="45">
        <f t="shared" si="4"/>
        <v>7.1907224607077075E-2</v>
      </c>
      <c r="CK25" s="45">
        <f t="shared" si="4"/>
        <v>4.7392762866159868E-3</v>
      </c>
      <c r="CL25" s="45">
        <f t="shared" si="4"/>
        <v>2.3920095389587344E-2</v>
      </c>
      <c r="CM25" s="45" t="str">
        <f t="shared" si="4"/>
        <v/>
      </c>
      <c r="CN25" s="45">
        <f t="shared" si="4"/>
        <v>6.7963434484049692E-3</v>
      </c>
      <c r="CO25" s="45">
        <f t="shared" si="4"/>
        <v>4.1483790002429716E-2</v>
      </c>
      <c r="CP25" s="45">
        <f t="shared" si="4"/>
        <v>1.7932952454115497E-3</v>
      </c>
      <c r="CQ25" s="45">
        <f t="shared" si="4"/>
        <v>8.5086324082983902E-3</v>
      </c>
      <c r="CR25" s="45">
        <f t="shared" si="4"/>
        <v>7.6977749604552094E-3</v>
      </c>
      <c r="CS25" s="45">
        <f t="shared" si="4"/>
        <v>2.9613886202208722E-3</v>
      </c>
      <c r="CT25" s="45">
        <f t="shared" si="4"/>
        <v>2.6807315564249801E-2</v>
      </c>
      <c r="CU25" s="45">
        <f t="shared" si="4"/>
        <v>1.8020809831448176E-2</v>
      </c>
      <c r="CV25" s="45">
        <f t="shared" si="4"/>
        <v>1.602895336328183E-2</v>
      </c>
      <c r="CW25" s="45">
        <f t="shared" si="4"/>
        <v>2.8074805950812905E-2</v>
      </c>
      <c r="CX25" s="45">
        <f t="shared" si="5"/>
        <v>1.5477486872629244E-2</v>
      </c>
      <c r="CY25" s="45">
        <f t="shared" si="5"/>
        <v>5.4876847828251231E-2</v>
      </c>
      <c r="CZ25" s="45">
        <f t="shared" si="5"/>
        <v>3.3524420768685614E-2</v>
      </c>
      <c r="DA25" s="45">
        <f t="shared" si="5"/>
        <v>3.7125456614072384E-2</v>
      </c>
      <c r="DB25" s="45">
        <f t="shared" si="5"/>
        <v>3.7736191682732019E-2</v>
      </c>
      <c r="DC25" s="45" t="str">
        <f t="shared" si="5"/>
        <v/>
      </c>
      <c r="DD25" s="45" t="str">
        <f t="shared" si="5"/>
        <v/>
      </c>
      <c r="DE25" s="45" t="str">
        <f t="shared" si="5"/>
        <v/>
      </c>
      <c r="DF25" s="46">
        <f t="shared" si="13"/>
        <v>1.0000000000000002</v>
      </c>
      <c r="DG25" s="47">
        <f>SUMPRODUCT(AD25:BB25,CG25:DE25,'Sector weights'!B12:Z12)</f>
        <v>0.59524367982067217</v>
      </c>
      <c r="DI25" s="45">
        <f>IF(AND(ISNUMBER(C24),ISNUMBER(C25)),CG25*'Sector weights'!AB12,"")</f>
        <v>6.5682847678150566E-2</v>
      </c>
      <c r="DJ25" s="45">
        <f>IF(AND(ISNUMBER(D24),ISNUMBER(D25)),CH25*'Sector weights'!AC12,"")</f>
        <v>3.3367314416933302E-2</v>
      </c>
      <c r="DK25" s="45">
        <f>IF(AND(ISNUMBER(E24),ISNUMBER(E25)),CI25*'Sector weights'!AD12,"")</f>
        <v>3.0993789622958522E-2</v>
      </c>
      <c r="DL25" s="45">
        <f>IF(AND(ISNUMBER(F24),ISNUMBER(F25)),CJ25*'Sector weights'!AE12,"")</f>
        <v>1.284162638322299E-2</v>
      </c>
      <c r="DM25" s="45">
        <f>IF(AND(ISNUMBER(G24),ISNUMBER(G25)),CK25*'Sector weights'!AF12,"")</f>
        <v>1.3664512339075536E-3</v>
      </c>
      <c r="DN25" s="45">
        <f>IF(AND(ISNUMBER(H24),ISNUMBER(H25)),CL25*'Sector weights'!AG12,"")</f>
        <v>7.3613222733432395E-3</v>
      </c>
      <c r="DO25" s="45" t="str">
        <f>IF(AND(ISNUMBER(I24),ISNUMBER(I25)),CM25*'Sector weights'!AH12,"")</f>
        <v/>
      </c>
      <c r="DP25" s="45">
        <f>IF(AND(ISNUMBER(J24),ISNUMBER(J25)),CN25*'Sector weights'!AI12,"")</f>
        <v>1.0601779502809184E-3</v>
      </c>
      <c r="DQ25" s="45">
        <f>IF(AND(ISNUMBER(K24),ISNUMBER(K25)),CO25*'Sector weights'!AJ12,"")</f>
        <v>2.982711938111371E-3</v>
      </c>
      <c r="DR25" s="45">
        <f>IF(AND(ISNUMBER(L24),ISNUMBER(L25)),CP25*'Sector weights'!AK12,"")</f>
        <v>7.1610558598814318E-4</v>
      </c>
      <c r="DS25" s="45">
        <f>IF(AND(ISNUMBER(M24),ISNUMBER(M25)),CQ25*'Sector weights'!AL12,"")</f>
        <v>1.8788864484234045E-3</v>
      </c>
      <c r="DT25" s="45">
        <f>IF(AND(ISNUMBER(N24),ISNUMBER(N25)),CR25*'Sector weights'!AM12,"")</f>
        <v>1.2599228669435351E-3</v>
      </c>
      <c r="DU25" s="45">
        <f>IF(AND(ISNUMBER(O24),ISNUMBER(O25)),CS25*'Sector weights'!AN12,"")</f>
        <v>4.6191935579680416E-4</v>
      </c>
      <c r="DV25" s="45">
        <f>IF(AND(ISNUMBER(P24),ISNUMBER(P25)),CT25*'Sector weights'!AO12,"")</f>
        <v>8.8585392543035959E-3</v>
      </c>
      <c r="DW25" s="45">
        <f>IF(AND(ISNUMBER(Q24),ISNUMBER(Q25)),CU25*'Sector weights'!AP12,"")</f>
        <v>5.7063805001166396E-3</v>
      </c>
      <c r="DX25" s="45">
        <f>IF(AND(ISNUMBER(R24),ISNUMBER(R25)),CV25*'Sector weights'!AQ12,"")</f>
        <v>4.9711486308613509E-3</v>
      </c>
      <c r="DY25" s="45">
        <f>IF(AND(ISNUMBER(S24),ISNUMBER(S25)),CW25*'Sector weights'!AR12,"")</f>
        <v>6.7002208670556822E-3</v>
      </c>
      <c r="DZ25" s="45">
        <f>IF(AND(ISNUMBER(T24),ISNUMBER(T25)),CX25*'Sector weights'!AS12,"")</f>
        <v>1.5566035146563938E-3</v>
      </c>
      <c r="EA25" s="45">
        <f>IF(AND(ISNUMBER(U24),ISNUMBER(U25)),CY25*'Sector weights'!AT12,"")</f>
        <v>1.1152453015574109E-2</v>
      </c>
      <c r="EB25" s="45">
        <f>IF(AND(ISNUMBER(V24),ISNUMBER(V25)),CZ25*'Sector weights'!AU12,"")</f>
        <v>7.4086847158246379E-3</v>
      </c>
      <c r="EC25" s="45">
        <f>IF(AND(ISNUMBER(W24),ISNUMBER(W25)),DA25*'Sector weights'!AV12,"")</f>
        <v>8.1956634761447718E-3</v>
      </c>
      <c r="ED25" s="45">
        <f>IF(AND(ISNUMBER(X24),ISNUMBER(X25)),DB25*'Sector weights'!AW12,"")</f>
        <v>6.5492317176252647E-3</v>
      </c>
      <c r="EE25" s="45" t="str">
        <f>IF(AND(ISNUMBER(Y24),ISNUMBER(Y25)),DC25*'Sector weights'!AX12,"")</f>
        <v/>
      </c>
      <c r="EF25" s="45" t="str">
        <f>IF(AND(ISNUMBER(Z24),ISNUMBER(Z25)),DD25*'Sector weights'!AY12,"")</f>
        <v/>
      </c>
      <c r="EG25" s="45" t="str">
        <f>IF(AND(ISNUMBER(AA24),ISNUMBER(AA25)),DE25*'Sector weights'!AZ12,"")</f>
        <v/>
      </c>
      <c r="EH25" s="46">
        <f t="shared" si="14"/>
        <v>0.2210720014462228</v>
      </c>
      <c r="EI25" s="47">
        <f t="shared" si="15"/>
        <v>0.17095675125037704</v>
      </c>
      <c r="EK25" s="39">
        <f t="shared" si="6"/>
        <v>36068</v>
      </c>
      <c r="EL25" s="45">
        <f t="shared" si="16"/>
        <v>0.29711065738068304</v>
      </c>
      <c r="EM25" s="45">
        <f t="shared" si="7"/>
        <v>0.15093414904939972</v>
      </c>
      <c r="EN25" s="45">
        <f t="shared" si="7"/>
        <v>0.14019771576771997</v>
      </c>
      <c r="EO25" s="45">
        <f t="shared" si="7"/>
        <v>5.8087981739952714E-2</v>
      </c>
      <c r="EP25" s="45">
        <f t="shared" si="7"/>
        <v>6.1810234899418127E-3</v>
      </c>
      <c r="EQ25" s="45">
        <f t="shared" si="7"/>
        <v>3.3298302024618566E-2</v>
      </c>
      <c r="ER25" s="45" t="str">
        <f t="shared" si="7"/>
        <v/>
      </c>
      <c r="ES25" s="45">
        <f t="shared" si="7"/>
        <v>4.7956228891283354E-3</v>
      </c>
      <c r="ET25" s="45">
        <f t="shared" si="7"/>
        <v>1.3492038424580577E-2</v>
      </c>
      <c r="EU25" s="45">
        <f t="shared" si="7"/>
        <v>3.2392414295047693E-3</v>
      </c>
      <c r="EV25" s="45">
        <f t="shared" si="7"/>
        <v>8.4989796814249948E-3</v>
      </c>
      <c r="EW25" s="45">
        <f t="shared" si="7"/>
        <v>5.6991516732163823E-3</v>
      </c>
      <c r="EX25" s="45">
        <f t="shared" si="7"/>
        <v>2.0894520915131312E-3</v>
      </c>
      <c r="EY25" s="45">
        <f t="shared" si="7"/>
        <v>4.0070833015272145E-2</v>
      </c>
      <c r="EZ25" s="45">
        <f t="shared" si="7"/>
        <v>2.5812316633432902E-2</v>
      </c>
      <c r="FA25" s="45">
        <f t="shared" si="7"/>
        <v>2.2486559122551823E-2</v>
      </c>
      <c r="FB25" s="45">
        <f t="shared" si="7"/>
        <v>3.0307867225264861E-2</v>
      </c>
      <c r="FC25" s="45">
        <f t="shared" si="8"/>
        <v>7.0411608185265732E-3</v>
      </c>
      <c r="FD25" s="45">
        <f t="shared" si="8"/>
        <v>5.0447152704170078E-2</v>
      </c>
      <c r="FE25" s="45">
        <f t="shared" si="8"/>
        <v>3.3512541920089546E-2</v>
      </c>
      <c r="FF25" s="45">
        <f t="shared" si="8"/>
        <v>3.7072371998850433E-2</v>
      </c>
      <c r="FG25" s="45">
        <f t="shared" si="8"/>
        <v>2.9624880920157626E-2</v>
      </c>
      <c r="FH25" s="45" t="str">
        <f t="shared" si="8"/>
        <v/>
      </c>
      <c r="FI25" s="45" t="str">
        <f t="shared" si="8"/>
        <v/>
      </c>
      <c r="FJ25" s="45" t="str">
        <f t="shared" si="8"/>
        <v/>
      </c>
      <c r="FK25" s="46">
        <f t="shared" si="17"/>
        <v>0.99999999999999989</v>
      </c>
      <c r="FL25" s="47">
        <f t="shared" si="18"/>
        <v>0.77330801789462866</v>
      </c>
    </row>
    <row r="26" spans="1:168" x14ac:dyDescent="0.2">
      <c r="A26" t="s">
        <v>775</v>
      </c>
      <c r="B26" s="11">
        <v>36160</v>
      </c>
      <c r="C26" s="2">
        <v>277.60000000000002</v>
      </c>
      <c r="D26" s="3">
        <v>27025</v>
      </c>
      <c r="E26" s="9">
        <v>14963.1</v>
      </c>
      <c r="F26" s="3">
        <v>66040</v>
      </c>
      <c r="G26" s="3">
        <v>2273</v>
      </c>
      <c r="H26" s="2">
        <v>13025</v>
      </c>
      <c r="I26" s="2" t="e">
        <v>#N/A</v>
      </c>
      <c r="J26" s="2">
        <v>763215.8</v>
      </c>
      <c r="K26" s="2">
        <v>58875.6</v>
      </c>
      <c r="L26" s="9">
        <v>2348.413</v>
      </c>
      <c r="M26" s="3">
        <v>50649</v>
      </c>
      <c r="N26" s="9">
        <v>358.92500000000001</v>
      </c>
      <c r="O26" s="2">
        <v>1986.1</v>
      </c>
      <c r="P26" s="2">
        <v>7699.5</v>
      </c>
      <c r="Q26" s="3">
        <v>39429</v>
      </c>
      <c r="R26" s="3">
        <v>60949</v>
      </c>
      <c r="S26" s="2">
        <v>12201.9</v>
      </c>
      <c r="T26" s="2">
        <v>10016.5</v>
      </c>
      <c r="U26" s="3">
        <v>110020</v>
      </c>
      <c r="V26" s="2">
        <v>9037.7999999999993</v>
      </c>
      <c r="W26" s="2">
        <v>9857.1</v>
      </c>
      <c r="X26" s="3">
        <v>208034.13224978533</v>
      </c>
      <c r="Y26" s="2" t="e">
        <v>#N/A</v>
      </c>
      <c r="Z26" s="3" t="e">
        <v>#N/A</v>
      </c>
      <c r="AA26" s="3" t="e">
        <v>#N/A</v>
      </c>
      <c r="AC26" s="43">
        <f t="shared" si="9"/>
        <v>36160</v>
      </c>
      <c r="AD26" s="45">
        <f t="shared" si="10"/>
        <v>0.8720930232558155</v>
      </c>
      <c r="AE26" s="45">
        <f t="shared" si="0"/>
        <v>-0.61049612003971632</v>
      </c>
      <c r="AF26" s="45">
        <f t="shared" si="0"/>
        <v>-1.8658674151997734</v>
      </c>
      <c r="AG26" s="45">
        <f t="shared" si="0"/>
        <v>0.36321636449294648</v>
      </c>
      <c r="AH26" s="45">
        <f t="shared" si="0"/>
        <v>1.7913121361397222</v>
      </c>
      <c r="AI26" s="45">
        <f t="shared" si="0"/>
        <v>1.5832163469037486</v>
      </c>
      <c r="AJ26" s="45" t="str">
        <f t="shared" si="0"/>
        <v/>
      </c>
      <c r="AK26" s="45">
        <f t="shared" si="0"/>
        <v>4.5626141317996138</v>
      </c>
      <c r="AL26" s="45">
        <f t="shared" si="0"/>
        <v>1.8707694863170143</v>
      </c>
      <c r="AM26" s="45">
        <f t="shared" si="0"/>
        <v>182.76791702437899</v>
      </c>
      <c r="AN26" s="45">
        <f t="shared" si="0"/>
        <v>-1.4131386861313877</v>
      </c>
      <c r="AO26" s="45">
        <f t="shared" si="0"/>
        <v>-6.5387099126123616</v>
      </c>
      <c r="AP26" s="45">
        <f t="shared" si="0"/>
        <v>-12.286357814777205</v>
      </c>
      <c r="AQ26" s="45">
        <f t="shared" si="0"/>
        <v>4.4864226682408637</v>
      </c>
      <c r="AR26" s="45">
        <f t="shared" si="0"/>
        <v>2.2881158066775598</v>
      </c>
      <c r="AS26" s="45">
        <f t="shared" si="0"/>
        <v>3.3910093299406308</v>
      </c>
      <c r="AT26" s="45">
        <f t="shared" si="0"/>
        <v>1.3817341885739021</v>
      </c>
      <c r="AU26" s="45">
        <f t="shared" si="1"/>
        <v>19.3051204783401</v>
      </c>
      <c r="AV26" s="45">
        <f t="shared" si="1"/>
        <v>0.51619386962677982</v>
      </c>
      <c r="AW26" s="45">
        <f t="shared" si="1"/>
        <v>8.2993816804869613</v>
      </c>
      <c r="AX26" s="45">
        <f t="shared" si="1"/>
        <v>-7.0759919680986494</v>
      </c>
      <c r="AY26" s="45">
        <f t="shared" si="1"/>
        <v>-7.174494871777048</v>
      </c>
      <c r="AZ26" s="45" t="str">
        <f t="shared" si="1"/>
        <v/>
      </c>
      <c r="BA26" s="45" t="str">
        <f t="shared" si="1"/>
        <v/>
      </c>
      <c r="BB26" s="45" t="str">
        <f t="shared" si="1"/>
        <v/>
      </c>
      <c r="BC26" s="32"/>
      <c r="BD26" s="39">
        <f t="shared" si="2"/>
        <v>36160</v>
      </c>
      <c r="BE26" s="44">
        <f>IF(AND(ISNUMBER(C25),ISNUMBER(C26)),INDEX('Country weights'!$B$6:$FB$133,MATCH(Goods!$BD26,'Country weights'!$A$6:$A$133,0),MATCH(Goods!BE$1,'Country weights'!$B$3:$FB$3,0)),"")</f>
        <v>0.24275151277303328</v>
      </c>
      <c r="BF26" s="44">
        <f>IF(AND(ISNUMBER(D25),ISNUMBER(D26)),INDEX('Country weights'!$B$6:$FB$133,MATCH(Goods!$BD26,'Country weights'!$A$6:$A$133,0),MATCH(Goods!BF$1,'Country weights'!$B$3:$FB$3,0)),"")</f>
        <v>8.9600099470550559E-2</v>
      </c>
      <c r="BG26" s="44">
        <f>IF(AND(ISNUMBER(E25),ISNUMBER(E26)),INDEX('Country weights'!$B$6:$FB$133,MATCH(Goods!$BD26,'Country weights'!$A$6:$A$133,0),MATCH(Goods!BG$1,'Country weights'!$B$3:$FB$3,0)),"")</f>
        <v>7.8282397024208819E-2</v>
      </c>
      <c r="BH26" s="44">
        <f>IF(AND(ISNUMBER(F25),ISNUMBER(F26)),INDEX('Country weights'!$B$6:$FB$133,MATCH(Goods!$BD26,'Country weights'!$A$6:$A$133,0),MATCH(Goods!BH$1,'Country weights'!$B$3:$FB$3,0)),"")</f>
        <v>5.2491569509787971E-2</v>
      </c>
      <c r="BI26" s="44">
        <f>IF(AND(ISNUMBER(G25),ISNUMBER(G26)),INDEX('Country weights'!$B$6:$FB$133,MATCH(Goods!$BD26,'Country weights'!$A$6:$A$133,0),MATCH(Goods!BI$1,'Country weights'!$B$3:$FB$3,0)),"")</f>
        <v>3.4596252599701765E-3</v>
      </c>
      <c r="BJ26" s="44">
        <f>IF(AND(ISNUMBER(H25),ISNUMBER(H26)),INDEX('Country weights'!$B$6:$FB$133,MATCH(Goods!$BD26,'Country weights'!$A$6:$A$133,0),MATCH(Goods!BJ$1,'Country weights'!$B$3:$FB$3,0)),"")</f>
        <v>1.7461435296443176E-2</v>
      </c>
      <c r="BK26" s="44" t="str">
        <f>IF(AND(ISNUMBER(I25),ISNUMBER(I26)),INDEX('Country weights'!$B$6:$FB$133,MATCH(Goods!$BD26,'Country weights'!$A$6:$A$133,0),MATCH(Goods!BK$1,'Country weights'!$B$3:$FB$3,0)),"")</f>
        <v/>
      </c>
      <c r="BL26" s="44">
        <f>IF(AND(ISNUMBER(J25),ISNUMBER(J26)),INDEX('Country weights'!$B$6:$FB$133,MATCH(Goods!$BD26,'Country weights'!$A$6:$A$133,0),MATCH(Goods!BL$1,'Country weights'!$B$3:$FB$3,0)),"")</f>
        <v>4.9612641356099607E-3</v>
      </c>
      <c r="BM26" s="44">
        <f>IF(AND(ISNUMBER(K25),ISNUMBER(K26)),INDEX('Country weights'!$B$6:$FB$133,MATCH(Goods!$BD26,'Country weights'!$A$6:$A$133,0),MATCH(Goods!BM$1,'Country weights'!$B$3:$FB$3,0)),"")</f>
        <v>3.0282760297602605E-2</v>
      </c>
      <c r="BN26" s="44">
        <f>IF(AND(ISNUMBER(L25),ISNUMBER(L26)),INDEX('Country weights'!$B$6:$FB$133,MATCH(Goods!$BD26,'Country weights'!$A$6:$A$133,0),MATCH(Goods!BN$1,'Country weights'!$B$3:$FB$3,0)),"")</f>
        <v>1.3090879607781181E-3</v>
      </c>
      <c r="BO26" s="44">
        <f>IF(AND(ISNUMBER(M25),ISNUMBER(M26)),INDEX('Country weights'!$B$6:$FB$133,MATCH(Goods!$BD26,'Country weights'!$A$6:$A$133,0),MATCH(Goods!BO$1,'Country weights'!$B$3:$FB$3,0)),"")</f>
        <v>6.2112183015539772E-3</v>
      </c>
      <c r="BP26" s="44">
        <f>IF(AND(ISNUMBER(N25),ISNUMBER(N26)),INDEX('Country weights'!$B$6:$FB$133,MATCH(Goods!$BD26,'Country weights'!$A$6:$A$133,0),MATCH(Goods!BP$1,'Country weights'!$B$3:$FB$3,0)),"")</f>
        <v>5.6193003083541589E-3</v>
      </c>
      <c r="BQ26" s="44">
        <f>IF(AND(ISNUMBER(O25),ISNUMBER(O26)),INDEX('Country weights'!$B$6:$FB$133,MATCH(Goods!$BD26,'Country weights'!$A$6:$A$133,0),MATCH(Goods!BQ$1,'Country weights'!$B$3:$FB$3,0)),"")</f>
        <v>2.1617846809306542E-3</v>
      </c>
      <c r="BR26" s="44">
        <f>IF(AND(ISNUMBER(P25),ISNUMBER(P26)),INDEX('Country weights'!$B$6:$FB$133,MATCH(Goods!$BD26,'Country weights'!$A$6:$A$133,0),MATCH(Goods!BR$1,'Country weights'!$B$3:$FB$3,0)),"")</f>
        <v>1.9569077738722063E-2</v>
      </c>
      <c r="BS26" s="44">
        <f>IF(AND(ISNUMBER(Q25),ISNUMBER(Q26)),INDEX('Country weights'!$B$6:$FB$133,MATCH(Goods!$BD26,'Country weights'!$A$6:$A$133,0),MATCH(Goods!BS$1,'Country weights'!$B$3:$FB$3,0)),"")</f>
        <v>1.3155014632521826E-2</v>
      </c>
      <c r="BT26" s="44">
        <f>IF(AND(ISNUMBER(R25),ISNUMBER(R26)),INDEX('Country weights'!$B$6:$FB$133,MATCH(Goods!$BD26,'Country weights'!$A$6:$A$133,0),MATCH(Goods!BT$1,'Country weights'!$B$3:$FB$3,0)),"")</f>
        <v>1.1700978924377081E-2</v>
      </c>
      <c r="BU26" s="44">
        <f>IF(AND(ISNUMBER(S25),ISNUMBER(S26)),INDEX('Country weights'!$B$6:$FB$133,MATCH(Goods!$BD26,'Country weights'!$A$6:$A$133,0),MATCH(Goods!BU$1,'Country weights'!$B$3:$FB$3,0)),"")</f>
        <v>2.0494333303692335E-2</v>
      </c>
      <c r="BV26" s="44">
        <f>IF(AND(ISNUMBER(T25),ISNUMBER(T26)),INDEX('Country weights'!$B$6:$FB$133,MATCH(Goods!$BD26,'Country weights'!$A$6:$A$133,0),MATCH(Goods!BV$1,'Country weights'!$B$3:$FB$3,0)),"")</f>
        <v>1.1298413788751472E-2</v>
      </c>
      <c r="BW26" s="44">
        <f>IF(AND(ISNUMBER(U25),ISNUMBER(U26)),INDEX('Country weights'!$B$6:$FB$133,MATCH(Goods!$BD26,'Country weights'!$A$6:$A$133,0),MATCH(Goods!BW$1,'Country weights'!$B$3:$FB$3,0)),"")</f>
        <v>4.0059561302706742E-2</v>
      </c>
      <c r="BX26" s="44">
        <f>IF(AND(ISNUMBER(V25),ISNUMBER(V26)),INDEX('Country weights'!$B$6:$FB$133,MATCH(Goods!$BD26,'Country weights'!$A$6:$A$133,0),MATCH(Goods!BX$1,'Country weights'!$B$3:$FB$3,0)),"")</f>
        <v>2.4472498732507706E-2</v>
      </c>
      <c r="BY26" s="44">
        <f>IF(AND(ISNUMBER(W25),ISNUMBER(W26)),INDEX('Country weights'!$B$6:$FB$133,MATCH(Goods!$BD26,'Country weights'!$A$6:$A$133,0),MATCH(Goods!BY$1,'Country weights'!$B$3:$FB$3,0)),"")</f>
        <v>2.7101219621378639E-2</v>
      </c>
      <c r="BZ26" s="44">
        <f>IF(AND(ISNUMBER(X25),ISNUMBER(X26)),INDEX('Country weights'!$B$6:$FB$133,MATCH(Goods!$BD26,'Country weights'!$A$6:$A$133,0),MATCH(Goods!BZ$1,'Country weights'!$B$3:$FB$3,0)),"")</f>
        <v>2.7547050238313022E-2</v>
      </c>
      <c r="CA26" s="44" t="str">
        <f>IF(AND(ISNUMBER(Y25),ISNUMBER(Y26)),INDEX('Country weights'!$B$6:$FB$133,MATCH(Goods!$BD26,'Country weights'!$A$6:$A$133,0),MATCH(Goods!CA$1,'Country weights'!$B$3:$FB$3,0)),"")</f>
        <v/>
      </c>
      <c r="CB26" s="44" t="str">
        <f>IF(AND(ISNUMBER(Z25),ISNUMBER(Z26)),INDEX('Country weights'!$B$6:$FB$133,MATCH(Goods!$BD26,'Country weights'!$A$6:$A$133,0),MATCH(Goods!CB$1,'Country weights'!$B$3:$FB$3,0)),"")</f>
        <v/>
      </c>
      <c r="CC26" s="44" t="str">
        <f>IF(AND(ISNUMBER(AA25),ISNUMBER(AA26)),INDEX('Country weights'!$B$6:$FB$133,MATCH(Goods!$BD26,'Country weights'!$A$6:$A$133,0),MATCH(Goods!CC$1,'Country weights'!$B$3:$FB$3,0)),"")</f>
        <v/>
      </c>
      <c r="CD26" s="46">
        <f t="shared" si="11"/>
        <v>0.7299902033017942</v>
      </c>
      <c r="CF26" s="39">
        <f t="shared" si="3"/>
        <v>36160</v>
      </c>
      <c r="CG26" s="45">
        <f t="shared" si="12"/>
        <v>0.33254078160919426</v>
      </c>
      <c r="CH26" s="45">
        <f t="shared" si="4"/>
        <v>0.12274150949599509</v>
      </c>
      <c r="CI26" s="45">
        <f t="shared" si="4"/>
        <v>0.10723759945014651</v>
      </c>
      <c r="CJ26" s="45">
        <f t="shared" si="4"/>
        <v>7.1907224607077075E-2</v>
      </c>
      <c r="CK26" s="45">
        <f t="shared" si="4"/>
        <v>4.7392762866159868E-3</v>
      </c>
      <c r="CL26" s="45">
        <f t="shared" si="4"/>
        <v>2.3920095389587344E-2</v>
      </c>
      <c r="CM26" s="45" t="str">
        <f t="shared" si="4"/>
        <v/>
      </c>
      <c r="CN26" s="45">
        <f t="shared" si="4"/>
        <v>6.7963434484049692E-3</v>
      </c>
      <c r="CO26" s="45">
        <f t="shared" si="4"/>
        <v>4.1483790002429716E-2</v>
      </c>
      <c r="CP26" s="45">
        <f t="shared" si="4"/>
        <v>1.7932952454115497E-3</v>
      </c>
      <c r="CQ26" s="45">
        <f t="shared" si="4"/>
        <v>8.5086324082983902E-3</v>
      </c>
      <c r="CR26" s="45">
        <f t="shared" si="4"/>
        <v>7.6977749604552094E-3</v>
      </c>
      <c r="CS26" s="45">
        <f t="shared" si="4"/>
        <v>2.9613886202208722E-3</v>
      </c>
      <c r="CT26" s="45">
        <f t="shared" si="4"/>
        <v>2.6807315564249801E-2</v>
      </c>
      <c r="CU26" s="45">
        <f t="shared" si="4"/>
        <v>1.8020809831448176E-2</v>
      </c>
      <c r="CV26" s="45">
        <f t="shared" si="4"/>
        <v>1.602895336328183E-2</v>
      </c>
      <c r="CW26" s="45">
        <f t="shared" si="4"/>
        <v>2.8074805950812905E-2</v>
      </c>
      <c r="CX26" s="45">
        <f t="shared" si="5"/>
        <v>1.5477486872629244E-2</v>
      </c>
      <c r="CY26" s="45">
        <f t="shared" si="5"/>
        <v>5.4876847828251231E-2</v>
      </c>
      <c r="CZ26" s="45">
        <f t="shared" si="5"/>
        <v>3.3524420768685614E-2</v>
      </c>
      <c r="DA26" s="45">
        <f t="shared" si="5"/>
        <v>3.7125456614072384E-2</v>
      </c>
      <c r="DB26" s="45">
        <f t="shared" si="5"/>
        <v>3.7736191682732019E-2</v>
      </c>
      <c r="DC26" s="45" t="str">
        <f t="shared" si="5"/>
        <v/>
      </c>
      <c r="DD26" s="45" t="str">
        <f t="shared" si="5"/>
        <v/>
      </c>
      <c r="DE26" s="45" t="str">
        <f t="shared" si="5"/>
        <v/>
      </c>
      <c r="DF26" s="46">
        <f t="shared" si="13"/>
        <v>1.0000000000000002</v>
      </c>
      <c r="DG26" s="47">
        <f>SUMPRODUCT(AD26:BB26,CG26:DE26,'Sector weights'!B13:Z13)</f>
        <v>0.6189210264694931</v>
      </c>
      <c r="DI26" s="45">
        <f>IF(AND(ISNUMBER(C25),ISNUMBER(C26)),CG26*'Sector weights'!AB13,"")</f>
        <v>6.6276957632423417E-2</v>
      </c>
      <c r="DJ26" s="45">
        <f>IF(AND(ISNUMBER(D25),ISNUMBER(D26)),CH26*'Sector weights'!AC13,"")</f>
        <v>3.3674685293016808E-2</v>
      </c>
      <c r="DK26" s="45">
        <f>IF(AND(ISNUMBER(E25),ISNUMBER(E26)),CI26*'Sector weights'!AD13,"")</f>
        <v>3.0059213761474614E-2</v>
      </c>
      <c r="DL26" s="45">
        <f>IF(AND(ISNUMBER(F25),ISNUMBER(F26)),CJ26*'Sector weights'!AE13,"")</f>
        <v>1.2540397678198277E-2</v>
      </c>
      <c r="DM26" s="45">
        <f>IF(AND(ISNUMBER(G25),ISNUMBER(G26)),CK26*'Sector weights'!AF13,"")</f>
        <v>1.3433363731928788E-3</v>
      </c>
      <c r="DN26" s="45">
        <f>IF(AND(ISNUMBER(H25),ISNUMBER(H26)),CL26*'Sector weights'!AG13,"")</f>
        <v>7.3943647978516065E-3</v>
      </c>
      <c r="DO26" s="45" t="str">
        <f>IF(AND(ISNUMBER(I25),ISNUMBER(I26)),CM26*'Sector weights'!AH13,"")</f>
        <v/>
      </c>
      <c r="DP26" s="45">
        <f>IF(AND(ISNUMBER(J25),ISNUMBER(J26)),CN26*'Sector weights'!AI13,"")</f>
        <v>1.0818353986454081E-3</v>
      </c>
      <c r="DQ26" s="45">
        <f>IF(AND(ISNUMBER(K25),ISNUMBER(K26)),CO26*'Sector weights'!AJ13,"")</f>
        <v>2.7347689568439936E-3</v>
      </c>
      <c r="DR26" s="45">
        <f>IF(AND(ISNUMBER(L25),ISNUMBER(L26)),CP26*'Sector weights'!AK13,"")</f>
        <v>3.8941557875093384E-4</v>
      </c>
      <c r="DS26" s="45">
        <f>IF(AND(ISNUMBER(M25),ISNUMBER(M26)),CQ26*'Sector weights'!AL13,"")</f>
        <v>1.9086105809970257E-3</v>
      </c>
      <c r="DT26" s="45">
        <f>IF(AND(ISNUMBER(N25),ISNUMBER(N26)),CR26*'Sector weights'!AM13,"")</f>
        <v>1.2585165713683408E-3</v>
      </c>
      <c r="DU26" s="45">
        <f>IF(AND(ISNUMBER(O25),ISNUMBER(O26)),CS26*'Sector weights'!AN13,"")</f>
        <v>4.4452436609297707E-4</v>
      </c>
      <c r="DV26" s="45">
        <f>IF(AND(ISNUMBER(P25),ISNUMBER(P26)),CT26*'Sector weights'!AO13,"")</f>
        <v>8.7704922307743696E-3</v>
      </c>
      <c r="DW26" s="45">
        <f>IF(AND(ISNUMBER(Q25),ISNUMBER(Q26)),CU26*'Sector weights'!AP13,"")</f>
        <v>5.6099184863543945E-3</v>
      </c>
      <c r="DX26" s="45">
        <f>IF(AND(ISNUMBER(R25),ISNUMBER(R26)),CV26*'Sector weights'!AQ13,"")</f>
        <v>4.9168568599024017E-3</v>
      </c>
      <c r="DY26" s="45">
        <f>IF(AND(ISNUMBER(S25),ISNUMBER(S26)),CW26*'Sector weights'!AR13,"")</f>
        <v>7.120309480092968E-3</v>
      </c>
      <c r="DZ26" s="45">
        <f>IF(AND(ISNUMBER(T25),ISNUMBER(T26)),CX26*'Sector weights'!AS13,"")</f>
        <v>1.535260988452649E-3</v>
      </c>
      <c r="EA26" s="45">
        <f>IF(AND(ISNUMBER(U25),ISNUMBER(U26)),CY26*'Sector weights'!AT13,"")</f>
        <v>1.2205547836366301E-2</v>
      </c>
      <c r="EB26" s="45">
        <f>IF(AND(ISNUMBER(V25),ISNUMBER(V26)),CZ26*'Sector weights'!AU13,"")</f>
        <v>7.7864735930652717E-3</v>
      </c>
      <c r="EC26" s="45">
        <f>IF(AND(ISNUMBER(W25),ISNUMBER(W26)),DA26*'Sector weights'!AV13,"")</f>
        <v>8.4736742633726297E-3</v>
      </c>
      <c r="ED26" s="45">
        <f>IF(AND(ISNUMBER(X25),ISNUMBER(X26)),DB26*'Sector weights'!AW13,"")</f>
        <v>7.1396006031162577E-3</v>
      </c>
      <c r="EE26" s="45" t="str">
        <f>IF(AND(ISNUMBER(Y25),ISNUMBER(Y26)),DC26*'Sector weights'!AX13,"")</f>
        <v/>
      </c>
      <c r="EF26" s="45" t="str">
        <f>IF(AND(ISNUMBER(Z25),ISNUMBER(Z26)),DD26*'Sector weights'!AY13,"")</f>
        <v/>
      </c>
      <c r="EG26" s="45" t="str">
        <f>IF(AND(ISNUMBER(AA25),ISNUMBER(AA26)),DE26*'Sector weights'!AZ13,"")</f>
        <v/>
      </c>
      <c r="EH26" s="46">
        <f t="shared" si="14"/>
        <v>0.22266476133035346</v>
      </c>
      <c r="EI26" s="47">
        <f t="shared" si="15"/>
        <v>0.13273481962656825</v>
      </c>
      <c r="EK26" s="39">
        <f t="shared" si="6"/>
        <v>36160</v>
      </c>
      <c r="EL26" s="45">
        <f t="shared" si="16"/>
        <v>0.29765355432282586</v>
      </c>
      <c r="EM26" s="45">
        <f t="shared" si="7"/>
        <v>0.15123491068735315</v>
      </c>
      <c r="EN26" s="45">
        <f t="shared" si="7"/>
        <v>0.13499762414977592</v>
      </c>
      <c r="EO26" s="45">
        <f t="shared" si="7"/>
        <v>5.6319633170840586E-2</v>
      </c>
      <c r="EP26" s="45">
        <f t="shared" si="7"/>
        <v>6.0329994075706333E-3</v>
      </c>
      <c r="EQ26" s="45">
        <f t="shared" si="7"/>
        <v>3.3208509301932428E-2</v>
      </c>
      <c r="ER26" s="45" t="str">
        <f t="shared" si="7"/>
        <v/>
      </c>
      <c r="ES26" s="45">
        <f t="shared" si="7"/>
        <v>4.8585837838990521E-3</v>
      </c>
      <c r="ET26" s="45">
        <f t="shared" si="7"/>
        <v>1.2282001608627205E-2</v>
      </c>
      <c r="EU26" s="45">
        <f t="shared" si="7"/>
        <v>1.7488873247131498E-3</v>
      </c>
      <c r="EV26" s="45">
        <f t="shared" si="7"/>
        <v>8.5716777526612855E-3</v>
      </c>
      <c r="EW26" s="45">
        <f t="shared" si="7"/>
        <v>5.6520688942834569E-3</v>
      </c>
      <c r="EX26" s="45">
        <f t="shared" si="7"/>
        <v>1.9963839964486554E-3</v>
      </c>
      <c r="EY26" s="45">
        <f t="shared" si="7"/>
        <v>3.938877520795557E-2</v>
      </c>
      <c r="EZ26" s="45">
        <f t="shared" si="7"/>
        <v>2.5194460285663779E-2</v>
      </c>
      <c r="FA26" s="45">
        <f t="shared" si="7"/>
        <v>2.2081881437034285E-2</v>
      </c>
      <c r="FB26" s="45">
        <f t="shared" si="7"/>
        <v>3.1977711414915004E-2</v>
      </c>
      <c r="FC26" s="45">
        <f t="shared" si="8"/>
        <v>6.8949436780204329E-3</v>
      </c>
      <c r="FD26" s="45">
        <f t="shared" si="8"/>
        <v>5.4815803647788305E-2</v>
      </c>
      <c r="FE26" s="45">
        <f t="shared" si="8"/>
        <v>3.4969492013659849E-2</v>
      </c>
      <c r="FF26" s="45">
        <f t="shared" si="8"/>
        <v>3.805574897772343E-2</v>
      </c>
      <c r="FG26" s="45">
        <f t="shared" si="8"/>
        <v>3.2064348936308287E-2</v>
      </c>
      <c r="FH26" s="45" t="str">
        <f t="shared" si="8"/>
        <v/>
      </c>
      <c r="FI26" s="45" t="str">
        <f t="shared" si="8"/>
        <v/>
      </c>
      <c r="FJ26" s="45" t="str">
        <f t="shared" si="8"/>
        <v/>
      </c>
      <c r="FK26" s="46">
        <f t="shared" si="17"/>
        <v>1.0000000000000002</v>
      </c>
      <c r="FL26" s="47">
        <f t="shared" si="18"/>
        <v>0.59611956033598901</v>
      </c>
    </row>
    <row r="27" spans="1:168" x14ac:dyDescent="0.2">
      <c r="A27" t="s">
        <v>776</v>
      </c>
      <c r="B27" s="11">
        <v>36250</v>
      </c>
      <c r="C27" s="2">
        <v>280.7</v>
      </c>
      <c r="D27" s="3">
        <v>28640</v>
      </c>
      <c r="E27" s="9">
        <v>15077.7</v>
      </c>
      <c r="F27" s="3">
        <v>67469</v>
      </c>
      <c r="G27" s="3">
        <v>2274</v>
      </c>
      <c r="H27" s="2">
        <v>12819</v>
      </c>
      <c r="I27" s="2" t="e">
        <v>#N/A</v>
      </c>
      <c r="J27" s="2">
        <v>770171.6</v>
      </c>
      <c r="K27" s="2">
        <v>55207</v>
      </c>
      <c r="L27" s="9">
        <v>986.649</v>
      </c>
      <c r="M27" s="3">
        <v>54729</v>
      </c>
      <c r="N27" s="9">
        <v>393.17500000000001</v>
      </c>
      <c r="O27" s="2">
        <v>2574.1</v>
      </c>
      <c r="P27" s="2">
        <v>7815.4</v>
      </c>
      <c r="Q27" s="3">
        <v>39605</v>
      </c>
      <c r="R27" s="3">
        <v>62944</v>
      </c>
      <c r="S27" s="2">
        <v>12558</v>
      </c>
      <c r="T27" s="2">
        <v>10398.5</v>
      </c>
      <c r="U27" s="3">
        <v>108744</v>
      </c>
      <c r="V27" s="2">
        <v>8500.2999999999993</v>
      </c>
      <c r="W27" s="2">
        <v>11888.6</v>
      </c>
      <c r="X27" s="3">
        <v>200987.5406105319</v>
      </c>
      <c r="Y27" s="2" t="e">
        <v>#N/A</v>
      </c>
      <c r="Z27" s="3" t="e">
        <v>#N/A</v>
      </c>
      <c r="AA27" s="3" t="e">
        <v>#N/A</v>
      </c>
      <c r="AC27" s="43">
        <f t="shared" si="9"/>
        <v>36250</v>
      </c>
      <c r="AD27" s="45">
        <f t="shared" si="10"/>
        <v>1.1167146974063291</v>
      </c>
      <c r="AE27" s="45">
        <f t="shared" si="0"/>
        <v>5.975948196114711</v>
      </c>
      <c r="AF27" s="45">
        <f t="shared" si="0"/>
        <v>0.76588407482407472</v>
      </c>
      <c r="AG27" s="45">
        <f t="shared" si="0"/>
        <v>2.1638400969109739</v>
      </c>
      <c r="AH27" s="45">
        <f t="shared" si="0"/>
        <v>4.3994720633522277E-2</v>
      </c>
      <c r="AI27" s="45">
        <f t="shared" si="0"/>
        <v>-1.5815738963531722</v>
      </c>
      <c r="AJ27" s="45" t="str">
        <f t="shared" si="0"/>
        <v/>
      </c>
      <c r="AK27" s="45">
        <f t="shared" si="0"/>
        <v>0.91138050339103494</v>
      </c>
      <c r="AL27" s="45">
        <f t="shared" si="0"/>
        <v>-6.2311042265386636</v>
      </c>
      <c r="AM27" s="45">
        <f t="shared" si="0"/>
        <v>-57.986563692161475</v>
      </c>
      <c r="AN27" s="45">
        <f t="shared" si="0"/>
        <v>8.0554403838180466</v>
      </c>
      <c r="AO27" s="45">
        <f t="shared" si="0"/>
        <v>9.5423835063035423</v>
      </c>
      <c r="AP27" s="45">
        <f t="shared" si="0"/>
        <v>29.605760032223948</v>
      </c>
      <c r="AQ27" s="45">
        <f t="shared" si="0"/>
        <v>1.5052925514643656</v>
      </c>
      <c r="AR27" s="45">
        <f t="shared" si="0"/>
        <v>0.44637195972507815</v>
      </c>
      <c r="AS27" s="45">
        <f t="shared" si="0"/>
        <v>3.2732284368898634</v>
      </c>
      <c r="AT27" s="45">
        <f t="shared" si="0"/>
        <v>2.9183979544169292</v>
      </c>
      <c r="AU27" s="45">
        <f t="shared" si="1"/>
        <v>3.8137073828183432</v>
      </c>
      <c r="AV27" s="45">
        <f t="shared" si="1"/>
        <v>-1.1597891292492224</v>
      </c>
      <c r="AW27" s="45">
        <f t="shared" si="1"/>
        <v>-5.9472437982694863</v>
      </c>
      <c r="AX27" s="45">
        <f t="shared" si="1"/>
        <v>20.60950989641983</v>
      </c>
      <c r="AY27" s="45">
        <f t="shared" si="1"/>
        <v>-3.3872286066945145</v>
      </c>
      <c r="AZ27" s="45" t="str">
        <f t="shared" si="1"/>
        <v/>
      </c>
      <c r="BA27" s="45" t="str">
        <f t="shared" si="1"/>
        <v/>
      </c>
      <c r="BB27" s="45" t="str">
        <f t="shared" si="1"/>
        <v/>
      </c>
      <c r="BC27" s="32"/>
      <c r="BD27" s="39">
        <f t="shared" si="2"/>
        <v>36250</v>
      </c>
      <c r="BE27" s="44">
        <f>IF(AND(ISNUMBER(C26),ISNUMBER(C27)),INDEX('Country weights'!$B$6:$FB$133,MATCH(Goods!$BD27,'Country weights'!$A$6:$A$133,0),MATCH(Goods!BE$1,'Country weights'!$B$3:$FB$3,0)),"")</f>
        <v>0.26014397569129283</v>
      </c>
      <c r="BF27" s="44">
        <f>IF(AND(ISNUMBER(D26),ISNUMBER(D27)),INDEX('Country weights'!$B$6:$FB$133,MATCH(Goods!$BD27,'Country weights'!$A$6:$A$133,0),MATCH(Goods!BF$1,'Country weights'!$B$3:$FB$3,0)),"")</f>
        <v>8.8786642252665554E-2</v>
      </c>
      <c r="BG27" s="44">
        <f>IF(AND(ISNUMBER(E26),ISNUMBER(E27)),INDEX('Country weights'!$B$6:$FB$133,MATCH(Goods!$BD27,'Country weights'!$A$6:$A$133,0),MATCH(Goods!BG$1,'Country weights'!$B$3:$FB$3,0)),"")</f>
        <v>8.1358141369611087E-2</v>
      </c>
      <c r="BH27" s="44">
        <f>IF(AND(ISNUMBER(F26),ISNUMBER(F27)),INDEX('Country weights'!$B$6:$FB$133,MATCH(Goods!$BD27,'Country weights'!$A$6:$A$133,0),MATCH(Goods!BH$1,'Country weights'!$B$3:$FB$3,0)),"")</f>
        <v>5.3904243191647855E-2</v>
      </c>
      <c r="BI27" s="44">
        <f>IF(AND(ISNUMBER(G26),ISNUMBER(G27)),INDEX('Country weights'!$B$6:$FB$133,MATCH(Goods!$BD27,'Country weights'!$A$6:$A$133,0),MATCH(Goods!BI$1,'Country weights'!$B$3:$FB$3,0)),"")</f>
        <v>3.6736760175447229E-3</v>
      </c>
      <c r="BJ27" s="44">
        <f>IF(AND(ISNUMBER(H26),ISNUMBER(H27)),INDEX('Country weights'!$B$6:$FB$133,MATCH(Goods!$BD27,'Country weights'!$A$6:$A$133,0),MATCH(Goods!BJ$1,'Country weights'!$B$3:$FB$3,0)),"")</f>
        <v>1.7725470425201992E-2</v>
      </c>
      <c r="BK27" s="44" t="str">
        <f>IF(AND(ISNUMBER(I26),ISNUMBER(I27)),INDEX('Country weights'!$B$6:$FB$133,MATCH(Goods!$BD27,'Country weights'!$A$6:$A$133,0),MATCH(Goods!BK$1,'Country weights'!$B$3:$FB$3,0)),"")</f>
        <v/>
      </c>
      <c r="BL27" s="44">
        <f>IF(AND(ISNUMBER(J26),ISNUMBER(J27)),INDEX('Country weights'!$B$6:$FB$133,MATCH(Goods!$BD27,'Country weights'!$A$6:$A$133,0),MATCH(Goods!BL$1,'Country weights'!$B$3:$FB$3,0)),"")</f>
        <v>4.0227821480000774E-3</v>
      </c>
      <c r="BM27" s="44">
        <f>IF(AND(ISNUMBER(K26),ISNUMBER(K27)),INDEX('Country weights'!$B$6:$FB$133,MATCH(Goods!$BD27,'Country weights'!$A$6:$A$133,0),MATCH(Goods!BM$1,'Country weights'!$B$3:$FB$3,0)),"")</f>
        <v>3.2660723563588359E-2</v>
      </c>
      <c r="BN27" s="44">
        <f>IF(AND(ISNUMBER(L26),ISNUMBER(L27)),INDEX('Country weights'!$B$6:$FB$133,MATCH(Goods!$BD27,'Country weights'!$A$6:$A$133,0),MATCH(Goods!BN$1,'Country weights'!$B$3:$FB$3,0)),"")</f>
        <v>1.3739033156238976E-3</v>
      </c>
      <c r="BO27" s="44">
        <f>IF(AND(ISNUMBER(M26),ISNUMBER(M27)),INDEX('Country weights'!$B$6:$FB$133,MATCH(Goods!$BD27,'Country weights'!$A$6:$A$133,0),MATCH(Goods!BO$1,'Country weights'!$B$3:$FB$3,0)),"")</f>
        <v>5.9138360919530411E-3</v>
      </c>
      <c r="BP27" s="44">
        <f>IF(AND(ISNUMBER(N26),ISNUMBER(N27)),INDEX('Country weights'!$B$6:$FB$133,MATCH(Goods!$BD27,'Country weights'!$A$6:$A$133,0),MATCH(Goods!BP$1,'Country weights'!$B$3:$FB$3,0)),"")</f>
        <v>5.9215538696552762E-3</v>
      </c>
      <c r="BQ27" s="44">
        <f>IF(AND(ISNUMBER(O26),ISNUMBER(O27)),INDEX('Country weights'!$B$6:$FB$133,MATCH(Goods!$BD27,'Country weights'!$A$6:$A$133,0),MATCH(Goods!BQ$1,'Country weights'!$B$3:$FB$3,0)),"")</f>
        <v>1.8553806220870757E-3</v>
      </c>
      <c r="BR27" s="44">
        <f>IF(AND(ISNUMBER(P26),ISNUMBER(P27)),INDEX('Country weights'!$B$6:$FB$133,MATCH(Goods!$BD27,'Country weights'!$A$6:$A$133,0),MATCH(Goods!BR$1,'Country weights'!$B$3:$FB$3,0)),"")</f>
        <v>1.9090454290293636E-2</v>
      </c>
      <c r="BS27" s="44">
        <f>IF(AND(ISNUMBER(Q26),ISNUMBER(Q27)),INDEX('Country weights'!$B$6:$FB$133,MATCH(Goods!$BD27,'Country weights'!$A$6:$A$133,0),MATCH(Goods!BS$1,'Country weights'!$B$3:$FB$3,0)),"")</f>
        <v>1.2343913811711255E-2</v>
      </c>
      <c r="BT27" s="44">
        <f>IF(AND(ISNUMBER(R26),ISNUMBER(R27)),INDEX('Country weights'!$B$6:$FB$133,MATCH(Goods!$BD27,'Country weights'!$A$6:$A$133,0),MATCH(Goods!BT$1,'Country weights'!$B$3:$FB$3,0)),"")</f>
        <v>1.049633729869435E-2</v>
      </c>
      <c r="BU27" s="44">
        <f>IF(AND(ISNUMBER(S26),ISNUMBER(S27)),INDEX('Country weights'!$B$6:$FB$133,MATCH(Goods!$BD27,'Country weights'!$A$6:$A$133,0),MATCH(Goods!BU$1,'Country weights'!$B$3:$FB$3,0)),"")</f>
        <v>1.9754004722372293E-2</v>
      </c>
      <c r="BV27" s="44">
        <f>IF(AND(ISNUMBER(T26),ISNUMBER(T27)),INDEX('Country weights'!$B$6:$FB$133,MATCH(Goods!$BD27,'Country weights'!$A$6:$A$133,0),MATCH(Goods!BV$1,'Country weights'!$B$3:$FB$3,0)),"")</f>
        <v>1.0824498502276366E-2</v>
      </c>
      <c r="BW27" s="44">
        <f>IF(AND(ISNUMBER(U26),ISNUMBER(U27)),INDEX('Country weights'!$B$6:$FB$133,MATCH(Goods!$BD27,'Country weights'!$A$6:$A$133,0),MATCH(Goods!BW$1,'Country weights'!$B$3:$FB$3,0)),"")</f>
        <v>3.6963137465170881E-2</v>
      </c>
      <c r="BX27" s="44">
        <f>IF(AND(ISNUMBER(V26),ISNUMBER(V27)),INDEX('Country weights'!$B$6:$FB$133,MATCH(Goods!$BD27,'Country weights'!$A$6:$A$133,0),MATCH(Goods!BX$1,'Country weights'!$B$3:$FB$3,0)),"")</f>
        <v>2.8615671159584029E-2</v>
      </c>
      <c r="BY27" s="44">
        <f>IF(AND(ISNUMBER(W26),ISNUMBER(W27)),INDEX('Country weights'!$B$6:$FB$133,MATCH(Goods!$BD27,'Country weights'!$A$6:$A$133,0),MATCH(Goods!BY$1,'Country weights'!$B$3:$FB$3,0)),"")</f>
        <v>2.8629337769187094E-2</v>
      </c>
      <c r="BZ27" s="44">
        <f>IF(AND(ISNUMBER(X26),ISNUMBER(X27)),INDEX('Country weights'!$B$6:$FB$133,MATCH(Goods!$BD27,'Country weights'!$A$6:$A$133,0),MATCH(Goods!BZ$1,'Country weights'!$B$3:$FB$3,0)),"")</f>
        <v>2.771220335562825E-2</v>
      </c>
      <c r="CA27" s="44" t="str">
        <f>IF(AND(ISNUMBER(Y26),ISNUMBER(Y27)),INDEX('Country weights'!$B$6:$FB$133,MATCH(Goods!$BD27,'Country weights'!$A$6:$A$133,0),MATCH(Goods!CA$1,'Country weights'!$B$3:$FB$3,0)),"")</f>
        <v/>
      </c>
      <c r="CB27" s="44" t="str">
        <f>IF(AND(ISNUMBER(Z26),ISNUMBER(Z27)),INDEX('Country weights'!$B$6:$FB$133,MATCH(Goods!$BD27,'Country weights'!$A$6:$A$133,0),MATCH(Goods!CB$1,'Country weights'!$B$3:$FB$3,0)),"")</f>
        <v/>
      </c>
      <c r="CC27" s="44" t="str">
        <f>IF(AND(ISNUMBER(AA26),ISNUMBER(AA27)),INDEX('Country weights'!$B$6:$FB$133,MATCH(Goods!$BD27,'Country weights'!$A$6:$A$133,0),MATCH(Goods!CC$1,'Country weights'!$B$3:$FB$3,0)),"")</f>
        <v/>
      </c>
      <c r="CD27" s="46">
        <f t="shared" si="11"/>
        <v>0.75176988693379032</v>
      </c>
      <c r="CF27" s="39">
        <f t="shared" si="3"/>
        <v>36250</v>
      </c>
      <c r="CG27" s="45">
        <f t="shared" si="12"/>
        <v>0.34604202723832189</v>
      </c>
      <c r="CH27" s="45">
        <f t="shared" si="4"/>
        <v>0.11810348325442456</v>
      </c>
      <c r="CI27" s="45">
        <f t="shared" si="4"/>
        <v>0.10822213390515394</v>
      </c>
      <c r="CJ27" s="45">
        <f t="shared" si="4"/>
        <v>7.1703115712049389E-2</v>
      </c>
      <c r="CK27" s="45">
        <f t="shared" si="4"/>
        <v>4.8867028081270702E-3</v>
      </c>
      <c r="CL27" s="45">
        <f t="shared" si="4"/>
        <v>2.3578319287964649E-2</v>
      </c>
      <c r="CM27" s="45" t="str">
        <f t="shared" si="4"/>
        <v/>
      </c>
      <c r="CN27" s="45">
        <f t="shared" si="4"/>
        <v>5.3510817843577321E-3</v>
      </c>
      <c r="CO27" s="45">
        <f t="shared" si="4"/>
        <v>4.3445107513949741E-2</v>
      </c>
      <c r="CP27" s="45">
        <f t="shared" si="4"/>
        <v>1.8275583253641277E-3</v>
      </c>
      <c r="CQ27" s="45">
        <f t="shared" si="4"/>
        <v>7.8665509150327041E-3</v>
      </c>
      <c r="CR27" s="45">
        <f t="shared" si="4"/>
        <v>7.8768170587508492E-3</v>
      </c>
      <c r="CS27" s="45">
        <f t="shared" si="4"/>
        <v>2.4680166821452933E-3</v>
      </c>
      <c r="CT27" s="45">
        <f t="shared" si="4"/>
        <v>2.5394013011291267E-2</v>
      </c>
      <c r="CU27" s="45">
        <f t="shared" si="4"/>
        <v>1.6419803488083057E-2</v>
      </c>
      <c r="CV27" s="45">
        <f t="shared" si="4"/>
        <v>1.3962167787147321E-2</v>
      </c>
      <c r="CW27" s="45">
        <f t="shared" si="4"/>
        <v>2.6276663997466105E-2</v>
      </c>
      <c r="CX27" s="45">
        <f t="shared" si="5"/>
        <v>1.4398685941552882E-2</v>
      </c>
      <c r="CY27" s="45">
        <f t="shared" si="5"/>
        <v>4.9168153856136418E-2</v>
      </c>
      <c r="CZ27" s="45">
        <f t="shared" si="5"/>
        <v>3.8064401962543973E-2</v>
      </c>
      <c r="DA27" s="45">
        <f t="shared" si="5"/>
        <v>3.8082581208401779E-2</v>
      </c>
      <c r="DB27" s="45">
        <f t="shared" si="5"/>
        <v>3.686261426173474E-2</v>
      </c>
      <c r="DC27" s="45" t="str">
        <f t="shared" si="5"/>
        <v/>
      </c>
      <c r="DD27" s="45" t="str">
        <f t="shared" si="5"/>
        <v/>
      </c>
      <c r="DE27" s="45" t="str">
        <f t="shared" si="5"/>
        <v/>
      </c>
      <c r="DF27" s="46">
        <f t="shared" si="13"/>
        <v>0.99999999999999933</v>
      </c>
      <c r="DG27" s="47">
        <f>SUMPRODUCT(AD27:BB27,CG27:DE27,'Sector weights'!B14:Z14)</f>
        <v>1.3105412860075776</v>
      </c>
      <c r="DI27" s="45">
        <f>IF(AND(ISNUMBER(C26),ISNUMBER(C27)),CG27*'Sector weights'!AB14,"")</f>
        <v>6.744454592526726E-2</v>
      </c>
      <c r="DJ27" s="45">
        <f>IF(AND(ISNUMBER(D26),ISNUMBER(D27)),CH27*'Sector weights'!AC14,"")</f>
        <v>3.2213508492554818E-2</v>
      </c>
      <c r="DK27" s="45">
        <f>IF(AND(ISNUMBER(E26),ISNUMBER(E27)),CI27*'Sector weights'!AD14,"")</f>
        <v>3.0498948332819326E-2</v>
      </c>
      <c r="DL27" s="45">
        <f>IF(AND(ISNUMBER(F26),ISNUMBER(F27)),CJ27*'Sector weights'!AE14,"")</f>
        <v>1.2073281375646634E-2</v>
      </c>
      <c r="DM27" s="45">
        <f>IF(AND(ISNUMBER(G26),ISNUMBER(G27)),CK27*'Sector weights'!AF14,"")</f>
        <v>1.3685898820691017E-3</v>
      </c>
      <c r="DN27" s="45">
        <f>IF(AND(ISNUMBER(H26),ISNUMBER(H27)),CL27*'Sector weights'!AG14,"")</f>
        <v>7.3903888515398754E-3</v>
      </c>
      <c r="DO27" s="45" t="str">
        <f>IF(AND(ISNUMBER(I26),ISNUMBER(I27)),CM27*'Sector weights'!AH14,"")</f>
        <v/>
      </c>
      <c r="DP27" s="45">
        <f>IF(AND(ISNUMBER(J26),ISNUMBER(J27)),CN27*'Sector weights'!AI14,"")</f>
        <v>9.7325143169590424E-4</v>
      </c>
      <c r="DQ27" s="45">
        <f>IF(AND(ISNUMBER(K26),ISNUMBER(K27)),CO27*'Sector weights'!AJ14,"")</f>
        <v>2.8184429221917253E-3</v>
      </c>
      <c r="DR27" s="45">
        <f>IF(AND(ISNUMBER(L26),ISNUMBER(L27)),CP27*'Sector weights'!AK14,"")</f>
        <v>8.1700243106854766E-4</v>
      </c>
      <c r="DS27" s="45">
        <f>IF(AND(ISNUMBER(M26),ISNUMBER(M27)),CQ27*'Sector weights'!AL14,"")</f>
        <v>1.7767117376155121E-3</v>
      </c>
      <c r="DT27" s="45">
        <f>IF(AND(ISNUMBER(N26),ISNUMBER(N27)),CR27*'Sector weights'!AM14,"")</f>
        <v>1.2088192931469764E-3</v>
      </c>
      <c r="DU27" s="45">
        <f>IF(AND(ISNUMBER(O26),ISNUMBER(O27)),CS27*'Sector weights'!AN14,"")</f>
        <v>3.4093047695418305E-4</v>
      </c>
      <c r="DV27" s="45">
        <f>IF(AND(ISNUMBER(P26),ISNUMBER(P27)),CT27*'Sector weights'!AO14,"")</f>
        <v>8.5010327604463157E-3</v>
      </c>
      <c r="DW27" s="45">
        <f>IF(AND(ISNUMBER(Q26),ISNUMBER(Q27)),CU27*'Sector weights'!AP14,"")</f>
        <v>5.2633770587267635E-3</v>
      </c>
      <c r="DX27" s="45">
        <f>IF(AND(ISNUMBER(R26),ISNUMBER(R27)),CV27*'Sector weights'!AQ14,"")</f>
        <v>4.3187974302751307E-3</v>
      </c>
      <c r="DY27" s="45">
        <f>IF(AND(ISNUMBER(S26),ISNUMBER(S27)),CW27*'Sector weights'!AR14,"")</f>
        <v>6.3423204109461029E-3</v>
      </c>
      <c r="DZ27" s="45">
        <f>IF(AND(ISNUMBER(T26),ISNUMBER(T27)),CX27*'Sector weights'!AS14,"")</f>
        <v>1.7274642765769956E-3</v>
      </c>
      <c r="EA27" s="45">
        <f>IF(AND(ISNUMBER(U26),ISNUMBER(U27)),CY27*'Sector weights'!AT14,"")</f>
        <v>1.1082774949399771E-2</v>
      </c>
      <c r="EB27" s="45">
        <f>IF(AND(ISNUMBER(V26),ISNUMBER(V27)),CZ27*'Sector weights'!AU14,"")</f>
        <v>8.6382970424730282E-3</v>
      </c>
      <c r="EC27" s="45">
        <f>IF(AND(ISNUMBER(W26),ISNUMBER(W27)),DA27*'Sector weights'!AV14,"")</f>
        <v>8.5260246031919965E-3</v>
      </c>
      <c r="ED27" s="45">
        <f>IF(AND(ISNUMBER(X26),ISNUMBER(X27)),DB27*'Sector weights'!AW14,"")</f>
        <v>6.3651443161785899E-3</v>
      </c>
      <c r="EE27" s="45" t="str">
        <f>IF(AND(ISNUMBER(Y26),ISNUMBER(Y27)),DC27*'Sector weights'!AX14,"")</f>
        <v/>
      </c>
      <c r="EF27" s="45" t="str">
        <f>IF(AND(ISNUMBER(Z26),ISNUMBER(Z27)),DD27*'Sector weights'!AY14,"")</f>
        <v/>
      </c>
      <c r="EG27" s="45" t="str">
        <f>IF(AND(ISNUMBER(AA26),ISNUMBER(AA27)),DE27*'Sector weights'!AZ14,"")</f>
        <v/>
      </c>
      <c r="EH27" s="46">
        <f t="shared" si="14"/>
        <v>0.21968965400078455</v>
      </c>
      <c r="EI27" s="47">
        <f t="shared" si="15"/>
        <v>0.4218772764609785</v>
      </c>
      <c r="EK27" s="39">
        <f t="shared" si="6"/>
        <v>36250</v>
      </c>
      <c r="EL27" s="45">
        <f t="shared" si="16"/>
        <v>0.30699919043536938</v>
      </c>
      <c r="EM27" s="45">
        <f t="shared" si="7"/>
        <v>0.14663188687274176</v>
      </c>
      <c r="EN27" s="45">
        <f t="shared" si="7"/>
        <v>0.13882742212662599</v>
      </c>
      <c r="EO27" s="45">
        <f t="shared" si="7"/>
        <v>5.4956076245645677E-2</v>
      </c>
      <c r="EP27" s="45">
        <f t="shared" si="7"/>
        <v>6.2296510424847511E-3</v>
      </c>
      <c r="EQ27" s="45">
        <f t="shared" si="7"/>
        <v>3.3640131508029428E-2</v>
      </c>
      <c r="ER27" s="45" t="str">
        <f t="shared" si="7"/>
        <v/>
      </c>
      <c r="ES27" s="45">
        <f t="shared" si="7"/>
        <v>4.4301195526141096E-3</v>
      </c>
      <c r="ET27" s="45">
        <f t="shared" si="7"/>
        <v>1.2829201880310942E-2</v>
      </c>
      <c r="EU27" s="45">
        <f t="shared" si="7"/>
        <v>3.7188935217933841E-3</v>
      </c>
      <c r="EV27" s="45">
        <f t="shared" si="7"/>
        <v>8.0873710038669687E-3</v>
      </c>
      <c r="EW27" s="45">
        <f t="shared" si="7"/>
        <v>5.5023951794409918E-3</v>
      </c>
      <c r="EX27" s="45">
        <f t="shared" si="7"/>
        <v>1.5518731571809272E-3</v>
      </c>
      <c r="EY27" s="45">
        <f t="shared" si="7"/>
        <v>3.8695644540529692E-2</v>
      </c>
      <c r="EZ27" s="45">
        <f t="shared" si="7"/>
        <v>2.3958238191353187E-2</v>
      </c>
      <c r="FA27" s="45">
        <f t="shared" si="7"/>
        <v>1.9658629123516701E-2</v>
      </c>
      <c r="FB27" s="45">
        <f t="shared" si="7"/>
        <v>2.8869454229844858E-2</v>
      </c>
      <c r="FC27" s="45">
        <f t="shared" si="8"/>
        <v>7.8632026821382605E-3</v>
      </c>
      <c r="FD27" s="45">
        <f t="shared" si="8"/>
        <v>5.0447414102441947E-2</v>
      </c>
      <c r="FE27" s="45">
        <f t="shared" si="8"/>
        <v>3.9320454491872339E-2</v>
      </c>
      <c r="FF27" s="45">
        <f t="shared" si="8"/>
        <v>3.8809404302496416E-2</v>
      </c>
      <c r="FG27" s="45">
        <f t="shared" si="8"/>
        <v>2.8973345809702348E-2</v>
      </c>
      <c r="FH27" s="45" t="str">
        <f t="shared" si="8"/>
        <v/>
      </c>
      <c r="FI27" s="45" t="str">
        <f t="shared" si="8"/>
        <v/>
      </c>
      <c r="FJ27" s="45" t="str">
        <f t="shared" si="8"/>
        <v/>
      </c>
      <c r="FK27" s="46">
        <f t="shared" si="17"/>
        <v>1</v>
      </c>
      <c r="FL27" s="47">
        <f t="shared" si="18"/>
        <v>1.9203329277375616</v>
      </c>
    </row>
    <row r="28" spans="1:168" x14ac:dyDescent="0.2">
      <c r="A28" t="s">
        <v>777</v>
      </c>
      <c r="B28" s="11">
        <v>36341</v>
      </c>
      <c r="C28" s="2">
        <v>281.7</v>
      </c>
      <c r="D28" s="3">
        <v>29233</v>
      </c>
      <c r="E28" s="9">
        <v>15052.9</v>
      </c>
      <c r="F28" s="3">
        <v>69577</v>
      </c>
      <c r="G28" s="3">
        <v>2265</v>
      </c>
      <c r="H28" s="2">
        <v>13173</v>
      </c>
      <c r="I28" s="2" t="e">
        <v>#N/A</v>
      </c>
      <c r="J28" s="2">
        <v>802609.9</v>
      </c>
      <c r="K28" s="2">
        <v>64182</v>
      </c>
      <c r="L28" s="9">
        <v>1203.627</v>
      </c>
      <c r="M28" s="3">
        <v>57061</v>
      </c>
      <c r="N28" s="9">
        <v>405.161</v>
      </c>
      <c r="O28" s="2">
        <v>2001.4</v>
      </c>
      <c r="P28" s="2">
        <v>7934.2</v>
      </c>
      <c r="Q28" s="3">
        <v>37829</v>
      </c>
      <c r="R28" s="3">
        <v>61414</v>
      </c>
      <c r="S28" s="2">
        <v>12850.8</v>
      </c>
      <c r="T28" s="2">
        <v>13564.8</v>
      </c>
      <c r="U28" s="3">
        <v>108557</v>
      </c>
      <c r="V28" s="2">
        <v>8500.7999999999993</v>
      </c>
      <c r="W28" s="2">
        <v>12969.3</v>
      </c>
      <c r="X28" s="3">
        <v>202826.07556873438</v>
      </c>
      <c r="Y28" s="2" t="e">
        <v>#N/A</v>
      </c>
      <c r="Z28" s="3" t="e">
        <v>#N/A</v>
      </c>
      <c r="AA28" s="3" t="e">
        <v>#N/A</v>
      </c>
      <c r="AC28" s="43">
        <f t="shared" si="9"/>
        <v>36341</v>
      </c>
      <c r="AD28" s="45">
        <f t="shared" si="10"/>
        <v>0.35625222657642563</v>
      </c>
      <c r="AE28" s="45">
        <f t="shared" si="0"/>
        <v>2.0705307262569805</v>
      </c>
      <c r="AF28" s="45">
        <f t="shared" si="0"/>
        <v>-0.16448132009524441</v>
      </c>
      <c r="AG28" s="45">
        <f t="shared" si="0"/>
        <v>3.1243978716151144</v>
      </c>
      <c r="AH28" s="45">
        <f t="shared" si="0"/>
        <v>-0.39577836411609502</v>
      </c>
      <c r="AI28" s="45">
        <f t="shared" si="0"/>
        <v>2.7615258600514947</v>
      </c>
      <c r="AJ28" s="45" t="str">
        <f t="shared" si="0"/>
        <v/>
      </c>
      <c r="AK28" s="45">
        <f t="shared" si="0"/>
        <v>4.211827597901574</v>
      </c>
      <c r="AL28" s="45">
        <f t="shared" si="0"/>
        <v>16.256996395384647</v>
      </c>
      <c r="AM28" s="45">
        <f t="shared" si="0"/>
        <v>21.991407278576268</v>
      </c>
      <c r="AN28" s="45">
        <f t="shared" si="0"/>
        <v>4.2609950848727429</v>
      </c>
      <c r="AO28" s="45">
        <f t="shared" si="0"/>
        <v>3.0485152921726932</v>
      </c>
      <c r="AP28" s="45">
        <f t="shared" si="0"/>
        <v>-22.248552892273022</v>
      </c>
      <c r="AQ28" s="45">
        <f t="shared" si="0"/>
        <v>1.520075747882399</v>
      </c>
      <c r="AR28" s="45">
        <f t="shared" si="0"/>
        <v>-4.4842822875899468</v>
      </c>
      <c r="AS28" s="45">
        <f t="shared" si="0"/>
        <v>-2.4307320793085951</v>
      </c>
      <c r="AT28" s="45">
        <f t="shared" si="0"/>
        <v>2.3315814620162412</v>
      </c>
      <c r="AU28" s="45">
        <f t="shared" si="1"/>
        <v>30.449584074626145</v>
      </c>
      <c r="AV28" s="45">
        <f t="shared" si="1"/>
        <v>-0.17196351063046844</v>
      </c>
      <c r="AW28" s="45">
        <f t="shared" si="1"/>
        <v>5.8821453360557996E-3</v>
      </c>
      <c r="AX28" s="45">
        <f t="shared" si="1"/>
        <v>9.0902208838719254</v>
      </c>
      <c r="AY28" s="45">
        <f t="shared" si="1"/>
        <v>0.91475071171955857</v>
      </c>
      <c r="AZ28" s="45" t="str">
        <f t="shared" si="1"/>
        <v/>
      </c>
      <c r="BA28" s="45" t="str">
        <f t="shared" si="1"/>
        <v/>
      </c>
      <c r="BB28" s="45" t="str">
        <f t="shared" si="1"/>
        <v/>
      </c>
      <c r="BC28" s="32"/>
      <c r="BD28" s="39">
        <f t="shared" si="2"/>
        <v>36341</v>
      </c>
      <c r="BE28" s="44">
        <f>IF(AND(ISNUMBER(C27),ISNUMBER(C28)),INDEX('Country weights'!$B$6:$FB$133,MATCH(Goods!$BD28,'Country weights'!$A$6:$A$133,0),MATCH(Goods!BE$1,'Country weights'!$B$3:$FB$3,0)),"")</f>
        <v>0.26014397569129283</v>
      </c>
      <c r="BF28" s="44">
        <f>IF(AND(ISNUMBER(D27),ISNUMBER(D28)),INDEX('Country weights'!$B$6:$FB$133,MATCH(Goods!$BD28,'Country weights'!$A$6:$A$133,0),MATCH(Goods!BF$1,'Country weights'!$B$3:$FB$3,0)),"")</f>
        <v>8.8786642252665554E-2</v>
      </c>
      <c r="BG28" s="44">
        <f>IF(AND(ISNUMBER(E27),ISNUMBER(E28)),INDEX('Country weights'!$B$6:$FB$133,MATCH(Goods!$BD28,'Country weights'!$A$6:$A$133,0),MATCH(Goods!BG$1,'Country weights'!$B$3:$FB$3,0)),"")</f>
        <v>8.1358141369611087E-2</v>
      </c>
      <c r="BH28" s="44">
        <f>IF(AND(ISNUMBER(F27),ISNUMBER(F28)),INDEX('Country weights'!$B$6:$FB$133,MATCH(Goods!$BD28,'Country weights'!$A$6:$A$133,0),MATCH(Goods!BH$1,'Country weights'!$B$3:$FB$3,0)),"")</f>
        <v>5.3904243191647855E-2</v>
      </c>
      <c r="BI28" s="44">
        <f>IF(AND(ISNUMBER(G27),ISNUMBER(G28)),INDEX('Country weights'!$B$6:$FB$133,MATCH(Goods!$BD28,'Country weights'!$A$6:$A$133,0),MATCH(Goods!BI$1,'Country weights'!$B$3:$FB$3,0)),"")</f>
        <v>3.6736760175447229E-3</v>
      </c>
      <c r="BJ28" s="44">
        <f>IF(AND(ISNUMBER(H27),ISNUMBER(H28)),INDEX('Country weights'!$B$6:$FB$133,MATCH(Goods!$BD28,'Country weights'!$A$6:$A$133,0),MATCH(Goods!BJ$1,'Country weights'!$B$3:$FB$3,0)),"")</f>
        <v>1.7725470425201992E-2</v>
      </c>
      <c r="BK28" s="44" t="str">
        <f>IF(AND(ISNUMBER(I27),ISNUMBER(I28)),INDEX('Country weights'!$B$6:$FB$133,MATCH(Goods!$BD28,'Country weights'!$A$6:$A$133,0),MATCH(Goods!BK$1,'Country weights'!$B$3:$FB$3,0)),"")</f>
        <v/>
      </c>
      <c r="BL28" s="44">
        <f>IF(AND(ISNUMBER(J27),ISNUMBER(J28)),INDEX('Country weights'!$B$6:$FB$133,MATCH(Goods!$BD28,'Country weights'!$A$6:$A$133,0),MATCH(Goods!BL$1,'Country weights'!$B$3:$FB$3,0)),"")</f>
        <v>4.0227821480000774E-3</v>
      </c>
      <c r="BM28" s="44">
        <f>IF(AND(ISNUMBER(K27),ISNUMBER(K28)),INDEX('Country weights'!$B$6:$FB$133,MATCH(Goods!$BD28,'Country weights'!$A$6:$A$133,0),MATCH(Goods!BM$1,'Country weights'!$B$3:$FB$3,0)),"")</f>
        <v>3.2660723563588359E-2</v>
      </c>
      <c r="BN28" s="44">
        <f>IF(AND(ISNUMBER(L27),ISNUMBER(L28)),INDEX('Country weights'!$B$6:$FB$133,MATCH(Goods!$BD28,'Country weights'!$A$6:$A$133,0),MATCH(Goods!BN$1,'Country weights'!$B$3:$FB$3,0)),"")</f>
        <v>1.3739033156238976E-3</v>
      </c>
      <c r="BO28" s="44">
        <f>IF(AND(ISNUMBER(M27),ISNUMBER(M28)),INDEX('Country weights'!$B$6:$FB$133,MATCH(Goods!$BD28,'Country weights'!$A$6:$A$133,0),MATCH(Goods!BO$1,'Country weights'!$B$3:$FB$3,0)),"")</f>
        <v>5.9138360919530411E-3</v>
      </c>
      <c r="BP28" s="44">
        <f>IF(AND(ISNUMBER(N27),ISNUMBER(N28)),INDEX('Country weights'!$B$6:$FB$133,MATCH(Goods!$BD28,'Country weights'!$A$6:$A$133,0),MATCH(Goods!BP$1,'Country weights'!$B$3:$FB$3,0)),"")</f>
        <v>5.9215538696552762E-3</v>
      </c>
      <c r="BQ28" s="44">
        <f>IF(AND(ISNUMBER(O27),ISNUMBER(O28)),INDEX('Country weights'!$B$6:$FB$133,MATCH(Goods!$BD28,'Country weights'!$A$6:$A$133,0),MATCH(Goods!BQ$1,'Country weights'!$B$3:$FB$3,0)),"")</f>
        <v>1.8553806220870757E-3</v>
      </c>
      <c r="BR28" s="44">
        <f>IF(AND(ISNUMBER(P27),ISNUMBER(P28)),INDEX('Country weights'!$B$6:$FB$133,MATCH(Goods!$BD28,'Country weights'!$A$6:$A$133,0),MATCH(Goods!BR$1,'Country weights'!$B$3:$FB$3,0)),"")</f>
        <v>1.9090454290293636E-2</v>
      </c>
      <c r="BS28" s="44">
        <f>IF(AND(ISNUMBER(Q27),ISNUMBER(Q28)),INDEX('Country weights'!$B$6:$FB$133,MATCH(Goods!$BD28,'Country weights'!$A$6:$A$133,0),MATCH(Goods!BS$1,'Country weights'!$B$3:$FB$3,0)),"")</f>
        <v>1.2343913811711255E-2</v>
      </c>
      <c r="BT28" s="44">
        <f>IF(AND(ISNUMBER(R27),ISNUMBER(R28)),INDEX('Country weights'!$B$6:$FB$133,MATCH(Goods!$BD28,'Country weights'!$A$6:$A$133,0),MATCH(Goods!BT$1,'Country weights'!$B$3:$FB$3,0)),"")</f>
        <v>1.049633729869435E-2</v>
      </c>
      <c r="BU28" s="44">
        <f>IF(AND(ISNUMBER(S27),ISNUMBER(S28)),INDEX('Country weights'!$B$6:$FB$133,MATCH(Goods!$BD28,'Country weights'!$A$6:$A$133,0),MATCH(Goods!BU$1,'Country weights'!$B$3:$FB$3,0)),"")</f>
        <v>1.9754004722372293E-2</v>
      </c>
      <c r="BV28" s="44">
        <f>IF(AND(ISNUMBER(T27),ISNUMBER(T28)),INDEX('Country weights'!$B$6:$FB$133,MATCH(Goods!$BD28,'Country weights'!$A$6:$A$133,0),MATCH(Goods!BV$1,'Country weights'!$B$3:$FB$3,0)),"")</f>
        <v>1.0824498502276366E-2</v>
      </c>
      <c r="BW28" s="44">
        <f>IF(AND(ISNUMBER(U27),ISNUMBER(U28)),INDEX('Country weights'!$B$6:$FB$133,MATCH(Goods!$BD28,'Country weights'!$A$6:$A$133,0),MATCH(Goods!BW$1,'Country weights'!$B$3:$FB$3,0)),"")</f>
        <v>3.6963137465170881E-2</v>
      </c>
      <c r="BX28" s="44">
        <f>IF(AND(ISNUMBER(V27),ISNUMBER(V28)),INDEX('Country weights'!$B$6:$FB$133,MATCH(Goods!$BD28,'Country weights'!$A$6:$A$133,0),MATCH(Goods!BX$1,'Country weights'!$B$3:$FB$3,0)),"")</f>
        <v>2.8615671159584029E-2</v>
      </c>
      <c r="BY28" s="44">
        <f>IF(AND(ISNUMBER(W27),ISNUMBER(W28)),INDEX('Country weights'!$B$6:$FB$133,MATCH(Goods!$BD28,'Country weights'!$A$6:$A$133,0),MATCH(Goods!BY$1,'Country weights'!$B$3:$FB$3,0)),"")</f>
        <v>2.8629337769187094E-2</v>
      </c>
      <c r="BZ28" s="44">
        <f>IF(AND(ISNUMBER(X27),ISNUMBER(X28)),INDEX('Country weights'!$B$6:$FB$133,MATCH(Goods!$BD28,'Country weights'!$A$6:$A$133,0),MATCH(Goods!BZ$1,'Country weights'!$B$3:$FB$3,0)),"")</f>
        <v>2.771220335562825E-2</v>
      </c>
      <c r="CA28" s="44" t="str">
        <f>IF(AND(ISNUMBER(Y27),ISNUMBER(Y28)),INDEX('Country weights'!$B$6:$FB$133,MATCH(Goods!$BD28,'Country weights'!$A$6:$A$133,0),MATCH(Goods!CA$1,'Country weights'!$B$3:$FB$3,0)),"")</f>
        <v/>
      </c>
      <c r="CB28" s="44" t="str">
        <f>IF(AND(ISNUMBER(Z27),ISNUMBER(Z28)),INDEX('Country weights'!$B$6:$FB$133,MATCH(Goods!$BD28,'Country weights'!$A$6:$A$133,0),MATCH(Goods!CB$1,'Country weights'!$B$3:$FB$3,0)),"")</f>
        <v/>
      </c>
      <c r="CC28" s="44" t="str">
        <f>IF(AND(ISNUMBER(AA27),ISNUMBER(AA28)),INDEX('Country weights'!$B$6:$FB$133,MATCH(Goods!$BD28,'Country weights'!$A$6:$A$133,0),MATCH(Goods!CC$1,'Country weights'!$B$3:$FB$3,0)),"")</f>
        <v/>
      </c>
      <c r="CD28" s="46">
        <f t="shared" si="11"/>
        <v>0.75176988693379032</v>
      </c>
      <c r="CF28" s="39">
        <f t="shared" si="3"/>
        <v>36341</v>
      </c>
      <c r="CG28" s="45">
        <f t="shared" si="12"/>
        <v>0.34604202723832189</v>
      </c>
      <c r="CH28" s="45">
        <f t="shared" si="4"/>
        <v>0.11810348325442456</v>
      </c>
      <c r="CI28" s="45">
        <f t="shared" si="4"/>
        <v>0.10822213390515394</v>
      </c>
      <c r="CJ28" s="45">
        <f t="shared" si="4"/>
        <v>7.1703115712049389E-2</v>
      </c>
      <c r="CK28" s="45">
        <f t="shared" si="4"/>
        <v>4.8867028081270702E-3</v>
      </c>
      <c r="CL28" s="45">
        <f t="shared" si="4"/>
        <v>2.3578319287964649E-2</v>
      </c>
      <c r="CM28" s="45" t="str">
        <f t="shared" si="4"/>
        <v/>
      </c>
      <c r="CN28" s="45">
        <f t="shared" si="4"/>
        <v>5.3510817843577321E-3</v>
      </c>
      <c r="CO28" s="45">
        <f t="shared" si="4"/>
        <v>4.3445107513949741E-2</v>
      </c>
      <c r="CP28" s="45">
        <f t="shared" si="4"/>
        <v>1.8275583253641277E-3</v>
      </c>
      <c r="CQ28" s="45">
        <f t="shared" si="4"/>
        <v>7.8665509150327041E-3</v>
      </c>
      <c r="CR28" s="45">
        <f t="shared" si="4"/>
        <v>7.8768170587508492E-3</v>
      </c>
      <c r="CS28" s="45">
        <f t="shared" si="4"/>
        <v>2.4680166821452933E-3</v>
      </c>
      <c r="CT28" s="45">
        <f t="shared" si="4"/>
        <v>2.5394013011291267E-2</v>
      </c>
      <c r="CU28" s="45">
        <f t="shared" si="4"/>
        <v>1.6419803488083057E-2</v>
      </c>
      <c r="CV28" s="45">
        <f t="shared" si="4"/>
        <v>1.3962167787147321E-2</v>
      </c>
      <c r="CW28" s="45">
        <f t="shared" si="4"/>
        <v>2.6276663997466105E-2</v>
      </c>
      <c r="CX28" s="45">
        <f t="shared" si="5"/>
        <v>1.4398685941552882E-2</v>
      </c>
      <c r="CY28" s="45">
        <f t="shared" si="5"/>
        <v>4.9168153856136418E-2</v>
      </c>
      <c r="CZ28" s="45">
        <f t="shared" si="5"/>
        <v>3.8064401962543973E-2</v>
      </c>
      <c r="DA28" s="45">
        <f t="shared" si="5"/>
        <v>3.8082581208401779E-2</v>
      </c>
      <c r="DB28" s="45">
        <f t="shared" si="5"/>
        <v>3.686261426173474E-2</v>
      </c>
      <c r="DC28" s="45" t="str">
        <f t="shared" si="5"/>
        <v/>
      </c>
      <c r="DD28" s="45" t="str">
        <f t="shared" si="5"/>
        <v/>
      </c>
      <c r="DE28" s="45" t="str">
        <f t="shared" si="5"/>
        <v/>
      </c>
      <c r="DF28" s="46">
        <f t="shared" si="13"/>
        <v>0.99999999999999933</v>
      </c>
      <c r="DG28" s="47">
        <f>SUMPRODUCT(AD28:BB28,CG28:DE28,'Sector weights'!B15:Z15)</f>
        <v>1.8712531797772098</v>
      </c>
      <c r="DI28" s="45">
        <f>IF(AND(ISNUMBER(C27),ISNUMBER(C28)),CG28*'Sector weights'!AB15,"")</f>
        <v>6.6361957399601657E-2</v>
      </c>
      <c r="DJ28" s="45">
        <f>IF(AND(ISNUMBER(D27),ISNUMBER(D28)),CH28*'Sector weights'!AC15,"")</f>
        <v>3.3064680597138969E-2</v>
      </c>
      <c r="DK28" s="45">
        <f>IF(AND(ISNUMBER(E27),ISNUMBER(E28)),CI28*'Sector weights'!AD15,"")</f>
        <v>2.9793255802240317E-2</v>
      </c>
      <c r="DL28" s="45">
        <f>IF(AND(ISNUMBER(F27),ISNUMBER(F28)),CJ28*'Sector weights'!AE15,"")</f>
        <v>1.2101756110558366E-2</v>
      </c>
      <c r="DM28" s="45">
        <f>IF(AND(ISNUMBER(G27),ISNUMBER(G28)),CK28*'Sector weights'!AF15,"")</f>
        <v>1.3203852406940301E-3</v>
      </c>
      <c r="DN28" s="45">
        <f>IF(AND(ISNUMBER(H27),ISNUMBER(H28)),CL28*'Sector weights'!AG15,"")</f>
        <v>7.0880933106425318E-3</v>
      </c>
      <c r="DO28" s="45" t="str">
        <f>IF(AND(ISNUMBER(I27),ISNUMBER(I28)),CM28*'Sector weights'!AH15,"")</f>
        <v/>
      </c>
      <c r="DP28" s="45">
        <f>IF(AND(ISNUMBER(J27),ISNUMBER(J28)),CN28*'Sector weights'!AI15,"")</f>
        <v>1.0213966758252969E-3</v>
      </c>
      <c r="DQ28" s="45">
        <f>IF(AND(ISNUMBER(K27),ISNUMBER(K28)),CO28*'Sector weights'!AJ15,"")</f>
        <v>2.6039190728193626E-3</v>
      </c>
      <c r="DR28" s="45">
        <f>IF(AND(ISNUMBER(L27),ISNUMBER(L28)),CP28*'Sector weights'!AK15,"")</f>
        <v>4.0781814614898523E-4</v>
      </c>
      <c r="DS28" s="45">
        <f>IF(AND(ISNUMBER(M27),ISNUMBER(M28)),CQ28*'Sector weights'!AL15,"")</f>
        <v>1.8915348539103407E-3</v>
      </c>
      <c r="DT28" s="45">
        <f>IF(AND(ISNUMBER(N27),ISNUMBER(N28)),CR28*'Sector weights'!AM15,"")</f>
        <v>1.2946322767182653E-3</v>
      </c>
      <c r="DU28" s="45">
        <f>IF(AND(ISNUMBER(O27),ISNUMBER(O28)),CS28*'Sector weights'!AN15,"")</f>
        <v>4.4105873043989773E-4</v>
      </c>
      <c r="DV28" s="45">
        <f>IF(AND(ISNUMBER(P27),ISNUMBER(P28)),CT28*'Sector weights'!AO15,"")</f>
        <v>8.6246857742510522E-3</v>
      </c>
      <c r="DW28" s="45">
        <f>IF(AND(ISNUMBER(Q27),ISNUMBER(Q28)),CU28*'Sector weights'!AP15,"")</f>
        <v>5.2784603664409865E-3</v>
      </c>
      <c r="DX28" s="45">
        <f>IF(AND(ISNUMBER(R27),ISNUMBER(R28)),CV28*'Sector weights'!AQ15,"")</f>
        <v>4.7213132403981957E-3</v>
      </c>
      <c r="DY28" s="45">
        <f>IF(AND(ISNUMBER(S27),ISNUMBER(S28)),CW28*'Sector weights'!AR15,"")</f>
        <v>6.7447397715695917E-3</v>
      </c>
      <c r="DZ28" s="45">
        <f>IF(AND(ISNUMBER(T27),ISNUMBER(T28)),CX28*'Sector weights'!AS15,"")</f>
        <v>1.7694801018167873E-3</v>
      </c>
      <c r="EA28" s="45">
        <f>IF(AND(ISNUMBER(U27),ISNUMBER(U28)),CY28*'Sector weights'!AT15,"")</f>
        <v>1.1125740724491335E-2</v>
      </c>
      <c r="EB28" s="45">
        <f>IF(AND(ISNUMBER(V27),ISNUMBER(V28)),CZ28*'Sector weights'!AU15,"")</f>
        <v>7.8466278004387623E-3</v>
      </c>
      <c r="EC28" s="45">
        <f>IF(AND(ISNUMBER(W27),ISNUMBER(W28)),DA28*'Sector weights'!AV15,"")</f>
        <v>9.5462602358625387E-3</v>
      </c>
      <c r="ED28" s="45">
        <f>IF(AND(ISNUMBER(X27),ISNUMBER(X28)),DB28*'Sector weights'!AW15,"")</f>
        <v>6.1928108409276972E-3</v>
      </c>
      <c r="EE28" s="45" t="str">
        <f>IF(AND(ISNUMBER(Y27),ISNUMBER(Y28)),DC28*'Sector weights'!AX15,"")</f>
        <v/>
      </c>
      <c r="EF28" s="45" t="str">
        <f>IF(AND(ISNUMBER(Z27),ISNUMBER(Z28)),DD28*'Sector weights'!AY15,"")</f>
        <v/>
      </c>
      <c r="EG28" s="45" t="str">
        <f>IF(AND(ISNUMBER(AA27),ISNUMBER(AA28)),DE28*'Sector weights'!AZ15,"")</f>
        <v/>
      </c>
      <c r="EH28" s="46">
        <f t="shared" si="14"/>
        <v>0.21924060707293497</v>
      </c>
      <c r="EI28" s="47">
        <f t="shared" si="15"/>
        <v>0.34000571642400917</v>
      </c>
      <c r="EK28" s="39">
        <f t="shared" si="6"/>
        <v>36341</v>
      </c>
      <c r="EL28" s="45">
        <f t="shared" si="16"/>
        <v>0.30269008230544153</v>
      </c>
      <c r="EM28" s="45">
        <f t="shared" si="7"/>
        <v>0.15081458238317735</v>
      </c>
      <c r="EN28" s="45">
        <f t="shared" si="7"/>
        <v>0.13589296344325924</v>
      </c>
      <c r="EO28" s="45">
        <f t="shared" si="7"/>
        <v>5.5198515786505115E-2</v>
      </c>
      <c r="EP28" s="45">
        <f t="shared" si="7"/>
        <v>6.0225396121749309E-3</v>
      </c>
      <c r="EQ28" s="45">
        <f t="shared" si="7"/>
        <v>3.2330202900252548E-2</v>
      </c>
      <c r="ER28" s="45" t="str">
        <f t="shared" si="7"/>
        <v/>
      </c>
      <c r="ES28" s="45">
        <f t="shared" si="7"/>
        <v>4.6587933205526474E-3</v>
      </c>
      <c r="ET28" s="45">
        <f t="shared" si="7"/>
        <v>1.1876992622781392E-2</v>
      </c>
      <c r="EU28" s="45">
        <f t="shared" si="7"/>
        <v>1.860139650194072E-3</v>
      </c>
      <c r="EV28" s="45">
        <f t="shared" si="7"/>
        <v>8.6276665585088546E-3</v>
      </c>
      <c r="EW28" s="45">
        <f t="shared" si="7"/>
        <v>5.9050752230747966E-3</v>
      </c>
      <c r="EX28" s="45">
        <f t="shared" si="7"/>
        <v>2.0117565642991052E-3</v>
      </c>
      <c r="EY28" s="45">
        <f t="shared" si="7"/>
        <v>3.9338906644159538E-2</v>
      </c>
      <c r="EZ28" s="45">
        <f t="shared" si="7"/>
        <v>2.4076107236306807E-2</v>
      </c>
      <c r="FA28" s="45">
        <f t="shared" si="7"/>
        <v>2.1534848418055839E-2</v>
      </c>
      <c r="FB28" s="45">
        <f t="shared" si="7"/>
        <v>3.0764099140292076E-2</v>
      </c>
      <c r="FC28" s="45">
        <f t="shared" si="8"/>
        <v>8.0709505663252093E-3</v>
      </c>
      <c r="FD28" s="45">
        <f t="shared" si="8"/>
        <v>5.0746715551604565E-2</v>
      </c>
      <c r="FE28" s="45">
        <f t="shared" si="8"/>
        <v>3.5790029526001167E-2</v>
      </c>
      <c r="FF28" s="45">
        <f t="shared" si="8"/>
        <v>4.3542390998245938E-2</v>
      </c>
      <c r="FG28" s="45">
        <f t="shared" si="8"/>
        <v>2.8246641548787216E-2</v>
      </c>
      <c r="FH28" s="45" t="str">
        <f t="shared" si="8"/>
        <v/>
      </c>
      <c r="FI28" s="45" t="str">
        <f t="shared" si="8"/>
        <v/>
      </c>
      <c r="FJ28" s="45" t="str">
        <f t="shared" si="8"/>
        <v/>
      </c>
      <c r="FK28" s="46">
        <f t="shared" si="17"/>
        <v>1.0000000000000002</v>
      </c>
      <c r="FL28" s="47">
        <f t="shared" si="18"/>
        <v>1.5508336752182916</v>
      </c>
    </row>
    <row r="29" spans="1:168" x14ac:dyDescent="0.2">
      <c r="A29" t="s">
        <v>778</v>
      </c>
      <c r="B29" s="11">
        <v>36433</v>
      </c>
      <c r="C29" s="2">
        <v>288.8</v>
      </c>
      <c r="D29" s="3">
        <v>28911</v>
      </c>
      <c r="E29" s="9">
        <v>15435.2</v>
      </c>
      <c r="F29" s="3">
        <v>70832</v>
      </c>
      <c r="G29" s="3">
        <v>2316</v>
      </c>
      <c r="H29" s="2">
        <v>13327</v>
      </c>
      <c r="I29" s="2" t="e">
        <v>#N/A</v>
      </c>
      <c r="J29" s="2">
        <v>851677.2</v>
      </c>
      <c r="K29" s="2">
        <v>67080.399999999994</v>
      </c>
      <c r="L29" s="9">
        <v>2018.7619999999999</v>
      </c>
      <c r="M29" s="3">
        <v>54900</v>
      </c>
      <c r="N29" s="9">
        <v>404.63</v>
      </c>
      <c r="O29" s="2">
        <v>1854.7</v>
      </c>
      <c r="P29" s="2">
        <v>8155.8</v>
      </c>
      <c r="Q29" s="3">
        <v>40970</v>
      </c>
      <c r="R29" s="3">
        <v>61339</v>
      </c>
      <c r="S29" s="2">
        <v>13317.9</v>
      </c>
      <c r="T29" s="2">
        <v>13126.2</v>
      </c>
      <c r="U29" s="3">
        <v>110693</v>
      </c>
      <c r="V29" s="2">
        <v>8112.4</v>
      </c>
      <c r="W29" s="2">
        <v>13011.3</v>
      </c>
      <c r="X29" s="3">
        <v>206751.87068964262</v>
      </c>
      <c r="Y29" s="2" t="e">
        <v>#N/A</v>
      </c>
      <c r="Z29" s="3" t="e">
        <v>#N/A</v>
      </c>
      <c r="AA29" s="3" t="e">
        <v>#N/A</v>
      </c>
      <c r="AC29" s="43">
        <f t="shared" si="9"/>
        <v>36433</v>
      </c>
      <c r="AD29" s="45">
        <f t="shared" si="10"/>
        <v>2.5204117855875063</v>
      </c>
      <c r="AE29" s="45">
        <f t="shared" si="0"/>
        <v>-1.1014948859165985</v>
      </c>
      <c r="AF29" s="45">
        <f t="shared" si="0"/>
        <v>2.539709956221059</v>
      </c>
      <c r="AG29" s="45">
        <f t="shared" si="0"/>
        <v>1.8037569886600435</v>
      </c>
      <c r="AH29" s="45">
        <f t="shared" si="0"/>
        <v>2.251655629139071</v>
      </c>
      <c r="AI29" s="45">
        <f t="shared" si="0"/>
        <v>1.1690579215061003</v>
      </c>
      <c r="AJ29" s="45" t="str">
        <f t="shared" si="0"/>
        <v/>
      </c>
      <c r="AK29" s="45">
        <f t="shared" si="0"/>
        <v>6.1134680745901449</v>
      </c>
      <c r="AL29" s="45">
        <f t="shared" si="0"/>
        <v>4.5159078869464908</v>
      </c>
      <c r="AM29" s="45">
        <f t="shared" si="0"/>
        <v>67.723223224470701</v>
      </c>
      <c r="AN29" s="45">
        <f t="shared" si="0"/>
        <v>-3.7871751283713895</v>
      </c>
      <c r="AO29" s="45">
        <f t="shared" si="0"/>
        <v>-0.13105901110916918</v>
      </c>
      <c r="AP29" s="45">
        <f t="shared" si="0"/>
        <v>-7.3298690916358549</v>
      </c>
      <c r="AQ29" s="45">
        <f t="shared" si="0"/>
        <v>2.7929721963146914</v>
      </c>
      <c r="AR29" s="45">
        <f t="shared" si="0"/>
        <v>8.3031536651775095</v>
      </c>
      <c r="AS29" s="45">
        <f t="shared" si="0"/>
        <v>-0.12212199172827454</v>
      </c>
      <c r="AT29" s="45">
        <f t="shared" si="0"/>
        <v>3.6347931646278919</v>
      </c>
      <c r="AU29" s="45">
        <f t="shared" si="1"/>
        <v>-3.2333687190374993</v>
      </c>
      <c r="AV29" s="45">
        <f t="shared" si="1"/>
        <v>1.9676299087115545</v>
      </c>
      <c r="AW29" s="45">
        <f t="shared" si="1"/>
        <v>-4.5689817428947848</v>
      </c>
      <c r="AX29" s="45">
        <f t="shared" si="1"/>
        <v>0.32384168767782828</v>
      </c>
      <c r="AY29" s="45">
        <f t="shared" si="1"/>
        <v>1.9355475423463719</v>
      </c>
      <c r="AZ29" s="45" t="str">
        <f t="shared" si="1"/>
        <v/>
      </c>
      <c r="BA29" s="45" t="str">
        <f t="shared" si="1"/>
        <v/>
      </c>
      <c r="BB29" s="45" t="str">
        <f t="shared" si="1"/>
        <v/>
      </c>
      <c r="BC29" s="32"/>
      <c r="BD29" s="39">
        <f t="shared" si="2"/>
        <v>36433</v>
      </c>
      <c r="BE29" s="44">
        <f>IF(AND(ISNUMBER(C28),ISNUMBER(C29)),INDEX('Country weights'!$B$6:$FB$133,MATCH(Goods!$BD29,'Country weights'!$A$6:$A$133,0),MATCH(Goods!BE$1,'Country weights'!$B$3:$FB$3,0)),"")</f>
        <v>0.26014397569129283</v>
      </c>
      <c r="BF29" s="44">
        <f>IF(AND(ISNUMBER(D28),ISNUMBER(D29)),INDEX('Country weights'!$B$6:$FB$133,MATCH(Goods!$BD29,'Country weights'!$A$6:$A$133,0),MATCH(Goods!BF$1,'Country weights'!$B$3:$FB$3,0)),"")</f>
        <v>8.8786642252665554E-2</v>
      </c>
      <c r="BG29" s="44">
        <f>IF(AND(ISNUMBER(E28),ISNUMBER(E29)),INDEX('Country weights'!$B$6:$FB$133,MATCH(Goods!$BD29,'Country weights'!$A$6:$A$133,0),MATCH(Goods!BG$1,'Country weights'!$B$3:$FB$3,0)),"")</f>
        <v>8.1358141369611087E-2</v>
      </c>
      <c r="BH29" s="44">
        <f>IF(AND(ISNUMBER(F28),ISNUMBER(F29)),INDEX('Country weights'!$B$6:$FB$133,MATCH(Goods!$BD29,'Country weights'!$A$6:$A$133,0),MATCH(Goods!BH$1,'Country weights'!$B$3:$FB$3,0)),"")</f>
        <v>5.3904243191647855E-2</v>
      </c>
      <c r="BI29" s="44">
        <f>IF(AND(ISNUMBER(G28),ISNUMBER(G29)),INDEX('Country weights'!$B$6:$FB$133,MATCH(Goods!$BD29,'Country weights'!$A$6:$A$133,0),MATCH(Goods!BI$1,'Country weights'!$B$3:$FB$3,0)),"")</f>
        <v>3.6736760175447229E-3</v>
      </c>
      <c r="BJ29" s="44">
        <f>IF(AND(ISNUMBER(H28),ISNUMBER(H29)),INDEX('Country weights'!$B$6:$FB$133,MATCH(Goods!$BD29,'Country weights'!$A$6:$A$133,0),MATCH(Goods!BJ$1,'Country weights'!$B$3:$FB$3,0)),"")</f>
        <v>1.7725470425201992E-2</v>
      </c>
      <c r="BK29" s="44" t="str">
        <f>IF(AND(ISNUMBER(I28),ISNUMBER(I29)),INDEX('Country weights'!$B$6:$FB$133,MATCH(Goods!$BD29,'Country weights'!$A$6:$A$133,0),MATCH(Goods!BK$1,'Country weights'!$B$3:$FB$3,0)),"")</f>
        <v/>
      </c>
      <c r="BL29" s="44">
        <f>IF(AND(ISNUMBER(J28),ISNUMBER(J29)),INDEX('Country weights'!$B$6:$FB$133,MATCH(Goods!$BD29,'Country weights'!$A$6:$A$133,0),MATCH(Goods!BL$1,'Country weights'!$B$3:$FB$3,0)),"")</f>
        <v>4.0227821480000774E-3</v>
      </c>
      <c r="BM29" s="44">
        <f>IF(AND(ISNUMBER(K28),ISNUMBER(K29)),INDEX('Country weights'!$B$6:$FB$133,MATCH(Goods!$BD29,'Country weights'!$A$6:$A$133,0),MATCH(Goods!BM$1,'Country weights'!$B$3:$FB$3,0)),"")</f>
        <v>3.2660723563588359E-2</v>
      </c>
      <c r="BN29" s="44">
        <f>IF(AND(ISNUMBER(L28),ISNUMBER(L29)),INDEX('Country weights'!$B$6:$FB$133,MATCH(Goods!$BD29,'Country weights'!$A$6:$A$133,0),MATCH(Goods!BN$1,'Country weights'!$B$3:$FB$3,0)),"")</f>
        <v>1.3739033156238976E-3</v>
      </c>
      <c r="BO29" s="44">
        <f>IF(AND(ISNUMBER(M28),ISNUMBER(M29)),INDEX('Country weights'!$B$6:$FB$133,MATCH(Goods!$BD29,'Country weights'!$A$6:$A$133,0),MATCH(Goods!BO$1,'Country weights'!$B$3:$FB$3,0)),"")</f>
        <v>5.9138360919530411E-3</v>
      </c>
      <c r="BP29" s="44">
        <f>IF(AND(ISNUMBER(N28),ISNUMBER(N29)),INDEX('Country weights'!$B$6:$FB$133,MATCH(Goods!$BD29,'Country weights'!$A$6:$A$133,0),MATCH(Goods!BP$1,'Country weights'!$B$3:$FB$3,0)),"")</f>
        <v>5.9215538696552762E-3</v>
      </c>
      <c r="BQ29" s="44">
        <f>IF(AND(ISNUMBER(O28),ISNUMBER(O29)),INDEX('Country weights'!$B$6:$FB$133,MATCH(Goods!$BD29,'Country weights'!$A$6:$A$133,0),MATCH(Goods!BQ$1,'Country weights'!$B$3:$FB$3,0)),"")</f>
        <v>1.8553806220870757E-3</v>
      </c>
      <c r="BR29" s="44">
        <f>IF(AND(ISNUMBER(P28),ISNUMBER(P29)),INDEX('Country weights'!$B$6:$FB$133,MATCH(Goods!$BD29,'Country weights'!$A$6:$A$133,0),MATCH(Goods!BR$1,'Country weights'!$B$3:$FB$3,0)),"")</f>
        <v>1.9090454290293636E-2</v>
      </c>
      <c r="BS29" s="44">
        <f>IF(AND(ISNUMBER(Q28),ISNUMBER(Q29)),INDEX('Country weights'!$B$6:$FB$133,MATCH(Goods!$BD29,'Country weights'!$A$6:$A$133,0),MATCH(Goods!BS$1,'Country weights'!$B$3:$FB$3,0)),"")</f>
        <v>1.2343913811711255E-2</v>
      </c>
      <c r="BT29" s="44">
        <f>IF(AND(ISNUMBER(R28),ISNUMBER(R29)),INDEX('Country weights'!$B$6:$FB$133,MATCH(Goods!$BD29,'Country weights'!$A$6:$A$133,0),MATCH(Goods!BT$1,'Country weights'!$B$3:$FB$3,0)),"")</f>
        <v>1.049633729869435E-2</v>
      </c>
      <c r="BU29" s="44">
        <f>IF(AND(ISNUMBER(S28),ISNUMBER(S29)),INDEX('Country weights'!$B$6:$FB$133,MATCH(Goods!$BD29,'Country weights'!$A$6:$A$133,0),MATCH(Goods!BU$1,'Country weights'!$B$3:$FB$3,0)),"")</f>
        <v>1.9754004722372293E-2</v>
      </c>
      <c r="BV29" s="44">
        <f>IF(AND(ISNUMBER(T28),ISNUMBER(T29)),INDEX('Country weights'!$B$6:$FB$133,MATCH(Goods!$BD29,'Country weights'!$A$6:$A$133,0),MATCH(Goods!BV$1,'Country weights'!$B$3:$FB$3,0)),"")</f>
        <v>1.0824498502276366E-2</v>
      </c>
      <c r="BW29" s="44">
        <f>IF(AND(ISNUMBER(U28),ISNUMBER(U29)),INDEX('Country weights'!$B$6:$FB$133,MATCH(Goods!$BD29,'Country weights'!$A$6:$A$133,0),MATCH(Goods!BW$1,'Country weights'!$B$3:$FB$3,0)),"")</f>
        <v>3.6963137465170881E-2</v>
      </c>
      <c r="BX29" s="44">
        <f>IF(AND(ISNUMBER(V28),ISNUMBER(V29)),INDEX('Country weights'!$B$6:$FB$133,MATCH(Goods!$BD29,'Country weights'!$A$6:$A$133,0),MATCH(Goods!BX$1,'Country weights'!$B$3:$FB$3,0)),"")</f>
        <v>2.8615671159584029E-2</v>
      </c>
      <c r="BY29" s="44">
        <f>IF(AND(ISNUMBER(W28),ISNUMBER(W29)),INDEX('Country weights'!$B$6:$FB$133,MATCH(Goods!$BD29,'Country weights'!$A$6:$A$133,0),MATCH(Goods!BY$1,'Country weights'!$B$3:$FB$3,0)),"")</f>
        <v>2.8629337769187094E-2</v>
      </c>
      <c r="BZ29" s="44">
        <f>IF(AND(ISNUMBER(X28),ISNUMBER(X29)),INDEX('Country weights'!$B$6:$FB$133,MATCH(Goods!$BD29,'Country weights'!$A$6:$A$133,0),MATCH(Goods!BZ$1,'Country weights'!$B$3:$FB$3,0)),"")</f>
        <v>2.771220335562825E-2</v>
      </c>
      <c r="CA29" s="44" t="str">
        <f>IF(AND(ISNUMBER(Y28),ISNUMBER(Y29)),INDEX('Country weights'!$B$6:$FB$133,MATCH(Goods!$BD29,'Country weights'!$A$6:$A$133,0),MATCH(Goods!CA$1,'Country weights'!$B$3:$FB$3,0)),"")</f>
        <v/>
      </c>
      <c r="CB29" s="44" t="str">
        <f>IF(AND(ISNUMBER(Z28),ISNUMBER(Z29)),INDEX('Country weights'!$B$6:$FB$133,MATCH(Goods!$BD29,'Country weights'!$A$6:$A$133,0),MATCH(Goods!CB$1,'Country weights'!$B$3:$FB$3,0)),"")</f>
        <v/>
      </c>
      <c r="CC29" s="44" t="str">
        <f>IF(AND(ISNUMBER(AA28),ISNUMBER(AA29)),INDEX('Country weights'!$B$6:$FB$133,MATCH(Goods!$BD29,'Country weights'!$A$6:$A$133,0),MATCH(Goods!CC$1,'Country weights'!$B$3:$FB$3,0)),"")</f>
        <v/>
      </c>
      <c r="CD29" s="46">
        <f t="shared" si="11"/>
        <v>0.75176988693379032</v>
      </c>
      <c r="CF29" s="39">
        <f t="shared" si="3"/>
        <v>36433</v>
      </c>
      <c r="CG29" s="45">
        <f t="shared" si="12"/>
        <v>0.34604202723832189</v>
      </c>
      <c r="CH29" s="45">
        <f t="shared" si="4"/>
        <v>0.11810348325442456</v>
      </c>
      <c r="CI29" s="45">
        <f t="shared" si="4"/>
        <v>0.10822213390515394</v>
      </c>
      <c r="CJ29" s="45">
        <f t="shared" si="4"/>
        <v>7.1703115712049389E-2</v>
      </c>
      <c r="CK29" s="45">
        <f t="shared" si="4"/>
        <v>4.8867028081270702E-3</v>
      </c>
      <c r="CL29" s="45">
        <f t="shared" si="4"/>
        <v>2.3578319287964649E-2</v>
      </c>
      <c r="CM29" s="45" t="str">
        <f t="shared" si="4"/>
        <v/>
      </c>
      <c r="CN29" s="45">
        <f t="shared" si="4"/>
        <v>5.3510817843577321E-3</v>
      </c>
      <c r="CO29" s="45">
        <f t="shared" si="4"/>
        <v>4.3445107513949741E-2</v>
      </c>
      <c r="CP29" s="45">
        <f t="shared" si="4"/>
        <v>1.8275583253641277E-3</v>
      </c>
      <c r="CQ29" s="45">
        <f t="shared" si="4"/>
        <v>7.8665509150327041E-3</v>
      </c>
      <c r="CR29" s="45">
        <f t="shared" si="4"/>
        <v>7.8768170587508492E-3</v>
      </c>
      <c r="CS29" s="45">
        <f t="shared" si="4"/>
        <v>2.4680166821452933E-3</v>
      </c>
      <c r="CT29" s="45">
        <f t="shared" si="4"/>
        <v>2.5394013011291267E-2</v>
      </c>
      <c r="CU29" s="45">
        <f t="shared" si="4"/>
        <v>1.6419803488083057E-2</v>
      </c>
      <c r="CV29" s="45">
        <f t="shared" si="4"/>
        <v>1.3962167787147321E-2</v>
      </c>
      <c r="CW29" s="45">
        <f t="shared" si="4"/>
        <v>2.6276663997466105E-2</v>
      </c>
      <c r="CX29" s="45">
        <f t="shared" si="5"/>
        <v>1.4398685941552882E-2</v>
      </c>
      <c r="CY29" s="45">
        <f t="shared" si="5"/>
        <v>4.9168153856136418E-2</v>
      </c>
      <c r="CZ29" s="45">
        <f t="shared" si="5"/>
        <v>3.8064401962543973E-2</v>
      </c>
      <c r="DA29" s="45">
        <f t="shared" si="5"/>
        <v>3.8082581208401779E-2</v>
      </c>
      <c r="DB29" s="45">
        <f t="shared" si="5"/>
        <v>3.686261426173474E-2</v>
      </c>
      <c r="DC29" s="45" t="str">
        <f t="shared" si="5"/>
        <v/>
      </c>
      <c r="DD29" s="45" t="str">
        <f t="shared" si="5"/>
        <v/>
      </c>
      <c r="DE29" s="45" t="str">
        <f t="shared" si="5"/>
        <v/>
      </c>
      <c r="DF29" s="46">
        <f t="shared" si="13"/>
        <v>0.99999999999999933</v>
      </c>
      <c r="DG29" s="47">
        <f>SUMPRODUCT(AD29:BB29,CG29:DE29,'Sector weights'!B16:Z16)</f>
        <v>1.3880014837943322</v>
      </c>
      <c r="DI29" s="45">
        <f>IF(AND(ISNUMBER(C28),ISNUMBER(C29)),CG29*'Sector weights'!AB16,"")</f>
        <v>6.479231576805268E-2</v>
      </c>
      <c r="DJ29" s="45">
        <f>IF(AND(ISNUMBER(D28),ISNUMBER(D29)),CH29*'Sector weights'!AC16,"")</f>
        <v>3.3338024217384854E-2</v>
      </c>
      <c r="DK29" s="45">
        <f>IF(AND(ISNUMBER(E28),ISNUMBER(E29)),CI29*'Sector weights'!AD16,"")</f>
        <v>2.9183952065124901E-2</v>
      </c>
      <c r="DL29" s="45">
        <f>IF(AND(ISNUMBER(F28),ISNUMBER(F29)),CJ29*'Sector weights'!AE16,"")</f>
        <v>1.2246876673942607E-2</v>
      </c>
      <c r="DM29" s="45">
        <f>IF(AND(ISNUMBER(G28),ISNUMBER(G29)),CK29*'Sector weights'!AF16,"")</f>
        <v>1.2819529604363928E-3</v>
      </c>
      <c r="DN29" s="45">
        <f>IF(AND(ISNUMBER(H28),ISNUMBER(H29)),CL29*'Sector weights'!AG16,"")</f>
        <v>7.1314765912878176E-3</v>
      </c>
      <c r="DO29" s="45" t="str">
        <f>IF(AND(ISNUMBER(I28),ISNUMBER(I29)),CM29*'Sector weights'!AH16,"")</f>
        <v/>
      </c>
      <c r="DP29" s="45">
        <f>IF(AND(ISNUMBER(J28),ISNUMBER(J29)),CN29*'Sector weights'!AI16,"")</f>
        <v>1.0744804628596376E-3</v>
      </c>
      <c r="DQ29" s="45">
        <f>IF(AND(ISNUMBER(K28),ISNUMBER(K29)),CO29*'Sector weights'!AJ16,"")</f>
        <v>2.8488931061696966E-3</v>
      </c>
      <c r="DR29" s="45">
        <f>IF(AND(ISNUMBER(L28),ISNUMBER(L29)),CP29*'Sector weights'!AK16,"")</f>
        <v>4.7341581205189332E-4</v>
      </c>
      <c r="DS29" s="45">
        <f>IF(AND(ISNUMBER(M28),ISNUMBER(M29)),CQ29*'Sector weights'!AL16,"")</f>
        <v>1.8776201525220386E-3</v>
      </c>
      <c r="DT29" s="45">
        <f>IF(AND(ISNUMBER(N28),ISNUMBER(N29)),CR29*'Sector weights'!AM16,"")</f>
        <v>1.264159830216507E-3</v>
      </c>
      <c r="DU29" s="45">
        <f>IF(AND(ISNUMBER(O28),ISNUMBER(O29)),CS29*'Sector weights'!AN16,"")</f>
        <v>3.7713792824823369E-4</v>
      </c>
      <c r="DV29" s="45">
        <f>IF(AND(ISNUMBER(P28),ISNUMBER(P29)),CT29*'Sector weights'!AO16,"")</f>
        <v>8.6624666489325541E-3</v>
      </c>
      <c r="DW29" s="45">
        <f>IF(AND(ISNUMBER(Q28),ISNUMBER(Q29)),CU29*'Sector weights'!AP16,"")</f>
        <v>5.1612386259073184E-3</v>
      </c>
      <c r="DX29" s="45">
        <f>IF(AND(ISNUMBER(R28),ISNUMBER(R29)),CV29*'Sector weights'!AQ16,"")</f>
        <v>4.5510265877612768E-3</v>
      </c>
      <c r="DY29" s="45">
        <f>IF(AND(ISNUMBER(S28),ISNUMBER(S29)),CW29*'Sector weights'!AR16,"")</f>
        <v>6.7040338957542892E-3</v>
      </c>
      <c r="DZ29" s="45">
        <f>IF(AND(ISNUMBER(T28),ISNUMBER(T29)),CX29*'Sector weights'!AS16,"")</f>
        <v>2.3137373475247617E-3</v>
      </c>
      <c r="EA29" s="45">
        <f>IF(AND(ISNUMBER(U28),ISNUMBER(U29)),CY29*'Sector weights'!AT16,"")</f>
        <v>1.0837263365319849E-2</v>
      </c>
      <c r="EB29" s="45">
        <f>IF(AND(ISNUMBER(V28),ISNUMBER(V29)),CZ29*'Sector weights'!AU16,"")</f>
        <v>7.3679075214994078E-3</v>
      </c>
      <c r="EC29" s="45">
        <f>IF(AND(ISNUMBER(W28),ISNUMBER(W29)),DA29*'Sector weights'!AV16,"")</f>
        <v>9.5472753195017662E-3</v>
      </c>
      <c r="ED29" s="45">
        <f>IF(AND(ISNUMBER(X28),ISNUMBER(X29)),DB29*'Sector weights'!AW16,"")</f>
        <v>6.2072056614031956E-3</v>
      </c>
      <c r="EE29" s="45" t="str">
        <f>IF(AND(ISNUMBER(Y28),ISNUMBER(Y29)),DC29*'Sector weights'!AX16,"")</f>
        <v/>
      </c>
      <c r="EF29" s="45" t="str">
        <f>IF(AND(ISNUMBER(Z28),ISNUMBER(Z29)),DD29*'Sector weights'!AY16,"")</f>
        <v/>
      </c>
      <c r="EG29" s="45" t="str">
        <f>IF(AND(ISNUMBER(AA28),ISNUMBER(AA29)),DE29*'Sector weights'!AZ16,"")</f>
        <v/>
      </c>
      <c r="EH29" s="46">
        <f t="shared" si="14"/>
        <v>0.21724246054190172</v>
      </c>
      <c r="EI29" s="47">
        <f t="shared" si="15"/>
        <v>0.36161435204838366</v>
      </c>
      <c r="EK29" s="39">
        <f t="shared" si="6"/>
        <v>36433</v>
      </c>
      <c r="EL29" s="45">
        <f t="shared" si="16"/>
        <v>0.29824885801068129</v>
      </c>
      <c r="EM29" s="45">
        <f t="shared" si="7"/>
        <v>0.15345998261216812</v>
      </c>
      <c r="EN29" s="45">
        <f t="shared" si="7"/>
        <v>0.13433815835231669</v>
      </c>
      <c r="EO29" s="45">
        <f t="shared" si="7"/>
        <v>5.6374231093651368E-2</v>
      </c>
      <c r="EP29" s="45">
        <f t="shared" si="7"/>
        <v>5.901023939972958E-3</v>
      </c>
      <c r="EQ29" s="45">
        <f t="shared" si="7"/>
        <v>3.2827268543629384E-2</v>
      </c>
      <c r="ER29" s="45" t="str">
        <f t="shared" si="7"/>
        <v/>
      </c>
      <c r="ES29" s="45">
        <f t="shared" si="7"/>
        <v>4.9459965615349481E-3</v>
      </c>
      <c r="ET29" s="45">
        <f t="shared" si="7"/>
        <v>1.3113887124382861E-2</v>
      </c>
      <c r="EU29" s="45">
        <f t="shared" si="7"/>
        <v>2.1792047966635E-3</v>
      </c>
      <c r="EV29" s="45">
        <f t="shared" si="7"/>
        <v>8.6429703835907493E-3</v>
      </c>
      <c r="EW29" s="45">
        <f t="shared" si="7"/>
        <v>5.8191194624803832E-3</v>
      </c>
      <c r="EX29" s="45">
        <f t="shared" si="7"/>
        <v>1.7360230928497118E-3</v>
      </c>
      <c r="EY29" s="45">
        <f t="shared" si="7"/>
        <v>3.9874648019196678E-2</v>
      </c>
      <c r="EZ29" s="45">
        <f t="shared" si="7"/>
        <v>2.3757964317992149E-2</v>
      </c>
      <c r="FA29" s="45">
        <f t="shared" si="7"/>
        <v>2.0949065741609364E-2</v>
      </c>
      <c r="FB29" s="45">
        <f t="shared" si="7"/>
        <v>3.0859684976092486E-2</v>
      </c>
      <c r="FC29" s="45">
        <f t="shared" si="8"/>
        <v>1.0650483988043802E-2</v>
      </c>
      <c r="FD29" s="45">
        <f t="shared" si="8"/>
        <v>4.9885567205815912E-2</v>
      </c>
      <c r="FE29" s="45">
        <f t="shared" si="8"/>
        <v>3.3915595980272405E-2</v>
      </c>
      <c r="FF29" s="45">
        <f t="shared" si="8"/>
        <v>4.3947556548966121E-2</v>
      </c>
      <c r="FG29" s="45">
        <f t="shared" si="8"/>
        <v>2.8572709248088957E-2</v>
      </c>
      <c r="FH29" s="45" t="str">
        <f t="shared" si="8"/>
        <v/>
      </c>
      <c r="FI29" s="45" t="str">
        <f t="shared" si="8"/>
        <v/>
      </c>
      <c r="FJ29" s="45" t="str">
        <f t="shared" si="8"/>
        <v/>
      </c>
      <c r="FK29" s="46">
        <f t="shared" si="17"/>
        <v>0.99999999999999978</v>
      </c>
      <c r="FL29" s="47">
        <f t="shared" si="18"/>
        <v>1.6645657167864538</v>
      </c>
    </row>
    <row r="30" spans="1:168" x14ac:dyDescent="0.2">
      <c r="A30" t="s">
        <v>779</v>
      </c>
      <c r="B30" s="11">
        <v>36525</v>
      </c>
      <c r="C30" s="2">
        <v>294.8</v>
      </c>
      <c r="D30" s="3">
        <v>30228</v>
      </c>
      <c r="E30" s="9">
        <v>15629.4</v>
      </c>
      <c r="F30" s="3">
        <v>74405</v>
      </c>
      <c r="G30" s="3">
        <v>2308</v>
      </c>
      <c r="H30" s="2">
        <v>13105</v>
      </c>
      <c r="I30" s="2" t="e">
        <v>#N/A</v>
      </c>
      <c r="J30" s="2">
        <v>900538</v>
      </c>
      <c r="K30" s="2">
        <v>71886.8</v>
      </c>
      <c r="L30" s="9">
        <v>1007.881</v>
      </c>
      <c r="M30" s="3">
        <v>54283</v>
      </c>
      <c r="N30" s="9">
        <v>386.07</v>
      </c>
      <c r="O30" s="2">
        <v>2109.4</v>
      </c>
      <c r="P30" s="2">
        <v>8222.4</v>
      </c>
      <c r="Q30" s="3">
        <v>38863</v>
      </c>
      <c r="R30" s="3">
        <v>61675</v>
      </c>
      <c r="S30" s="2">
        <v>13787.2</v>
      </c>
      <c r="T30" s="2">
        <v>10417.799999999999</v>
      </c>
      <c r="U30" s="3">
        <v>112157</v>
      </c>
      <c r="V30" s="2">
        <v>9240.4</v>
      </c>
      <c r="W30" s="2">
        <v>13778.9</v>
      </c>
      <c r="X30" s="3">
        <v>206288.44668751961</v>
      </c>
      <c r="Y30" s="2" t="e">
        <v>#N/A</v>
      </c>
      <c r="Z30" s="3" t="e">
        <v>#N/A</v>
      </c>
      <c r="AA30" s="3" t="e">
        <v>#N/A</v>
      </c>
      <c r="AC30" s="43">
        <f t="shared" si="9"/>
        <v>36525</v>
      </c>
      <c r="AD30" s="45">
        <f t="shared" si="10"/>
        <v>2.0775623268697974</v>
      </c>
      <c r="AE30" s="45">
        <f t="shared" si="0"/>
        <v>4.5553595517277223</v>
      </c>
      <c r="AF30" s="45">
        <f t="shared" si="0"/>
        <v>1.2581631595314446</v>
      </c>
      <c r="AG30" s="45">
        <f t="shared" si="0"/>
        <v>5.0443302462163997</v>
      </c>
      <c r="AH30" s="45">
        <f t="shared" si="0"/>
        <v>-0.34542314335060942</v>
      </c>
      <c r="AI30" s="45">
        <f t="shared" si="0"/>
        <v>-1.6657912508441508</v>
      </c>
      <c r="AJ30" s="45" t="str">
        <f t="shared" si="0"/>
        <v/>
      </c>
      <c r="AK30" s="45">
        <f t="shared" si="0"/>
        <v>5.7370092800417938</v>
      </c>
      <c r="AL30" s="45">
        <f t="shared" si="0"/>
        <v>7.1651331834634346</v>
      </c>
      <c r="AM30" s="45">
        <f t="shared" si="0"/>
        <v>-50.074302963895704</v>
      </c>
      <c r="AN30" s="45">
        <f t="shared" si="0"/>
        <v>-1.1238615664845186</v>
      </c>
      <c r="AO30" s="45">
        <f t="shared" si="0"/>
        <v>-4.5869065566072731</v>
      </c>
      <c r="AP30" s="45">
        <f t="shared" si="0"/>
        <v>13.732679139483484</v>
      </c>
      <c r="AQ30" s="45">
        <f t="shared" si="0"/>
        <v>0.81659677775325346</v>
      </c>
      <c r="AR30" s="45">
        <f t="shared" si="0"/>
        <v>-5.1427874054186029</v>
      </c>
      <c r="AS30" s="45">
        <f t="shared" si="0"/>
        <v>0.54777547726567732</v>
      </c>
      <c r="AT30" s="45">
        <f t="shared" si="0"/>
        <v>3.5238288318728994</v>
      </c>
      <c r="AU30" s="45">
        <f t="shared" si="1"/>
        <v>-20.633542076153045</v>
      </c>
      <c r="AV30" s="45">
        <f t="shared" si="1"/>
        <v>1.322576856711799</v>
      </c>
      <c r="AW30" s="45">
        <f t="shared" si="1"/>
        <v>13.904639810660235</v>
      </c>
      <c r="AX30" s="45">
        <f t="shared" si="1"/>
        <v>5.8994873686718519</v>
      </c>
      <c r="AY30" s="45">
        <f t="shared" si="1"/>
        <v>-0.22414501043072077</v>
      </c>
      <c r="AZ30" s="45" t="str">
        <f t="shared" si="1"/>
        <v/>
      </c>
      <c r="BA30" s="45" t="str">
        <f t="shared" si="1"/>
        <v/>
      </c>
      <c r="BB30" s="45" t="str">
        <f t="shared" si="1"/>
        <v/>
      </c>
      <c r="BC30" s="32"/>
      <c r="BD30" s="39">
        <f t="shared" si="2"/>
        <v>36525</v>
      </c>
      <c r="BE30" s="44">
        <f>IF(AND(ISNUMBER(C29),ISNUMBER(C30)),INDEX('Country weights'!$B$6:$FB$133,MATCH(Goods!$BD30,'Country weights'!$A$6:$A$133,0),MATCH(Goods!BE$1,'Country weights'!$B$3:$FB$3,0)),"")</f>
        <v>0.26014397569129283</v>
      </c>
      <c r="BF30" s="44">
        <f>IF(AND(ISNUMBER(D29),ISNUMBER(D30)),INDEX('Country weights'!$B$6:$FB$133,MATCH(Goods!$BD30,'Country weights'!$A$6:$A$133,0),MATCH(Goods!BF$1,'Country weights'!$B$3:$FB$3,0)),"")</f>
        <v>8.8786642252665554E-2</v>
      </c>
      <c r="BG30" s="44">
        <f>IF(AND(ISNUMBER(E29),ISNUMBER(E30)),INDEX('Country weights'!$B$6:$FB$133,MATCH(Goods!$BD30,'Country weights'!$A$6:$A$133,0),MATCH(Goods!BG$1,'Country weights'!$B$3:$FB$3,0)),"")</f>
        <v>8.1358141369611087E-2</v>
      </c>
      <c r="BH30" s="44">
        <f>IF(AND(ISNUMBER(F29),ISNUMBER(F30)),INDEX('Country weights'!$B$6:$FB$133,MATCH(Goods!$BD30,'Country weights'!$A$6:$A$133,0),MATCH(Goods!BH$1,'Country weights'!$B$3:$FB$3,0)),"")</f>
        <v>5.3904243191647855E-2</v>
      </c>
      <c r="BI30" s="44">
        <f>IF(AND(ISNUMBER(G29),ISNUMBER(G30)),INDEX('Country weights'!$B$6:$FB$133,MATCH(Goods!$BD30,'Country weights'!$A$6:$A$133,0),MATCH(Goods!BI$1,'Country weights'!$B$3:$FB$3,0)),"")</f>
        <v>3.6736760175447229E-3</v>
      </c>
      <c r="BJ30" s="44">
        <f>IF(AND(ISNUMBER(H29),ISNUMBER(H30)),INDEX('Country weights'!$B$6:$FB$133,MATCH(Goods!$BD30,'Country weights'!$A$6:$A$133,0),MATCH(Goods!BJ$1,'Country weights'!$B$3:$FB$3,0)),"")</f>
        <v>1.7725470425201992E-2</v>
      </c>
      <c r="BK30" s="44" t="str">
        <f>IF(AND(ISNUMBER(I29),ISNUMBER(I30)),INDEX('Country weights'!$B$6:$FB$133,MATCH(Goods!$BD30,'Country weights'!$A$6:$A$133,0),MATCH(Goods!BK$1,'Country weights'!$B$3:$FB$3,0)),"")</f>
        <v/>
      </c>
      <c r="BL30" s="44">
        <f>IF(AND(ISNUMBER(J29),ISNUMBER(J30)),INDEX('Country weights'!$B$6:$FB$133,MATCH(Goods!$BD30,'Country weights'!$A$6:$A$133,0),MATCH(Goods!BL$1,'Country weights'!$B$3:$FB$3,0)),"")</f>
        <v>4.0227821480000774E-3</v>
      </c>
      <c r="BM30" s="44">
        <f>IF(AND(ISNUMBER(K29),ISNUMBER(K30)),INDEX('Country weights'!$B$6:$FB$133,MATCH(Goods!$BD30,'Country weights'!$A$6:$A$133,0),MATCH(Goods!BM$1,'Country weights'!$B$3:$FB$3,0)),"")</f>
        <v>3.2660723563588359E-2</v>
      </c>
      <c r="BN30" s="44">
        <f>IF(AND(ISNUMBER(L29),ISNUMBER(L30)),INDEX('Country weights'!$B$6:$FB$133,MATCH(Goods!$BD30,'Country weights'!$A$6:$A$133,0),MATCH(Goods!BN$1,'Country weights'!$B$3:$FB$3,0)),"")</f>
        <v>1.3739033156238976E-3</v>
      </c>
      <c r="BO30" s="44">
        <f>IF(AND(ISNUMBER(M29),ISNUMBER(M30)),INDEX('Country weights'!$B$6:$FB$133,MATCH(Goods!$BD30,'Country weights'!$A$6:$A$133,0),MATCH(Goods!BO$1,'Country weights'!$B$3:$FB$3,0)),"")</f>
        <v>5.9138360919530411E-3</v>
      </c>
      <c r="BP30" s="44">
        <f>IF(AND(ISNUMBER(N29),ISNUMBER(N30)),INDEX('Country weights'!$B$6:$FB$133,MATCH(Goods!$BD30,'Country weights'!$A$6:$A$133,0),MATCH(Goods!BP$1,'Country weights'!$B$3:$FB$3,0)),"")</f>
        <v>5.9215538696552762E-3</v>
      </c>
      <c r="BQ30" s="44">
        <f>IF(AND(ISNUMBER(O29),ISNUMBER(O30)),INDEX('Country weights'!$B$6:$FB$133,MATCH(Goods!$BD30,'Country weights'!$A$6:$A$133,0),MATCH(Goods!BQ$1,'Country weights'!$B$3:$FB$3,0)),"")</f>
        <v>1.8553806220870757E-3</v>
      </c>
      <c r="BR30" s="44">
        <f>IF(AND(ISNUMBER(P29),ISNUMBER(P30)),INDEX('Country weights'!$B$6:$FB$133,MATCH(Goods!$BD30,'Country weights'!$A$6:$A$133,0),MATCH(Goods!BR$1,'Country weights'!$B$3:$FB$3,0)),"")</f>
        <v>1.9090454290293636E-2</v>
      </c>
      <c r="BS30" s="44">
        <f>IF(AND(ISNUMBER(Q29),ISNUMBER(Q30)),INDEX('Country weights'!$B$6:$FB$133,MATCH(Goods!$BD30,'Country weights'!$A$6:$A$133,0),MATCH(Goods!BS$1,'Country weights'!$B$3:$FB$3,0)),"")</f>
        <v>1.2343913811711255E-2</v>
      </c>
      <c r="BT30" s="44">
        <f>IF(AND(ISNUMBER(R29),ISNUMBER(R30)),INDEX('Country weights'!$B$6:$FB$133,MATCH(Goods!$BD30,'Country weights'!$A$6:$A$133,0),MATCH(Goods!BT$1,'Country weights'!$B$3:$FB$3,0)),"")</f>
        <v>1.049633729869435E-2</v>
      </c>
      <c r="BU30" s="44">
        <f>IF(AND(ISNUMBER(S29),ISNUMBER(S30)),INDEX('Country weights'!$B$6:$FB$133,MATCH(Goods!$BD30,'Country weights'!$A$6:$A$133,0),MATCH(Goods!BU$1,'Country weights'!$B$3:$FB$3,0)),"")</f>
        <v>1.9754004722372293E-2</v>
      </c>
      <c r="BV30" s="44">
        <f>IF(AND(ISNUMBER(T29),ISNUMBER(T30)),INDEX('Country weights'!$B$6:$FB$133,MATCH(Goods!$BD30,'Country weights'!$A$6:$A$133,0),MATCH(Goods!BV$1,'Country weights'!$B$3:$FB$3,0)),"")</f>
        <v>1.0824498502276366E-2</v>
      </c>
      <c r="BW30" s="44">
        <f>IF(AND(ISNUMBER(U29),ISNUMBER(U30)),INDEX('Country weights'!$B$6:$FB$133,MATCH(Goods!$BD30,'Country weights'!$A$6:$A$133,0),MATCH(Goods!BW$1,'Country weights'!$B$3:$FB$3,0)),"")</f>
        <v>3.6963137465170881E-2</v>
      </c>
      <c r="BX30" s="44">
        <f>IF(AND(ISNUMBER(V29),ISNUMBER(V30)),INDEX('Country weights'!$B$6:$FB$133,MATCH(Goods!$BD30,'Country weights'!$A$6:$A$133,0),MATCH(Goods!BX$1,'Country weights'!$B$3:$FB$3,0)),"")</f>
        <v>2.8615671159584029E-2</v>
      </c>
      <c r="BY30" s="44">
        <f>IF(AND(ISNUMBER(W29),ISNUMBER(W30)),INDEX('Country weights'!$B$6:$FB$133,MATCH(Goods!$BD30,'Country weights'!$A$6:$A$133,0),MATCH(Goods!BY$1,'Country weights'!$B$3:$FB$3,0)),"")</f>
        <v>2.8629337769187094E-2</v>
      </c>
      <c r="BZ30" s="44">
        <f>IF(AND(ISNUMBER(X29),ISNUMBER(X30)),INDEX('Country weights'!$B$6:$FB$133,MATCH(Goods!$BD30,'Country weights'!$A$6:$A$133,0),MATCH(Goods!BZ$1,'Country weights'!$B$3:$FB$3,0)),"")</f>
        <v>2.771220335562825E-2</v>
      </c>
      <c r="CA30" s="44" t="str">
        <f>IF(AND(ISNUMBER(Y29),ISNUMBER(Y30)),INDEX('Country weights'!$B$6:$FB$133,MATCH(Goods!$BD30,'Country weights'!$A$6:$A$133,0),MATCH(Goods!CA$1,'Country weights'!$B$3:$FB$3,0)),"")</f>
        <v/>
      </c>
      <c r="CB30" s="44" t="str">
        <f>IF(AND(ISNUMBER(Z29),ISNUMBER(Z30)),INDEX('Country weights'!$B$6:$FB$133,MATCH(Goods!$BD30,'Country weights'!$A$6:$A$133,0),MATCH(Goods!CB$1,'Country weights'!$B$3:$FB$3,0)),"")</f>
        <v/>
      </c>
      <c r="CC30" s="44" t="str">
        <f>IF(AND(ISNUMBER(AA29),ISNUMBER(AA30)),INDEX('Country weights'!$B$6:$FB$133,MATCH(Goods!$BD30,'Country weights'!$A$6:$A$133,0),MATCH(Goods!CC$1,'Country weights'!$B$3:$FB$3,0)),"")</f>
        <v/>
      </c>
      <c r="CD30" s="46">
        <f t="shared" si="11"/>
        <v>0.75176988693379032</v>
      </c>
      <c r="CF30" s="39">
        <f t="shared" si="3"/>
        <v>36525</v>
      </c>
      <c r="CG30" s="45">
        <f t="shared" si="12"/>
        <v>0.34604202723832189</v>
      </c>
      <c r="CH30" s="45">
        <f t="shared" si="4"/>
        <v>0.11810348325442456</v>
      </c>
      <c r="CI30" s="45">
        <f t="shared" si="4"/>
        <v>0.10822213390515394</v>
      </c>
      <c r="CJ30" s="45">
        <f t="shared" si="4"/>
        <v>7.1703115712049389E-2</v>
      </c>
      <c r="CK30" s="45">
        <f t="shared" si="4"/>
        <v>4.8867028081270702E-3</v>
      </c>
      <c r="CL30" s="45">
        <f t="shared" si="4"/>
        <v>2.3578319287964649E-2</v>
      </c>
      <c r="CM30" s="45" t="str">
        <f t="shared" si="4"/>
        <v/>
      </c>
      <c r="CN30" s="45">
        <f t="shared" si="4"/>
        <v>5.3510817843577321E-3</v>
      </c>
      <c r="CO30" s="45">
        <f t="shared" si="4"/>
        <v>4.3445107513949741E-2</v>
      </c>
      <c r="CP30" s="45">
        <f t="shared" si="4"/>
        <v>1.8275583253641277E-3</v>
      </c>
      <c r="CQ30" s="45">
        <f t="shared" si="4"/>
        <v>7.8665509150327041E-3</v>
      </c>
      <c r="CR30" s="45">
        <f t="shared" si="4"/>
        <v>7.8768170587508492E-3</v>
      </c>
      <c r="CS30" s="45">
        <f t="shared" si="4"/>
        <v>2.4680166821452933E-3</v>
      </c>
      <c r="CT30" s="45">
        <f t="shared" si="4"/>
        <v>2.5394013011291267E-2</v>
      </c>
      <c r="CU30" s="45">
        <f t="shared" si="4"/>
        <v>1.6419803488083057E-2</v>
      </c>
      <c r="CV30" s="45">
        <f t="shared" si="4"/>
        <v>1.3962167787147321E-2</v>
      </c>
      <c r="CW30" s="45">
        <f t="shared" si="4"/>
        <v>2.6276663997466105E-2</v>
      </c>
      <c r="CX30" s="45">
        <f t="shared" si="5"/>
        <v>1.4398685941552882E-2</v>
      </c>
      <c r="CY30" s="45">
        <f t="shared" si="5"/>
        <v>4.9168153856136418E-2</v>
      </c>
      <c r="CZ30" s="45">
        <f t="shared" si="5"/>
        <v>3.8064401962543973E-2</v>
      </c>
      <c r="DA30" s="45">
        <f t="shared" si="5"/>
        <v>3.8082581208401779E-2</v>
      </c>
      <c r="DB30" s="45">
        <f t="shared" si="5"/>
        <v>3.686261426173474E-2</v>
      </c>
      <c r="DC30" s="45" t="str">
        <f t="shared" si="5"/>
        <v/>
      </c>
      <c r="DD30" s="45" t="str">
        <f t="shared" si="5"/>
        <v/>
      </c>
      <c r="DE30" s="45" t="str">
        <f t="shared" si="5"/>
        <v/>
      </c>
      <c r="DF30" s="46">
        <f t="shared" si="13"/>
        <v>0.99999999999999933</v>
      </c>
      <c r="DG30" s="47">
        <f>SUMPRODUCT(AD30:BB30,CG30:DE30,'Sector weights'!B17:Z17)</f>
        <v>2.0248375619008452</v>
      </c>
      <c r="DI30" s="45">
        <f>IF(AND(ISNUMBER(C29),ISNUMBER(C30)),CG30*'Sector weights'!AB17,"")</f>
        <v>6.4127911618600722E-2</v>
      </c>
      <c r="DJ30" s="45">
        <f>IF(AND(ISNUMBER(D29),ISNUMBER(D30)),CH30*'Sector weights'!AC17,"")</f>
        <v>3.1897406763154793E-2</v>
      </c>
      <c r="DK30" s="45">
        <f>IF(AND(ISNUMBER(E29),ISNUMBER(E30)),CI30*'Sector weights'!AD17,"")</f>
        <v>2.918536636987085E-2</v>
      </c>
      <c r="DL30" s="45">
        <f>IF(AND(ISNUMBER(F29),ISNUMBER(F30)),CJ30*'Sector weights'!AE17,"")</f>
        <v>1.2175498076458643E-2</v>
      </c>
      <c r="DM30" s="45">
        <f>IF(AND(ISNUMBER(G29),ISNUMBER(G30)),CK30*'Sector weights'!AF17,"")</f>
        <v>1.274792036902714E-3</v>
      </c>
      <c r="DN30" s="45">
        <f>IF(AND(ISNUMBER(H29),ISNUMBER(H30)),CL30*'Sector weights'!AG17,"")</f>
        <v>6.8944481021283735E-3</v>
      </c>
      <c r="DO30" s="45" t="str">
        <f>IF(AND(ISNUMBER(I29),ISNUMBER(I30)),CM30*'Sector weights'!AH17,"")</f>
        <v/>
      </c>
      <c r="DP30" s="45">
        <f>IF(AND(ISNUMBER(J29),ISNUMBER(J30)),CN30*'Sector weights'!AI17,"")</f>
        <v>1.1076862082694725E-3</v>
      </c>
      <c r="DQ30" s="45">
        <f>IF(AND(ISNUMBER(K29),ISNUMBER(K30)),CO30*'Sector weights'!AJ17,"")</f>
        <v>2.8664231049877957E-3</v>
      </c>
      <c r="DR30" s="45">
        <f>IF(AND(ISNUMBER(L29),ISNUMBER(L30)),CP30*'Sector weights'!AK17,"")</f>
        <v>6.4047162767690631E-4</v>
      </c>
      <c r="DS30" s="45">
        <f>IF(AND(ISNUMBER(M29),ISNUMBER(M30)),CQ30*'Sector weights'!AL17,"")</f>
        <v>1.8098196575225683E-3</v>
      </c>
      <c r="DT30" s="45">
        <f>IF(AND(ISNUMBER(N29),ISNUMBER(N30)),CR30*'Sector weights'!AM17,"")</f>
        <v>1.2084849166653167E-3</v>
      </c>
      <c r="DU30" s="45">
        <f>IF(AND(ISNUMBER(O29),ISNUMBER(O30)),CS30*'Sector weights'!AN17,"")</f>
        <v>3.5741071743822814E-4</v>
      </c>
      <c r="DV30" s="45">
        <f>IF(AND(ISNUMBER(P29),ISNUMBER(P30)),CT30*'Sector weights'!AO17,"")</f>
        <v>8.6218685632122039E-3</v>
      </c>
      <c r="DW30" s="45">
        <f>IF(AND(ISNUMBER(Q29),ISNUMBER(Q30)),CU30*'Sector weights'!AP17,"")</f>
        <v>5.3416284781264171E-3</v>
      </c>
      <c r="DX30" s="45">
        <f>IF(AND(ISNUMBER(R29),ISNUMBER(R30)),CV30*'Sector weights'!AQ17,"")</f>
        <v>4.4632455540630249E-3</v>
      </c>
      <c r="DY30" s="45">
        <f>IF(AND(ISNUMBER(S29),ISNUMBER(S30)),CW30*'Sector weights'!AR17,"")</f>
        <v>6.8527483145088292E-3</v>
      </c>
      <c r="DZ30" s="45">
        <f>IF(AND(ISNUMBER(T29),ISNUMBER(T30)),CX30*'Sector weights'!AS17,"")</f>
        <v>2.2602900753670458E-3</v>
      </c>
      <c r="EA30" s="45">
        <f>IF(AND(ISNUMBER(U29),ISNUMBER(U30)),CY30*'Sector weights'!AT17,"")</f>
        <v>1.0667878888158384E-2</v>
      </c>
      <c r="EB30" s="45">
        <f>IF(AND(ISNUMBER(V29),ISNUMBER(V30)),CZ30*'Sector weights'!AU17,"")</f>
        <v>6.7691334866563715E-3</v>
      </c>
      <c r="EC30" s="45">
        <f>IF(AND(ISNUMBER(W29),ISNUMBER(W30)),DA30*'Sector weights'!AV17,"")</f>
        <v>9.3666969538507682E-3</v>
      </c>
      <c r="ED30" s="45">
        <f>IF(AND(ISNUMBER(X29),ISNUMBER(X30)),DB30*'Sector weights'!AW17,"")</f>
        <v>6.204474967744701E-3</v>
      </c>
      <c r="EE30" s="45" t="str">
        <f>IF(AND(ISNUMBER(Y29),ISNUMBER(Y30)),DC30*'Sector weights'!AX17,"")</f>
        <v/>
      </c>
      <c r="EF30" s="45" t="str">
        <f>IF(AND(ISNUMBER(Z29),ISNUMBER(Z30)),DD30*'Sector weights'!AY17,"")</f>
        <v/>
      </c>
      <c r="EG30" s="45" t="str">
        <f>IF(AND(ISNUMBER(AA29),ISNUMBER(AA30)),DE30*'Sector weights'!AZ17,"")</f>
        <v/>
      </c>
      <c r="EH30" s="46">
        <f t="shared" si="14"/>
        <v>0.21409368448136412</v>
      </c>
      <c r="EI30" s="47">
        <f t="shared" si="15"/>
        <v>0.47852314297842202</v>
      </c>
      <c r="EK30" s="39">
        <f t="shared" si="6"/>
        <v>36525</v>
      </c>
      <c r="EL30" s="45">
        <f t="shared" si="16"/>
        <v>0.29953200989533518</v>
      </c>
      <c r="EM30" s="45">
        <f t="shared" si="7"/>
        <v>0.14898807893574889</v>
      </c>
      <c r="EN30" s="45">
        <f t="shared" si="7"/>
        <v>0.13632053855568685</v>
      </c>
      <c r="EO30" s="45">
        <f t="shared" si="7"/>
        <v>5.6869954412496759E-2</v>
      </c>
      <c r="EP30" s="45">
        <f t="shared" si="7"/>
        <v>5.9543654451594949E-3</v>
      </c>
      <c r="EQ30" s="45">
        <f t="shared" si="7"/>
        <v>3.2202949464996966E-2</v>
      </c>
      <c r="ER30" s="45" t="str">
        <f t="shared" si="7"/>
        <v/>
      </c>
      <c r="ES30" s="45">
        <f t="shared" si="7"/>
        <v>5.1738387844219268E-3</v>
      </c>
      <c r="ET30" s="45">
        <f t="shared" si="7"/>
        <v>1.3388639239553583E-2</v>
      </c>
      <c r="EU30" s="45">
        <f t="shared" si="7"/>
        <v>2.9915484393125873E-3</v>
      </c>
      <c r="EV30" s="45">
        <f t="shared" si="7"/>
        <v>8.4534004910364596E-3</v>
      </c>
      <c r="EW30" s="45">
        <f t="shared" si="7"/>
        <v>5.6446546734567962E-3</v>
      </c>
      <c r="EX30" s="45">
        <f t="shared" si="7"/>
        <v>1.6694127073577413E-3</v>
      </c>
      <c r="EY30" s="45">
        <f t="shared" si="7"/>
        <v>4.0271475471583551E-2</v>
      </c>
      <c r="EZ30" s="45">
        <f t="shared" si="7"/>
        <v>2.4949958197348795E-2</v>
      </c>
      <c r="FA30" s="45">
        <f t="shared" si="7"/>
        <v>2.0847161208305189E-2</v>
      </c>
      <c r="FB30" s="45">
        <f t="shared" si="7"/>
        <v>3.2008175911911727E-2</v>
      </c>
      <c r="FC30" s="45">
        <f t="shared" si="8"/>
        <v>1.0557481323386696E-2</v>
      </c>
      <c r="FD30" s="45">
        <f t="shared" si="8"/>
        <v>4.9828087708430155E-2</v>
      </c>
      <c r="FE30" s="45">
        <f t="shared" si="8"/>
        <v>3.1617623392555486E-2</v>
      </c>
      <c r="FF30" s="45">
        <f t="shared" si="8"/>
        <v>4.3750458947639327E-2</v>
      </c>
      <c r="FG30" s="45">
        <f t="shared" si="8"/>
        <v>2.8980186794275907E-2</v>
      </c>
      <c r="FH30" s="45" t="str">
        <f t="shared" si="8"/>
        <v/>
      </c>
      <c r="FI30" s="45" t="str">
        <f t="shared" si="8"/>
        <v/>
      </c>
      <c r="FJ30" s="45" t="str">
        <f t="shared" si="8"/>
        <v/>
      </c>
      <c r="FK30" s="46">
        <f t="shared" si="17"/>
        <v>1</v>
      </c>
      <c r="FL30" s="47">
        <f t="shared" si="18"/>
        <v>2.2351109708706765</v>
      </c>
    </row>
    <row r="31" spans="1:168" x14ac:dyDescent="0.2">
      <c r="A31" t="s">
        <v>335</v>
      </c>
      <c r="B31" s="11">
        <v>36616</v>
      </c>
      <c r="C31" s="2">
        <v>305.5</v>
      </c>
      <c r="D31" s="3">
        <v>29878</v>
      </c>
      <c r="E31" s="9">
        <v>14780.6</v>
      </c>
      <c r="F31" s="3">
        <v>74953</v>
      </c>
      <c r="G31" s="3">
        <v>2282</v>
      </c>
      <c r="H31" s="2">
        <v>13789</v>
      </c>
      <c r="I31" s="2" t="e">
        <v>#N/A</v>
      </c>
      <c r="J31" s="2">
        <v>848888.5</v>
      </c>
      <c r="K31" s="2">
        <v>66792.399999999994</v>
      </c>
      <c r="L31" s="9">
        <v>1694.8238999999999</v>
      </c>
      <c r="M31" s="3">
        <v>54906</v>
      </c>
      <c r="N31" s="9">
        <v>410.33100000000002</v>
      </c>
      <c r="O31" s="2">
        <v>2058.6</v>
      </c>
      <c r="P31" s="2">
        <v>8652.7999999999993</v>
      </c>
      <c r="Q31" s="3">
        <v>43362</v>
      </c>
      <c r="R31" s="3">
        <v>64261</v>
      </c>
      <c r="S31" s="2">
        <v>14281.2</v>
      </c>
      <c r="T31" s="2">
        <v>15700.9</v>
      </c>
      <c r="U31" s="3">
        <v>113566</v>
      </c>
      <c r="V31" s="2">
        <v>10003.4</v>
      </c>
      <c r="W31" s="2">
        <v>14179.3</v>
      </c>
      <c r="X31" s="3">
        <v>216628.90329565838</v>
      </c>
      <c r="Y31" s="2">
        <v>23177.9</v>
      </c>
      <c r="Z31" s="3" t="e">
        <v>#N/A</v>
      </c>
      <c r="AA31" s="3" t="e">
        <v>#N/A</v>
      </c>
      <c r="AC31" s="43">
        <f t="shared" si="9"/>
        <v>36616</v>
      </c>
      <c r="AD31" s="45">
        <f t="shared" si="10"/>
        <v>3.6295793758480244</v>
      </c>
      <c r="AE31" s="45">
        <f t="shared" si="0"/>
        <v>-1.1578668783909007</v>
      </c>
      <c r="AF31" s="45">
        <f t="shared" si="0"/>
        <v>-5.4307906893418796</v>
      </c>
      <c r="AG31" s="45">
        <f t="shared" si="0"/>
        <v>0.73650964316913647</v>
      </c>
      <c r="AH31" s="45">
        <f t="shared" si="0"/>
        <v>-1.1265164644714054</v>
      </c>
      <c r="AI31" s="45">
        <f t="shared" si="0"/>
        <v>5.2193819152995147</v>
      </c>
      <c r="AJ31" s="45" t="str">
        <f t="shared" si="0"/>
        <v/>
      </c>
      <c r="AK31" s="45">
        <f t="shared" si="0"/>
        <v>-5.735404835775948</v>
      </c>
      <c r="AL31" s="45">
        <f t="shared" si="0"/>
        <v>-7.0866974187194458</v>
      </c>
      <c r="AM31" s="45">
        <f t="shared" si="0"/>
        <v>68.157143551669293</v>
      </c>
      <c r="AN31" s="45">
        <f t="shared" si="0"/>
        <v>1.1476889633955434</v>
      </c>
      <c r="AO31" s="45">
        <f t="shared" si="0"/>
        <v>6.2840935581630397</v>
      </c>
      <c r="AP31" s="45">
        <f t="shared" si="0"/>
        <v>-2.4082677538636688</v>
      </c>
      <c r="AQ31" s="45">
        <f t="shared" si="0"/>
        <v>5.2344814166180198</v>
      </c>
      <c r="AR31" s="45">
        <f t="shared" si="0"/>
        <v>11.57656382677612</v>
      </c>
      <c r="AS31" s="45">
        <f t="shared" si="0"/>
        <v>4.1929468990676844</v>
      </c>
      <c r="AT31" s="45">
        <f t="shared" ref="AT31:BA77" si="19">IF(AND(ISNUMBER(S30),ISNUMBER(S31)),100*(S31/S30-1),"")</f>
        <v>3.5830335383544076</v>
      </c>
      <c r="AU31" s="45">
        <f t="shared" si="1"/>
        <v>50.712242508015137</v>
      </c>
      <c r="AV31" s="45">
        <f t="shared" si="1"/>
        <v>1.2562746863771235</v>
      </c>
      <c r="AW31" s="45">
        <f t="shared" si="1"/>
        <v>8.2572183022380017</v>
      </c>
      <c r="AX31" s="45">
        <f t="shared" si="1"/>
        <v>2.9058923426398264</v>
      </c>
      <c r="AY31" s="45">
        <f t="shared" si="1"/>
        <v>5.0126203256560586</v>
      </c>
      <c r="AZ31" s="45" t="str">
        <f t="shared" si="1"/>
        <v/>
      </c>
      <c r="BA31" s="45" t="str">
        <f t="shared" si="1"/>
        <v/>
      </c>
      <c r="BB31" s="45" t="str">
        <f t="shared" si="1"/>
        <v/>
      </c>
      <c r="BC31" s="32"/>
      <c r="BD31" s="39">
        <f t="shared" si="2"/>
        <v>36616</v>
      </c>
      <c r="BE31" s="44">
        <f>IF(AND(ISNUMBER(C30),ISNUMBER(C31)),INDEX('Country weights'!$B$6:$FB$133,MATCH(Goods!$BD31,'Country weights'!$A$6:$A$133,0),MATCH(Goods!BE$1,'Country weights'!$B$3:$FB$3,0)),"")</f>
        <v>0.26425791864213949</v>
      </c>
      <c r="BF31" s="44">
        <f>IF(AND(ISNUMBER(D30),ISNUMBER(D31)),INDEX('Country weights'!$B$6:$FB$133,MATCH(Goods!$BD31,'Country weights'!$A$6:$A$133,0),MATCH(Goods!BF$1,'Country weights'!$B$3:$FB$3,0)),"")</f>
        <v>8.0182165868828773E-2</v>
      </c>
      <c r="BG31" s="44">
        <f>IF(AND(ISNUMBER(E30),ISNUMBER(E31)),INDEX('Country weights'!$B$6:$FB$133,MATCH(Goods!$BD31,'Country weights'!$A$6:$A$133,0),MATCH(Goods!BG$1,'Country weights'!$B$3:$FB$3,0)),"")</f>
        <v>8.1318829016014171E-2</v>
      </c>
      <c r="BH31" s="44">
        <f>IF(AND(ISNUMBER(F30),ISNUMBER(F31)),INDEX('Country weights'!$B$6:$FB$133,MATCH(Goods!$BD31,'Country weights'!$A$6:$A$133,0),MATCH(Goods!BH$1,'Country weights'!$B$3:$FB$3,0)),"")</f>
        <v>5.1358711354152556E-2</v>
      </c>
      <c r="BI31" s="44">
        <f>IF(AND(ISNUMBER(G30),ISNUMBER(G31)),INDEX('Country weights'!$B$6:$FB$133,MATCH(Goods!$BD31,'Country weights'!$A$6:$A$133,0),MATCH(Goods!BI$1,'Country weights'!$B$3:$FB$3,0)),"")</f>
        <v>3.1360677546577774E-3</v>
      </c>
      <c r="BJ31" s="44">
        <f>IF(AND(ISNUMBER(H30),ISNUMBER(H31)),INDEX('Country weights'!$B$6:$FB$133,MATCH(Goods!$BD31,'Country weights'!$A$6:$A$133,0),MATCH(Goods!BJ$1,'Country weights'!$B$3:$FB$3,0)),"")</f>
        <v>1.5968860867616473E-2</v>
      </c>
      <c r="BK31" s="44" t="str">
        <f>IF(AND(ISNUMBER(I30),ISNUMBER(I31)),INDEX('Country weights'!$B$6:$FB$133,MATCH(Goods!$BD31,'Country weights'!$A$6:$A$133,0),MATCH(Goods!BK$1,'Country weights'!$B$3:$FB$3,0)),"")</f>
        <v/>
      </c>
      <c r="BL31" s="44">
        <f>IF(AND(ISNUMBER(J30),ISNUMBER(J31)),INDEX('Country weights'!$B$6:$FB$133,MATCH(Goods!$BD31,'Country weights'!$A$6:$A$133,0),MATCH(Goods!BL$1,'Country weights'!$B$3:$FB$3,0)),"")</f>
        <v>3.9199534158844912E-3</v>
      </c>
      <c r="BM31" s="44">
        <f>IF(AND(ISNUMBER(K30),ISNUMBER(K31)),INDEX('Country weights'!$B$6:$FB$133,MATCH(Goods!$BD31,'Country weights'!$A$6:$A$133,0),MATCH(Goods!BM$1,'Country weights'!$B$3:$FB$3,0)),"")</f>
        <v>3.4457107364781817E-2</v>
      </c>
      <c r="BN31" s="44">
        <f>IF(AND(ISNUMBER(L30),ISNUMBER(L31)),INDEX('Country weights'!$B$6:$FB$133,MATCH(Goods!$BD31,'Country weights'!$A$6:$A$133,0),MATCH(Goods!BN$1,'Country weights'!$B$3:$FB$3,0)),"")</f>
        <v>1.3961323252214325E-3</v>
      </c>
      <c r="BO31" s="44">
        <f>IF(AND(ISNUMBER(M30),ISNUMBER(M31)),INDEX('Country weights'!$B$6:$FB$133,MATCH(Goods!$BD31,'Country weights'!$A$6:$A$133,0),MATCH(Goods!BO$1,'Country weights'!$B$3:$FB$3,0)),"")</f>
        <v>5.5757966217563565E-3</v>
      </c>
      <c r="BP31" s="44">
        <f>IF(AND(ISNUMBER(N30),ISNUMBER(N31)),INDEX('Country weights'!$B$6:$FB$133,MATCH(Goods!$BD31,'Country weights'!$A$6:$A$133,0),MATCH(Goods!BP$1,'Country weights'!$B$3:$FB$3,0)),"")</f>
        <v>5.9150778160954581E-3</v>
      </c>
      <c r="BQ31" s="44">
        <f>IF(AND(ISNUMBER(O30),ISNUMBER(O31)),INDEX('Country weights'!$B$6:$FB$133,MATCH(Goods!$BD31,'Country weights'!$A$6:$A$133,0),MATCH(Goods!BQ$1,'Country weights'!$B$3:$FB$3,0)),"")</f>
        <v>1.6167900300453379E-3</v>
      </c>
      <c r="BR31" s="44">
        <f>IF(AND(ISNUMBER(P30),ISNUMBER(P31)),INDEX('Country weights'!$B$6:$FB$133,MATCH(Goods!$BD31,'Country weights'!$A$6:$A$133,0),MATCH(Goods!BR$1,'Country weights'!$B$3:$FB$3,0)),"")</f>
        <v>1.7443466601101316E-2</v>
      </c>
      <c r="BS31" s="44">
        <f>IF(AND(ISNUMBER(Q30),ISNUMBER(Q31)),INDEX('Country weights'!$B$6:$FB$133,MATCH(Goods!$BD31,'Country weights'!$A$6:$A$133,0),MATCH(Goods!BS$1,'Country weights'!$B$3:$FB$3,0)),"")</f>
        <v>1.1211754299303102E-2</v>
      </c>
      <c r="BT31" s="44">
        <f>IF(AND(ISNUMBER(R30),ISNUMBER(R31)),INDEX('Country weights'!$B$6:$FB$133,MATCH(Goods!$BD31,'Country weights'!$A$6:$A$133,0),MATCH(Goods!BT$1,'Country weights'!$B$3:$FB$3,0)),"")</f>
        <v>8.802811297257419E-3</v>
      </c>
      <c r="BU31" s="44">
        <f>IF(AND(ISNUMBER(S30),ISNUMBER(S31)),INDEX('Country weights'!$B$6:$FB$133,MATCH(Goods!$BD31,'Country weights'!$A$6:$A$133,0),MATCH(Goods!BU$1,'Country weights'!$B$3:$FB$3,0)),"")</f>
        <v>2.3156274647762685E-2</v>
      </c>
      <c r="BV31" s="44">
        <f>IF(AND(ISNUMBER(T30),ISNUMBER(T31)),INDEX('Country weights'!$B$6:$FB$133,MATCH(Goods!$BD31,'Country weights'!$A$6:$A$133,0),MATCH(Goods!BV$1,'Country weights'!$B$3:$FB$3,0)),"")</f>
        <v>1.0233464822585693E-2</v>
      </c>
      <c r="BW31" s="44">
        <f>IF(AND(ISNUMBER(U30),ISNUMBER(U31)),INDEX('Country weights'!$B$6:$FB$133,MATCH(Goods!$BD31,'Country weights'!$A$6:$A$133,0),MATCH(Goods!BW$1,'Country weights'!$B$3:$FB$3,0)),"")</f>
        <v>3.7308035047042505E-2</v>
      </c>
      <c r="BX31" s="44">
        <f>IF(AND(ISNUMBER(V30),ISNUMBER(V31)),INDEX('Country weights'!$B$6:$FB$133,MATCH(Goods!$BD31,'Country weights'!$A$6:$A$133,0),MATCH(Goods!BX$1,'Country weights'!$B$3:$FB$3,0)),"")</f>
        <v>3.3548018621919896E-2</v>
      </c>
      <c r="BY31" s="44">
        <f>IF(AND(ISNUMBER(W30),ISNUMBER(W31)),INDEX('Country weights'!$B$6:$FB$133,MATCH(Goods!$BD31,'Country weights'!$A$6:$A$133,0),MATCH(Goods!BY$1,'Country weights'!$B$3:$FB$3,0)),"")</f>
        <v>3.0251873896010962E-2</v>
      </c>
      <c r="BZ31" s="44">
        <f>IF(AND(ISNUMBER(X30),ISNUMBER(X31)),INDEX('Country weights'!$B$6:$FB$133,MATCH(Goods!$BD31,'Country weights'!$A$6:$A$133,0),MATCH(Goods!BZ$1,'Country weights'!$B$3:$FB$3,0)),"")</f>
        <v>2.9494489627812148E-2</v>
      </c>
      <c r="CA31" s="44" t="str">
        <f>IF(AND(ISNUMBER(Y30),ISNUMBER(Y31)),INDEX('Country weights'!$B$6:$FB$133,MATCH(Goods!$BD31,'Country weights'!$A$6:$A$133,0),MATCH(Goods!CA$1,'Country weights'!$B$3:$FB$3,0)),"")</f>
        <v/>
      </c>
      <c r="CB31" s="44" t="str">
        <f>IF(AND(ISNUMBER(Z30),ISNUMBER(Z31)),INDEX('Country weights'!$B$6:$FB$133,MATCH(Goods!$BD31,'Country weights'!$A$6:$A$133,0),MATCH(Goods!CB$1,'Country weights'!$B$3:$FB$3,0)),"")</f>
        <v/>
      </c>
      <c r="CC31" s="44" t="str">
        <f>IF(AND(ISNUMBER(AA30),ISNUMBER(AA31)),INDEX('Country weights'!$B$6:$FB$133,MATCH(Goods!$BD31,'Country weights'!$A$6:$A$133,0),MATCH(Goods!CC$1,'Country weights'!$B$3:$FB$3,0)),"")</f>
        <v/>
      </c>
      <c r="CD31" s="46">
        <f t="shared" si="11"/>
        <v>0.75055359993798976</v>
      </c>
      <c r="CF31" s="39">
        <f t="shared" si="3"/>
        <v>36616</v>
      </c>
      <c r="CG31" s="45">
        <f t="shared" si="12"/>
        <v>0.35208400661055028</v>
      </c>
      <c r="CH31" s="45">
        <f t="shared" si="4"/>
        <v>0.1068306992005013</v>
      </c>
      <c r="CI31" s="45">
        <f t="shared" si="4"/>
        <v>0.10834513221005493</v>
      </c>
      <c r="CJ31" s="45">
        <f t="shared" si="4"/>
        <v>6.8427772991023927E-2</v>
      </c>
      <c r="CK31" s="45">
        <f t="shared" si="4"/>
        <v>4.1783395015584195E-3</v>
      </c>
      <c r="CL31" s="45">
        <f t="shared" si="4"/>
        <v>2.127610988600389E-2</v>
      </c>
      <c r="CM31" s="45" t="str">
        <f t="shared" si="4"/>
        <v/>
      </c>
      <c r="CN31" s="45">
        <f t="shared" si="4"/>
        <v>5.2227494694694091E-3</v>
      </c>
      <c r="CO31" s="45">
        <f t="shared" si="4"/>
        <v>4.5908922917202236E-2</v>
      </c>
      <c r="CP31" s="45">
        <f t="shared" si="4"/>
        <v>1.8601367381846947E-3</v>
      </c>
      <c r="CQ31" s="45">
        <f t="shared" si="4"/>
        <v>7.4289119687348448E-3</v>
      </c>
      <c r="CR31" s="45">
        <f t="shared" si="4"/>
        <v>7.8809532278363032E-3</v>
      </c>
      <c r="CS31" s="45">
        <f t="shared" si="4"/>
        <v>2.1541300050774734E-3</v>
      </c>
      <c r="CT31" s="45">
        <f t="shared" si="4"/>
        <v>2.3240800660395852E-2</v>
      </c>
      <c r="CU31" s="45">
        <f t="shared" si="4"/>
        <v>1.4937979513027997E-2</v>
      </c>
      <c r="CV31" s="45">
        <f t="shared" si="4"/>
        <v>1.1728424589509266E-2</v>
      </c>
      <c r="CW31" s="45">
        <f t="shared" ref="CW31:DD77" si="20">IF(AND(ISNUMBER(S30),ISNUMBER(S31)),BU31/$CD31,"")</f>
        <v>3.0852259784878575E-2</v>
      </c>
      <c r="CX31" s="45">
        <f t="shared" si="5"/>
        <v>1.3634555644568457E-2</v>
      </c>
      <c r="CY31" s="45">
        <f t="shared" si="5"/>
        <v>4.9707356077067472E-2</v>
      </c>
      <c r="CZ31" s="45">
        <f t="shared" si="5"/>
        <v>4.4697698638300601E-2</v>
      </c>
      <c r="DA31" s="45">
        <f t="shared" si="5"/>
        <v>4.0306080603051339E-2</v>
      </c>
      <c r="DB31" s="45">
        <f t="shared" si="5"/>
        <v>3.9296979763002886E-2</v>
      </c>
      <c r="DC31" s="45" t="str">
        <f t="shared" si="5"/>
        <v/>
      </c>
      <c r="DD31" s="45" t="str">
        <f t="shared" si="5"/>
        <v/>
      </c>
      <c r="DE31" s="45" t="str">
        <f t="shared" si="5"/>
        <v/>
      </c>
      <c r="DF31" s="46">
        <f t="shared" si="13"/>
        <v>1.0000000000000002</v>
      </c>
      <c r="DG31" s="47">
        <f>SUMPRODUCT(AD31:BB31,CG31:DE31,'Sector weights'!B18:Z18)</f>
        <v>1.9789300358773467</v>
      </c>
      <c r="DI31" s="45">
        <f>IF(AND(ISNUMBER(C30),ISNUMBER(C31)),CG31*'Sector weights'!AB18,"")</f>
        <v>6.4956733931278696E-2</v>
      </c>
      <c r="DJ31" s="45">
        <f>IF(AND(ISNUMBER(D30),ISNUMBER(D31)),CH31*'Sector weights'!AC18,"")</f>
        <v>2.956673114294775E-2</v>
      </c>
      <c r="DK31" s="45">
        <f>IF(AND(ISNUMBER(E30),ISNUMBER(E31)),CI31*'Sector weights'!AD18,"")</f>
        <v>2.8709205275438601E-2</v>
      </c>
      <c r="DL31" s="45">
        <f>IF(AND(ISNUMBER(F30),ISNUMBER(F31)),CJ31*'Sector weights'!AE18,"")</f>
        <v>1.1606507128212042E-2</v>
      </c>
      <c r="DM31" s="45">
        <f>IF(AND(ISNUMBER(G30),ISNUMBER(G31)),CK31*'Sector weights'!AF18,"")</f>
        <v>9.8635650706728364E-4</v>
      </c>
      <c r="DN31" s="45">
        <f>IF(AND(ISNUMBER(H30),ISNUMBER(H31)),CL31*'Sector weights'!AG18,"")</f>
        <v>6.0389296323683913E-3</v>
      </c>
      <c r="DO31" s="45" t="str">
        <f>IF(AND(ISNUMBER(I30),ISNUMBER(I31)),CM31*'Sector weights'!AH18,"")</f>
        <v/>
      </c>
      <c r="DP31" s="45">
        <f>IF(AND(ISNUMBER(J30),ISNUMBER(J31)),CN31*'Sector weights'!AI18,"")</f>
        <v>1.1022682201647634E-3</v>
      </c>
      <c r="DQ31" s="45">
        <f>IF(AND(ISNUMBER(K30),ISNUMBER(K31)),CO31*'Sector weights'!AJ18,"")</f>
        <v>3.1293813311196309E-3</v>
      </c>
      <c r="DR31" s="45">
        <f>IF(AND(ISNUMBER(L30),ISNUMBER(L31)),CP31*'Sector weights'!AK18,"")</f>
        <v>3.7646752949774183E-4</v>
      </c>
      <c r="DS31" s="45">
        <f>IF(AND(ISNUMBER(M30),ISNUMBER(M31)),CQ31*'Sector weights'!AL18,"")</f>
        <v>1.6300790592905649E-3</v>
      </c>
      <c r="DT31" s="45">
        <f>IF(AND(ISNUMBER(N30),ISNUMBER(N31)),CR31*'Sector weights'!AM18,"")</f>
        <v>1.1067447610658163E-3</v>
      </c>
      <c r="DU31" s="45">
        <f>IF(AND(ISNUMBER(O30),ISNUMBER(O31)),CS31*'Sector weights'!AN18,"")</f>
        <v>3.0972556593440183E-4</v>
      </c>
      <c r="DV31" s="45">
        <f>IF(AND(ISNUMBER(P30),ISNUMBER(P31)),CT31*'Sector weights'!AO18,"")</f>
        <v>7.8132284190400164E-3</v>
      </c>
      <c r="DW31" s="45">
        <f>IF(AND(ISNUMBER(Q30),ISNUMBER(Q31)),CU31*'Sector weights'!AP18,"")</f>
        <v>4.5005480790654235E-3</v>
      </c>
      <c r="DX31" s="45">
        <f>IF(AND(ISNUMBER(R30),ISNUMBER(R31)),CV31*'Sector weights'!AQ18,"")</f>
        <v>3.7449616964685198E-3</v>
      </c>
      <c r="DY31" s="45">
        <f>IF(AND(ISNUMBER(S30),ISNUMBER(S31)),CW31*'Sector weights'!AR18,"")</f>
        <v>7.8412288166083161E-3</v>
      </c>
      <c r="DZ31" s="45">
        <f>IF(AND(ISNUMBER(T30),ISNUMBER(T31)),CX31*'Sector weights'!AS18,"")</f>
        <v>1.7743570647084392E-3</v>
      </c>
      <c r="EA31" s="45">
        <f>IF(AND(ISNUMBER(U30),ISNUMBER(U31)),CY31*'Sector weights'!AT18,"")</f>
        <v>1.0458341185089494E-2</v>
      </c>
      <c r="EB31" s="45">
        <f>IF(AND(ISNUMBER(V30),ISNUMBER(V31)),CZ31*'Sector weights'!AU18,"")</f>
        <v>8.3294434225993346E-3</v>
      </c>
      <c r="EC31" s="45">
        <f>IF(AND(ISNUMBER(W30),ISNUMBER(W31)),DA31*'Sector weights'!AV18,"")</f>
        <v>9.9906718215297934E-3</v>
      </c>
      <c r="ED31" s="45">
        <f>IF(AND(ISNUMBER(X30),ISNUMBER(X31)),DB31*'Sector weights'!AW18,"")</f>
        <v>6.346303477694778E-3</v>
      </c>
      <c r="EE31" s="45" t="str">
        <f>IF(AND(ISNUMBER(Y30),ISNUMBER(Y31)),DC31*'Sector weights'!AX18,"")</f>
        <v/>
      </c>
      <c r="EF31" s="45" t="str">
        <f>IF(AND(ISNUMBER(Z30),ISNUMBER(Z31)),DD31*'Sector weights'!AY18,"")</f>
        <v/>
      </c>
      <c r="EG31" s="45" t="str">
        <f>IF(AND(ISNUMBER(AA30),ISNUMBER(AA31)),DE31*'Sector weights'!AZ18,"")</f>
        <v/>
      </c>
      <c r="EH31" s="46">
        <f t="shared" si="14"/>
        <v>0.2103182140671897</v>
      </c>
      <c r="EI31" s="47">
        <f t="shared" si="15"/>
        <v>0.45935259043243148</v>
      </c>
      <c r="EK31" s="39">
        <f t="shared" si="6"/>
        <v>36616</v>
      </c>
      <c r="EL31" s="45">
        <f t="shared" si="16"/>
        <v>0.30884977898550986</v>
      </c>
      <c r="EM31" s="45">
        <f t="shared" si="7"/>
        <v>0.14058093481861803</v>
      </c>
      <c r="EN31" s="45">
        <f t="shared" si="7"/>
        <v>0.13650365662703356</v>
      </c>
      <c r="EO31" s="45">
        <f t="shared" si="7"/>
        <v>5.5185458756815742E-2</v>
      </c>
      <c r="EP31" s="45">
        <f t="shared" si="7"/>
        <v>4.6898292258804337E-3</v>
      </c>
      <c r="EQ31" s="45">
        <f t="shared" si="7"/>
        <v>2.8713298366251597E-2</v>
      </c>
      <c r="ER31" s="45" t="str">
        <f t="shared" si="7"/>
        <v/>
      </c>
      <c r="ES31" s="45">
        <f t="shared" si="7"/>
        <v>5.2409546412971403E-3</v>
      </c>
      <c r="ET31" s="45">
        <f t="shared" si="7"/>
        <v>1.4879269230195618E-2</v>
      </c>
      <c r="EU31" s="45">
        <f t="shared" si="7"/>
        <v>1.789990140261808E-3</v>
      </c>
      <c r="EV31" s="45">
        <f t="shared" si="7"/>
        <v>7.7505368069063609E-3</v>
      </c>
      <c r="EW31" s="45">
        <f t="shared" si="7"/>
        <v>5.2622392500549092E-3</v>
      </c>
      <c r="EX31" s="45">
        <f t="shared" si="7"/>
        <v>1.4726521300502046E-3</v>
      </c>
      <c r="EY31" s="45">
        <f t="shared" si="7"/>
        <v>3.714955670241641E-2</v>
      </c>
      <c r="EZ31" s="45">
        <f t="shared" si="7"/>
        <v>2.1398755685647117E-2</v>
      </c>
      <c r="FA31" s="45">
        <f t="shared" si="7"/>
        <v>1.7806169156952469E-2</v>
      </c>
      <c r="FB31" s="45">
        <f t="shared" ref="FB31:FI77" si="21">IF(AND(ISNUMBER(S30),ISNUMBER(S31)),DY31/$EH31,"")</f>
        <v>3.7282690191080187E-2</v>
      </c>
      <c r="FC31" s="45">
        <f t="shared" si="8"/>
        <v>8.4365354307430109E-3</v>
      </c>
      <c r="FD31" s="45">
        <f t="shared" si="8"/>
        <v>4.9726274214882786E-2</v>
      </c>
      <c r="FE31" s="45">
        <f t="shared" si="8"/>
        <v>3.9604004149342738E-2</v>
      </c>
      <c r="FF31" s="45">
        <f t="shared" si="8"/>
        <v>4.7502646719594643E-2</v>
      </c>
      <c r="FG31" s="45">
        <f t="shared" si="8"/>
        <v>3.0174768770465807E-2</v>
      </c>
      <c r="FH31" s="45" t="str">
        <f t="shared" si="8"/>
        <v/>
      </c>
      <c r="FI31" s="45" t="str">
        <f t="shared" si="8"/>
        <v/>
      </c>
      <c r="FJ31" s="45" t="str">
        <f t="shared" si="8"/>
        <v/>
      </c>
      <c r="FK31" s="46">
        <f t="shared" si="17"/>
        <v>1.0000000000000004</v>
      </c>
      <c r="FL31" s="47">
        <f t="shared" si="18"/>
        <v>2.1840837345912583</v>
      </c>
    </row>
    <row r="32" spans="1:168" x14ac:dyDescent="0.2">
      <c r="A32" t="s">
        <v>716</v>
      </c>
      <c r="B32" s="11">
        <v>36707</v>
      </c>
      <c r="C32" s="2">
        <v>320</v>
      </c>
      <c r="D32" s="3">
        <v>31784</v>
      </c>
      <c r="E32" s="9">
        <v>14645.5</v>
      </c>
      <c r="F32" s="3">
        <v>75223</v>
      </c>
      <c r="G32" s="3">
        <v>2300</v>
      </c>
      <c r="H32" s="2">
        <v>14077</v>
      </c>
      <c r="I32" s="2" t="e">
        <v>#N/A</v>
      </c>
      <c r="J32" s="2">
        <v>837504.1</v>
      </c>
      <c r="K32" s="2">
        <v>70262.2</v>
      </c>
      <c r="L32" s="9">
        <v>1626.4241000000002</v>
      </c>
      <c r="M32" s="3">
        <v>54843</v>
      </c>
      <c r="N32" s="9">
        <v>424.42399999999998</v>
      </c>
      <c r="O32" s="2">
        <v>2544.1999999999998</v>
      </c>
      <c r="P32" s="2">
        <v>8812.6</v>
      </c>
      <c r="Q32" s="3">
        <v>45163</v>
      </c>
      <c r="R32" s="3">
        <v>64301</v>
      </c>
      <c r="S32" s="2">
        <v>14788.5</v>
      </c>
      <c r="T32" s="2">
        <v>11613.3</v>
      </c>
      <c r="U32" s="3">
        <v>118655</v>
      </c>
      <c r="V32" s="2">
        <v>10157.4</v>
      </c>
      <c r="W32" s="2">
        <v>14722.5</v>
      </c>
      <c r="X32" s="3">
        <v>214248.59141664303</v>
      </c>
      <c r="Y32" s="2">
        <v>25658.799999999999</v>
      </c>
      <c r="Z32" s="3" t="e">
        <v>#N/A</v>
      </c>
      <c r="AA32" s="3" t="e">
        <v>#N/A</v>
      </c>
      <c r="AC32" s="43">
        <f t="shared" si="9"/>
        <v>36707</v>
      </c>
      <c r="AD32" s="45">
        <f t="shared" si="10"/>
        <v>4.7463175122749668</v>
      </c>
      <c r="AE32" s="45">
        <f t="shared" si="10"/>
        <v>6.3792757212664863</v>
      </c>
      <c r="AF32" s="45">
        <f t="shared" si="10"/>
        <v>-0.91403596606363102</v>
      </c>
      <c r="AG32" s="45">
        <f t="shared" si="10"/>
        <v>0.36022574146465924</v>
      </c>
      <c r="AH32" s="45">
        <f t="shared" si="10"/>
        <v>0.78878177037686736</v>
      </c>
      <c r="AI32" s="45">
        <f t="shared" si="10"/>
        <v>2.0886213648560359</v>
      </c>
      <c r="AJ32" s="45" t="str">
        <f t="shared" si="10"/>
        <v/>
      </c>
      <c r="AK32" s="45">
        <f t="shared" si="10"/>
        <v>-1.3410948552136093</v>
      </c>
      <c r="AL32" s="45">
        <f t="shared" si="10"/>
        <v>5.1949024140471201</v>
      </c>
      <c r="AM32" s="45">
        <f t="shared" si="10"/>
        <v>-4.0358057258928053</v>
      </c>
      <c r="AN32" s="45">
        <f t="shared" si="10"/>
        <v>-0.11474155829963584</v>
      </c>
      <c r="AO32" s="45">
        <f t="shared" si="10"/>
        <v>3.4345443069131898</v>
      </c>
      <c r="AP32" s="45">
        <f t="shared" si="10"/>
        <v>23.588846789079952</v>
      </c>
      <c r="AQ32" s="45">
        <f t="shared" si="10"/>
        <v>1.8468010355029651</v>
      </c>
      <c r="AR32" s="45">
        <f t="shared" si="10"/>
        <v>4.1534062082007273</v>
      </c>
      <c r="AS32" s="45">
        <f t="shared" si="10"/>
        <v>6.2246152409706212E-2</v>
      </c>
      <c r="AT32" s="45">
        <f t="shared" si="19"/>
        <v>3.5522225023107312</v>
      </c>
      <c r="AU32" s="45">
        <f t="shared" si="1"/>
        <v>-26.034176384793227</v>
      </c>
      <c r="AV32" s="45">
        <f t="shared" si="1"/>
        <v>4.4810946938344198</v>
      </c>
      <c r="AW32" s="45">
        <f t="shared" si="1"/>
        <v>1.5394765779634945</v>
      </c>
      <c r="AX32" s="45">
        <f t="shared" si="1"/>
        <v>3.8309366470841377</v>
      </c>
      <c r="AY32" s="45">
        <f t="shared" si="1"/>
        <v>-1.0987969946774201</v>
      </c>
      <c r="AZ32" s="45">
        <f t="shared" si="1"/>
        <v>10.70373070899433</v>
      </c>
      <c r="BA32" s="45" t="str">
        <f t="shared" si="1"/>
        <v/>
      </c>
      <c r="BB32" s="45" t="str">
        <f t="shared" si="1"/>
        <v/>
      </c>
      <c r="BC32" s="32"/>
      <c r="BD32" s="39">
        <f t="shared" si="2"/>
        <v>36707</v>
      </c>
      <c r="BE32" s="44">
        <f>IF(AND(ISNUMBER(C31),ISNUMBER(C32)),INDEX('Country weights'!$B$6:$FB$133,MATCH(Goods!$BD32,'Country weights'!$A$6:$A$133,0),MATCH(Goods!BE$1,'Country weights'!$B$3:$FB$3,0)),"")</f>
        <v>0.26425791864213949</v>
      </c>
      <c r="BF32" s="44">
        <f>IF(AND(ISNUMBER(D31),ISNUMBER(D32)),INDEX('Country weights'!$B$6:$FB$133,MATCH(Goods!$BD32,'Country weights'!$A$6:$A$133,0),MATCH(Goods!BF$1,'Country weights'!$B$3:$FB$3,0)),"")</f>
        <v>8.0182165868828773E-2</v>
      </c>
      <c r="BG32" s="44">
        <f>IF(AND(ISNUMBER(E31),ISNUMBER(E32)),INDEX('Country weights'!$B$6:$FB$133,MATCH(Goods!$BD32,'Country weights'!$A$6:$A$133,0),MATCH(Goods!BG$1,'Country weights'!$B$3:$FB$3,0)),"")</f>
        <v>8.1318829016014171E-2</v>
      </c>
      <c r="BH32" s="44">
        <f>IF(AND(ISNUMBER(F31),ISNUMBER(F32)),INDEX('Country weights'!$B$6:$FB$133,MATCH(Goods!$BD32,'Country weights'!$A$6:$A$133,0),MATCH(Goods!BH$1,'Country weights'!$B$3:$FB$3,0)),"")</f>
        <v>5.1358711354152556E-2</v>
      </c>
      <c r="BI32" s="44">
        <f>IF(AND(ISNUMBER(G31),ISNUMBER(G32)),INDEX('Country weights'!$B$6:$FB$133,MATCH(Goods!$BD32,'Country weights'!$A$6:$A$133,0),MATCH(Goods!BI$1,'Country weights'!$B$3:$FB$3,0)),"")</f>
        <v>3.1360677546577774E-3</v>
      </c>
      <c r="BJ32" s="44">
        <f>IF(AND(ISNUMBER(H31),ISNUMBER(H32)),INDEX('Country weights'!$B$6:$FB$133,MATCH(Goods!$BD32,'Country weights'!$A$6:$A$133,0),MATCH(Goods!BJ$1,'Country weights'!$B$3:$FB$3,0)),"")</f>
        <v>1.5968860867616473E-2</v>
      </c>
      <c r="BK32" s="44" t="str">
        <f>IF(AND(ISNUMBER(I31),ISNUMBER(I32)),INDEX('Country weights'!$B$6:$FB$133,MATCH(Goods!$BD32,'Country weights'!$A$6:$A$133,0),MATCH(Goods!BK$1,'Country weights'!$B$3:$FB$3,0)),"")</f>
        <v/>
      </c>
      <c r="BL32" s="44">
        <f>IF(AND(ISNUMBER(J31),ISNUMBER(J32)),INDEX('Country weights'!$B$6:$FB$133,MATCH(Goods!$BD32,'Country weights'!$A$6:$A$133,0),MATCH(Goods!BL$1,'Country weights'!$B$3:$FB$3,0)),"")</f>
        <v>3.9199534158844912E-3</v>
      </c>
      <c r="BM32" s="44">
        <f>IF(AND(ISNUMBER(K31),ISNUMBER(K32)),INDEX('Country weights'!$B$6:$FB$133,MATCH(Goods!$BD32,'Country weights'!$A$6:$A$133,0),MATCH(Goods!BM$1,'Country weights'!$B$3:$FB$3,0)),"")</f>
        <v>3.4457107364781817E-2</v>
      </c>
      <c r="BN32" s="44">
        <f>IF(AND(ISNUMBER(L31),ISNUMBER(L32)),INDEX('Country weights'!$B$6:$FB$133,MATCH(Goods!$BD32,'Country weights'!$A$6:$A$133,0),MATCH(Goods!BN$1,'Country weights'!$B$3:$FB$3,0)),"")</f>
        <v>1.3961323252214325E-3</v>
      </c>
      <c r="BO32" s="44">
        <f>IF(AND(ISNUMBER(M31),ISNUMBER(M32)),INDEX('Country weights'!$B$6:$FB$133,MATCH(Goods!$BD32,'Country weights'!$A$6:$A$133,0),MATCH(Goods!BO$1,'Country weights'!$B$3:$FB$3,0)),"")</f>
        <v>5.5757966217563565E-3</v>
      </c>
      <c r="BP32" s="44">
        <f>IF(AND(ISNUMBER(N31),ISNUMBER(N32)),INDEX('Country weights'!$B$6:$FB$133,MATCH(Goods!$BD32,'Country weights'!$A$6:$A$133,0),MATCH(Goods!BP$1,'Country weights'!$B$3:$FB$3,0)),"")</f>
        <v>5.9150778160954581E-3</v>
      </c>
      <c r="BQ32" s="44">
        <f>IF(AND(ISNUMBER(O31),ISNUMBER(O32)),INDEX('Country weights'!$B$6:$FB$133,MATCH(Goods!$BD32,'Country weights'!$A$6:$A$133,0),MATCH(Goods!BQ$1,'Country weights'!$B$3:$FB$3,0)),"")</f>
        <v>1.6167900300453379E-3</v>
      </c>
      <c r="BR32" s="44">
        <f>IF(AND(ISNUMBER(P31),ISNUMBER(P32)),INDEX('Country weights'!$B$6:$FB$133,MATCH(Goods!$BD32,'Country weights'!$A$6:$A$133,0),MATCH(Goods!BR$1,'Country weights'!$B$3:$FB$3,0)),"")</f>
        <v>1.7443466601101316E-2</v>
      </c>
      <c r="BS32" s="44">
        <f>IF(AND(ISNUMBER(Q31),ISNUMBER(Q32)),INDEX('Country weights'!$B$6:$FB$133,MATCH(Goods!$BD32,'Country weights'!$A$6:$A$133,0),MATCH(Goods!BS$1,'Country weights'!$B$3:$FB$3,0)),"")</f>
        <v>1.1211754299303102E-2</v>
      </c>
      <c r="BT32" s="44">
        <f>IF(AND(ISNUMBER(R31),ISNUMBER(R32)),INDEX('Country weights'!$B$6:$FB$133,MATCH(Goods!$BD32,'Country weights'!$A$6:$A$133,0),MATCH(Goods!BT$1,'Country weights'!$B$3:$FB$3,0)),"")</f>
        <v>8.802811297257419E-3</v>
      </c>
      <c r="BU32" s="44">
        <f>IF(AND(ISNUMBER(S31),ISNUMBER(S32)),INDEX('Country weights'!$B$6:$FB$133,MATCH(Goods!$BD32,'Country weights'!$A$6:$A$133,0),MATCH(Goods!BU$1,'Country weights'!$B$3:$FB$3,0)),"")</f>
        <v>2.3156274647762685E-2</v>
      </c>
      <c r="BV32" s="44">
        <f>IF(AND(ISNUMBER(T31),ISNUMBER(T32)),INDEX('Country weights'!$B$6:$FB$133,MATCH(Goods!$BD32,'Country weights'!$A$6:$A$133,0),MATCH(Goods!BV$1,'Country weights'!$B$3:$FB$3,0)),"")</f>
        <v>1.0233464822585693E-2</v>
      </c>
      <c r="BW32" s="44">
        <f>IF(AND(ISNUMBER(U31),ISNUMBER(U32)),INDEX('Country weights'!$B$6:$FB$133,MATCH(Goods!$BD32,'Country weights'!$A$6:$A$133,0),MATCH(Goods!BW$1,'Country weights'!$B$3:$FB$3,0)),"")</f>
        <v>3.7308035047042505E-2</v>
      </c>
      <c r="BX32" s="44">
        <f>IF(AND(ISNUMBER(V31),ISNUMBER(V32)),INDEX('Country weights'!$B$6:$FB$133,MATCH(Goods!$BD32,'Country weights'!$A$6:$A$133,0),MATCH(Goods!BX$1,'Country weights'!$B$3:$FB$3,0)),"")</f>
        <v>3.3548018621919896E-2</v>
      </c>
      <c r="BY32" s="44">
        <f>IF(AND(ISNUMBER(W31),ISNUMBER(W32)),INDEX('Country weights'!$B$6:$FB$133,MATCH(Goods!$BD32,'Country weights'!$A$6:$A$133,0),MATCH(Goods!BY$1,'Country weights'!$B$3:$FB$3,0)),"")</f>
        <v>3.0251873896010962E-2</v>
      </c>
      <c r="BZ32" s="44">
        <f>IF(AND(ISNUMBER(X31),ISNUMBER(X32)),INDEX('Country weights'!$B$6:$FB$133,MATCH(Goods!$BD32,'Country weights'!$A$6:$A$133,0),MATCH(Goods!BZ$1,'Country weights'!$B$3:$FB$3,0)),"")</f>
        <v>2.9494489627812148E-2</v>
      </c>
      <c r="CA32" s="44">
        <f>IF(AND(ISNUMBER(Y31),ISNUMBER(Y32)),INDEX('Country weights'!$B$6:$FB$133,MATCH(Goods!$BD32,'Country weights'!$A$6:$A$133,0),MATCH(Goods!CA$1,'Country weights'!$B$3:$FB$3,0)),"")</f>
        <v>1.2967202550854597E-2</v>
      </c>
      <c r="CB32" s="44" t="str">
        <f>IF(AND(ISNUMBER(Z31),ISNUMBER(Z32)),INDEX('Country weights'!$B$6:$FB$133,MATCH(Goods!$BD32,'Country weights'!$A$6:$A$133,0),MATCH(Goods!CB$1,'Country weights'!$B$3:$FB$3,0)),"")</f>
        <v/>
      </c>
      <c r="CC32" s="44" t="str">
        <f>IF(AND(ISNUMBER(AA31),ISNUMBER(AA32)),INDEX('Country weights'!$B$6:$FB$133,MATCH(Goods!$BD32,'Country weights'!$A$6:$A$133,0),MATCH(Goods!CC$1,'Country weights'!$B$3:$FB$3,0)),"")</f>
        <v/>
      </c>
      <c r="CD32" s="46">
        <f t="shared" si="11"/>
        <v>0.76352080248884435</v>
      </c>
      <c r="CF32" s="39">
        <f t="shared" si="3"/>
        <v>36707</v>
      </c>
      <c r="CG32" s="45">
        <f t="shared" si="12"/>
        <v>0.3461044123234619</v>
      </c>
      <c r="CH32" s="45">
        <f t="shared" si="12"/>
        <v>0.10501634743606124</v>
      </c>
      <c r="CI32" s="45">
        <f t="shared" si="12"/>
        <v>0.10650506017771835</v>
      </c>
      <c r="CJ32" s="45">
        <f t="shared" si="12"/>
        <v>6.7265634658202969E-2</v>
      </c>
      <c r="CK32" s="45">
        <f t="shared" si="12"/>
        <v>4.1073769626644822E-3</v>
      </c>
      <c r="CL32" s="45">
        <f t="shared" si="12"/>
        <v>2.0914768550592034E-2</v>
      </c>
      <c r="CM32" s="45" t="str">
        <f t="shared" si="12"/>
        <v/>
      </c>
      <c r="CN32" s="45">
        <f t="shared" si="12"/>
        <v>5.13404926638101E-3</v>
      </c>
      <c r="CO32" s="45">
        <f t="shared" si="12"/>
        <v>4.5129231911510706E-2</v>
      </c>
      <c r="CP32" s="45">
        <f t="shared" si="12"/>
        <v>1.8285452350092729E-3</v>
      </c>
      <c r="CQ32" s="45">
        <f t="shared" si="12"/>
        <v>7.3027435579763704E-3</v>
      </c>
      <c r="CR32" s="45">
        <f t="shared" si="12"/>
        <v>7.7471076057313865E-3</v>
      </c>
      <c r="CS32" s="45">
        <f t="shared" si="12"/>
        <v>2.1175454876607119E-3</v>
      </c>
      <c r="CT32" s="45">
        <f t="shared" si="12"/>
        <v>2.2846092135592046E-2</v>
      </c>
      <c r="CU32" s="45">
        <f t="shared" si="12"/>
        <v>1.4684281374857387E-2</v>
      </c>
      <c r="CV32" s="45">
        <f t="shared" si="12"/>
        <v>1.1529235704597629E-2</v>
      </c>
      <c r="CW32" s="45">
        <f t="shared" si="20"/>
        <v>3.0328282572367787E-2</v>
      </c>
      <c r="CX32" s="45">
        <f t="shared" si="5"/>
        <v>1.3402994115193361E-2</v>
      </c>
      <c r="CY32" s="45">
        <f t="shared" si="5"/>
        <v>4.8863154645465742E-2</v>
      </c>
      <c r="CZ32" s="45">
        <f t="shared" si="5"/>
        <v>4.393857837607517E-2</v>
      </c>
      <c r="DA32" s="45">
        <f t="shared" si="5"/>
        <v>3.9621545080892495E-2</v>
      </c>
      <c r="DB32" s="45">
        <f t="shared" si="5"/>
        <v>3.8629582234916367E-2</v>
      </c>
      <c r="DC32" s="45">
        <f t="shared" si="5"/>
        <v>1.6983430587071736E-2</v>
      </c>
      <c r="DD32" s="45" t="str">
        <f t="shared" si="5"/>
        <v/>
      </c>
      <c r="DE32" s="45" t="str">
        <f t="shared" si="5"/>
        <v/>
      </c>
      <c r="DF32" s="46">
        <f t="shared" si="13"/>
        <v>1.0000000000000002</v>
      </c>
      <c r="DG32" s="47">
        <f>SUMPRODUCT(AD32:BB32,CG32:DE32,'Sector weights'!B19:Z19)</f>
        <v>2.3998936759446017</v>
      </c>
      <c r="DI32" s="45">
        <f>IF(AND(ISNUMBER(C31),ISNUMBER(C32)),CG32*'Sector weights'!AB19,"")</f>
        <v>6.3764864289481124E-2</v>
      </c>
      <c r="DJ32" s="45">
        <f>IF(AND(ISNUMBER(D31),ISNUMBER(D32)),CH32*'Sector weights'!AC19,"")</f>
        <v>2.8376020155502037E-2</v>
      </c>
      <c r="DK32" s="45">
        <f>IF(AND(ISNUMBER(E31),ISNUMBER(E32)),CI32*'Sector weights'!AD19,"")</f>
        <v>2.6635770997639373E-2</v>
      </c>
      <c r="DL32" s="45">
        <f>IF(AND(ISNUMBER(F31),ISNUMBER(F32)),CJ32*'Sector weights'!AE19,"")</f>
        <v>1.1256820644889396E-2</v>
      </c>
      <c r="DM32" s="45">
        <f>IF(AND(ISNUMBER(G31),ISNUMBER(G32)),CK32*'Sector weights'!AF19,"")</f>
        <v>1.0697368441908636E-3</v>
      </c>
      <c r="DN32" s="45">
        <f>IF(AND(ISNUMBER(H31),ISNUMBER(H32)),CL32*'Sector weights'!AG19,"")</f>
        <v>5.9680430342510509E-3</v>
      </c>
      <c r="DO32" s="45" t="str">
        <f>IF(AND(ISNUMBER(I31),ISNUMBER(I32)),CM32*'Sector weights'!AH19,"")</f>
        <v/>
      </c>
      <c r="DP32" s="45">
        <f>IF(AND(ISNUMBER(J31),ISNUMBER(J32)),CN32*'Sector weights'!AI19,"")</f>
        <v>9.8825813664950692E-4</v>
      </c>
      <c r="DQ32" s="45">
        <f>IF(AND(ISNUMBER(K31),ISNUMBER(K32)),CO32*'Sector weights'!AJ19,"")</f>
        <v>2.6360000386302773E-3</v>
      </c>
      <c r="DR32" s="45">
        <f>IF(AND(ISNUMBER(L31),ISNUMBER(L32)),CP32*'Sector weights'!AK19,"")</f>
        <v>6.6440088140041836E-4</v>
      </c>
      <c r="DS32" s="45">
        <f>IF(AND(ISNUMBER(M31),ISNUMBER(M32)),CQ32*'Sector weights'!AL19,"")</f>
        <v>1.565570167168724E-3</v>
      </c>
      <c r="DT32" s="45">
        <f>IF(AND(ISNUMBER(N31),ISNUMBER(N32)),CR32*'Sector weights'!AM19,"")</f>
        <v>1.0829747107615711E-3</v>
      </c>
      <c r="DU32" s="45">
        <f>IF(AND(ISNUMBER(O31),ISNUMBER(O32)),CS32*'Sector weights'!AN19,"")</f>
        <v>4.116355339425624E-4</v>
      </c>
      <c r="DV32" s="45">
        <f>IF(AND(ISNUMBER(P31),ISNUMBER(P32)),CT32*'Sector weights'!AO19,"")</f>
        <v>7.775832859249837E-3</v>
      </c>
      <c r="DW32" s="45">
        <f>IF(AND(ISNUMBER(Q31),ISNUMBER(Q32)),CU32*'Sector weights'!AP19,"")</f>
        <v>4.7099623417158525E-3</v>
      </c>
      <c r="DX32" s="45">
        <f>IF(AND(ISNUMBER(R31),ISNUMBER(R32)),CV32*'Sector weights'!AQ19,"")</f>
        <v>3.7383075273387033E-3</v>
      </c>
      <c r="DY32" s="45">
        <f>IF(AND(ISNUMBER(S31),ISNUMBER(S32)),CW32*'Sector weights'!AR19,"")</f>
        <v>7.9196969998354128E-3</v>
      </c>
      <c r="DZ32" s="45">
        <f>IF(AND(ISNUMBER(T31),ISNUMBER(T32)),CX32*'Sector weights'!AS19,"")</f>
        <v>2.1908937614143159E-3</v>
      </c>
      <c r="EA32" s="45">
        <f>IF(AND(ISNUMBER(U31),ISNUMBER(U32)),CY32*'Sector weights'!AT19,"")</f>
        <v>9.7504454589120819E-3</v>
      </c>
      <c r="EB32" s="45">
        <f>IF(AND(ISNUMBER(V31),ISNUMBER(V32)),CZ32*'Sector weights'!AU19,"")</f>
        <v>8.0763057932930742E-3</v>
      </c>
      <c r="EC32" s="45">
        <f>IF(AND(ISNUMBER(W31),ISNUMBER(W32)),DA32*'Sector weights'!AV19,"")</f>
        <v>9.7337838208347068E-3</v>
      </c>
      <c r="ED32" s="45">
        <f>IF(AND(ISNUMBER(X31),ISNUMBER(X32)),DB32*'Sector weights'!AW19,"")</f>
        <v>6.2026731995222092E-3</v>
      </c>
      <c r="EE32" s="45">
        <f>IF(AND(ISNUMBER(Y31),ISNUMBER(Y32)),DC32*'Sector weights'!AX19,"")</f>
        <v>2.9347973199160358E-3</v>
      </c>
      <c r="EF32" s="45" t="str">
        <f>IF(AND(ISNUMBER(Z31),ISNUMBER(Z32)),DD32*'Sector weights'!AY19,"")</f>
        <v/>
      </c>
      <c r="EG32" s="45" t="str">
        <f>IF(AND(ISNUMBER(AA31),ISNUMBER(AA32)),DE32*'Sector weights'!AZ19,"")</f>
        <v/>
      </c>
      <c r="EH32" s="46">
        <f t="shared" si="14"/>
        <v>0.20745279451653911</v>
      </c>
      <c r="EI32" s="47">
        <f t="shared" si="15"/>
        <v>0.62288455510742147</v>
      </c>
      <c r="EK32" s="39">
        <f t="shared" si="6"/>
        <v>36707</v>
      </c>
      <c r="EL32" s="45">
        <f t="shared" si="16"/>
        <v>0.30737047644059329</v>
      </c>
      <c r="EM32" s="45">
        <f t="shared" si="16"/>
        <v>0.13678302199607037</v>
      </c>
      <c r="EN32" s="45">
        <f t="shared" si="16"/>
        <v>0.12839437067942627</v>
      </c>
      <c r="EO32" s="45">
        <f t="shared" si="16"/>
        <v>5.426208247096883E-2</v>
      </c>
      <c r="EP32" s="45">
        <f t="shared" si="16"/>
        <v>5.1565313770963886E-3</v>
      </c>
      <c r="EQ32" s="45">
        <f t="shared" si="16"/>
        <v>2.87681978358467E-2</v>
      </c>
      <c r="ER32" s="45" t="str">
        <f t="shared" si="16"/>
        <v/>
      </c>
      <c r="ES32" s="45">
        <f t="shared" si="16"/>
        <v>4.7637735560641884E-3</v>
      </c>
      <c r="ET32" s="45">
        <f t="shared" si="16"/>
        <v>1.2706505327023315E-2</v>
      </c>
      <c r="EU32" s="45">
        <f t="shared" si="16"/>
        <v>3.2026605520006587E-3</v>
      </c>
      <c r="EV32" s="45">
        <f t="shared" si="16"/>
        <v>7.5466332994801348E-3</v>
      </c>
      <c r="EW32" s="45">
        <f t="shared" si="16"/>
        <v>5.2203428412974755E-3</v>
      </c>
      <c r="EX32" s="45">
        <f t="shared" si="16"/>
        <v>1.9842371123602524E-3</v>
      </c>
      <c r="EY32" s="45">
        <f t="shared" si="16"/>
        <v>3.7482420409766577E-2</v>
      </c>
      <c r="EZ32" s="45">
        <f t="shared" si="16"/>
        <v>2.2703778720803647E-2</v>
      </c>
      <c r="FA32" s="45">
        <f t="shared" si="16"/>
        <v>1.8020039383179618E-2</v>
      </c>
      <c r="FB32" s="45">
        <f t="shared" si="21"/>
        <v>3.8175899333108367E-2</v>
      </c>
      <c r="FC32" s="45">
        <f t="shared" si="8"/>
        <v>1.0560926723210025E-2</v>
      </c>
      <c r="FD32" s="45">
        <f t="shared" si="8"/>
        <v>4.7000791103514059E-2</v>
      </c>
      <c r="FE32" s="45">
        <f t="shared" si="8"/>
        <v>3.8930812246297283E-2</v>
      </c>
      <c r="FF32" s="45">
        <f t="shared" si="8"/>
        <v>4.6920475781099605E-2</v>
      </c>
      <c r="FG32" s="45">
        <f t="shared" si="8"/>
        <v>2.989920291976449E-2</v>
      </c>
      <c r="FH32" s="45">
        <f t="shared" si="8"/>
        <v>1.4146819891028558E-2</v>
      </c>
      <c r="FI32" s="45" t="str">
        <f t="shared" si="8"/>
        <v/>
      </c>
      <c r="FJ32" s="45" t="str">
        <f t="shared" si="8"/>
        <v/>
      </c>
      <c r="FK32" s="46">
        <f t="shared" si="17"/>
        <v>1.0000000000000002</v>
      </c>
      <c r="FL32" s="47">
        <f t="shared" si="18"/>
        <v>3.0025363435524235</v>
      </c>
    </row>
    <row r="33" spans="1:168" x14ac:dyDescent="0.2">
      <c r="A33" t="s">
        <v>717</v>
      </c>
      <c r="B33" s="11">
        <v>36799</v>
      </c>
      <c r="C33" s="2">
        <v>333</v>
      </c>
      <c r="D33" s="3">
        <v>31162</v>
      </c>
      <c r="E33" s="9">
        <v>14942</v>
      </c>
      <c r="F33" s="3">
        <v>75452</v>
      </c>
      <c r="G33" s="3">
        <v>2323</v>
      </c>
      <c r="H33" s="2">
        <v>13736</v>
      </c>
      <c r="I33" s="2" t="e">
        <v>#N/A</v>
      </c>
      <c r="J33" s="2">
        <v>872342</v>
      </c>
      <c r="K33" s="2">
        <v>75760.800000000003</v>
      </c>
      <c r="L33" s="9">
        <v>1618.8583999999998</v>
      </c>
      <c r="M33" s="3">
        <v>55340</v>
      </c>
      <c r="N33" s="9">
        <v>438.72</v>
      </c>
      <c r="O33" s="2">
        <v>2613</v>
      </c>
      <c r="P33" s="2">
        <v>9010.1</v>
      </c>
      <c r="Q33" s="3">
        <v>47870</v>
      </c>
      <c r="R33" s="3">
        <v>62409</v>
      </c>
      <c r="S33" s="2">
        <v>14978.8</v>
      </c>
      <c r="T33" s="2">
        <v>9690.4</v>
      </c>
      <c r="U33" s="3">
        <v>123847</v>
      </c>
      <c r="V33" s="2">
        <v>10187.799999999999</v>
      </c>
      <c r="W33" s="2">
        <v>15443.8</v>
      </c>
      <c r="X33" s="3">
        <v>212647.19840794761</v>
      </c>
      <c r="Y33" s="2">
        <v>29388.9</v>
      </c>
      <c r="Z33" s="3" t="e">
        <v>#N/A</v>
      </c>
      <c r="AA33" s="3" t="e">
        <v>#N/A</v>
      </c>
      <c r="AC33" s="43">
        <f t="shared" si="9"/>
        <v>36799</v>
      </c>
      <c r="AD33" s="45">
        <f t="shared" si="10"/>
        <v>4.0624999999999911</v>
      </c>
      <c r="AE33" s="45">
        <f t="shared" si="10"/>
        <v>-1.9569594764661469</v>
      </c>
      <c r="AF33" s="45">
        <f t="shared" si="10"/>
        <v>2.0245126489365273</v>
      </c>
      <c r="AG33" s="45">
        <f t="shared" si="10"/>
        <v>0.30442816691702568</v>
      </c>
      <c r="AH33" s="45">
        <f t="shared" si="10"/>
        <v>1.0000000000000009</v>
      </c>
      <c r="AI33" s="45">
        <f t="shared" si="10"/>
        <v>-2.4223911344746774</v>
      </c>
      <c r="AJ33" s="45" t="str">
        <f t="shared" si="10"/>
        <v/>
      </c>
      <c r="AK33" s="45">
        <f t="shared" si="10"/>
        <v>4.1597288896854323</v>
      </c>
      <c r="AL33" s="45">
        <f t="shared" si="10"/>
        <v>7.8258295356536056</v>
      </c>
      <c r="AM33" s="45">
        <f t="shared" si="10"/>
        <v>-0.46517387439108937</v>
      </c>
      <c r="AN33" s="45">
        <f t="shared" si="10"/>
        <v>0.90622321900697411</v>
      </c>
      <c r="AO33" s="45">
        <f t="shared" si="10"/>
        <v>3.3683297834241399</v>
      </c>
      <c r="AP33" s="45">
        <f t="shared" si="10"/>
        <v>2.7041899221759369</v>
      </c>
      <c r="AQ33" s="45">
        <f t="shared" si="10"/>
        <v>2.2411093207453048</v>
      </c>
      <c r="AR33" s="45">
        <f t="shared" si="10"/>
        <v>5.9938445187432299</v>
      </c>
      <c r="AS33" s="45">
        <f t="shared" si="10"/>
        <v>-2.9424114710502214</v>
      </c>
      <c r="AT33" s="45">
        <f t="shared" si="19"/>
        <v>1.2868106975014282</v>
      </c>
      <c r="AU33" s="45">
        <f t="shared" si="1"/>
        <v>-16.55773983277793</v>
      </c>
      <c r="AV33" s="45">
        <f t="shared" si="1"/>
        <v>4.3757110951919476</v>
      </c>
      <c r="AW33" s="45">
        <f t="shared" si="1"/>
        <v>0.2992891881780757</v>
      </c>
      <c r="AX33" s="45">
        <f t="shared" si="1"/>
        <v>4.8993037867210099</v>
      </c>
      <c r="AY33" s="45">
        <f t="shared" si="1"/>
        <v>-0.74744622501682345</v>
      </c>
      <c r="AZ33" s="45">
        <f t="shared" si="1"/>
        <v>14.537312734812247</v>
      </c>
      <c r="BA33" s="45" t="str">
        <f t="shared" si="1"/>
        <v/>
      </c>
      <c r="BB33" s="45" t="str">
        <f t="shared" si="1"/>
        <v/>
      </c>
      <c r="BC33" s="32"/>
      <c r="BD33" s="39">
        <f t="shared" si="2"/>
        <v>36799</v>
      </c>
      <c r="BE33" s="44">
        <f>IF(AND(ISNUMBER(C32),ISNUMBER(C33)),INDEX('Country weights'!$B$6:$FB$133,MATCH(Goods!$BD33,'Country weights'!$A$6:$A$133,0),MATCH(Goods!BE$1,'Country weights'!$B$3:$FB$3,0)),"")</f>
        <v>0.26425791864213949</v>
      </c>
      <c r="BF33" s="44">
        <f>IF(AND(ISNUMBER(D32),ISNUMBER(D33)),INDEX('Country weights'!$B$6:$FB$133,MATCH(Goods!$BD33,'Country weights'!$A$6:$A$133,0),MATCH(Goods!BF$1,'Country weights'!$B$3:$FB$3,0)),"")</f>
        <v>8.0182165868828773E-2</v>
      </c>
      <c r="BG33" s="44">
        <f>IF(AND(ISNUMBER(E32),ISNUMBER(E33)),INDEX('Country weights'!$B$6:$FB$133,MATCH(Goods!$BD33,'Country weights'!$A$6:$A$133,0),MATCH(Goods!BG$1,'Country weights'!$B$3:$FB$3,0)),"")</f>
        <v>8.1318829016014171E-2</v>
      </c>
      <c r="BH33" s="44">
        <f>IF(AND(ISNUMBER(F32),ISNUMBER(F33)),INDEX('Country weights'!$B$6:$FB$133,MATCH(Goods!$BD33,'Country weights'!$A$6:$A$133,0),MATCH(Goods!BH$1,'Country weights'!$B$3:$FB$3,0)),"")</f>
        <v>5.1358711354152556E-2</v>
      </c>
      <c r="BI33" s="44">
        <f>IF(AND(ISNUMBER(G32),ISNUMBER(G33)),INDEX('Country weights'!$B$6:$FB$133,MATCH(Goods!$BD33,'Country weights'!$A$6:$A$133,0),MATCH(Goods!BI$1,'Country weights'!$B$3:$FB$3,0)),"")</f>
        <v>3.1360677546577774E-3</v>
      </c>
      <c r="BJ33" s="44">
        <f>IF(AND(ISNUMBER(H32),ISNUMBER(H33)),INDEX('Country weights'!$B$6:$FB$133,MATCH(Goods!$BD33,'Country weights'!$A$6:$A$133,0),MATCH(Goods!BJ$1,'Country weights'!$B$3:$FB$3,0)),"")</f>
        <v>1.5968860867616473E-2</v>
      </c>
      <c r="BK33" s="44" t="str">
        <f>IF(AND(ISNUMBER(I32),ISNUMBER(I33)),INDEX('Country weights'!$B$6:$FB$133,MATCH(Goods!$BD33,'Country weights'!$A$6:$A$133,0),MATCH(Goods!BK$1,'Country weights'!$B$3:$FB$3,0)),"")</f>
        <v/>
      </c>
      <c r="BL33" s="44">
        <f>IF(AND(ISNUMBER(J32),ISNUMBER(J33)),INDEX('Country weights'!$B$6:$FB$133,MATCH(Goods!$BD33,'Country weights'!$A$6:$A$133,0),MATCH(Goods!BL$1,'Country weights'!$B$3:$FB$3,0)),"")</f>
        <v>3.9199534158844912E-3</v>
      </c>
      <c r="BM33" s="44">
        <f>IF(AND(ISNUMBER(K32),ISNUMBER(K33)),INDEX('Country weights'!$B$6:$FB$133,MATCH(Goods!$BD33,'Country weights'!$A$6:$A$133,0),MATCH(Goods!BM$1,'Country weights'!$B$3:$FB$3,0)),"")</f>
        <v>3.4457107364781817E-2</v>
      </c>
      <c r="BN33" s="44">
        <f>IF(AND(ISNUMBER(L32),ISNUMBER(L33)),INDEX('Country weights'!$B$6:$FB$133,MATCH(Goods!$BD33,'Country weights'!$A$6:$A$133,0),MATCH(Goods!BN$1,'Country weights'!$B$3:$FB$3,0)),"")</f>
        <v>1.3961323252214325E-3</v>
      </c>
      <c r="BO33" s="44">
        <f>IF(AND(ISNUMBER(M32),ISNUMBER(M33)),INDEX('Country weights'!$B$6:$FB$133,MATCH(Goods!$BD33,'Country weights'!$A$6:$A$133,0),MATCH(Goods!BO$1,'Country weights'!$B$3:$FB$3,0)),"")</f>
        <v>5.5757966217563565E-3</v>
      </c>
      <c r="BP33" s="44">
        <f>IF(AND(ISNUMBER(N32),ISNUMBER(N33)),INDEX('Country weights'!$B$6:$FB$133,MATCH(Goods!$BD33,'Country weights'!$A$6:$A$133,0),MATCH(Goods!BP$1,'Country weights'!$B$3:$FB$3,0)),"")</f>
        <v>5.9150778160954581E-3</v>
      </c>
      <c r="BQ33" s="44">
        <f>IF(AND(ISNUMBER(O32),ISNUMBER(O33)),INDEX('Country weights'!$B$6:$FB$133,MATCH(Goods!$BD33,'Country weights'!$A$6:$A$133,0),MATCH(Goods!BQ$1,'Country weights'!$B$3:$FB$3,0)),"")</f>
        <v>1.6167900300453379E-3</v>
      </c>
      <c r="BR33" s="44">
        <f>IF(AND(ISNUMBER(P32),ISNUMBER(P33)),INDEX('Country weights'!$B$6:$FB$133,MATCH(Goods!$BD33,'Country weights'!$A$6:$A$133,0),MATCH(Goods!BR$1,'Country weights'!$B$3:$FB$3,0)),"")</f>
        <v>1.7443466601101316E-2</v>
      </c>
      <c r="BS33" s="44">
        <f>IF(AND(ISNUMBER(Q32),ISNUMBER(Q33)),INDEX('Country weights'!$B$6:$FB$133,MATCH(Goods!$BD33,'Country weights'!$A$6:$A$133,0),MATCH(Goods!BS$1,'Country weights'!$B$3:$FB$3,0)),"")</f>
        <v>1.1211754299303102E-2</v>
      </c>
      <c r="BT33" s="44">
        <f>IF(AND(ISNUMBER(R32),ISNUMBER(R33)),INDEX('Country weights'!$B$6:$FB$133,MATCH(Goods!$BD33,'Country weights'!$A$6:$A$133,0),MATCH(Goods!BT$1,'Country weights'!$B$3:$FB$3,0)),"")</f>
        <v>8.802811297257419E-3</v>
      </c>
      <c r="BU33" s="44">
        <f>IF(AND(ISNUMBER(S32),ISNUMBER(S33)),INDEX('Country weights'!$B$6:$FB$133,MATCH(Goods!$BD33,'Country weights'!$A$6:$A$133,0),MATCH(Goods!BU$1,'Country weights'!$B$3:$FB$3,0)),"")</f>
        <v>2.3156274647762685E-2</v>
      </c>
      <c r="BV33" s="44">
        <f>IF(AND(ISNUMBER(T32),ISNUMBER(T33)),INDEX('Country weights'!$B$6:$FB$133,MATCH(Goods!$BD33,'Country weights'!$A$6:$A$133,0),MATCH(Goods!BV$1,'Country weights'!$B$3:$FB$3,0)),"")</f>
        <v>1.0233464822585693E-2</v>
      </c>
      <c r="BW33" s="44">
        <f>IF(AND(ISNUMBER(U32),ISNUMBER(U33)),INDEX('Country weights'!$B$6:$FB$133,MATCH(Goods!$BD33,'Country weights'!$A$6:$A$133,0),MATCH(Goods!BW$1,'Country weights'!$B$3:$FB$3,0)),"")</f>
        <v>3.7308035047042505E-2</v>
      </c>
      <c r="BX33" s="44">
        <f>IF(AND(ISNUMBER(V32),ISNUMBER(V33)),INDEX('Country weights'!$B$6:$FB$133,MATCH(Goods!$BD33,'Country weights'!$A$6:$A$133,0),MATCH(Goods!BX$1,'Country weights'!$B$3:$FB$3,0)),"")</f>
        <v>3.3548018621919896E-2</v>
      </c>
      <c r="BY33" s="44">
        <f>IF(AND(ISNUMBER(W32),ISNUMBER(W33)),INDEX('Country weights'!$B$6:$FB$133,MATCH(Goods!$BD33,'Country weights'!$A$6:$A$133,0),MATCH(Goods!BY$1,'Country weights'!$B$3:$FB$3,0)),"")</f>
        <v>3.0251873896010962E-2</v>
      </c>
      <c r="BZ33" s="44">
        <f>IF(AND(ISNUMBER(X32),ISNUMBER(X33)),INDEX('Country weights'!$B$6:$FB$133,MATCH(Goods!$BD33,'Country weights'!$A$6:$A$133,0),MATCH(Goods!BZ$1,'Country weights'!$B$3:$FB$3,0)),"")</f>
        <v>2.9494489627812148E-2</v>
      </c>
      <c r="CA33" s="44">
        <f>IF(AND(ISNUMBER(Y32),ISNUMBER(Y33)),INDEX('Country weights'!$B$6:$FB$133,MATCH(Goods!$BD33,'Country weights'!$A$6:$A$133,0),MATCH(Goods!CA$1,'Country weights'!$B$3:$FB$3,0)),"")</f>
        <v>1.2967202550854597E-2</v>
      </c>
      <c r="CB33" s="44" t="str">
        <f>IF(AND(ISNUMBER(Z32),ISNUMBER(Z33)),INDEX('Country weights'!$B$6:$FB$133,MATCH(Goods!$BD33,'Country weights'!$A$6:$A$133,0),MATCH(Goods!CB$1,'Country weights'!$B$3:$FB$3,0)),"")</f>
        <v/>
      </c>
      <c r="CC33" s="44" t="str">
        <f>IF(AND(ISNUMBER(AA32),ISNUMBER(AA33)),INDEX('Country weights'!$B$6:$FB$133,MATCH(Goods!$BD33,'Country weights'!$A$6:$A$133,0),MATCH(Goods!CC$1,'Country weights'!$B$3:$FB$3,0)),"")</f>
        <v/>
      </c>
      <c r="CD33" s="46">
        <f t="shared" si="11"/>
        <v>0.76352080248884435</v>
      </c>
      <c r="CF33" s="39">
        <f t="shared" si="3"/>
        <v>36799</v>
      </c>
      <c r="CG33" s="45">
        <f t="shared" si="12"/>
        <v>0.3461044123234619</v>
      </c>
      <c r="CH33" s="45">
        <f t="shared" si="12"/>
        <v>0.10501634743606124</v>
      </c>
      <c r="CI33" s="45">
        <f t="shared" si="12"/>
        <v>0.10650506017771835</v>
      </c>
      <c r="CJ33" s="45">
        <f t="shared" si="12"/>
        <v>6.7265634658202969E-2</v>
      </c>
      <c r="CK33" s="45">
        <f t="shared" si="12"/>
        <v>4.1073769626644822E-3</v>
      </c>
      <c r="CL33" s="45">
        <f t="shared" si="12"/>
        <v>2.0914768550592034E-2</v>
      </c>
      <c r="CM33" s="45" t="str">
        <f t="shared" si="12"/>
        <v/>
      </c>
      <c r="CN33" s="45">
        <f t="shared" si="12"/>
        <v>5.13404926638101E-3</v>
      </c>
      <c r="CO33" s="45">
        <f t="shared" si="12"/>
        <v>4.5129231911510706E-2</v>
      </c>
      <c r="CP33" s="45">
        <f t="shared" si="12"/>
        <v>1.8285452350092729E-3</v>
      </c>
      <c r="CQ33" s="45">
        <f t="shared" si="12"/>
        <v>7.3027435579763704E-3</v>
      </c>
      <c r="CR33" s="45">
        <f t="shared" si="12"/>
        <v>7.7471076057313865E-3</v>
      </c>
      <c r="CS33" s="45">
        <f t="shared" si="12"/>
        <v>2.1175454876607119E-3</v>
      </c>
      <c r="CT33" s="45">
        <f t="shared" si="12"/>
        <v>2.2846092135592046E-2</v>
      </c>
      <c r="CU33" s="45">
        <f t="shared" si="12"/>
        <v>1.4684281374857387E-2</v>
      </c>
      <c r="CV33" s="45">
        <f t="shared" si="12"/>
        <v>1.1529235704597629E-2</v>
      </c>
      <c r="CW33" s="45">
        <f t="shared" si="20"/>
        <v>3.0328282572367787E-2</v>
      </c>
      <c r="CX33" s="45">
        <f t="shared" si="5"/>
        <v>1.3402994115193361E-2</v>
      </c>
      <c r="CY33" s="45">
        <f t="shared" si="5"/>
        <v>4.8863154645465742E-2</v>
      </c>
      <c r="CZ33" s="45">
        <f t="shared" si="5"/>
        <v>4.393857837607517E-2</v>
      </c>
      <c r="DA33" s="45">
        <f t="shared" si="5"/>
        <v>3.9621545080892495E-2</v>
      </c>
      <c r="DB33" s="45">
        <f t="shared" si="5"/>
        <v>3.8629582234916367E-2</v>
      </c>
      <c r="DC33" s="45">
        <f t="shared" si="5"/>
        <v>1.6983430587071736E-2</v>
      </c>
      <c r="DD33" s="45" t="str">
        <f t="shared" si="5"/>
        <v/>
      </c>
      <c r="DE33" s="45" t="str">
        <f t="shared" si="5"/>
        <v/>
      </c>
      <c r="DF33" s="46">
        <f t="shared" si="13"/>
        <v>1.0000000000000002</v>
      </c>
      <c r="DG33" s="47">
        <f>SUMPRODUCT(AD33:BB33,CG33:DE33,'Sector weights'!B20:Z20)</f>
        <v>1.9380594845222385</v>
      </c>
      <c r="DI33" s="45">
        <f>IF(AND(ISNUMBER(C32),ISNUMBER(C33)),CG33*'Sector weights'!AB20,"")</f>
        <v>6.4692413518404088E-2</v>
      </c>
      <c r="DJ33" s="45">
        <f>IF(AND(ISNUMBER(D32),ISNUMBER(D33)),CH33*'Sector weights'!AC20,"")</f>
        <v>2.922264370744233E-2</v>
      </c>
      <c r="DK33" s="45">
        <f>IF(AND(ISNUMBER(E32),ISNUMBER(E33)),CI33*'Sector weights'!AD20,"")</f>
        <v>2.5344009248914615E-2</v>
      </c>
      <c r="DL33" s="45">
        <f>IF(AND(ISNUMBER(F32),ISNUMBER(F33)),CJ33*'Sector weights'!AE20,"")</f>
        <v>1.1233189554959113E-2</v>
      </c>
      <c r="DM33" s="45">
        <f>IF(AND(ISNUMBER(G32),ISNUMBER(G33)),CK33*'Sector weights'!AF20,"")</f>
        <v>1.0664898412879103E-3</v>
      </c>
      <c r="DN33" s="45">
        <f>IF(AND(ISNUMBER(H32),ISNUMBER(H33)),CL33*'Sector weights'!AG20,"")</f>
        <v>6.0774749584403438E-3</v>
      </c>
      <c r="DO33" s="45" t="str">
        <f>IF(AND(ISNUMBER(I32),ISNUMBER(I33)),CM33*'Sector weights'!AH20,"")</f>
        <v/>
      </c>
      <c r="DP33" s="45">
        <f>IF(AND(ISNUMBER(J32),ISNUMBER(J33)),CN33*'Sector weights'!AI20,"")</f>
        <v>9.4870146356488194E-4</v>
      </c>
      <c r="DQ33" s="45">
        <f>IF(AND(ISNUMBER(K32),ISNUMBER(K33)),CO33*'Sector weights'!AJ20,"")</f>
        <v>2.7224541910491253E-3</v>
      </c>
      <c r="DR33" s="45">
        <f>IF(AND(ISNUMBER(L32),ISNUMBER(L33)),CP33*'Sector weights'!AK20,"")</f>
        <v>6.9820447880169806E-4</v>
      </c>
      <c r="DS33" s="45">
        <f>IF(AND(ISNUMBER(M32),ISNUMBER(M33)),CQ33*'Sector weights'!AL20,"")</f>
        <v>1.4915419319823256E-3</v>
      </c>
      <c r="DT33" s="45">
        <f>IF(AND(ISNUMBER(N32),ISNUMBER(N33)),CR33*'Sector weights'!AM20,"")</f>
        <v>1.0984514376345686E-3</v>
      </c>
      <c r="DU33" s="45">
        <f>IF(AND(ISNUMBER(O32),ISNUMBER(O33)),CS33*'Sector weights'!AN20,"")</f>
        <v>4.3284237827748579E-4</v>
      </c>
      <c r="DV33" s="45">
        <f>IF(AND(ISNUMBER(P32),ISNUMBER(P33)),CT33*'Sector weights'!AO20,"")</f>
        <v>7.5798984076245121E-3</v>
      </c>
      <c r="DW33" s="45">
        <f>IF(AND(ISNUMBER(Q32),ISNUMBER(Q33)),CU33*'Sector weights'!AP20,"")</f>
        <v>4.7202536671887441E-3</v>
      </c>
      <c r="DX33" s="45">
        <f>IF(AND(ISNUMBER(R32),ISNUMBER(R33)),CV33*'Sector weights'!AQ20,"")</f>
        <v>3.7737091308244486E-3</v>
      </c>
      <c r="DY33" s="45">
        <f>IF(AND(ISNUMBER(S32),ISNUMBER(S33)),CW33*'Sector weights'!AR20,"")</f>
        <v>8.4098952737133442E-3</v>
      </c>
      <c r="DZ33" s="45">
        <f>IF(AND(ISNUMBER(T32),ISNUMBER(T33)),CX33*'Sector weights'!AS20,"")</f>
        <v>1.6493556516548875E-3</v>
      </c>
      <c r="EA33" s="45">
        <f>IF(AND(ISNUMBER(U32),ISNUMBER(U33)),CY33*'Sector weights'!AT20,"")</f>
        <v>9.9199058534660423E-3</v>
      </c>
      <c r="EB33" s="45">
        <f>IF(AND(ISNUMBER(V32),ISNUMBER(V33)),CZ33*'Sector weights'!AU20,"")</f>
        <v>8.111302637792488E-3</v>
      </c>
      <c r="EC33" s="45">
        <f>IF(AND(ISNUMBER(W32),ISNUMBER(W33)),DA33*'Sector weights'!AV20,"")</f>
        <v>9.6686208080514306E-3</v>
      </c>
      <c r="ED33" s="45">
        <f>IF(AND(ISNUMBER(X32),ISNUMBER(X33)),DB33*'Sector weights'!AW20,"")</f>
        <v>5.7732259552112372E-3</v>
      </c>
      <c r="EE33" s="45">
        <f>IF(AND(ISNUMBER(Y32),ISNUMBER(Y33)),DC33*'Sector weights'!AX20,"")</f>
        <v>2.8345837460951044E-3</v>
      </c>
      <c r="EF33" s="45" t="str">
        <f>IF(AND(ISNUMBER(Z32),ISNUMBER(Z33)),DD33*'Sector weights'!AY20,"")</f>
        <v/>
      </c>
      <c r="EG33" s="45" t="str">
        <f>IF(AND(ISNUMBER(AA32),ISNUMBER(AA33)),DE33*'Sector weights'!AZ20,"")</f>
        <v/>
      </c>
      <c r="EH33" s="46">
        <f t="shared" si="14"/>
        <v>0.20746916784238079</v>
      </c>
      <c r="EI33" s="47">
        <f t="shared" si="15"/>
        <v>0.42563217302269468</v>
      </c>
      <c r="EK33" s="39">
        <f t="shared" si="6"/>
        <v>36799</v>
      </c>
      <c r="EL33" s="45">
        <f t="shared" si="16"/>
        <v>0.31181700004480878</v>
      </c>
      <c r="EM33" s="45">
        <f t="shared" si="16"/>
        <v>0.14085294702508983</v>
      </c>
      <c r="EN33" s="45">
        <f t="shared" si="16"/>
        <v>0.12215795490233544</v>
      </c>
      <c r="EO33" s="45">
        <f t="shared" si="16"/>
        <v>5.4143898449013066E-2</v>
      </c>
      <c r="EP33" s="45">
        <f t="shared" si="16"/>
        <v>5.1404738948880721E-3</v>
      </c>
      <c r="EQ33" s="45">
        <f t="shared" si="16"/>
        <v>2.9293388611157611E-2</v>
      </c>
      <c r="ER33" s="45" t="str">
        <f t="shared" si="16"/>
        <v/>
      </c>
      <c r="ES33" s="45">
        <f t="shared" si="16"/>
        <v>4.5727347028529696E-3</v>
      </c>
      <c r="ET33" s="45">
        <f t="shared" si="16"/>
        <v>1.3122210974102128E-2</v>
      </c>
      <c r="EU33" s="45">
        <f t="shared" si="16"/>
        <v>3.3653409133647294E-3</v>
      </c>
      <c r="EV33" s="45">
        <f t="shared" si="16"/>
        <v>7.1892221263232959E-3</v>
      </c>
      <c r="EW33" s="45">
        <f t="shared" si="16"/>
        <v>5.2945285752969713E-3</v>
      </c>
      <c r="EX33" s="45">
        <f t="shared" si="16"/>
        <v>2.0862973654298665E-3</v>
      </c>
      <c r="EY33" s="45">
        <f t="shared" si="16"/>
        <v>3.6535059577542335E-2</v>
      </c>
      <c r="EZ33" s="45">
        <f t="shared" si="16"/>
        <v>2.2751591073883481E-2</v>
      </c>
      <c r="FA33" s="45">
        <f t="shared" si="16"/>
        <v>1.8189252745696768E-2</v>
      </c>
      <c r="FB33" s="45">
        <f t="shared" si="21"/>
        <v>4.0535638915284701E-2</v>
      </c>
      <c r="FC33" s="45">
        <f t="shared" si="8"/>
        <v>7.9498831985866051E-3</v>
      </c>
      <c r="FD33" s="45">
        <f t="shared" si="8"/>
        <v>4.7813879800214114E-2</v>
      </c>
      <c r="FE33" s="45">
        <f t="shared" si="8"/>
        <v>3.909642440921552E-2</v>
      </c>
      <c r="FF33" s="45">
        <f t="shared" si="8"/>
        <v>4.6602687563662037E-2</v>
      </c>
      <c r="FG33" s="45">
        <f t="shared" si="8"/>
        <v>2.7826910452531883E-2</v>
      </c>
      <c r="FH33" s="45">
        <f t="shared" si="8"/>
        <v>1.3662674678719513E-2</v>
      </c>
      <c r="FI33" s="45" t="str">
        <f t="shared" si="8"/>
        <v/>
      </c>
      <c r="FJ33" s="45" t="str">
        <f t="shared" si="8"/>
        <v/>
      </c>
      <c r="FK33" s="46">
        <f t="shared" si="17"/>
        <v>0.99999999999999967</v>
      </c>
      <c r="FL33" s="47">
        <f t="shared" si="18"/>
        <v>2.0515442243738948</v>
      </c>
    </row>
    <row r="34" spans="1:168" x14ac:dyDescent="0.2">
      <c r="A34" t="s">
        <v>718</v>
      </c>
      <c r="B34" s="11">
        <v>36891</v>
      </c>
      <c r="C34" s="2">
        <v>332.8</v>
      </c>
      <c r="D34" s="3">
        <v>32065</v>
      </c>
      <c r="E34" s="9">
        <v>14983.5</v>
      </c>
      <c r="F34" s="3">
        <v>75245</v>
      </c>
      <c r="G34" s="3">
        <v>2302</v>
      </c>
      <c r="H34" s="2">
        <v>13618</v>
      </c>
      <c r="I34" s="2" t="e">
        <v>#N/A</v>
      </c>
      <c r="J34" s="2">
        <v>900279.4</v>
      </c>
      <c r="K34" s="2">
        <v>80233.2</v>
      </c>
      <c r="L34" s="9">
        <v>1733.0405000000001</v>
      </c>
      <c r="M34" s="3">
        <v>57522</v>
      </c>
      <c r="N34" s="9">
        <v>479.08100000000002</v>
      </c>
      <c r="O34" s="2">
        <v>2672.1</v>
      </c>
      <c r="P34" s="2">
        <v>9139.1</v>
      </c>
      <c r="Q34" s="3">
        <v>48635</v>
      </c>
      <c r="R34" s="3">
        <v>65788</v>
      </c>
      <c r="S34" s="2">
        <v>15203</v>
      </c>
      <c r="T34" s="2">
        <v>17171.599999999999</v>
      </c>
      <c r="U34" s="3">
        <v>114536</v>
      </c>
      <c r="V34" s="2">
        <v>10089.9</v>
      </c>
      <c r="W34" s="2">
        <v>15689</v>
      </c>
      <c r="X34" s="3">
        <v>216211.78713871047</v>
      </c>
      <c r="Y34" s="2">
        <v>31688.7</v>
      </c>
      <c r="Z34" s="3" t="e">
        <v>#N/A</v>
      </c>
      <c r="AA34" s="3" t="e">
        <v>#N/A</v>
      </c>
      <c r="AC34" s="43">
        <f t="shared" si="9"/>
        <v>36891</v>
      </c>
      <c r="AD34" s="45">
        <f t="shared" si="10"/>
        <v>-6.0060060060052045E-2</v>
      </c>
      <c r="AE34" s="45">
        <f t="shared" si="10"/>
        <v>2.8977600924202651</v>
      </c>
      <c r="AF34" s="45">
        <f t="shared" si="10"/>
        <v>0.27774059697496245</v>
      </c>
      <c r="AG34" s="45">
        <f t="shared" si="10"/>
        <v>-0.27434660446375991</v>
      </c>
      <c r="AH34" s="45">
        <f t="shared" si="10"/>
        <v>-0.90400344382264297</v>
      </c>
      <c r="AI34" s="45">
        <f t="shared" si="10"/>
        <v>-0.85905649388468008</v>
      </c>
      <c r="AJ34" s="45" t="str">
        <f t="shared" si="10"/>
        <v/>
      </c>
      <c r="AK34" s="45">
        <f t="shared" si="10"/>
        <v>3.2025742197441032</v>
      </c>
      <c r="AL34" s="45">
        <f t="shared" si="10"/>
        <v>5.9033167548389054</v>
      </c>
      <c r="AM34" s="45">
        <f t="shared" si="10"/>
        <v>7.0532481407886038</v>
      </c>
      <c r="AN34" s="45">
        <f t="shared" si="10"/>
        <v>3.9428984459703553</v>
      </c>
      <c r="AO34" s="45">
        <f t="shared" si="10"/>
        <v>9.1997173595915314</v>
      </c>
      <c r="AP34" s="45">
        <f t="shared" si="10"/>
        <v>2.2617680826636066</v>
      </c>
      <c r="AQ34" s="45">
        <f t="shared" si="10"/>
        <v>1.4317266179065813</v>
      </c>
      <c r="AR34" s="45">
        <f t="shared" si="10"/>
        <v>1.5980781282640466</v>
      </c>
      <c r="AS34" s="45">
        <f t="shared" si="10"/>
        <v>5.4142831963338578</v>
      </c>
      <c r="AT34" s="45">
        <f t="shared" si="19"/>
        <v>1.496782118727813</v>
      </c>
      <c r="AU34" s="45">
        <f t="shared" si="1"/>
        <v>77.202179476595376</v>
      </c>
      <c r="AV34" s="45">
        <f t="shared" si="1"/>
        <v>-7.5181473915395642</v>
      </c>
      <c r="AW34" s="45">
        <f t="shared" si="1"/>
        <v>-0.96095329708081323</v>
      </c>
      <c r="AX34" s="45">
        <f t="shared" si="1"/>
        <v>1.5876921483054751</v>
      </c>
      <c r="AY34" s="45">
        <f t="shared" si="1"/>
        <v>1.6762923553427012</v>
      </c>
      <c r="AZ34" s="45">
        <f t="shared" si="1"/>
        <v>7.8254034686565221</v>
      </c>
      <c r="BA34" s="45" t="str">
        <f t="shared" si="1"/>
        <v/>
      </c>
      <c r="BB34" s="45" t="str">
        <f t="shared" si="1"/>
        <v/>
      </c>
      <c r="BC34" s="32"/>
      <c r="BD34" s="39">
        <f t="shared" si="2"/>
        <v>36891</v>
      </c>
      <c r="BE34" s="44">
        <f>IF(AND(ISNUMBER(C33),ISNUMBER(C34)),INDEX('Country weights'!$B$6:$FB$133,MATCH(Goods!$BD34,'Country weights'!$A$6:$A$133,0),MATCH(Goods!BE$1,'Country weights'!$B$3:$FB$3,0)),"")</f>
        <v>0.26425791864213949</v>
      </c>
      <c r="BF34" s="44">
        <f>IF(AND(ISNUMBER(D33),ISNUMBER(D34)),INDEX('Country weights'!$B$6:$FB$133,MATCH(Goods!$BD34,'Country weights'!$A$6:$A$133,0),MATCH(Goods!BF$1,'Country weights'!$B$3:$FB$3,0)),"")</f>
        <v>8.0182165868828773E-2</v>
      </c>
      <c r="BG34" s="44">
        <f>IF(AND(ISNUMBER(E33),ISNUMBER(E34)),INDEX('Country weights'!$B$6:$FB$133,MATCH(Goods!$BD34,'Country weights'!$A$6:$A$133,0),MATCH(Goods!BG$1,'Country weights'!$B$3:$FB$3,0)),"")</f>
        <v>8.1318829016014171E-2</v>
      </c>
      <c r="BH34" s="44">
        <f>IF(AND(ISNUMBER(F33),ISNUMBER(F34)),INDEX('Country weights'!$B$6:$FB$133,MATCH(Goods!$BD34,'Country weights'!$A$6:$A$133,0),MATCH(Goods!BH$1,'Country weights'!$B$3:$FB$3,0)),"")</f>
        <v>5.1358711354152556E-2</v>
      </c>
      <c r="BI34" s="44">
        <f>IF(AND(ISNUMBER(G33),ISNUMBER(G34)),INDEX('Country weights'!$B$6:$FB$133,MATCH(Goods!$BD34,'Country weights'!$A$6:$A$133,0),MATCH(Goods!BI$1,'Country weights'!$B$3:$FB$3,0)),"")</f>
        <v>3.1360677546577774E-3</v>
      </c>
      <c r="BJ34" s="44">
        <f>IF(AND(ISNUMBER(H33),ISNUMBER(H34)),INDEX('Country weights'!$B$6:$FB$133,MATCH(Goods!$BD34,'Country weights'!$A$6:$A$133,0),MATCH(Goods!BJ$1,'Country weights'!$B$3:$FB$3,0)),"")</f>
        <v>1.5968860867616473E-2</v>
      </c>
      <c r="BK34" s="44" t="str">
        <f>IF(AND(ISNUMBER(I33),ISNUMBER(I34)),INDEX('Country weights'!$B$6:$FB$133,MATCH(Goods!$BD34,'Country weights'!$A$6:$A$133,0),MATCH(Goods!BK$1,'Country weights'!$B$3:$FB$3,0)),"")</f>
        <v/>
      </c>
      <c r="BL34" s="44">
        <f>IF(AND(ISNUMBER(J33),ISNUMBER(J34)),INDEX('Country weights'!$B$6:$FB$133,MATCH(Goods!$BD34,'Country weights'!$A$6:$A$133,0),MATCH(Goods!BL$1,'Country weights'!$B$3:$FB$3,0)),"")</f>
        <v>3.9199534158844912E-3</v>
      </c>
      <c r="BM34" s="44">
        <f>IF(AND(ISNUMBER(K33),ISNUMBER(K34)),INDEX('Country weights'!$B$6:$FB$133,MATCH(Goods!$BD34,'Country weights'!$A$6:$A$133,0),MATCH(Goods!BM$1,'Country weights'!$B$3:$FB$3,0)),"")</f>
        <v>3.4457107364781817E-2</v>
      </c>
      <c r="BN34" s="44">
        <f>IF(AND(ISNUMBER(L33),ISNUMBER(L34)),INDEX('Country weights'!$B$6:$FB$133,MATCH(Goods!$BD34,'Country weights'!$A$6:$A$133,0),MATCH(Goods!BN$1,'Country weights'!$B$3:$FB$3,0)),"")</f>
        <v>1.3961323252214325E-3</v>
      </c>
      <c r="BO34" s="44">
        <f>IF(AND(ISNUMBER(M33),ISNUMBER(M34)),INDEX('Country weights'!$B$6:$FB$133,MATCH(Goods!$BD34,'Country weights'!$A$6:$A$133,0),MATCH(Goods!BO$1,'Country weights'!$B$3:$FB$3,0)),"")</f>
        <v>5.5757966217563565E-3</v>
      </c>
      <c r="BP34" s="44">
        <f>IF(AND(ISNUMBER(N33),ISNUMBER(N34)),INDEX('Country weights'!$B$6:$FB$133,MATCH(Goods!$BD34,'Country weights'!$A$6:$A$133,0),MATCH(Goods!BP$1,'Country weights'!$B$3:$FB$3,0)),"")</f>
        <v>5.9150778160954581E-3</v>
      </c>
      <c r="BQ34" s="44">
        <f>IF(AND(ISNUMBER(O33),ISNUMBER(O34)),INDEX('Country weights'!$B$6:$FB$133,MATCH(Goods!$BD34,'Country weights'!$A$6:$A$133,0),MATCH(Goods!BQ$1,'Country weights'!$B$3:$FB$3,0)),"")</f>
        <v>1.6167900300453379E-3</v>
      </c>
      <c r="BR34" s="44">
        <f>IF(AND(ISNUMBER(P33),ISNUMBER(P34)),INDEX('Country weights'!$B$6:$FB$133,MATCH(Goods!$BD34,'Country weights'!$A$6:$A$133,0),MATCH(Goods!BR$1,'Country weights'!$B$3:$FB$3,0)),"")</f>
        <v>1.7443466601101316E-2</v>
      </c>
      <c r="BS34" s="44">
        <f>IF(AND(ISNUMBER(Q33),ISNUMBER(Q34)),INDEX('Country weights'!$B$6:$FB$133,MATCH(Goods!$BD34,'Country weights'!$A$6:$A$133,0),MATCH(Goods!BS$1,'Country weights'!$B$3:$FB$3,0)),"")</f>
        <v>1.1211754299303102E-2</v>
      </c>
      <c r="BT34" s="44">
        <f>IF(AND(ISNUMBER(R33),ISNUMBER(R34)),INDEX('Country weights'!$B$6:$FB$133,MATCH(Goods!$BD34,'Country weights'!$A$6:$A$133,0),MATCH(Goods!BT$1,'Country weights'!$B$3:$FB$3,0)),"")</f>
        <v>8.802811297257419E-3</v>
      </c>
      <c r="BU34" s="44">
        <f>IF(AND(ISNUMBER(S33),ISNUMBER(S34)),INDEX('Country weights'!$B$6:$FB$133,MATCH(Goods!$BD34,'Country weights'!$A$6:$A$133,0),MATCH(Goods!BU$1,'Country weights'!$B$3:$FB$3,0)),"")</f>
        <v>2.3156274647762685E-2</v>
      </c>
      <c r="BV34" s="44">
        <f>IF(AND(ISNUMBER(T33),ISNUMBER(T34)),INDEX('Country weights'!$B$6:$FB$133,MATCH(Goods!$BD34,'Country weights'!$A$6:$A$133,0),MATCH(Goods!BV$1,'Country weights'!$B$3:$FB$3,0)),"")</f>
        <v>1.0233464822585693E-2</v>
      </c>
      <c r="BW34" s="44">
        <f>IF(AND(ISNUMBER(U33),ISNUMBER(U34)),INDEX('Country weights'!$B$6:$FB$133,MATCH(Goods!$BD34,'Country weights'!$A$6:$A$133,0),MATCH(Goods!BW$1,'Country weights'!$B$3:$FB$3,0)),"")</f>
        <v>3.7308035047042505E-2</v>
      </c>
      <c r="BX34" s="44">
        <f>IF(AND(ISNUMBER(V33),ISNUMBER(V34)),INDEX('Country weights'!$B$6:$FB$133,MATCH(Goods!$BD34,'Country weights'!$A$6:$A$133,0),MATCH(Goods!BX$1,'Country weights'!$B$3:$FB$3,0)),"")</f>
        <v>3.3548018621919896E-2</v>
      </c>
      <c r="BY34" s="44">
        <f>IF(AND(ISNUMBER(W33),ISNUMBER(W34)),INDEX('Country weights'!$B$6:$FB$133,MATCH(Goods!$BD34,'Country weights'!$A$6:$A$133,0),MATCH(Goods!BY$1,'Country weights'!$B$3:$FB$3,0)),"")</f>
        <v>3.0251873896010962E-2</v>
      </c>
      <c r="BZ34" s="44">
        <f>IF(AND(ISNUMBER(X33),ISNUMBER(X34)),INDEX('Country weights'!$B$6:$FB$133,MATCH(Goods!$BD34,'Country weights'!$A$6:$A$133,0),MATCH(Goods!BZ$1,'Country weights'!$B$3:$FB$3,0)),"")</f>
        <v>2.9494489627812148E-2</v>
      </c>
      <c r="CA34" s="44">
        <f>IF(AND(ISNUMBER(Y33),ISNUMBER(Y34)),INDEX('Country weights'!$B$6:$FB$133,MATCH(Goods!$BD34,'Country weights'!$A$6:$A$133,0),MATCH(Goods!CA$1,'Country weights'!$B$3:$FB$3,0)),"")</f>
        <v>1.2967202550854597E-2</v>
      </c>
      <c r="CB34" s="44" t="str">
        <f>IF(AND(ISNUMBER(Z33),ISNUMBER(Z34)),INDEX('Country weights'!$B$6:$FB$133,MATCH(Goods!$BD34,'Country weights'!$A$6:$A$133,0),MATCH(Goods!CB$1,'Country weights'!$B$3:$FB$3,0)),"")</f>
        <v/>
      </c>
      <c r="CC34" s="44" t="str">
        <f>IF(AND(ISNUMBER(AA33),ISNUMBER(AA34)),INDEX('Country weights'!$B$6:$FB$133,MATCH(Goods!$BD34,'Country weights'!$A$6:$A$133,0),MATCH(Goods!CC$1,'Country weights'!$B$3:$FB$3,0)),"")</f>
        <v/>
      </c>
      <c r="CD34" s="46">
        <f t="shared" si="11"/>
        <v>0.76352080248884435</v>
      </c>
      <c r="CF34" s="39">
        <f t="shared" si="3"/>
        <v>36891</v>
      </c>
      <c r="CG34" s="45">
        <f t="shared" si="12"/>
        <v>0.3461044123234619</v>
      </c>
      <c r="CH34" s="45">
        <f t="shared" si="12"/>
        <v>0.10501634743606124</v>
      </c>
      <c r="CI34" s="45">
        <f t="shared" si="12"/>
        <v>0.10650506017771835</v>
      </c>
      <c r="CJ34" s="45">
        <f t="shared" si="12"/>
        <v>6.7265634658202969E-2</v>
      </c>
      <c r="CK34" s="45">
        <f t="shared" si="12"/>
        <v>4.1073769626644822E-3</v>
      </c>
      <c r="CL34" s="45">
        <f t="shared" si="12"/>
        <v>2.0914768550592034E-2</v>
      </c>
      <c r="CM34" s="45" t="str">
        <f t="shared" si="12"/>
        <v/>
      </c>
      <c r="CN34" s="45">
        <f t="shared" si="12"/>
        <v>5.13404926638101E-3</v>
      </c>
      <c r="CO34" s="45">
        <f t="shared" si="12"/>
        <v>4.5129231911510706E-2</v>
      </c>
      <c r="CP34" s="45">
        <f t="shared" si="12"/>
        <v>1.8285452350092729E-3</v>
      </c>
      <c r="CQ34" s="45">
        <f t="shared" si="12"/>
        <v>7.3027435579763704E-3</v>
      </c>
      <c r="CR34" s="45">
        <f t="shared" si="12"/>
        <v>7.7471076057313865E-3</v>
      </c>
      <c r="CS34" s="45">
        <f t="shared" si="12"/>
        <v>2.1175454876607119E-3</v>
      </c>
      <c r="CT34" s="45">
        <f t="shared" si="12"/>
        <v>2.2846092135592046E-2</v>
      </c>
      <c r="CU34" s="45">
        <f t="shared" si="12"/>
        <v>1.4684281374857387E-2</v>
      </c>
      <c r="CV34" s="45">
        <f t="shared" si="12"/>
        <v>1.1529235704597629E-2</v>
      </c>
      <c r="CW34" s="45">
        <f t="shared" si="20"/>
        <v>3.0328282572367787E-2</v>
      </c>
      <c r="CX34" s="45">
        <f t="shared" si="5"/>
        <v>1.3402994115193361E-2</v>
      </c>
      <c r="CY34" s="45">
        <f t="shared" si="5"/>
        <v>4.8863154645465742E-2</v>
      </c>
      <c r="CZ34" s="45">
        <f t="shared" si="5"/>
        <v>4.393857837607517E-2</v>
      </c>
      <c r="DA34" s="45">
        <f t="shared" si="5"/>
        <v>3.9621545080892495E-2</v>
      </c>
      <c r="DB34" s="45">
        <f t="shared" si="5"/>
        <v>3.8629582234916367E-2</v>
      </c>
      <c r="DC34" s="45">
        <f t="shared" si="5"/>
        <v>1.6983430587071736E-2</v>
      </c>
      <c r="DD34" s="45" t="str">
        <f t="shared" si="5"/>
        <v/>
      </c>
      <c r="DE34" s="45" t="str">
        <f t="shared" si="5"/>
        <v/>
      </c>
      <c r="DF34" s="46">
        <f t="shared" si="13"/>
        <v>1.0000000000000002</v>
      </c>
      <c r="DG34" s="47">
        <f>SUMPRODUCT(AD34:BB34,CG34:DE34,'Sector weights'!B21:Z21)</f>
        <v>1.4835904775293716</v>
      </c>
      <c r="DI34" s="45">
        <f>IF(AND(ISNUMBER(C33),ISNUMBER(C34)),CG34*'Sector weights'!AB21,"")</f>
        <v>6.4975064440023003E-2</v>
      </c>
      <c r="DJ34" s="45">
        <f>IF(AND(ISNUMBER(D33),ISNUMBER(D34)),CH34*'Sector weights'!AC21,"")</f>
        <v>2.8141989739113395E-2</v>
      </c>
      <c r="DK34" s="45">
        <f>IF(AND(ISNUMBER(E33),ISNUMBER(E34)),CI34*'Sector weights'!AD21,"")</f>
        <v>2.5184741160256811E-2</v>
      </c>
      <c r="DL34" s="45">
        <f>IF(AND(ISNUMBER(F33),ISNUMBER(F34)),CJ34*'Sector weights'!AE21,"")</f>
        <v>1.115954297462545E-2</v>
      </c>
      <c r="DM34" s="45">
        <f>IF(AND(ISNUMBER(G33),ISNUMBER(G34)),CK34*'Sector weights'!AF21,"")</f>
        <v>1.0701476765668004E-3</v>
      </c>
      <c r="DN34" s="45">
        <f>IF(AND(ISNUMBER(H33),ISNUMBER(H34)),CL34*'Sector weights'!AG21,"")</f>
        <v>5.9597805329626623E-3</v>
      </c>
      <c r="DO34" s="45" t="str">
        <f>IF(AND(ISNUMBER(I33),ISNUMBER(I34)),CM34*'Sector weights'!AH21,"")</f>
        <v/>
      </c>
      <c r="DP34" s="45">
        <f>IF(AND(ISNUMBER(J33),ISNUMBER(J34)),CN34*'Sector weights'!AI21,"")</f>
        <v>9.9384438163876553E-4</v>
      </c>
      <c r="DQ34" s="45">
        <f>IF(AND(ISNUMBER(K33),ISNUMBER(K34)),CO34*'Sector weights'!AJ21,"")</f>
        <v>2.7533796173173585E-3</v>
      </c>
      <c r="DR34" s="45">
        <f>IF(AND(ISNUMBER(L33),ISNUMBER(L34)),CP34*'Sector weights'!AK21,"")</f>
        <v>6.7808738145457058E-4</v>
      </c>
      <c r="DS34" s="45">
        <f>IF(AND(ISNUMBER(M33),ISNUMBER(M34)),CQ34*'Sector weights'!AL21,"")</f>
        <v>1.4492043795170883E-3</v>
      </c>
      <c r="DT34" s="45">
        <f>IF(AND(ISNUMBER(N33),ISNUMBER(N34)),CR34*'Sector weights'!AM21,"")</f>
        <v>1.0435157193970158E-3</v>
      </c>
      <c r="DU34" s="45">
        <f>IF(AND(ISNUMBER(O33),ISNUMBER(O34)),CS34*'Sector weights'!AN21,"")</f>
        <v>4.1430030993137157E-4</v>
      </c>
      <c r="DV34" s="45">
        <f>IF(AND(ISNUMBER(P33),ISNUMBER(P34)),CT34*'Sector weights'!AO21,"")</f>
        <v>7.4733091569845408E-3</v>
      </c>
      <c r="DW34" s="45">
        <f>IF(AND(ISNUMBER(Q33),ISNUMBER(Q34)),CU34*'Sector weights'!AP21,"")</f>
        <v>4.8654208963040445E-3</v>
      </c>
      <c r="DX34" s="45">
        <f>IF(AND(ISNUMBER(R33),ISNUMBER(R34)),CV34*'Sector weights'!AQ21,"")</f>
        <v>3.733134471068602E-3</v>
      </c>
      <c r="DY34" s="45">
        <f>IF(AND(ISNUMBER(S33),ISNUMBER(S34)),CW34*'Sector weights'!AR21,"")</f>
        <v>8.247213822685449E-3</v>
      </c>
      <c r="DZ34" s="45">
        <f>IF(AND(ISNUMBER(T33),ISNUMBER(T34)),CX34*'Sector weights'!AS21,"")</f>
        <v>1.4161270342742506E-3</v>
      </c>
      <c r="EA34" s="45">
        <f>IF(AND(ISNUMBER(U33),ISNUMBER(U34)),CY34*'Sector weights'!AT21,"")</f>
        <v>9.9864930069227323E-3</v>
      </c>
      <c r="EB34" s="45">
        <f>IF(AND(ISNUMBER(V33),ISNUMBER(V34)),CZ34*'Sector weights'!AU21,"")</f>
        <v>7.9186661945780182E-3</v>
      </c>
      <c r="EC34" s="45">
        <f>IF(AND(ISNUMBER(W33),ISNUMBER(W34)),DA34*'Sector weights'!AV21,"")</f>
        <v>9.5396010831939985E-3</v>
      </c>
      <c r="ED34" s="45">
        <f>IF(AND(ISNUMBER(X33),ISNUMBER(X34)),DB34*'Sector weights'!AW21,"")</f>
        <v>5.5360027486572455E-3</v>
      </c>
      <c r="EE34" s="45">
        <f>IF(AND(ISNUMBER(Y33),ISNUMBER(Y34)),DC34*'Sector weights'!AX21,"")</f>
        <v>2.7655918813828534E-3</v>
      </c>
      <c r="EF34" s="45" t="str">
        <f>IF(AND(ISNUMBER(Z33),ISNUMBER(Z34)),DD34*'Sector weights'!AY21,"")</f>
        <v/>
      </c>
      <c r="EG34" s="45" t="str">
        <f>IF(AND(ISNUMBER(AA33),ISNUMBER(AA34)),DE34*'Sector weights'!AZ21,"")</f>
        <v/>
      </c>
      <c r="EH34" s="46">
        <f t="shared" si="14"/>
        <v>0.20530515860885606</v>
      </c>
      <c r="EI34" s="47">
        <f t="shared" si="15"/>
        <v>0.23970125068734904</v>
      </c>
      <c r="EK34" s="39">
        <f t="shared" si="6"/>
        <v>36891</v>
      </c>
      <c r="EL34" s="45">
        <f t="shared" si="16"/>
        <v>0.31648042786792513</v>
      </c>
      <c r="EM34" s="45">
        <f t="shared" si="16"/>
        <v>0.13707395337653955</v>
      </c>
      <c r="EN34" s="45">
        <f t="shared" si="16"/>
        <v>0.12266979227851919</v>
      </c>
      <c r="EO34" s="45">
        <f t="shared" si="16"/>
        <v>5.4355881996547506E-2</v>
      </c>
      <c r="EP34" s="45">
        <f t="shared" si="16"/>
        <v>5.2124733923789406E-3</v>
      </c>
      <c r="EQ34" s="45">
        <f t="shared" si="16"/>
        <v>2.9028888379356976E-2</v>
      </c>
      <c r="ER34" s="45" t="str">
        <f t="shared" si="16"/>
        <v/>
      </c>
      <c r="ES34" s="45">
        <f t="shared" si="16"/>
        <v>4.8408154396754402E-3</v>
      </c>
      <c r="ET34" s="45">
        <f t="shared" si="16"/>
        <v>1.3411156524142927E-2</v>
      </c>
      <c r="EU34" s="45">
        <f t="shared" si="16"/>
        <v>3.3028268069310975E-3</v>
      </c>
      <c r="EV34" s="45">
        <f t="shared" si="16"/>
        <v>7.0587821043410215E-3</v>
      </c>
      <c r="EW34" s="45">
        <f t="shared" si="16"/>
        <v>5.0827545029450737E-3</v>
      </c>
      <c r="EX34" s="45">
        <f t="shared" si="16"/>
        <v>2.0179732099215759E-3</v>
      </c>
      <c r="EY34" s="45">
        <f t="shared" si="16"/>
        <v>3.6400980898987363E-2</v>
      </c>
      <c r="EZ34" s="45">
        <f t="shared" si="16"/>
        <v>2.3698483414990864E-2</v>
      </c>
      <c r="FA34" s="45">
        <f t="shared" si="16"/>
        <v>1.818334471653928E-2</v>
      </c>
      <c r="FB34" s="45">
        <f t="shared" si="21"/>
        <v>4.0170514362953255E-2</v>
      </c>
      <c r="FC34" s="45">
        <f t="shared" si="8"/>
        <v>6.8976690301885309E-3</v>
      </c>
      <c r="FD34" s="45">
        <f t="shared" si="8"/>
        <v>4.8642192308225585E-2</v>
      </c>
      <c r="FE34" s="45">
        <f t="shared" si="8"/>
        <v>3.8570225162556815E-2</v>
      </c>
      <c r="FF34" s="45">
        <f t="shared" si="8"/>
        <v>4.6465471924008912E-2</v>
      </c>
      <c r="FG34" s="45">
        <f t="shared" si="8"/>
        <v>2.6964752304175391E-2</v>
      </c>
      <c r="FH34" s="45">
        <f t="shared" si="8"/>
        <v>1.3470639998149353E-2</v>
      </c>
      <c r="FI34" s="45" t="str">
        <f t="shared" si="8"/>
        <v/>
      </c>
      <c r="FJ34" s="45" t="str">
        <f t="shared" si="8"/>
        <v/>
      </c>
      <c r="FK34" s="46">
        <f t="shared" si="17"/>
        <v>0.99999999999999967</v>
      </c>
      <c r="FL34" s="47">
        <f t="shared" si="18"/>
        <v>1.1675364238851096</v>
      </c>
    </row>
    <row r="35" spans="1:168" x14ac:dyDescent="0.2">
      <c r="A35" t="s">
        <v>719</v>
      </c>
      <c r="B35" s="11">
        <v>36981</v>
      </c>
      <c r="C35" s="2">
        <v>335.2</v>
      </c>
      <c r="D35" s="3">
        <v>31678</v>
      </c>
      <c r="E35" s="9">
        <v>15294.8</v>
      </c>
      <c r="F35" s="3">
        <v>75112</v>
      </c>
      <c r="G35" s="3">
        <v>2362</v>
      </c>
      <c r="H35" s="2">
        <v>13412</v>
      </c>
      <c r="I35" s="2" t="e">
        <v>#N/A</v>
      </c>
      <c r="J35" s="2">
        <v>985591.1</v>
      </c>
      <c r="K35" s="2">
        <v>72841.5</v>
      </c>
      <c r="L35" s="9">
        <v>1993.2701999999999</v>
      </c>
      <c r="M35" s="3">
        <v>56889</v>
      </c>
      <c r="N35" s="9">
        <v>501.15899999999999</v>
      </c>
      <c r="O35" s="2">
        <v>2652.3</v>
      </c>
      <c r="P35" s="2">
        <v>9579</v>
      </c>
      <c r="Q35" s="3">
        <v>48234</v>
      </c>
      <c r="R35" s="3">
        <v>68683</v>
      </c>
      <c r="S35" s="2">
        <v>14842.5</v>
      </c>
      <c r="T35" s="2">
        <v>11955.3</v>
      </c>
      <c r="U35" s="3">
        <v>118747</v>
      </c>
      <c r="V35" s="2">
        <v>9649.7000000000007</v>
      </c>
      <c r="W35" s="2">
        <v>16626.599999999999</v>
      </c>
      <c r="X35" s="3">
        <v>219923.60945673974</v>
      </c>
      <c r="Y35" s="2">
        <v>42014.3</v>
      </c>
      <c r="Z35" s="3" t="e">
        <v>#N/A</v>
      </c>
      <c r="AA35" s="3" t="e">
        <v>#N/A</v>
      </c>
      <c r="AC35" s="43">
        <f t="shared" si="9"/>
        <v>36981</v>
      </c>
      <c r="AD35" s="45">
        <f t="shared" si="10"/>
        <v>0.72115384615383249</v>
      </c>
      <c r="AE35" s="45">
        <f t="shared" si="10"/>
        <v>-1.2069234367690584</v>
      </c>
      <c r="AF35" s="45">
        <f t="shared" si="10"/>
        <v>2.0776187139186497</v>
      </c>
      <c r="AG35" s="45">
        <f t="shared" si="10"/>
        <v>-0.17675593062661532</v>
      </c>
      <c r="AH35" s="45">
        <f t="shared" si="10"/>
        <v>2.6064291920069538</v>
      </c>
      <c r="AI35" s="45">
        <f t="shared" si="10"/>
        <v>-1.5127037744162131</v>
      </c>
      <c r="AJ35" s="45" t="str">
        <f t="shared" si="10"/>
        <v/>
      </c>
      <c r="AK35" s="45">
        <f t="shared" si="10"/>
        <v>9.4761359640129541</v>
      </c>
      <c r="AL35" s="45">
        <f t="shared" si="10"/>
        <v>-9.2127697761026575</v>
      </c>
      <c r="AM35" s="45">
        <f t="shared" si="10"/>
        <v>15.015788725075939</v>
      </c>
      <c r="AN35" s="45">
        <f t="shared" si="10"/>
        <v>-1.100448524042974</v>
      </c>
      <c r="AO35" s="45">
        <f t="shared" si="10"/>
        <v>4.6084065116337225</v>
      </c>
      <c r="AP35" s="45">
        <f t="shared" si="10"/>
        <v>-0.74099023240147277</v>
      </c>
      <c r="AQ35" s="45">
        <f t="shared" si="10"/>
        <v>4.8133842500902579</v>
      </c>
      <c r="AR35" s="45">
        <f t="shared" si="10"/>
        <v>-0.82450909838593933</v>
      </c>
      <c r="AS35" s="45">
        <f t="shared" si="10"/>
        <v>4.4004985711679989</v>
      </c>
      <c r="AT35" s="45">
        <f t="shared" si="19"/>
        <v>-2.3712425179240992</v>
      </c>
      <c r="AU35" s="45">
        <f t="shared" si="1"/>
        <v>-30.377483752242075</v>
      </c>
      <c r="AV35" s="45">
        <f t="shared" si="1"/>
        <v>3.6765733044632265</v>
      </c>
      <c r="AW35" s="45">
        <f t="shared" si="1"/>
        <v>-4.362778620204355</v>
      </c>
      <c r="AX35" s="45">
        <f t="shared" si="1"/>
        <v>5.9761616419147012</v>
      </c>
      <c r="AY35" s="45">
        <f t="shared" si="1"/>
        <v>1.7167529888867605</v>
      </c>
      <c r="AZ35" s="45">
        <f t="shared" si="1"/>
        <v>32.58448595240575</v>
      </c>
      <c r="BA35" s="45" t="str">
        <f t="shared" si="1"/>
        <v/>
      </c>
      <c r="BB35" s="45" t="str">
        <f t="shared" si="1"/>
        <v/>
      </c>
      <c r="BC35" s="32"/>
      <c r="BD35" s="39">
        <f t="shared" si="2"/>
        <v>36981</v>
      </c>
      <c r="BE35" s="44">
        <f>IF(AND(ISNUMBER(C34),ISNUMBER(C35)),INDEX('Country weights'!$B$6:$FB$133,MATCH(Goods!$BD35,'Country weights'!$A$6:$A$133,0),MATCH(Goods!BE$1,'Country weights'!$B$3:$FB$3,0)),"")</f>
        <v>0.2610882135520225</v>
      </c>
      <c r="BF35" s="44">
        <f>IF(AND(ISNUMBER(D34),ISNUMBER(D35)),INDEX('Country weights'!$B$6:$FB$133,MATCH(Goods!$BD35,'Country weights'!$A$6:$A$133,0),MATCH(Goods!BF$1,'Country weights'!$B$3:$FB$3,0)),"")</f>
        <v>8.3699432295816389E-2</v>
      </c>
      <c r="BG35" s="44">
        <f>IF(AND(ISNUMBER(E34),ISNUMBER(E35)),INDEX('Country weights'!$B$6:$FB$133,MATCH(Goods!$BD35,'Country weights'!$A$6:$A$133,0),MATCH(Goods!BG$1,'Country weights'!$B$3:$FB$3,0)),"")</f>
        <v>7.7639628526011584E-2</v>
      </c>
      <c r="BH35" s="44">
        <f>IF(AND(ISNUMBER(F34),ISNUMBER(F35)),INDEX('Country weights'!$B$6:$FB$133,MATCH(Goods!$BD35,'Country weights'!$A$6:$A$133,0),MATCH(Goods!BH$1,'Country weights'!$B$3:$FB$3,0)),"")</f>
        <v>4.9904000321281283E-2</v>
      </c>
      <c r="BI35" s="44">
        <f>IF(AND(ISNUMBER(G34),ISNUMBER(G35)),INDEX('Country weights'!$B$6:$FB$133,MATCH(Goods!$BD35,'Country weights'!$A$6:$A$133,0),MATCH(Goods!BI$1,'Country weights'!$B$3:$FB$3,0)),"")</f>
        <v>3.1337881586670909E-3</v>
      </c>
      <c r="BJ35" s="44">
        <f>IF(AND(ISNUMBER(H34),ISNUMBER(H35)),INDEX('Country weights'!$B$6:$FB$133,MATCH(Goods!$BD35,'Country weights'!$A$6:$A$133,0),MATCH(Goods!BJ$1,'Country weights'!$B$3:$FB$3,0)),"")</f>
        <v>1.4897822038504467E-2</v>
      </c>
      <c r="BK35" s="44" t="str">
        <f>IF(AND(ISNUMBER(I34),ISNUMBER(I35)),INDEX('Country weights'!$B$6:$FB$133,MATCH(Goods!$BD35,'Country weights'!$A$6:$A$133,0),MATCH(Goods!BK$1,'Country weights'!$B$3:$FB$3,0)),"")</f>
        <v/>
      </c>
      <c r="BL35" s="44">
        <f>IF(AND(ISNUMBER(J34),ISNUMBER(J35)),INDEX('Country weights'!$B$6:$FB$133,MATCH(Goods!$BD35,'Country weights'!$A$6:$A$133,0),MATCH(Goods!BL$1,'Country weights'!$B$3:$FB$3,0)),"")</f>
        <v>3.9838874606932407E-3</v>
      </c>
      <c r="BM35" s="44">
        <f>IF(AND(ISNUMBER(K34),ISNUMBER(K35)),INDEX('Country weights'!$B$6:$FB$133,MATCH(Goods!$BD35,'Country weights'!$A$6:$A$133,0),MATCH(Goods!BM$1,'Country weights'!$B$3:$FB$3,0)),"")</f>
        <v>3.4671763239361796E-2</v>
      </c>
      <c r="BN35" s="44">
        <f>IF(AND(ISNUMBER(L34),ISNUMBER(L35)),INDEX('Country weights'!$B$6:$FB$133,MATCH(Goods!$BD35,'Country weights'!$A$6:$A$133,0),MATCH(Goods!BN$1,'Country weights'!$B$3:$FB$3,0)),"")</f>
        <v>1.616145234431816E-3</v>
      </c>
      <c r="BO35" s="44">
        <f>IF(AND(ISNUMBER(M34),ISNUMBER(M35)),INDEX('Country weights'!$B$6:$FB$133,MATCH(Goods!$BD35,'Country weights'!$A$6:$A$133,0),MATCH(Goods!BO$1,'Country weights'!$B$3:$FB$3,0)),"")</f>
        <v>6.4036212814597262E-3</v>
      </c>
      <c r="BP35" s="44">
        <f>IF(AND(ISNUMBER(N34),ISNUMBER(N35)),INDEX('Country weights'!$B$6:$FB$133,MATCH(Goods!$BD35,'Country weights'!$A$6:$A$133,0),MATCH(Goods!BP$1,'Country weights'!$B$3:$FB$3,0)),"")</f>
        <v>6.5373377955852338E-3</v>
      </c>
      <c r="BQ35" s="44">
        <f>IF(AND(ISNUMBER(O34),ISNUMBER(O35)),INDEX('Country weights'!$B$6:$FB$133,MATCH(Goods!$BD35,'Country weights'!$A$6:$A$133,0),MATCH(Goods!BQ$1,'Country weights'!$B$3:$FB$3,0)),"")</f>
        <v>1.8918115890450213E-3</v>
      </c>
      <c r="BR35" s="44">
        <f>IF(AND(ISNUMBER(P34),ISNUMBER(P35)),INDEX('Country weights'!$B$6:$FB$133,MATCH(Goods!$BD35,'Country weights'!$A$6:$A$133,0),MATCH(Goods!BR$1,'Country weights'!$B$3:$FB$3,0)),"")</f>
        <v>1.637220022600747E-2</v>
      </c>
      <c r="BS35" s="44">
        <f>IF(AND(ISNUMBER(Q34),ISNUMBER(Q35)),INDEX('Country weights'!$B$6:$FB$133,MATCH(Goods!$BD35,'Country weights'!$A$6:$A$133,0),MATCH(Goods!BS$1,'Country weights'!$B$3:$FB$3,0)),"")</f>
        <v>1.1788126221426007E-2</v>
      </c>
      <c r="BT35" s="44">
        <f>IF(AND(ISNUMBER(R34),ISNUMBER(R35)),INDEX('Country weights'!$B$6:$FB$133,MATCH(Goods!$BD35,'Country weights'!$A$6:$A$133,0),MATCH(Goods!BT$1,'Country weights'!$B$3:$FB$3,0)),"")</f>
        <v>9.1314824550027124E-3</v>
      </c>
      <c r="BU35" s="44">
        <f>IF(AND(ISNUMBER(S34),ISNUMBER(S35)),INDEX('Country weights'!$B$6:$FB$133,MATCH(Goods!$BD35,'Country weights'!$A$6:$A$133,0),MATCH(Goods!BU$1,'Country weights'!$B$3:$FB$3,0)),"")</f>
        <v>2.4373860347860047E-2</v>
      </c>
      <c r="BV35" s="44">
        <f>IF(AND(ISNUMBER(T34),ISNUMBER(T35)),INDEX('Country weights'!$B$6:$FB$133,MATCH(Goods!$BD35,'Country weights'!$A$6:$A$133,0),MATCH(Goods!BV$1,'Country weights'!$B$3:$FB$3,0)),"")</f>
        <v>1.0843471300897363E-2</v>
      </c>
      <c r="BW35" s="44">
        <f>IF(AND(ISNUMBER(U34),ISNUMBER(U35)),INDEX('Country weights'!$B$6:$FB$133,MATCH(Goods!$BD35,'Country weights'!$A$6:$A$133,0),MATCH(Goods!BW$1,'Country weights'!$B$3:$FB$3,0)),"")</f>
        <v>3.7213424082071581E-2</v>
      </c>
      <c r="BX35" s="44">
        <f>IF(AND(ISNUMBER(V34),ISNUMBER(V35)),INDEX('Country weights'!$B$6:$FB$133,MATCH(Goods!$BD35,'Country weights'!$A$6:$A$133,0),MATCH(Goods!BX$1,'Country weights'!$B$3:$FB$3,0)),"")</f>
        <v>3.1633798043391927E-2</v>
      </c>
      <c r="BY35" s="44">
        <f>IF(AND(ISNUMBER(W34),ISNUMBER(W35)),INDEX('Country weights'!$B$6:$FB$133,MATCH(Goods!$BD35,'Country weights'!$A$6:$A$133,0),MATCH(Goods!BY$1,'Country weights'!$B$3:$FB$3,0)),"")</f>
        <v>2.7794170114382878E-2</v>
      </c>
      <c r="BZ35" s="44">
        <f>IF(AND(ISNUMBER(X34),ISNUMBER(X35)),INDEX('Country weights'!$B$6:$FB$133,MATCH(Goods!$BD35,'Country weights'!$A$6:$A$133,0),MATCH(Goods!BZ$1,'Country weights'!$B$3:$FB$3,0)),"")</f>
        <v>2.4511096538702429E-2</v>
      </c>
      <c r="CA35" s="44">
        <f>IF(AND(ISNUMBER(Y34),ISNUMBER(Y35)),INDEX('Country weights'!$B$6:$FB$133,MATCH(Goods!$BD35,'Country weights'!$A$6:$A$133,0),MATCH(Goods!CA$1,'Country weights'!$B$3:$FB$3,0)),"")</f>
        <v>1.3038505839537657E-2</v>
      </c>
      <c r="CB35" s="44" t="str">
        <f>IF(AND(ISNUMBER(Z34),ISNUMBER(Z35)),INDEX('Country weights'!$B$6:$FB$133,MATCH(Goods!$BD35,'Country weights'!$A$6:$A$133,0),MATCH(Goods!CB$1,'Country weights'!$B$3:$FB$3,0)),"")</f>
        <v/>
      </c>
      <c r="CC35" s="44" t="str">
        <f>IF(AND(ISNUMBER(AA34),ISNUMBER(AA35)),INDEX('Country weights'!$B$6:$FB$133,MATCH(Goods!$BD35,'Country weights'!$A$6:$A$133,0),MATCH(Goods!CC$1,'Country weights'!$B$3:$FB$3,0)),"")</f>
        <v/>
      </c>
      <c r="CD35" s="46">
        <f t="shared" si="11"/>
        <v>0.75216758666216033</v>
      </c>
      <c r="CF35" s="39">
        <f t="shared" si="3"/>
        <v>36981</v>
      </c>
      <c r="CG35" s="45">
        <f t="shared" si="12"/>
        <v>0.34711441729446862</v>
      </c>
      <c r="CH35" s="45">
        <f t="shared" si="12"/>
        <v>0.11127763782968009</v>
      </c>
      <c r="CI35" s="45">
        <f t="shared" si="12"/>
        <v>0.10322118355371752</v>
      </c>
      <c r="CJ35" s="45">
        <f t="shared" si="12"/>
        <v>6.6346916839020748E-2</v>
      </c>
      <c r="CK35" s="45">
        <f t="shared" si="12"/>
        <v>4.1663429988703397E-3</v>
      </c>
      <c r="CL35" s="45">
        <f t="shared" si="12"/>
        <v>1.9806519587762954E-2</v>
      </c>
      <c r="CM35" s="45" t="str">
        <f t="shared" si="12"/>
        <v/>
      </c>
      <c r="CN35" s="45">
        <f t="shared" si="12"/>
        <v>5.2965423282492798E-3</v>
      </c>
      <c r="CO35" s="45">
        <f t="shared" si="12"/>
        <v>4.6095795477204979E-2</v>
      </c>
      <c r="CP35" s="45">
        <f t="shared" si="12"/>
        <v>2.1486504644578834E-3</v>
      </c>
      <c r="CQ35" s="45">
        <f t="shared" si="12"/>
        <v>8.5135565464561063E-3</v>
      </c>
      <c r="CR35" s="45">
        <f t="shared" si="12"/>
        <v>8.6913314419669492E-3</v>
      </c>
      <c r="CS35" s="45">
        <f t="shared" si="12"/>
        <v>2.5151463883736026E-3</v>
      </c>
      <c r="CT35" s="45">
        <f t="shared" si="12"/>
        <v>2.1766692046198372E-2</v>
      </c>
      <c r="CU35" s="45">
        <f t="shared" si="12"/>
        <v>1.5672207139019807E-2</v>
      </c>
      <c r="CV35" s="45">
        <f t="shared" si="12"/>
        <v>1.2140223291892743E-2</v>
      </c>
      <c r="CW35" s="45">
        <f t="shared" si="20"/>
        <v>3.2404826770084792E-2</v>
      </c>
      <c r="CX35" s="45">
        <f t="shared" si="5"/>
        <v>1.441629697048852E-2</v>
      </c>
      <c r="CY35" s="45">
        <f t="shared" si="5"/>
        <v>4.9474910567751128E-2</v>
      </c>
      <c r="CZ35" s="45">
        <f t="shared" si="5"/>
        <v>4.2056848240125504E-2</v>
      </c>
      <c r="DA35" s="45">
        <f t="shared" si="5"/>
        <v>3.6952097653826128E-2</v>
      </c>
      <c r="DB35" s="45">
        <f t="shared" si="5"/>
        <v>3.2587281043940687E-2</v>
      </c>
      <c r="DC35" s="45">
        <f t="shared" si="5"/>
        <v>1.7334575526443106E-2</v>
      </c>
      <c r="DD35" s="45" t="str">
        <f t="shared" si="5"/>
        <v/>
      </c>
      <c r="DE35" s="45" t="str">
        <f t="shared" si="5"/>
        <v/>
      </c>
      <c r="DF35" s="46">
        <f t="shared" si="13"/>
        <v>1</v>
      </c>
      <c r="DG35" s="47">
        <f>SUMPRODUCT(AD35:BB35,CG35:DE35,'Sector weights'!B22:Z22)</f>
        <v>0.31065892843923498</v>
      </c>
      <c r="DI35" s="45">
        <f>IF(AND(ISNUMBER(C34),ISNUMBER(C35)),CG35*'Sector weights'!AB22,"")</f>
        <v>6.504120155148875E-2</v>
      </c>
      <c r="DJ35" s="45">
        <f>IF(AND(ISNUMBER(D34),ISNUMBER(D35)),CH35*'Sector weights'!AC22,"")</f>
        <v>2.9661641120992666E-2</v>
      </c>
      <c r="DK35" s="45">
        <f>IF(AND(ISNUMBER(E34),ISNUMBER(E35)),CI35*'Sector weights'!AD22,"")</f>
        <v>2.359662155863668E-2</v>
      </c>
      <c r="DL35" s="45">
        <f>IF(AND(ISNUMBER(F34),ISNUMBER(F35)),CJ35*'Sector weights'!AE22,"")</f>
        <v>1.1072534782868935E-2</v>
      </c>
      <c r="DM35" s="45">
        <f>IF(AND(ISNUMBER(G34),ISNUMBER(G35)),CK35*'Sector weights'!AF22,"")</f>
        <v>1.0771475273359749E-3</v>
      </c>
      <c r="DN35" s="45">
        <f>IF(AND(ISNUMBER(H34),ISNUMBER(H35)),CL35*'Sector weights'!AG22,"")</f>
        <v>5.7543827735829986E-3</v>
      </c>
      <c r="DO35" s="45" t="str">
        <f>IF(AND(ISNUMBER(I34),ISNUMBER(I35)),CM35*'Sector weights'!AH22,"")</f>
        <v/>
      </c>
      <c r="DP35" s="45">
        <f>IF(AND(ISNUMBER(J34),ISNUMBER(J35)),CN35*'Sector weights'!AI22,"")</f>
        <v>1.0218891676878942E-3</v>
      </c>
      <c r="DQ35" s="45">
        <f>IF(AND(ISNUMBER(K34),ISNUMBER(K35)),CO35*'Sector weights'!AJ22,"")</f>
        <v>2.9369205777972436E-3</v>
      </c>
      <c r="DR35" s="45">
        <f>IF(AND(ISNUMBER(L34),ISNUMBER(L35)),CP35*'Sector weights'!AK22,"")</f>
        <v>7.5057657382231972E-4</v>
      </c>
      <c r="DS35" s="45">
        <f>IF(AND(ISNUMBER(M34),ISNUMBER(M35)),CQ35*'Sector weights'!AL22,"")</f>
        <v>1.6817833079726505E-3</v>
      </c>
      <c r="DT35" s="45">
        <f>IF(AND(ISNUMBER(N34),ISNUMBER(N35)),CR35*'Sector weights'!AM22,"")</f>
        <v>1.1800270640932719E-3</v>
      </c>
      <c r="DU35" s="45">
        <f>IF(AND(ISNUMBER(O34),ISNUMBER(O35)),CS35*'Sector weights'!AN22,"")</f>
        <v>4.7928818128075296E-4</v>
      </c>
      <c r="DV35" s="45">
        <f>IF(AND(ISNUMBER(P34),ISNUMBER(P35)),CT35*'Sector weights'!AO22,"")</f>
        <v>7.3131789759831901E-3</v>
      </c>
      <c r="DW35" s="45">
        <f>IF(AND(ISNUMBER(Q34),ISNUMBER(Q35)),CU35*'Sector weights'!AP22,"")</f>
        <v>5.1736112226204679E-3</v>
      </c>
      <c r="DX35" s="45">
        <f>IF(AND(ISNUMBER(R34),ISNUMBER(R35)),CV35*'Sector weights'!AQ22,"")</f>
        <v>4.1255462975455836E-3</v>
      </c>
      <c r="DY35" s="45">
        <f>IF(AND(ISNUMBER(S34),ISNUMBER(S35)),CW35*'Sector weights'!AR22,"")</f>
        <v>8.52825028494863E-3</v>
      </c>
      <c r="DZ35" s="45">
        <f>IF(AND(ISNUMBER(T34),ISNUMBER(T35)),CX35*'Sector weights'!AS22,"")</f>
        <v>2.4438777409828655E-3</v>
      </c>
      <c r="EA35" s="45">
        <f>IF(AND(ISNUMBER(U34),ISNUMBER(U35)),CY35*'Sector weights'!AT22,"")</f>
        <v>9.3585966655622566E-3</v>
      </c>
      <c r="EB35" s="45">
        <f>IF(AND(ISNUMBER(V34),ISNUMBER(V35)),CZ35*'Sector weights'!AU22,"")</f>
        <v>7.7502208648634651E-3</v>
      </c>
      <c r="EC35" s="45">
        <f>IF(AND(ISNUMBER(W34),ISNUMBER(W35)),DA35*'Sector weights'!AV22,"")</f>
        <v>8.716448659637447E-3</v>
      </c>
      <c r="ED35" s="45">
        <f>IF(AND(ISNUMBER(X34),ISNUMBER(X35)),DB35*'Sector weights'!AW22,"")</f>
        <v>5.172241937933573E-3</v>
      </c>
      <c r="EE35" s="45">
        <f>IF(AND(ISNUMBER(Y34),ISNUMBER(Y35)),DC35*'Sector weights'!AX22,"")</f>
        <v>2.4711587125955579E-3</v>
      </c>
      <c r="EF35" s="45" t="str">
        <f>IF(AND(ISNUMBER(Z34),ISNUMBER(Z35)),DD35*'Sector weights'!AY22,"")</f>
        <v/>
      </c>
      <c r="EG35" s="45" t="str">
        <f>IF(AND(ISNUMBER(AA34),ISNUMBER(AA35)),DE35*'Sector weights'!AZ22,"")</f>
        <v/>
      </c>
      <c r="EH35" s="46">
        <f t="shared" si="14"/>
        <v>0.20530714555023319</v>
      </c>
      <c r="EI35" s="47">
        <f t="shared" si="15"/>
        <v>0.14612030736810833</v>
      </c>
      <c r="EK35" s="39">
        <f t="shared" si="6"/>
        <v>36981</v>
      </c>
      <c r="EL35" s="45">
        <f t="shared" si="16"/>
        <v>0.31679950240979265</v>
      </c>
      <c r="EM35" s="45">
        <f t="shared" si="16"/>
        <v>0.14447447039165645</v>
      </c>
      <c r="EN35" s="45">
        <f t="shared" si="16"/>
        <v>0.11493326983528304</v>
      </c>
      <c r="EO35" s="45">
        <f t="shared" si="16"/>
        <v>5.393156070235159E-2</v>
      </c>
      <c r="EP35" s="45">
        <f t="shared" si="16"/>
        <v>5.2465174772615289E-3</v>
      </c>
      <c r="EQ35" s="45">
        <f t="shared" si="16"/>
        <v>2.8028166083362425E-2</v>
      </c>
      <c r="ER35" s="45" t="str">
        <f t="shared" si="16"/>
        <v/>
      </c>
      <c r="ES35" s="45">
        <f t="shared" si="16"/>
        <v>4.9773677625743673E-3</v>
      </c>
      <c r="ET35" s="45">
        <f t="shared" si="16"/>
        <v>1.4305009063012165E-2</v>
      </c>
      <c r="EU35" s="45">
        <f t="shared" si="16"/>
        <v>3.6558716542024771E-3</v>
      </c>
      <c r="EV35" s="45">
        <f t="shared" si="16"/>
        <v>8.191547856093313E-3</v>
      </c>
      <c r="EW35" s="45">
        <f t="shared" si="16"/>
        <v>5.7476180915707617E-3</v>
      </c>
      <c r="EX35" s="45">
        <f t="shared" si="16"/>
        <v>2.3344934244555258E-3</v>
      </c>
      <c r="EY35" s="45">
        <f t="shared" si="16"/>
        <v>3.5620674362714037E-2</v>
      </c>
      <c r="EZ35" s="45">
        <f t="shared" si="16"/>
        <v>2.519937242688235E-2</v>
      </c>
      <c r="FA35" s="45">
        <f t="shared" si="16"/>
        <v>2.0094509065862846E-2</v>
      </c>
      <c r="FB35" s="45">
        <f t="shared" si="21"/>
        <v>4.1538984247686567E-2</v>
      </c>
      <c r="FC35" s="45">
        <f t="shared" si="8"/>
        <v>1.1903520135322877E-2</v>
      </c>
      <c r="FD35" s="45">
        <f t="shared" si="8"/>
        <v>4.5583394774111538E-2</v>
      </c>
      <c r="FE35" s="45">
        <f t="shared" si="8"/>
        <v>3.7749396613023352E-2</v>
      </c>
      <c r="FF35" s="45">
        <f t="shared" si="8"/>
        <v>4.2455651683612559E-2</v>
      </c>
      <c r="FG35" s="45">
        <f t="shared" si="8"/>
        <v>2.5192702982020969E-2</v>
      </c>
      <c r="FH35" s="45">
        <f t="shared" si="8"/>
        <v>1.2036398957146531E-2</v>
      </c>
      <c r="FI35" s="45" t="str">
        <f t="shared" si="8"/>
        <v/>
      </c>
      <c r="FJ35" s="45" t="str">
        <f t="shared" si="8"/>
        <v/>
      </c>
      <c r="FK35" s="46">
        <f t="shared" si="17"/>
        <v>0.99999999999999989</v>
      </c>
      <c r="FL35" s="47">
        <f t="shared" si="18"/>
        <v>0.71171564426800038</v>
      </c>
    </row>
    <row r="36" spans="1:168" x14ac:dyDescent="0.2">
      <c r="A36" t="s">
        <v>720</v>
      </c>
      <c r="B36" s="11">
        <v>37072</v>
      </c>
      <c r="C36" s="2">
        <v>338.6</v>
      </c>
      <c r="D36" s="3">
        <v>32234</v>
      </c>
      <c r="E36" s="9">
        <v>15482.9</v>
      </c>
      <c r="F36" s="3">
        <v>73422</v>
      </c>
      <c r="G36" s="3">
        <v>2286</v>
      </c>
      <c r="H36" s="2">
        <v>12964</v>
      </c>
      <c r="I36" s="2" t="e">
        <v>#N/A</v>
      </c>
      <c r="J36" s="2">
        <v>1011392.9</v>
      </c>
      <c r="K36" s="2">
        <v>78576.600000000006</v>
      </c>
      <c r="L36" s="9">
        <v>1668.5556000000001</v>
      </c>
      <c r="M36" s="3">
        <v>56660</v>
      </c>
      <c r="N36" s="9">
        <v>488.81900000000002</v>
      </c>
      <c r="O36" s="2">
        <v>2535.5</v>
      </c>
      <c r="P36" s="2">
        <v>9420.2000000000007</v>
      </c>
      <c r="Q36" s="3">
        <v>48691</v>
      </c>
      <c r="R36" s="3">
        <v>68556</v>
      </c>
      <c r="S36" s="2">
        <v>15076.4</v>
      </c>
      <c r="T36" s="2">
        <v>11487.9</v>
      </c>
      <c r="U36" s="3">
        <v>122088</v>
      </c>
      <c r="V36" s="2">
        <v>10008.799999999999</v>
      </c>
      <c r="W36" s="2">
        <v>15878.9</v>
      </c>
      <c r="X36" s="3">
        <v>220482.30009381601</v>
      </c>
      <c r="Y36" s="2">
        <v>48170.6</v>
      </c>
      <c r="Z36" s="3" t="e">
        <v>#N/A</v>
      </c>
      <c r="AA36" s="3" t="e">
        <v>#N/A</v>
      </c>
      <c r="AC36" s="43">
        <f t="shared" si="9"/>
        <v>37072</v>
      </c>
      <c r="AD36" s="45">
        <f t="shared" si="10"/>
        <v>1.0143198090692307</v>
      </c>
      <c r="AE36" s="45">
        <f t="shared" si="10"/>
        <v>1.755161310688802</v>
      </c>
      <c r="AF36" s="45">
        <f t="shared" si="10"/>
        <v>1.2298297460574759</v>
      </c>
      <c r="AG36" s="45">
        <f t="shared" si="10"/>
        <v>-2.2499733730961813</v>
      </c>
      <c r="AH36" s="45">
        <f t="shared" si="10"/>
        <v>-3.2176121930567292</v>
      </c>
      <c r="AI36" s="45">
        <f t="shared" si="10"/>
        <v>-3.3402922755741082</v>
      </c>
      <c r="AJ36" s="45" t="str">
        <f t="shared" si="10"/>
        <v/>
      </c>
      <c r="AK36" s="45">
        <f t="shared" si="10"/>
        <v>2.6179010747966469</v>
      </c>
      <c r="AL36" s="45">
        <f t="shared" si="10"/>
        <v>7.8733963468627266</v>
      </c>
      <c r="AM36" s="45">
        <f t="shared" si="10"/>
        <v>-16.29054605843201</v>
      </c>
      <c r="AN36" s="45">
        <f t="shared" si="10"/>
        <v>-0.40253827629243011</v>
      </c>
      <c r="AO36" s="45">
        <f t="shared" si="10"/>
        <v>-2.4622924062024154</v>
      </c>
      <c r="AP36" s="45">
        <f t="shared" si="10"/>
        <v>-4.4037250688082068</v>
      </c>
      <c r="AQ36" s="45">
        <f t="shared" si="10"/>
        <v>-1.6577930890489534</v>
      </c>
      <c r="AR36" s="45">
        <f t="shared" si="10"/>
        <v>0.94746444416802245</v>
      </c>
      <c r="AS36" s="45">
        <f t="shared" si="10"/>
        <v>-0.18490747346504577</v>
      </c>
      <c r="AT36" s="45">
        <f t="shared" si="19"/>
        <v>1.5758800741114909</v>
      </c>
      <c r="AU36" s="45">
        <f t="shared" si="1"/>
        <v>-3.9095631226317984</v>
      </c>
      <c r="AV36" s="45">
        <f t="shared" si="1"/>
        <v>2.8135447632361199</v>
      </c>
      <c r="AW36" s="45">
        <f t="shared" si="1"/>
        <v>3.7213592132397721</v>
      </c>
      <c r="AX36" s="45">
        <f t="shared" si="1"/>
        <v>-4.4970108139968374</v>
      </c>
      <c r="AY36" s="45">
        <f t="shared" si="1"/>
        <v>0.25403849930272226</v>
      </c>
      <c r="AZ36" s="45">
        <f t="shared" si="1"/>
        <v>14.652868190116219</v>
      </c>
      <c r="BA36" s="45" t="str">
        <f t="shared" si="1"/>
        <v/>
      </c>
      <c r="BB36" s="45" t="str">
        <f t="shared" si="1"/>
        <v/>
      </c>
      <c r="BC36" s="32"/>
      <c r="BD36" s="39">
        <f t="shared" si="2"/>
        <v>37072</v>
      </c>
      <c r="BE36" s="44">
        <f>IF(AND(ISNUMBER(C35),ISNUMBER(C36)),INDEX('Country weights'!$B$6:$FB$133,MATCH(Goods!$BD36,'Country weights'!$A$6:$A$133,0),MATCH(Goods!BE$1,'Country weights'!$B$3:$FB$3,0)),"")</f>
        <v>0.2610882135520225</v>
      </c>
      <c r="BF36" s="44">
        <f>IF(AND(ISNUMBER(D35),ISNUMBER(D36)),INDEX('Country weights'!$B$6:$FB$133,MATCH(Goods!$BD36,'Country weights'!$A$6:$A$133,0),MATCH(Goods!BF$1,'Country weights'!$B$3:$FB$3,0)),"")</f>
        <v>8.3699432295816389E-2</v>
      </c>
      <c r="BG36" s="44">
        <f>IF(AND(ISNUMBER(E35),ISNUMBER(E36)),INDEX('Country weights'!$B$6:$FB$133,MATCH(Goods!$BD36,'Country weights'!$A$6:$A$133,0),MATCH(Goods!BG$1,'Country weights'!$B$3:$FB$3,0)),"")</f>
        <v>7.7639628526011584E-2</v>
      </c>
      <c r="BH36" s="44">
        <f>IF(AND(ISNUMBER(F35),ISNUMBER(F36)),INDEX('Country weights'!$B$6:$FB$133,MATCH(Goods!$BD36,'Country weights'!$A$6:$A$133,0),MATCH(Goods!BH$1,'Country weights'!$B$3:$FB$3,0)),"")</f>
        <v>4.9904000321281283E-2</v>
      </c>
      <c r="BI36" s="44">
        <f>IF(AND(ISNUMBER(G35),ISNUMBER(G36)),INDEX('Country weights'!$B$6:$FB$133,MATCH(Goods!$BD36,'Country weights'!$A$6:$A$133,0),MATCH(Goods!BI$1,'Country weights'!$B$3:$FB$3,0)),"")</f>
        <v>3.1337881586670909E-3</v>
      </c>
      <c r="BJ36" s="44">
        <f>IF(AND(ISNUMBER(H35),ISNUMBER(H36)),INDEX('Country weights'!$B$6:$FB$133,MATCH(Goods!$BD36,'Country weights'!$A$6:$A$133,0),MATCH(Goods!BJ$1,'Country weights'!$B$3:$FB$3,0)),"")</f>
        <v>1.4897822038504467E-2</v>
      </c>
      <c r="BK36" s="44" t="str">
        <f>IF(AND(ISNUMBER(I35),ISNUMBER(I36)),INDEX('Country weights'!$B$6:$FB$133,MATCH(Goods!$BD36,'Country weights'!$A$6:$A$133,0),MATCH(Goods!BK$1,'Country weights'!$B$3:$FB$3,0)),"")</f>
        <v/>
      </c>
      <c r="BL36" s="44">
        <f>IF(AND(ISNUMBER(J35),ISNUMBER(J36)),INDEX('Country weights'!$B$6:$FB$133,MATCH(Goods!$BD36,'Country weights'!$A$6:$A$133,0),MATCH(Goods!BL$1,'Country weights'!$B$3:$FB$3,0)),"")</f>
        <v>3.9838874606932407E-3</v>
      </c>
      <c r="BM36" s="44">
        <f>IF(AND(ISNUMBER(K35),ISNUMBER(K36)),INDEX('Country weights'!$B$6:$FB$133,MATCH(Goods!$BD36,'Country weights'!$A$6:$A$133,0),MATCH(Goods!BM$1,'Country weights'!$B$3:$FB$3,0)),"")</f>
        <v>3.4671763239361796E-2</v>
      </c>
      <c r="BN36" s="44">
        <f>IF(AND(ISNUMBER(L35),ISNUMBER(L36)),INDEX('Country weights'!$B$6:$FB$133,MATCH(Goods!$BD36,'Country weights'!$A$6:$A$133,0),MATCH(Goods!BN$1,'Country weights'!$B$3:$FB$3,0)),"")</f>
        <v>1.616145234431816E-3</v>
      </c>
      <c r="BO36" s="44">
        <f>IF(AND(ISNUMBER(M35),ISNUMBER(M36)),INDEX('Country weights'!$B$6:$FB$133,MATCH(Goods!$BD36,'Country weights'!$A$6:$A$133,0),MATCH(Goods!BO$1,'Country weights'!$B$3:$FB$3,0)),"")</f>
        <v>6.4036212814597262E-3</v>
      </c>
      <c r="BP36" s="44">
        <f>IF(AND(ISNUMBER(N35),ISNUMBER(N36)),INDEX('Country weights'!$B$6:$FB$133,MATCH(Goods!$BD36,'Country weights'!$A$6:$A$133,0),MATCH(Goods!BP$1,'Country weights'!$B$3:$FB$3,0)),"")</f>
        <v>6.5373377955852338E-3</v>
      </c>
      <c r="BQ36" s="44">
        <f>IF(AND(ISNUMBER(O35),ISNUMBER(O36)),INDEX('Country weights'!$B$6:$FB$133,MATCH(Goods!$BD36,'Country weights'!$A$6:$A$133,0),MATCH(Goods!BQ$1,'Country weights'!$B$3:$FB$3,0)),"")</f>
        <v>1.8918115890450213E-3</v>
      </c>
      <c r="BR36" s="44">
        <f>IF(AND(ISNUMBER(P35),ISNUMBER(P36)),INDEX('Country weights'!$B$6:$FB$133,MATCH(Goods!$BD36,'Country weights'!$A$6:$A$133,0),MATCH(Goods!BR$1,'Country weights'!$B$3:$FB$3,0)),"")</f>
        <v>1.637220022600747E-2</v>
      </c>
      <c r="BS36" s="44">
        <f>IF(AND(ISNUMBER(Q35),ISNUMBER(Q36)),INDEX('Country weights'!$B$6:$FB$133,MATCH(Goods!$BD36,'Country weights'!$A$6:$A$133,0),MATCH(Goods!BS$1,'Country weights'!$B$3:$FB$3,0)),"")</f>
        <v>1.1788126221426007E-2</v>
      </c>
      <c r="BT36" s="44">
        <f>IF(AND(ISNUMBER(R35),ISNUMBER(R36)),INDEX('Country weights'!$B$6:$FB$133,MATCH(Goods!$BD36,'Country weights'!$A$6:$A$133,0),MATCH(Goods!BT$1,'Country weights'!$B$3:$FB$3,0)),"")</f>
        <v>9.1314824550027124E-3</v>
      </c>
      <c r="BU36" s="44">
        <f>IF(AND(ISNUMBER(S35),ISNUMBER(S36)),INDEX('Country weights'!$B$6:$FB$133,MATCH(Goods!$BD36,'Country weights'!$A$6:$A$133,0),MATCH(Goods!BU$1,'Country weights'!$B$3:$FB$3,0)),"")</f>
        <v>2.4373860347860047E-2</v>
      </c>
      <c r="BV36" s="44">
        <f>IF(AND(ISNUMBER(T35),ISNUMBER(T36)),INDEX('Country weights'!$B$6:$FB$133,MATCH(Goods!$BD36,'Country weights'!$A$6:$A$133,0),MATCH(Goods!BV$1,'Country weights'!$B$3:$FB$3,0)),"")</f>
        <v>1.0843471300897363E-2</v>
      </c>
      <c r="BW36" s="44">
        <f>IF(AND(ISNUMBER(U35),ISNUMBER(U36)),INDEX('Country weights'!$B$6:$FB$133,MATCH(Goods!$BD36,'Country weights'!$A$6:$A$133,0),MATCH(Goods!BW$1,'Country weights'!$B$3:$FB$3,0)),"")</f>
        <v>3.7213424082071581E-2</v>
      </c>
      <c r="BX36" s="44">
        <f>IF(AND(ISNUMBER(V35),ISNUMBER(V36)),INDEX('Country weights'!$B$6:$FB$133,MATCH(Goods!$BD36,'Country weights'!$A$6:$A$133,0),MATCH(Goods!BX$1,'Country weights'!$B$3:$FB$3,0)),"")</f>
        <v>3.1633798043391927E-2</v>
      </c>
      <c r="BY36" s="44">
        <f>IF(AND(ISNUMBER(W35),ISNUMBER(W36)),INDEX('Country weights'!$B$6:$FB$133,MATCH(Goods!$BD36,'Country weights'!$A$6:$A$133,0),MATCH(Goods!BY$1,'Country weights'!$B$3:$FB$3,0)),"")</f>
        <v>2.7794170114382878E-2</v>
      </c>
      <c r="BZ36" s="44">
        <f>IF(AND(ISNUMBER(X35),ISNUMBER(X36)),INDEX('Country weights'!$B$6:$FB$133,MATCH(Goods!$BD36,'Country weights'!$A$6:$A$133,0),MATCH(Goods!BZ$1,'Country weights'!$B$3:$FB$3,0)),"")</f>
        <v>2.4511096538702429E-2</v>
      </c>
      <c r="CA36" s="44">
        <f>IF(AND(ISNUMBER(Y35),ISNUMBER(Y36)),INDEX('Country weights'!$B$6:$FB$133,MATCH(Goods!$BD36,'Country weights'!$A$6:$A$133,0),MATCH(Goods!CA$1,'Country weights'!$B$3:$FB$3,0)),"")</f>
        <v>1.3038505839537657E-2</v>
      </c>
      <c r="CB36" s="44" t="str">
        <f>IF(AND(ISNUMBER(Z35),ISNUMBER(Z36)),INDEX('Country weights'!$B$6:$FB$133,MATCH(Goods!$BD36,'Country weights'!$A$6:$A$133,0),MATCH(Goods!CB$1,'Country weights'!$B$3:$FB$3,0)),"")</f>
        <v/>
      </c>
      <c r="CC36" s="44" t="str">
        <f>IF(AND(ISNUMBER(AA35),ISNUMBER(AA36)),INDEX('Country weights'!$B$6:$FB$133,MATCH(Goods!$BD36,'Country weights'!$A$6:$A$133,0),MATCH(Goods!CC$1,'Country weights'!$B$3:$FB$3,0)),"")</f>
        <v/>
      </c>
      <c r="CD36" s="46">
        <f t="shared" si="11"/>
        <v>0.75216758666216033</v>
      </c>
      <c r="CF36" s="39">
        <f t="shared" si="3"/>
        <v>37072</v>
      </c>
      <c r="CG36" s="45">
        <f t="shared" si="12"/>
        <v>0.34711441729446862</v>
      </c>
      <c r="CH36" s="45">
        <f t="shared" si="12"/>
        <v>0.11127763782968009</v>
      </c>
      <c r="CI36" s="45">
        <f t="shared" si="12"/>
        <v>0.10322118355371752</v>
      </c>
      <c r="CJ36" s="45">
        <f t="shared" si="12"/>
        <v>6.6346916839020748E-2</v>
      </c>
      <c r="CK36" s="45">
        <f t="shared" si="12"/>
        <v>4.1663429988703397E-3</v>
      </c>
      <c r="CL36" s="45">
        <f t="shared" si="12"/>
        <v>1.9806519587762954E-2</v>
      </c>
      <c r="CM36" s="45" t="str">
        <f t="shared" si="12"/>
        <v/>
      </c>
      <c r="CN36" s="45">
        <f t="shared" si="12"/>
        <v>5.2965423282492798E-3</v>
      </c>
      <c r="CO36" s="45">
        <f t="shared" si="12"/>
        <v>4.6095795477204979E-2</v>
      </c>
      <c r="CP36" s="45">
        <f t="shared" si="12"/>
        <v>2.1486504644578834E-3</v>
      </c>
      <c r="CQ36" s="45">
        <f t="shared" si="12"/>
        <v>8.5135565464561063E-3</v>
      </c>
      <c r="CR36" s="45">
        <f t="shared" si="12"/>
        <v>8.6913314419669492E-3</v>
      </c>
      <c r="CS36" s="45">
        <f t="shared" si="12"/>
        <v>2.5151463883736026E-3</v>
      </c>
      <c r="CT36" s="45">
        <f t="shared" si="12"/>
        <v>2.1766692046198372E-2</v>
      </c>
      <c r="CU36" s="45">
        <f t="shared" si="12"/>
        <v>1.5672207139019807E-2</v>
      </c>
      <c r="CV36" s="45">
        <f t="shared" si="12"/>
        <v>1.2140223291892743E-2</v>
      </c>
      <c r="CW36" s="45">
        <f t="shared" si="20"/>
        <v>3.2404826770084792E-2</v>
      </c>
      <c r="CX36" s="45">
        <f t="shared" si="5"/>
        <v>1.441629697048852E-2</v>
      </c>
      <c r="CY36" s="45">
        <f t="shared" si="5"/>
        <v>4.9474910567751128E-2</v>
      </c>
      <c r="CZ36" s="45">
        <f t="shared" si="5"/>
        <v>4.2056848240125504E-2</v>
      </c>
      <c r="DA36" s="45">
        <f t="shared" si="5"/>
        <v>3.6952097653826128E-2</v>
      </c>
      <c r="DB36" s="45">
        <f t="shared" si="5"/>
        <v>3.2587281043940687E-2</v>
      </c>
      <c r="DC36" s="45">
        <f t="shared" si="5"/>
        <v>1.7334575526443106E-2</v>
      </c>
      <c r="DD36" s="45" t="str">
        <f t="shared" si="5"/>
        <v/>
      </c>
      <c r="DE36" s="45" t="str">
        <f t="shared" si="5"/>
        <v/>
      </c>
      <c r="DF36" s="46">
        <f t="shared" si="13"/>
        <v>1</v>
      </c>
      <c r="DG36" s="47">
        <f>SUMPRODUCT(AD36:BB36,CG36:DE36,'Sector weights'!B23:Z23)</f>
        <v>0.94090939161519216</v>
      </c>
      <c r="DI36" s="45">
        <f>IF(AND(ISNUMBER(C35),ISNUMBER(C36)),CG36*'Sector weights'!AB23,"")</f>
        <v>6.6312978842531553E-2</v>
      </c>
      <c r="DJ36" s="45">
        <f>IF(AND(ISNUMBER(D35),ISNUMBER(D36)),CH36*'Sector weights'!AC23,"")</f>
        <v>2.8715230746166113E-2</v>
      </c>
      <c r="DK36" s="45">
        <f>IF(AND(ISNUMBER(E35),ISNUMBER(E36)),CI36*'Sector weights'!AD23,"")</f>
        <v>2.4056772679954087E-2</v>
      </c>
      <c r="DL36" s="45">
        <f>IF(AND(ISNUMBER(F35),ISNUMBER(F36)),CJ36*'Sector weights'!AE23,"")</f>
        <v>1.1350502829084836E-2</v>
      </c>
      <c r="DM36" s="45">
        <f>IF(AND(ISNUMBER(G35),ISNUMBER(G36)),CK36*'Sector weights'!AF23,"")</f>
        <v>1.091856447723482E-3</v>
      </c>
      <c r="DN36" s="45">
        <f>IF(AND(ISNUMBER(H35),ISNUMBER(H36)),CL36*'Sector weights'!AG23,"")</f>
        <v>5.746782925063856E-3</v>
      </c>
      <c r="DO36" s="45" t="str">
        <f>IF(AND(ISNUMBER(I35),ISNUMBER(I36)),CM36*'Sector weights'!AH23,"")</f>
        <v/>
      </c>
      <c r="DP36" s="45">
        <f>IF(AND(ISNUMBER(J35),ISNUMBER(J36)),CN36*'Sector weights'!AI23,"")</f>
        <v>1.0564627007421854E-3</v>
      </c>
      <c r="DQ36" s="45">
        <f>IF(AND(ISNUMBER(K35),ISNUMBER(K36)),CO36*'Sector weights'!AJ23,"")</f>
        <v>2.721300972828983E-3</v>
      </c>
      <c r="DR36" s="45">
        <f>IF(AND(ISNUMBER(L35),ISNUMBER(L36)),CP36*'Sector weights'!AK23,"")</f>
        <v>7.5671293900853758E-4</v>
      </c>
      <c r="DS36" s="45">
        <f>IF(AND(ISNUMBER(M35),ISNUMBER(M36)),CQ36*'Sector weights'!AL23,"")</f>
        <v>1.5831014276559197E-3</v>
      </c>
      <c r="DT36" s="45">
        <f>IF(AND(ISNUMBER(N35),ISNUMBER(N36)),CR36*'Sector weights'!AM23,"")</f>
        <v>1.2795427957584297E-3</v>
      </c>
      <c r="DU36" s="45">
        <f>IF(AND(ISNUMBER(O35),ISNUMBER(O36)),CS36*'Sector weights'!AN23,"")</f>
        <v>4.3030438152355104E-4</v>
      </c>
      <c r="DV36" s="45">
        <f>IF(AND(ISNUMBER(P35),ISNUMBER(P36)),CT36*'Sector weights'!AO23,"")</f>
        <v>7.6067720450975988E-3</v>
      </c>
      <c r="DW36" s="45">
        <f>IF(AND(ISNUMBER(Q35),ISNUMBER(Q36)),CU36*'Sector weights'!AP23,"")</f>
        <v>5.2140158996246497E-3</v>
      </c>
      <c r="DX36" s="45">
        <f>IF(AND(ISNUMBER(R35),ISNUMBER(R36)),CV36*'Sector weights'!AQ23,"")</f>
        <v>4.1809040266202824E-3</v>
      </c>
      <c r="DY36" s="45">
        <f>IF(AND(ISNUMBER(S35),ISNUMBER(S36)),CW36*'Sector weights'!AR23,"")</f>
        <v>8.1548305063951516E-3</v>
      </c>
      <c r="DZ36" s="45">
        <f>IF(AND(ISNUMBER(T35),ISNUMBER(T36)),CX36*'Sector weights'!AS23,"")</f>
        <v>1.8499143492851165E-3</v>
      </c>
      <c r="EA36" s="45">
        <f>IF(AND(ISNUMBER(U35),ISNUMBER(U36)),CY36*'Sector weights'!AT23,"")</f>
        <v>9.7556798096167692E-3</v>
      </c>
      <c r="EB36" s="45">
        <f>IF(AND(ISNUMBER(V35),ISNUMBER(V36)),CZ36*'Sector weights'!AU23,"")</f>
        <v>7.5711286933542845E-3</v>
      </c>
      <c r="EC36" s="45">
        <f>IF(AND(ISNUMBER(W35),ISNUMBER(W36)),DA36*'Sector weights'!AV23,"")</f>
        <v>9.7525734648375804E-3</v>
      </c>
      <c r="ED36" s="45">
        <f>IF(AND(ISNUMBER(X35),ISNUMBER(X36)),DB36*'Sector weights'!AW23,"")</f>
        <v>5.529155181752345E-3</v>
      </c>
      <c r="EE36" s="45">
        <f>IF(AND(ISNUMBER(Y35),ISNUMBER(Y36)),DC36*'Sector weights'!AX23,"")</f>
        <v>3.957376061221895E-3</v>
      </c>
      <c r="EF36" s="45" t="str">
        <f>IF(AND(ISNUMBER(Z35),ISNUMBER(Z36)),DD36*'Sector weights'!AY23,"")</f>
        <v/>
      </c>
      <c r="EG36" s="45" t="str">
        <f>IF(AND(ISNUMBER(AA35),ISNUMBER(AA36)),DE36*'Sector weights'!AZ23,"")</f>
        <v/>
      </c>
      <c r="EH36" s="46">
        <f t="shared" si="14"/>
        <v>0.20867389972584718</v>
      </c>
      <c r="EI36" s="47">
        <f t="shared" si="15"/>
        <v>0.17351451895115683</v>
      </c>
      <c r="EK36" s="39">
        <f t="shared" si="6"/>
        <v>37072</v>
      </c>
      <c r="EL36" s="45">
        <f t="shared" si="16"/>
        <v>0.31778281294235938</v>
      </c>
      <c r="EM36" s="45">
        <f t="shared" si="16"/>
        <v>0.13760815695634085</v>
      </c>
      <c r="EN36" s="45">
        <f t="shared" si="16"/>
        <v>0.11528405187021248</v>
      </c>
      <c r="EO36" s="45">
        <f t="shared" si="16"/>
        <v>5.4393495516195198E-2</v>
      </c>
      <c r="EP36" s="45">
        <f t="shared" si="16"/>
        <v>5.2323575164788102E-3</v>
      </c>
      <c r="EQ36" s="45">
        <f t="shared" si="16"/>
        <v>2.7539538641937963E-2</v>
      </c>
      <c r="ER36" s="45" t="str">
        <f t="shared" si="16"/>
        <v/>
      </c>
      <c r="ES36" s="45">
        <f t="shared" si="16"/>
        <v>5.062744800045196E-3</v>
      </c>
      <c r="ET36" s="45">
        <f t="shared" si="16"/>
        <v>1.3040926423497091E-2</v>
      </c>
      <c r="EU36" s="45">
        <f t="shared" si="16"/>
        <v>3.6262941364621848E-3</v>
      </c>
      <c r="EV36" s="45">
        <f t="shared" si="16"/>
        <v>7.5864850838354772E-3</v>
      </c>
      <c r="EW36" s="45">
        <f t="shared" si="16"/>
        <v>6.1317816815590013E-3</v>
      </c>
      <c r="EX36" s="45">
        <f t="shared" si="16"/>
        <v>2.0620900941079783E-3</v>
      </c>
      <c r="EY36" s="45">
        <f t="shared" si="16"/>
        <v>3.6452915554323125E-2</v>
      </c>
      <c r="EZ36" s="45">
        <f t="shared" si="16"/>
        <v>2.498643053335731E-2</v>
      </c>
      <c r="FA36" s="45">
        <f t="shared" si="16"/>
        <v>2.0035586779722309E-2</v>
      </c>
      <c r="FB36" s="45">
        <f t="shared" si="21"/>
        <v>3.907930276430762E-2</v>
      </c>
      <c r="FC36" s="45">
        <f t="shared" si="8"/>
        <v>8.865096936969635E-3</v>
      </c>
      <c r="FD36" s="45">
        <f t="shared" si="8"/>
        <v>4.6750838616777868E-2</v>
      </c>
      <c r="FE36" s="45">
        <f t="shared" si="8"/>
        <v>3.6282106690396478E-2</v>
      </c>
      <c r="FF36" s="45">
        <f t="shared" si="8"/>
        <v>4.6735952496456783E-2</v>
      </c>
      <c r="FG36" s="45">
        <f t="shared" si="8"/>
        <v>2.6496630335736623E-2</v>
      </c>
      <c r="FH36" s="45">
        <f t="shared" si="8"/>
        <v>1.8964403628920722E-2</v>
      </c>
      <c r="FI36" s="45" t="str">
        <f t="shared" si="8"/>
        <v/>
      </c>
      <c r="FJ36" s="45" t="str">
        <f t="shared" si="8"/>
        <v/>
      </c>
      <c r="FK36" s="46">
        <f t="shared" si="17"/>
        <v>1.0000000000000002</v>
      </c>
      <c r="FL36" s="47">
        <f t="shared" si="18"/>
        <v>0.83151040536989884</v>
      </c>
    </row>
    <row r="37" spans="1:168" x14ac:dyDescent="0.2">
      <c r="A37" t="s">
        <v>721</v>
      </c>
      <c r="B37" s="11">
        <v>37164</v>
      </c>
      <c r="C37" s="2">
        <v>325.8</v>
      </c>
      <c r="D37" s="3">
        <v>32486</v>
      </c>
      <c r="E37" s="9">
        <v>15196</v>
      </c>
      <c r="F37" s="3">
        <v>72171</v>
      </c>
      <c r="G37" s="3">
        <v>2247</v>
      </c>
      <c r="H37" s="2">
        <v>12986</v>
      </c>
      <c r="I37" s="2" t="e">
        <v>#N/A</v>
      </c>
      <c r="J37" s="2">
        <v>983208</v>
      </c>
      <c r="K37" s="2">
        <v>74907.7</v>
      </c>
      <c r="L37" s="9">
        <v>1902.5019</v>
      </c>
      <c r="M37" s="3">
        <v>56114</v>
      </c>
      <c r="N37" s="9">
        <v>508.99099999999999</v>
      </c>
      <c r="O37" s="2">
        <v>2541</v>
      </c>
      <c r="P37" s="2">
        <v>9298.4</v>
      </c>
      <c r="Q37" s="3">
        <v>47687</v>
      </c>
      <c r="R37" s="3">
        <v>65711</v>
      </c>
      <c r="S37" s="2">
        <v>15177.6</v>
      </c>
      <c r="T37" s="2">
        <v>13261.6</v>
      </c>
      <c r="U37" s="3">
        <v>114818</v>
      </c>
      <c r="V37" s="2">
        <v>10461.4</v>
      </c>
      <c r="W37" s="2">
        <v>15717.6</v>
      </c>
      <c r="X37" s="3">
        <v>214650.04974951054</v>
      </c>
      <c r="Y37" s="2">
        <v>40117.1</v>
      </c>
      <c r="Z37" s="3" t="e">
        <v>#N/A</v>
      </c>
      <c r="AA37" s="3" t="e">
        <v>#N/A</v>
      </c>
      <c r="AC37" s="43">
        <f t="shared" si="9"/>
        <v>37164</v>
      </c>
      <c r="AD37" s="45">
        <f t="shared" si="10"/>
        <v>-3.7802717070289482</v>
      </c>
      <c r="AE37" s="45">
        <f t="shared" si="10"/>
        <v>0.78178321027486675</v>
      </c>
      <c r="AF37" s="45">
        <f t="shared" si="10"/>
        <v>-1.8530120326295418</v>
      </c>
      <c r="AG37" s="45">
        <f t="shared" si="10"/>
        <v>-1.7038489825937697</v>
      </c>
      <c r="AH37" s="45">
        <f t="shared" si="10"/>
        <v>-1.7060367454068248</v>
      </c>
      <c r="AI37" s="45">
        <f t="shared" si="10"/>
        <v>0.16970070965751649</v>
      </c>
      <c r="AJ37" s="45" t="str">
        <f t="shared" si="10"/>
        <v/>
      </c>
      <c r="AK37" s="45">
        <f t="shared" si="10"/>
        <v>-2.7867409391543085</v>
      </c>
      <c r="AL37" s="45">
        <f t="shared" si="10"/>
        <v>-4.6692017725378898</v>
      </c>
      <c r="AM37" s="45">
        <f t="shared" si="10"/>
        <v>14.020887287184181</v>
      </c>
      <c r="AN37" s="45">
        <f t="shared" si="10"/>
        <v>-0.96364278150370408</v>
      </c>
      <c r="AO37" s="45">
        <f t="shared" si="10"/>
        <v>4.1266808368741748</v>
      </c>
      <c r="AP37" s="45">
        <f t="shared" si="10"/>
        <v>0.21691973969630851</v>
      </c>
      <c r="AQ37" s="45">
        <f t="shared" si="10"/>
        <v>-1.2929661790620273</v>
      </c>
      <c r="AR37" s="45">
        <f t="shared" si="10"/>
        <v>-2.0619827072764996</v>
      </c>
      <c r="AS37" s="45">
        <f t="shared" si="10"/>
        <v>-4.1498920590466231</v>
      </c>
      <c r="AT37" s="45">
        <f t="shared" si="19"/>
        <v>0.67124777798412971</v>
      </c>
      <c r="AU37" s="45">
        <f t="shared" si="1"/>
        <v>15.439723535197913</v>
      </c>
      <c r="AV37" s="45">
        <f t="shared" si="1"/>
        <v>-5.9547211847192134</v>
      </c>
      <c r="AW37" s="45">
        <f t="shared" si="1"/>
        <v>4.5220206218527625</v>
      </c>
      <c r="AX37" s="45">
        <f t="shared" si="1"/>
        <v>-1.015813437958546</v>
      </c>
      <c r="AY37" s="45">
        <f t="shared" si="1"/>
        <v>-2.6452238305858744</v>
      </c>
      <c r="AZ37" s="45">
        <f t="shared" si="1"/>
        <v>-16.718703939747481</v>
      </c>
      <c r="BA37" s="45" t="str">
        <f t="shared" si="1"/>
        <v/>
      </c>
      <c r="BB37" s="45" t="str">
        <f t="shared" si="1"/>
        <v/>
      </c>
      <c r="BC37" s="32"/>
      <c r="BD37" s="39">
        <f t="shared" si="2"/>
        <v>37164</v>
      </c>
      <c r="BE37" s="44">
        <f>IF(AND(ISNUMBER(C36),ISNUMBER(C37)),INDEX('Country weights'!$B$6:$FB$133,MATCH(Goods!$BD37,'Country weights'!$A$6:$A$133,0),MATCH(Goods!BE$1,'Country weights'!$B$3:$FB$3,0)),"")</f>
        <v>0.2610882135520225</v>
      </c>
      <c r="BF37" s="44">
        <f>IF(AND(ISNUMBER(D36),ISNUMBER(D37)),INDEX('Country weights'!$B$6:$FB$133,MATCH(Goods!$BD37,'Country weights'!$A$6:$A$133,0),MATCH(Goods!BF$1,'Country weights'!$B$3:$FB$3,0)),"")</f>
        <v>8.3699432295816389E-2</v>
      </c>
      <c r="BG37" s="44">
        <f>IF(AND(ISNUMBER(E36),ISNUMBER(E37)),INDEX('Country weights'!$B$6:$FB$133,MATCH(Goods!$BD37,'Country weights'!$A$6:$A$133,0),MATCH(Goods!BG$1,'Country weights'!$B$3:$FB$3,0)),"")</f>
        <v>7.7639628526011584E-2</v>
      </c>
      <c r="BH37" s="44">
        <f>IF(AND(ISNUMBER(F36),ISNUMBER(F37)),INDEX('Country weights'!$B$6:$FB$133,MATCH(Goods!$BD37,'Country weights'!$A$6:$A$133,0),MATCH(Goods!BH$1,'Country weights'!$B$3:$FB$3,0)),"")</f>
        <v>4.9904000321281283E-2</v>
      </c>
      <c r="BI37" s="44">
        <f>IF(AND(ISNUMBER(G36),ISNUMBER(G37)),INDEX('Country weights'!$B$6:$FB$133,MATCH(Goods!$BD37,'Country weights'!$A$6:$A$133,0),MATCH(Goods!BI$1,'Country weights'!$B$3:$FB$3,0)),"")</f>
        <v>3.1337881586670909E-3</v>
      </c>
      <c r="BJ37" s="44">
        <f>IF(AND(ISNUMBER(H36),ISNUMBER(H37)),INDEX('Country weights'!$B$6:$FB$133,MATCH(Goods!$BD37,'Country weights'!$A$6:$A$133,0),MATCH(Goods!BJ$1,'Country weights'!$B$3:$FB$3,0)),"")</f>
        <v>1.4897822038504467E-2</v>
      </c>
      <c r="BK37" s="44" t="str">
        <f>IF(AND(ISNUMBER(I36),ISNUMBER(I37)),INDEX('Country weights'!$B$6:$FB$133,MATCH(Goods!$BD37,'Country weights'!$A$6:$A$133,0),MATCH(Goods!BK$1,'Country weights'!$B$3:$FB$3,0)),"")</f>
        <v/>
      </c>
      <c r="BL37" s="44">
        <f>IF(AND(ISNUMBER(J36),ISNUMBER(J37)),INDEX('Country weights'!$B$6:$FB$133,MATCH(Goods!$BD37,'Country weights'!$A$6:$A$133,0),MATCH(Goods!BL$1,'Country weights'!$B$3:$FB$3,0)),"")</f>
        <v>3.9838874606932407E-3</v>
      </c>
      <c r="BM37" s="44">
        <f>IF(AND(ISNUMBER(K36),ISNUMBER(K37)),INDEX('Country weights'!$B$6:$FB$133,MATCH(Goods!$BD37,'Country weights'!$A$6:$A$133,0),MATCH(Goods!BM$1,'Country weights'!$B$3:$FB$3,0)),"")</f>
        <v>3.4671763239361796E-2</v>
      </c>
      <c r="BN37" s="44">
        <f>IF(AND(ISNUMBER(L36),ISNUMBER(L37)),INDEX('Country weights'!$B$6:$FB$133,MATCH(Goods!$BD37,'Country weights'!$A$6:$A$133,0),MATCH(Goods!BN$1,'Country weights'!$B$3:$FB$3,0)),"")</f>
        <v>1.616145234431816E-3</v>
      </c>
      <c r="BO37" s="44">
        <f>IF(AND(ISNUMBER(M36),ISNUMBER(M37)),INDEX('Country weights'!$B$6:$FB$133,MATCH(Goods!$BD37,'Country weights'!$A$6:$A$133,0),MATCH(Goods!BO$1,'Country weights'!$B$3:$FB$3,0)),"")</f>
        <v>6.4036212814597262E-3</v>
      </c>
      <c r="BP37" s="44">
        <f>IF(AND(ISNUMBER(N36),ISNUMBER(N37)),INDEX('Country weights'!$B$6:$FB$133,MATCH(Goods!$BD37,'Country weights'!$A$6:$A$133,0),MATCH(Goods!BP$1,'Country weights'!$B$3:$FB$3,0)),"")</f>
        <v>6.5373377955852338E-3</v>
      </c>
      <c r="BQ37" s="44">
        <f>IF(AND(ISNUMBER(O36),ISNUMBER(O37)),INDEX('Country weights'!$B$6:$FB$133,MATCH(Goods!$BD37,'Country weights'!$A$6:$A$133,0),MATCH(Goods!BQ$1,'Country weights'!$B$3:$FB$3,0)),"")</f>
        <v>1.8918115890450213E-3</v>
      </c>
      <c r="BR37" s="44">
        <f>IF(AND(ISNUMBER(P36),ISNUMBER(P37)),INDEX('Country weights'!$B$6:$FB$133,MATCH(Goods!$BD37,'Country weights'!$A$6:$A$133,0),MATCH(Goods!BR$1,'Country weights'!$B$3:$FB$3,0)),"")</f>
        <v>1.637220022600747E-2</v>
      </c>
      <c r="BS37" s="44">
        <f>IF(AND(ISNUMBER(Q36),ISNUMBER(Q37)),INDEX('Country weights'!$B$6:$FB$133,MATCH(Goods!$BD37,'Country weights'!$A$6:$A$133,0),MATCH(Goods!BS$1,'Country weights'!$B$3:$FB$3,0)),"")</f>
        <v>1.1788126221426007E-2</v>
      </c>
      <c r="BT37" s="44">
        <f>IF(AND(ISNUMBER(R36),ISNUMBER(R37)),INDEX('Country weights'!$B$6:$FB$133,MATCH(Goods!$BD37,'Country weights'!$A$6:$A$133,0),MATCH(Goods!BT$1,'Country weights'!$B$3:$FB$3,0)),"")</f>
        <v>9.1314824550027124E-3</v>
      </c>
      <c r="BU37" s="44">
        <f>IF(AND(ISNUMBER(S36),ISNUMBER(S37)),INDEX('Country weights'!$B$6:$FB$133,MATCH(Goods!$BD37,'Country weights'!$A$6:$A$133,0),MATCH(Goods!BU$1,'Country weights'!$B$3:$FB$3,0)),"")</f>
        <v>2.4373860347860047E-2</v>
      </c>
      <c r="BV37" s="44">
        <f>IF(AND(ISNUMBER(T36),ISNUMBER(T37)),INDEX('Country weights'!$B$6:$FB$133,MATCH(Goods!$BD37,'Country weights'!$A$6:$A$133,0),MATCH(Goods!BV$1,'Country weights'!$B$3:$FB$3,0)),"")</f>
        <v>1.0843471300897363E-2</v>
      </c>
      <c r="BW37" s="44">
        <f>IF(AND(ISNUMBER(U36),ISNUMBER(U37)),INDEX('Country weights'!$B$6:$FB$133,MATCH(Goods!$BD37,'Country weights'!$A$6:$A$133,0),MATCH(Goods!BW$1,'Country weights'!$B$3:$FB$3,0)),"")</f>
        <v>3.7213424082071581E-2</v>
      </c>
      <c r="BX37" s="44">
        <f>IF(AND(ISNUMBER(V36),ISNUMBER(V37)),INDEX('Country weights'!$B$6:$FB$133,MATCH(Goods!$BD37,'Country weights'!$A$6:$A$133,0),MATCH(Goods!BX$1,'Country weights'!$B$3:$FB$3,0)),"")</f>
        <v>3.1633798043391927E-2</v>
      </c>
      <c r="BY37" s="44">
        <f>IF(AND(ISNUMBER(W36),ISNUMBER(W37)),INDEX('Country weights'!$B$6:$FB$133,MATCH(Goods!$BD37,'Country weights'!$A$6:$A$133,0),MATCH(Goods!BY$1,'Country weights'!$B$3:$FB$3,0)),"")</f>
        <v>2.7794170114382878E-2</v>
      </c>
      <c r="BZ37" s="44">
        <f>IF(AND(ISNUMBER(X36),ISNUMBER(X37)),INDEX('Country weights'!$B$6:$FB$133,MATCH(Goods!$BD37,'Country weights'!$A$6:$A$133,0),MATCH(Goods!BZ$1,'Country weights'!$B$3:$FB$3,0)),"")</f>
        <v>2.4511096538702429E-2</v>
      </c>
      <c r="CA37" s="44">
        <f>IF(AND(ISNUMBER(Y36),ISNUMBER(Y37)),INDEX('Country weights'!$B$6:$FB$133,MATCH(Goods!$BD37,'Country weights'!$A$6:$A$133,0),MATCH(Goods!CA$1,'Country weights'!$B$3:$FB$3,0)),"")</f>
        <v>1.3038505839537657E-2</v>
      </c>
      <c r="CB37" s="44" t="str">
        <f>IF(AND(ISNUMBER(Z36),ISNUMBER(Z37)),INDEX('Country weights'!$B$6:$FB$133,MATCH(Goods!$BD37,'Country weights'!$A$6:$A$133,0),MATCH(Goods!CB$1,'Country weights'!$B$3:$FB$3,0)),"")</f>
        <v/>
      </c>
      <c r="CC37" s="44" t="str">
        <f>IF(AND(ISNUMBER(AA36),ISNUMBER(AA37)),INDEX('Country weights'!$B$6:$FB$133,MATCH(Goods!$BD37,'Country weights'!$A$6:$A$133,0),MATCH(Goods!CC$1,'Country weights'!$B$3:$FB$3,0)),"")</f>
        <v/>
      </c>
      <c r="CD37" s="46">
        <f t="shared" si="11"/>
        <v>0.75216758666216033</v>
      </c>
      <c r="CF37" s="39">
        <f t="shared" si="3"/>
        <v>37164</v>
      </c>
      <c r="CG37" s="45">
        <f t="shared" si="12"/>
        <v>0.34711441729446862</v>
      </c>
      <c r="CH37" s="45">
        <f t="shared" si="12"/>
        <v>0.11127763782968009</v>
      </c>
      <c r="CI37" s="45">
        <f t="shared" si="12"/>
        <v>0.10322118355371752</v>
      </c>
      <c r="CJ37" s="45">
        <f t="shared" si="12"/>
        <v>6.6346916839020748E-2</v>
      </c>
      <c r="CK37" s="45">
        <f t="shared" si="12"/>
        <v>4.1663429988703397E-3</v>
      </c>
      <c r="CL37" s="45">
        <f t="shared" si="12"/>
        <v>1.9806519587762954E-2</v>
      </c>
      <c r="CM37" s="45" t="str">
        <f t="shared" si="12"/>
        <v/>
      </c>
      <c r="CN37" s="45">
        <f t="shared" si="12"/>
        <v>5.2965423282492798E-3</v>
      </c>
      <c r="CO37" s="45">
        <f t="shared" si="12"/>
        <v>4.6095795477204979E-2</v>
      </c>
      <c r="CP37" s="45">
        <f t="shared" si="12"/>
        <v>2.1486504644578834E-3</v>
      </c>
      <c r="CQ37" s="45">
        <f t="shared" si="12"/>
        <v>8.5135565464561063E-3</v>
      </c>
      <c r="CR37" s="45">
        <f t="shared" si="12"/>
        <v>8.6913314419669492E-3</v>
      </c>
      <c r="CS37" s="45">
        <f t="shared" si="12"/>
        <v>2.5151463883736026E-3</v>
      </c>
      <c r="CT37" s="45">
        <f t="shared" si="12"/>
        <v>2.1766692046198372E-2</v>
      </c>
      <c r="CU37" s="45">
        <f t="shared" si="12"/>
        <v>1.5672207139019807E-2</v>
      </c>
      <c r="CV37" s="45">
        <f t="shared" si="12"/>
        <v>1.2140223291892743E-2</v>
      </c>
      <c r="CW37" s="45">
        <f t="shared" si="20"/>
        <v>3.2404826770084792E-2</v>
      </c>
      <c r="CX37" s="45">
        <f t="shared" si="5"/>
        <v>1.441629697048852E-2</v>
      </c>
      <c r="CY37" s="45">
        <f t="shared" si="5"/>
        <v>4.9474910567751128E-2</v>
      </c>
      <c r="CZ37" s="45">
        <f t="shared" si="5"/>
        <v>4.2056848240125504E-2</v>
      </c>
      <c r="DA37" s="45">
        <f t="shared" si="5"/>
        <v>3.6952097653826128E-2</v>
      </c>
      <c r="DB37" s="45">
        <f t="shared" si="5"/>
        <v>3.2587281043940687E-2</v>
      </c>
      <c r="DC37" s="45">
        <f t="shared" si="5"/>
        <v>1.7334575526443106E-2</v>
      </c>
      <c r="DD37" s="45" t="str">
        <f t="shared" si="5"/>
        <v/>
      </c>
      <c r="DE37" s="45" t="str">
        <f t="shared" si="5"/>
        <v/>
      </c>
      <c r="DF37" s="46">
        <f t="shared" si="13"/>
        <v>1</v>
      </c>
      <c r="DG37" s="47">
        <f>SUMPRODUCT(AD37:BB37,CG37:DE37,'Sector weights'!B24:Z24)</f>
        <v>-1.6574822099026307</v>
      </c>
      <c r="DI37" s="45">
        <f>IF(AND(ISNUMBER(C36),ISNUMBER(C37)),CG37*'Sector weights'!AB24,"")</f>
        <v>6.9080135004059642E-2</v>
      </c>
      <c r="DJ37" s="45">
        <f>IF(AND(ISNUMBER(D36),ISNUMBER(D37)),CH37*'Sector weights'!AC24,"")</f>
        <v>2.9048618219970099E-2</v>
      </c>
      <c r="DK37" s="45">
        <f>IF(AND(ISNUMBER(E36),ISNUMBER(E37)),CI37*'Sector weights'!AD24,"")</f>
        <v>2.4916484715560971E-2</v>
      </c>
      <c r="DL37" s="45">
        <f>IF(AND(ISNUMBER(F36),ISNUMBER(F37)),CJ37*'Sector weights'!AE24,"")</f>
        <v>1.11766050892614E-2</v>
      </c>
      <c r="DM37" s="45">
        <f>IF(AND(ISNUMBER(G36),ISNUMBER(G37)),CK37*'Sector weights'!AF24,"")</f>
        <v>1.0730351617189719E-3</v>
      </c>
      <c r="DN37" s="45">
        <f>IF(AND(ISNUMBER(H36),ISNUMBER(H37)),CL37*'Sector weights'!AG24,"")</f>
        <v>5.660003525454281E-3</v>
      </c>
      <c r="DO37" s="45" t="str">
        <f>IF(AND(ISNUMBER(I36),ISNUMBER(I37)),CM37*'Sector weights'!AH24,"")</f>
        <v/>
      </c>
      <c r="DP37" s="45">
        <f>IF(AND(ISNUMBER(J36),ISNUMBER(J37)),CN37*'Sector weights'!AI24,"")</f>
        <v>1.1271102509623073E-3</v>
      </c>
      <c r="DQ37" s="45">
        <f>IF(AND(ISNUMBER(K36),ISNUMBER(K37)),CO37*'Sector weights'!AJ24,"")</f>
        <v>2.9913990572100675E-3</v>
      </c>
      <c r="DR37" s="45">
        <f>IF(AND(ISNUMBER(L36),ISNUMBER(L37)),CP37*'Sector weights'!AK24,"")</f>
        <v>7.6365066307773014E-4</v>
      </c>
      <c r="DS37" s="45">
        <f>IF(AND(ISNUMBER(M36),ISNUMBER(M37)),CQ37*'Sector weights'!AL24,"")</f>
        <v>1.6148331495100814E-3</v>
      </c>
      <c r="DT37" s="45">
        <f>IF(AND(ISNUMBER(N36),ISNUMBER(N37)),CR37*'Sector weights'!AM24,"")</f>
        <v>1.2579342295966226E-3</v>
      </c>
      <c r="DU37" s="45">
        <f>IF(AND(ISNUMBER(O36),ISNUMBER(O37)),CS37*'Sector weights'!AN24,"")</f>
        <v>4.1513332949616704E-4</v>
      </c>
      <c r="DV37" s="45">
        <f>IF(AND(ISNUMBER(P36),ISNUMBER(P37)),CT37*'Sector weights'!AO24,"")</f>
        <v>7.7588342602818248E-3</v>
      </c>
      <c r="DW37" s="45">
        <f>IF(AND(ISNUMBER(Q36),ISNUMBER(Q37)),CU37*'Sector weights'!AP24,"")</f>
        <v>5.1948006603720551E-3</v>
      </c>
      <c r="DX37" s="45">
        <f>IF(AND(ISNUMBER(R36),ISNUMBER(R37)),CV37*'Sector weights'!AQ24,"")</f>
        <v>4.1599905432575706E-3</v>
      </c>
      <c r="DY37" s="45">
        <f>IF(AND(ISNUMBER(S36),ISNUMBER(S37)),CW37*'Sector weights'!AR24,"")</f>
        <v>8.4292022001157072E-3</v>
      </c>
      <c r="DZ37" s="45">
        <f>IF(AND(ISNUMBER(T36),ISNUMBER(T37)),CX37*'Sector weights'!AS24,"")</f>
        <v>1.8363674040088116E-3</v>
      </c>
      <c r="EA37" s="45">
        <f>IF(AND(ISNUMBER(U36),ISNUMBER(U37)),CY37*'Sector weights'!AT24,"")</f>
        <v>1.0235806778682762E-2</v>
      </c>
      <c r="EB37" s="45">
        <f>IF(AND(ISNUMBER(V36),ISNUMBER(V37)),CZ37*'Sector weights'!AU24,"")</f>
        <v>8.1052757960747828E-3</v>
      </c>
      <c r="EC37" s="45">
        <f>IF(AND(ISNUMBER(W36),ISNUMBER(W37)),DA37*'Sector weights'!AV24,"")</f>
        <v>1.0045052932587256E-2</v>
      </c>
      <c r="ED37" s="45">
        <f>IF(AND(ISNUMBER(X36),ISNUMBER(X37)),DB37*'Sector weights'!AW24,"")</f>
        <v>5.7502114860426877E-3</v>
      </c>
      <c r="EE37" s="45">
        <f>IF(AND(ISNUMBER(Y36),ISNUMBER(Y37)),DC37*'Sector weights'!AX24,"")</f>
        <v>4.2471825669354139E-3</v>
      </c>
      <c r="EF37" s="45" t="str">
        <f>IF(AND(ISNUMBER(Z36),ISNUMBER(Z37)),DD37*'Sector weights'!AY24,"")</f>
        <v/>
      </c>
      <c r="EG37" s="45" t="str">
        <f>IF(AND(ISNUMBER(AA36),ISNUMBER(AA37)),DE37*'Sector weights'!AZ24,"")</f>
        <v/>
      </c>
      <c r="EH37" s="46">
        <f t="shared" si="14"/>
        <v>0.21488766702423726</v>
      </c>
      <c r="EI37" s="47">
        <f t="shared" si="15"/>
        <v>-0.43190916882568736</v>
      </c>
      <c r="EK37" s="39">
        <f t="shared" si="6"/>
        <v>37164</v>
      </c>
      <c r="EL37" s="45">
        <f t="shared" si="16"/>
        <v>0.3214709152957953</v>
      </c>
      <c r="EM37" s="45">
        <f t="shared" si="16"/>
        <v>0.1351804811427065</v>
      </c>
      <c r="EN37" s="45">
        <f t="shared" si="16"/>
        <v>0.11595120865056734</v>
      </c>
      <c r="EO37" s="45">
        <f t="shared" si="16"/>
        <v>5.2011384571459776E-2</v>
      </c>
      <c r="EP37" s="45">
        <f t="shared" si="16"/>
        <v>4.9934702003998389E-3</v>
      </c>
      <c r="EQ37" s="45">
        <f t="shared" si="16"/>
        <v>2.6339359553919337E-2</v>
      </c>
      <c r="ER37" s="45" t="str">
        <f t="shared" si="16"/>
        <v/>
      </c>
      <c r="ES37" s="45">
        <f t="shared" si="16"/>
        <v>5.2451137218367224E-3</v>
      </c>
      <c r="ET37" s="45">
        <f t="shared" si="16"/>
        <v>1.3920757289773482E-2</v>
      </c>
      <c r="EU37" s="45">
        <f t="shared" si="16"/>
        <v>3.553720293271171E-3</v>
      </c>
      <c r="EV37" s="45">
        <f t="shared" si="16"/>
        <v>7.5147781716479048E-3</v>
      </c>
      <c r="EW37" s="45">
        <f t="shared" si="16"/>
        <v>5.8539154294729246E-3</v>
      </c>
      <c r="EX37" s="45">
        <f t="shared" si="16"/>
        <v>1.9318620526013902E-3</v>
      </c>
      <c r="EY37" s="45">
        <f t="shared" si="16"/>
        <v>3.6106466079352535E-2</v>
      </c>
      <c r="EZ37" s="45">
        <f t="shared" si="16"/>
        <v>2.417449420113129E-2</v>
      </c>
      <c r="FA37" s="45">
        <f t="shared" si="16"/>
        <v>1.9358907846434778E-2</v>
      </c>
      <c r="FB37" s="45">
        <f t="shared" si="21"/>
        <v>3.9226086433173359E-2</v>
      </c>
      <c r="FC37" s="45">
        <f t="shared" si="8"/>
        <v>8.5457086925406801E-3</v>
      </c>
      <c r="FD37" s="45">
        <f t="shared" si="8"/>
        <v>4.7633291013989471E-2</v>
      </c>
      <c r="FE37" s="45">
        <f t="shared" si="8"/>
        <v>3.7718664399481731E-2</v>
      </c>
      <c r="FF37" s="45">
        <f t="shared" si="8"/>
        <v>4.6745600022984432E-2</v>
      </c>
      <c r="FG37" s="45">
        <f t="shared" si="8"/>
        <v>2.6759150795723049E-2</v>
      </c>
      <c r="FH37" s="45">
        <f t="shared" si="8"/>
        <v>1.9764664141736773E-2</v>
      </c>
      <c r="FI37" s="45" t="str">
        <f t="shared" si="8"/>
        <v/>
      </c>
      <c r="FJ37" s="45" t="str">
        <f t="shared" si="8"/>
        <v/>
      </c>
      <c r="FK37" s="46">
        <f t="shared" si="17"/>
        <v>0.99999999999999967</v>
      </c>
      <c r="FL37" s="47">
        <f t="shared" si="18"/>
        <v>-2.0099300011339052</v>
      </c>
    </row>
    <row r="38" spans="1:168" x14ac:dyDescent="0.2">
      <c r="A38" t="s">
        <v>722</v>
      </c>
      <c r="B38" s="11">
        <v>37256</v>
      </c>
      <c r="C38" s="2">
        <v>317.39999999999998</v>
      </c>
      <c r="D38" s="3">
        <v>31509</v>
      </c>
      <c r="E38" s="9">
        <v>13674.8</v>
      </c>
      <c r="F38" s="3">
        <v>71480</v>
      </c>
      <c r="G38" s="3">
        <v>2285</v>
      </c>
      <c r="H38" s="2">
        <v>12248</v>
      </c>
      <c r="I38" s="2" t="e">
        <v>#N/A</v>
      </c>
      <c r="J38" s="2">
        <v>999913.7</v>
      </c>
      <c r="K38" s="2">
        <v>78755.600000000006</v>
      </c>
      <c r="L38" s="9">
        <v>1506.6881000000001</v>
      </c>
      <c r="M38" s="3">
        <v>56269</v>
      </c>
      <c r="N38" s="9">
        <v>524.15300000000002</v>
      </c>
      <c r="O38" s="2">
        <v>2595.1</v>
      </c>
      <c r="P38" s="2">
        <v>9281.5</v>
      </c>
      <c r="Q38" s="3">
        <v>47737</v>
      </c>
      <c r="R38" s="3">
        <v>65636</v>
      </c>
      <c r="S38" s="2">
        <v>14407.9</v>
      </c>
      <c r="T38" s="2">
        <v>13472.5</v>
      </c>
      <c r="U38" s="3">
        <v>118625</v>
      </c>
      <c r="V38" s="2">
        <v>10736.3</v>
      </c>
      <c r="W38" s="2">
        <v>15916.8</v>
      </c>
      <c r="X38" s="3">
        <v>201562.28710669099</v>
      </c>
      <c r="Y38" s="2">
        <v>43581.1</v>
      </c>
      <c r="Z38" s="3" t="e">
        <v>#N/A</v>
      </c>
      <c r="AA38" s="3" t="e">
        <v>#N/A</v>
      </c>
      <c r="AC38" s="43">
        <f t="shared" si="9"/>
        <v>37256</v>
      </c>
      <c r="AD38" s="45">
        <f t="shared" si="10"/>
        <v>-2.5782688766114337</v>
      </c>
      <c r="AE38" s="45">
        <f t="shared" si="10"/>
        <v>-3.007449362802439</v>
      </c>
      <c r="AF38" s="45">
        <f t="shared" si="10"/>
        <v>-10.010529086601739</v>
      </c>
      <c r="AG38" s="45">
        <f t="shared" si="10"/>
        <v>-0.95744828255116543</v>
      </c>
      <c r="AH38" s="45">
        <f t="shared" si="10"/>
        <v>1.6911437472185042</v>
      </c>
      <c r="AI38" s="45">
        <f t="shared" si="10"/>
        <v>-5.6830432773756323</v>
      </c>
      <c r="AJ38" s="45" t="str">
        <f t="shared" si="10"/>
        <v/>
      </c>
      <c r="AK38" s="45">
        <f t="shared" si="10"/>
        <v>1.6991013091838036</v>
      </c>
      <c r="AL38" s="45">
        <f t="shared" si="10"/>
        <v>5.1368550896636833</v>
      </c>
      <c r="AM38" s="45">
        <f t="shared" si="10"/>
        <v>-20.804909577225651</v>
      </c>
      <c r="AN38" s="45">
        <f t="shared" si="10"/>
        <v>0.27622340235948784</v>
      </c>
      <c r="AO38" s="45">
        <f t="shared" si="10"/>
        <v>2.9788345962895368</v>
      </c>
      <c r="AP38" s="45">
        <f t="shared" si="10"/>
        <v>2.1290830381739401</v>
      </c>
      <c r="AQ38" s="45">
        <f t="shared" si="10"/>
        <v>-0.1817516992170698</v>
      </c>
      <c r="AR38" s="45">
        <f t="shared" si="10"/>
        <v>0.10485037850986867</v>
      </c>
      <c r="AS38" s="45">
        <f t="shared" si="10"/>
        <v>-0.11413614158969354</v>
      </c>
      <c r="AT38" s="45">
        <f t="shared" si="19"/>
        <v>-5.0712892683955406</v>
      </c>
      <c r="AU38" s="45">
        <f t="shared" si="1"/>
        <v>1.5903058454485031</v>
      </c>
      <c r="AV38" s="45">
        <f t="shared" si="1"/>
        <v>3.3156822101064298</v>
      </c>
      <c r="AW38" s="45">
        <f t="shared" si="1"/>
        <v>2.6277553673504483</v>
      </c>
      <c r="AX38" s="45">
        <f t="shared" si="1"/>
        <v>1.2673690639792179</v>
      </c>
      <c r="AY38" s="45">
        <f t="shared" si="1"/>
        <v>-6.0972558161959567</v>
      </c>
      <c r="AZ38" s="45">
        <f t="shared" si="1"/>
        <v>8.6347218517789148</v>
      </c>
      <c r="BA38" s="45" t="str">
        <f t="shared" si="1"/>
        <v/>
      </c>
      <c r="BB38" s="45" t="str">
        <f t="shared" si="1"/>
        <v/>
      </c>
      <c r="BC38" s="32"/>
      <c r="BD38" s="39">
        <f t="shared" si="2"/>
        <v>37256</v>
      </c>
      <c r="BE38" s="44">
        <f>IF(AND(ISNUMBER(C37),ISNUMBER(C38)),INDEX('Country weights'!$B$6:$FB$133,MATCH(Goods!$BD38,'Country weights'!$A$6:$A$133,0),MATCH(Goods!BE$1,'Country weights'!$B$3:$FB$3,0)),"")</f>
        <v>0.2610882135520225</v>
      </c>
      <c r="BF38" s="44">
        <f>IF(AND(ISNUMBER(D37),ISNUMBER(D38)),INDEX('Country weights'!$B$6:$FB$133,MATCH(Goods!$BD38,'Country weights'!$A$6:$A$133,0),MATCH(Goods!BF$1,'Country weights'!$B$3:$FB$3,0)),"")</f>
        <v>8.3699432295816389E-2</v>
      </c>
      <c r="BG38" s="44">
        <f>IF(AND(ISNUMBER(E37),ISNUMBER(E38)),INDEX('Country weights'!$B$6:$FB$133,MATCH(Goods!$BD38,'Country weights'!$A$6:$A$133,0),MATCH(Goods!BG$1,'Country weights'!$B$3:$FB$3,0)),"")</f>
        <v>7.7639628526011584E-2</v>
      </c>
      <c r="BH38" s="44">
        <f>IF(AND(ISNUMBER(F37),ISNUMBER(F38)),INDEX('Country weights'!$B$6:$FB$133,MATCH(Goods!$BD38,'Country weights'!$A$6:$A$133,0),MATCH(Goods!BH$1,'Country weights'!$B$3:$FB$3,0)),"")</f>
        <v>4.9904000321281283E-2</v>
      </c>
      <c r="BI38" s="44">
        <f>IF(AND(ISNUMBER(G37),ISNUMBER(G38)),INDEX('Country weights'!$B$6:$FB$133,MATCH(Goods!$BD38,'Country weights'!$A$6:$A$133,0),MATCH(Goods!BI$1,'Country weights'!$B$3:$FB$3,0)),"")</f>
        <v>3.1337881586670909E-3</v>
      </c>
      <c r="BJ38" s="44">
        <f>IF(AND(ISNUMBER(H37),ISNUMBER(H38)),INDEX('Country weights'!$B$6:$FB$133,MATCH(Goods!$BD38,'Country weights'!$A$6:$A$133,0),MATCH(Goods!BJ$1,'Country weights'!$B$3:$FB$3,0)),"")</f>
        <v>1.4897822038504467E-2</v>
      </c>
      <c r="BK38" s="44" t="str">
        <f>IF(AND(ISNUMBER(I37),ISNUMBER(I38)),INDEX('Country weights'!$B$6:$FB$133,MATCH(Goods!$BD38,'Country weights'!$A$6:$A$133,0),MATCH(Goods!BK$1,'Country weights'!$B$3:$FB$3,0)),"")</f>
        <v/>
      </c>
      <c r="BL38" s="44">
        <f>IF(AND(ISNUMBER(J37),ISNUMBER(J38)),INDEX('Country weights'!$B$6:$FB$133,MATCH(Goods!$BD38,'Country weights'!$A$6:$A$133,0),MATCH(Goods!BL$1,'Country weights'!$B$3:$FB$3,0)),"")</f>
        <v>3.9838874606932407E-3</v>
      </c>
      <c r="BM38" s="44">
        <f>IF(AND(ISNUMBER(K37),ISNUMBER(K38)),INDEX('Country weights'!$B$6:$FB$133,MATCH(Goods!$BD38,'Country weights'!$A$6:$A$133,0),MATCH(Goods!BM$1,'Country weights'!$B$3:$FB$3,0)),"")</f>
        <v>3.4671763239361796E-2</v>
      </c>
      <c r="BN38" s="44">
        <f>IF(AND(ISNUMBER(L37),ISNUMBER(L38)),INDEX('Country weights'!$B$6:$FB$133,MATCH(Goods!$BD38,'Country weights'!$A$6:$A$133,0),MATCH(Goods!BN$1,'Country weights'!$B$3:$FB$3,0)),"")</f>
        <v>1.616145234431816E-3</v>
      </c>
      <c r="BO38" s="44">
        <f>IF(AND(ISNUMBER(M37),ISNUMBER(M38)),INDEX('Country weights'!$B$6:$FB$133,MATCH(Goods!$BD38,'Country weights'!$A$6:$A$133,0),MATCH(Goods!BO$1,'Country weights'!$B$3:$FB$3,0)),"")</f>
        <v>6.4036212814597262E-3</v>
      </c>
      <c r="BP38" s="44">
        <f>IF(AND(ISNUMBER(N37),ISNUMBER(N38)),INDEX('Country weights'!$B$6:$FB$133,MATCH(Goods!$BD38,'Country weights'!$A$6:$A$133,0),MATCH(Goods!BP$1,'Country weights'!$B$3:$FB$3,0)),"")</f>
        <v>6.5373377955852338E-3</v>
      </c>
      <c r="BQ38" s="44">
        <f>IF(AND(ISNUMBER(O37),ISNUMBER(O38)),INDEX('Country weights'!$B$6:$FB$133,MATCH(Goods!$BD38,'Country weights'!$A$6:$A$133,0),MATCH(Goods!BQ$1,'Country weights'!$B$3:$FB$3,0)),"")</f>
        <v>1.8918115890450213E-3</v>
      </c>
      <c r="BR38" s="44">
        <f>IF(AND(ISNUMBER(P37),ISNUMBER(P38)),INDEX('Country weights'!$B$6:$FB$133,MATCH(Goods!$BD38,'Country weights'!$A$6:$A$133,0),MATCH(Goods!BR$1,'Country weights'!$B$3:$FB$3,0)),"")</f>
        <v>1.637220022600747E-2</v>
      </c>
      <c r="BS38" s="44">
        <f>IF(AND(ISNUMBER(Q37),ISNUMBER(Q38)),INDEX('Country weights'!$B$6:$FB$133,MATCH(Goods!$BD38,'Country weights'!$A$6:$A$133,0),MATCH(Goods!BS$1,'Country weights'!$B$3:$FB$3,0)),"")</f>
        <v>1.1788126221426007E-2</v>
      </c>
      <c r="BT38" s="44">
        <f>IF(AND(ISNUMBER(R37),ISNUMBER(R38)),INDEX('Country weights'!$B$6:$FB$133,MATCH(Goods!$BD38,'Country weights'!$A$6:$A$133,0),MATCH(Goods!BT$1,'Country weights'!$B$3:$FB$3,0)),"")</f>
        <v>9.1314824550027124E-3</v>
      </c>
      <c r="BU38" s="44">
        <f>IF(AND(ISNUMBER(S37),ISNUMBER(S38)),INDEX('Country weights'!$B$6:$FB$133,MATCH(Goods!$BD38,'Country weights'!$A$6:$A$133,0),MATCH(Goods!BU$1,'Country weights'!$B$3:$FB$3,0)),"")</f>
        <v>2.4373860347860047E-2</v>
      </c>
      <c r="BV38" s="44">
        <f>IF(AND(ISNUMBER(T37),ISNUMBER(T38)),INDEX('Country weights'!$B$6:$FB$133,MATCH(Goods!$BD38,'Country weights'!$A$6:$A$133,0),MATCH(Goods!BV$1,'Country weights'!$B$3:$FB$3,0)),"")</f>
        <v>1.0843471300897363E-2</v>
      </c>
      <c r="BW38" s="44">
        <f>IF(AND(ISNUMBER(U37),ISNUMBER(U38)),INDEX('Country weights'!$B$6:$FB$133,MATCH(Goods!$BD38,'Country weights'!$A$6:$A$133,0),MATCH(Goods!BW$1,'Country weights'!$B$3:$FB$3,0)),"")</f>
        <v>3.7213424082071581E-2</v>
      </c>
      <c r="BX38" s="44">
        <f>IF(AND(ISNUMBER(V37),ISNUMBER(V38)),INDEX('Country weights'!$B$6:$FB$133,MATCH(Goods!$BD38,'Country weights'!$A$6:$A$133,0),MATCH(Goods!BX$1,'Country weights'!$B$3:$FB$3,0)),"")</f>
        <v>3.1633798043391927E-2</v>
      </c>
      <c r="BY38" s="44">
        <f>IF(AND(ISNUMBER(W37),ISNUMBER(W38)),INDEX('Country weights'!$B$6:$FB$133,MATCH(Goods!$BD38,'Country weights'!$A$6:$A$133,0),MATCH(Goods!BY$1,'Country weights'!$B$3:$FB$3,0)),"")</f>
        <v>2.7794170114382878E-2</v>
      </c>
      <c r="BZ38" s="44">
        <f>IF(AND(ISNUMBER(X37),ISNUMBER(X38)),INDEX('Country weights'!$B$6:$FB$133,MATCH(Goods!$BD38,'Country weights'!$A$6:$A$133,0),MATCH(Goods!BZ$1,'Country weights'!$B$3:$FB$3,0)),"")</f>
        <v>2.4511096538702429E-2</v>
      </c>
      <c r="CA38" s="44">
        <f>IF(AND(ISNUMBER(Y37),ISNUMBER(Y38)),INDEX('Country weights'!$B$6:$FB$133,MATCH(Goods!$BD38,'Country weights'!$A$6:$A$133,0),MATCH(Goods!CA$1,'Country weights'!$B$3:$FB$3,0)),"")</f>
        <v>1.3038505839537657E-2</v>
      </c>
      <c r="CB38" s="44" t="str">
        <f>IF(AND(ISNUMBER(Z37),ISNUMBER(Z38)),INDEX('Country weights'!$B$6:$FB$133,MATCH(Goods!$BD38,'Country weights'!$A$6:$A$133,0),MATCH(Goods!CB$1,'Country weights'!$B$3:$FB$3,0)),"")</f>
        <v/>
      </c>
      <c r="CC38" s="44" t="str">
        <f>IF(AND(ISNUMBER(AA37),ISNUMBER(AA38)),INDEX('Country weights'!$B$6:$FB$133,MATCH(Goods!$BD38,'Country weights'!$A$6:$A$133,0),MATCH(Goods!CC$1,'Country weights'!$B$3:$FB$3,0)),"")</f>
        <v/>
      </c>
      <c r="CD38" s="46">
        <f t="shared" si="11"/>
        <v>0.75216758666216033</v>
      </c>
      <c r="CF38" s="39">
        <f t="shared" si="3"/>
        <v>37256</v>
      </c>
      <c r="CG38" s="45">
        <f t="shared" si="12"/>
        <v>0.34711441729446862</v>
      </c>
      <c r="CH38" s="45">
        <f t="shared" si="12"/>
        <v>0.11127763782968009</v>
      </c>
      <c r="CI38" s="45">
        <f t="shared" si="12"/>
        <v>0.10322118355371752</v>
      </c>
      <c r="CJ38" s="45">
        <f t="shared" si="12"/>
        <v>6.6346916839020748E-2</v>
      </c>
      <c r="CK38" s="45">
        <f t="shared" si="12"/>
        <v>4.1663429988703397E-3</v>
      </c>
      <c r="CL38" s="45">
        <f t="shared" si="12"/>
        <v>1.9806519587762954E-2</v>
      </c>
      <c r="CM38" s="45" t="str">
        <f t="shared" si="12"/>
        <v/>
      </c>
      <c r="CN38" s="45">
        <f t="shared" si="12"/>
        <v>5.2965423282492798E-3</v>
      </c>
      <c r="CO38" s="45">
        <f t="shared" si="12"/>
        <v>4.6095795477204979E-2</v>
      </c>
      <c r="CP38" s="45">
        <f t="shared" si="12"/>
        <v>2.1486504644578834E-3</v>
      </c>
      <c r="CQ38" s="45">
        <f t="shared" si="12"/>
        <v>8.5135565464561063E-3</v>
      </c>
      <c r="CR38" s="45">
        <f t="shared" si="12"/>
        <v>8.6913314419669492E-3</v>
      </c>
      <c r="CS38" s="45">
        <f t="shared" si="12"/>
        <v>2.5151463883736026E-3</v>
      </c>
      <c r="CT38" s="45">
        <f t="shared" si="12"/>
        <v>2.1766692046198372E-2</v>
      </c>
      <c r="CU38" s="45">
        <f t="shared" si="12"/>
        <v>1.5672207139019807E-2</v>
      </c>
      <c r="CV38" s="45">
        <f t="shared" si="12"/>
        <v>1.2140223291892743E-2</v>
      </c>
      <c r="CW38" s="45">
        <f t="shared" si="20"/>
        <v>3.2404826770084792E-2</v>
      </c>
      <c r="CX38" s="45">
        <f t="shared" si="5"/>
        <v>1.441629697048852E-2</v>
      </c>
      <c r="CY38" s="45">
        <f t="shared" si="5"/>
        <v>4.9474910567751128E-2</v>
      </c>
      <c r="CZ38" s="45">
        <f t="shared" si="5"/>
        <v>4.2056848240125504E-2</v>
      </c>
      <c r="DA38" s="45">
        <f t="shared" si="5"/>
        <v>3.6952097653826128E-2</v>
      </c>
      <c r="DB38" s="45">
        <f t="shared" si="5"/>
        <v>3.2587281043940687E-2</v>
      </c>
      <c r="DC38" s="45">
        <f t="shared" si="5"/>
        <v>1.7334575526443106E-2</v>
      </c>
      <c r="DD38" s="45" t="str">
        <f t="shared" si="5"/>
        <v/>
      </c>
      <c r="DE38" s="45" t="str">
        <f t="shared" si="5"/>
        <v/>
      </c>
      <c r="DF38" s="46">
        <f t="shared" si="13"/>
        <v>1</v>
      </c>
      <c r="DG38" s="47">
        <f>SUMPRODUCT(AD38:BB38,CG38:DE38,'Sector weights'!B25:Z25)</f>
        <v>-1.5399983794051737</v>
      </c>
      <c r="DI38" s="45">
        <f>IF(AND(ISNUMBER(C37),ISNUMBER(C38)),CG38*'Sector weights'!AB25,"")</f>
        <v>6.8052640001527193E-2</v>
      </c>
      <c r="DJ38" s="45">
        <f>IF(AND(ISNUMBER(D37),ISNUMBER(D38)),CH38*'Sector weights'!AC25,"")</f>
        <v>2.9674402135387062E-2</v>
      </c>
      <c r="DK38" s="45">
        <f>IF(AND(ISNUMBER(E37),ISNUMBER(E38)),CI38*'Sector weights'!AD25,"")</f>
        <v>2.5204256634807482E-2</v>
      </c>
      <c r="DL38" s="45">
        <f>IF(AND(ISNUMBER(F37),ISNUMBER(F38)),CJ38*'Sector weights'!AE25,"")</f>
        <v>1.1243204367340007E-2</v>
      </c>
      <c r="DM38" s="45">
        <f>IF(AND(ISNUMBER(G37),ISNUMBER(G38)),CK38*'Sector weights'!AF25,"")</f>
        <v>1.0284271908669288E-3</v>
      </c>
      <c r="DN38" s="45">
        <f>IF(AND(ISNUMBER(H37),ISNUMBER(H38)),CL38*'Sector weights'!AG25,"")</f>
        <v>5.6964799647122987E-3</v>
      </c>
      <c r="DO38" s="45" t="str">
        <f>IF(AND(ISNUMBER(I37),ISNUMBER(I38)),CM38*'Sector weights'!AH25,"")</f>
        <v/>
      </c>
      <c r="DP38" s="45">
        <f>IF(AND(ISNUMBER(J37),ISNUMBER(J38)),CN38*'Sector weights'!AI25,"")</f>
        <v>1.1047076480414939E-3</v>
      </c>
      <c r="DQ38" s="45">
        <f>IF(AND(ISNUMBER(K37),ISNUMBER(K38)),CO38*'Sector weights'!AJ25,"")</f>
        <v>2.958199360081867E-3</v>
      </c>
      <c r="DR38" s="45">
        <f>IF(AND(ISNUMBER(L37),ISNUMBER(L38)),CP38*'Sector weights'!AK25,"")</f>
        <v>7.672494160277768E-4</v>
      </c>
      <c r="DS38" s="45">
        <f>IF(AND(ISNUMBER(M37),ISNUMBER(M38)),CQ38*'Sector weights'!AL25,"")</f>
        <v>1.5793657541534306E-3</v>
      </c>
      <c r="DT38" s="45">
        <f>IF(AND(ISNUMBER(N37),ISNUMBER(N38)),CR38*'Sector weights'!AM25,"")</f>
        <v>1.3566147575554488E-3</v>
      </c>
      <c r="DU38" s="45">
        <f>IF(AND(ISNUMBER(O37),ISNUMBER(O38)),CS38*'Sector weights'!AN25,"")</f>
        <v>4.1317474611180009E-4</v>
      </c>
      <c r="DV38" s="45">
        <f>IF(AND(ISNUMBER(P37),ISNUMBER(P38)),CT38*'Sector weights'!AO25,"")</f>
        <v>7.7725408537074369E-3</v>
      </c>
      <c r="DW38" s="45">
        <f>IF(AND(ISNUMBER(Q37),ISNUMBER(Q38)),CU38*'Sector weights'!AP25,"")</f>
        <v>5.1853945231907575E-3</v>
      </c>
      <c r="DX38" s="45">
        <f>IF(AND(ISNUMBER(R37),ISNUMBER(R38)),CV38*'Sector weights'!AQ25,"")</f>
        <v>4.0440537185374116E-3</v>
      </c>
      <c r="DY38" s="45">
        <f>IF(AND(ISNUMBER(S37),ISNUMBER(S38)),CW38*'Sector weights'!AR25,"")</f>
        <v>9.1394986896505149E-3</v>
      </c>
      <c r="DZ38" s="45">
        <f>IF(AND(ISNUMBER(T37),ISNUMBER(T38)),CX38*'Sector weights'!AS25,"")</f>
        <v>2.0259407243993759E-3</v>
      </c>
      <c r="EA38" s="45">
        <f>IF(AND(ISNUMBER(U37),ISNUMBER(U38)),CY38*'Sector weights'!AT25,"")</f>
        <v>9.7433223931146281E-3</v>
      </c>
      <c r="EB38" s="45">
        <f>IF(AND(ISNUMBER(V37),ISNUMBER(V38)),CZ38*'Sector weights'!AU25,"")</f>
        <v>8.2146526893264495E-3</v>
      </c>
      <c r="EC38" s="45">
        <f>IF(AND(ISNUMBER(W37),ISNUMBER(W38)),DA38*'Sector weights'!AV25,"")</f>
        <v>1.0245904009352899E-2</v>
      </c>
      <c r="ED38" s="45">
        <f>IF(AND(ISNUMBER(X37),ISNUMBER(X38)),DB38*'Sector weights'!AW25,"")</f>
        <v>6.0015824661110821E-3</v>
      </c>
      <c r="EE38" s="45">
        <f>IF(AND(ISNUMBER(Y37),ISNUMBER(Y38)),DC38*'Sector weights'!AX25,"")</f>
        <v>4.1820366985968766E-3</v>
      </c>
      <c r="EF38" s="45" t="str">
        <f>IF(AND(ISNUMBER(Z37),ISNUMBER(Z38)),DD38*'Sector weights'!AY25,"")</f>
        <v/>
      </c>
      <c r="EG38" s="45" t="str">
        <f>IF(AND(ISNUMBER(AA37),ISNUMBER(AA38)),DE38*'Sector weights'!AZ25,"")</f>
        <v/>
      </c>
      <c r="EH38" s="46">
        <f t="shared" si="14"/>
        <v>0.21563364874260019</v>
      </c>
      <c r="EI38" s="47">
        <f t="shared" si="15"/>
        <v>-0.53000474187003521</v>
      </c>
      <c r="EK38" s="39">
        <f t="shared" si="6"/>
        <v>37256</v>
      </c>
      <c r="EL38" s="45">
        <f t="shared" si="16"/>
        <v>0.31559378788215459</v>
      </c>
      <c r="EM38" s="45">
        <f t="shared" si="16"/>
        <v>0.13761489595164764</v>
      </c>
      <c r="EN38" s="45">
        <f t="shared" si="16"/>
        <v>0.11688461787748887</v>
      </c>
      <c r="EO38" s="45">
        <f t="shared" si="16"/>
        <v>5.2140305712495325E-2</v>
      </c>
      <c r="EP38" s="45">
        <f t="shared" si="16"/>
        <v>4.7693261087213357E-3</v>
      </c>
      <c r="EQ38" s="45">
        <f t="shared" si="16"/>
        <v>2.6417398202597461E-2</v>
      </c>
      <c r="ER38" s="45" t="str">
        <f t="shared" si="16"/>
        <v/>
      </c>
      <c r="ES38" s="45">
        <f t="shared" si="16"/>
        <v>5.1230763588301226E-3</v>
      </c>
      <c r="ET38" s="45">
        <f t="shared" si="16"/>
        <v>1.3718635182086266E-2</v>
      </c>
      <c r="EU38" s="45">
        <f t="shared" si="16"/>
        <v>3.5581154448841843E-3</v>
      </c>
      <c r="EV38" s="45">
        <f t="shared" si="16"/>
        <v>7.3243010233467985E-3</v>
      </c>
      <c r="EW38" s="45">
        <f t="shared" si="16"/>
        <v>6.2912943571938849E-3</v>
      </c>
      <c r="EX38" s="45">
        <f t="shared" si="16"/>
        <v>1.9160958807732406E-3</v>
      </c>
      <c r="EY38" s="45">
        <f t="shared" si="16"/>
        <v>3.6045120504293114E-2</v>
      </c>
      <c r="EZ38" s="45">
        <f t="shared" si="16"/>
        <v>2.4047241946828592E-2</v>
      </c>
      <c r="FA38" s="45">
        <f t="shared" si="16"/>
        <v>1.8754279501919293E-2</v>
      </c>
      <c r="FB38" s="45">
        <f t="shared" si="21"/>
        <v>4.2384380837335117E-2</v>
      </c>
      <c r="FC38" s="45">
        <f t="shared" si="8"/>
        <v>9.3952902815168798E-3</v>
      </c>
      <c r="FD38" s="45">
        <f t="shared" si="8"/>
        <v>4.5184610332987214E-2</v>
      </c>
      <c r="FE38" s="45">
        <f t="shared" si="8"/>
        <v>3.8095411997281566E-2</v>
      </c>
      <c r="FF38" s="45">
        <f t="shared" si="8"/>
        <v>4.7515330140257175E-2</v>
      </c>
      <c r="FG38" s="45">
        <f t="shared" si="8"/>
        <v>2.7832309572775042E-2</v>
      </c>
      <c r="FH38" s="45">
        <f t="shared" si="8"/>
        <v>1.939417490258644E-2</v>
      </c>
      <c r="FI38" s="45" t="str">
        <f t="shared" si="8"/>
        <v/>
      </c>
      <c r="FJ38" s="45" t="str">
        <f t="shared" si="8"/>
        <v/>
      </c>
      <c r="FK38" s="46">
        <f t="shared" si="17"/>
        <v>1.0000000000000002</v>
      </c>
      <c r="FL38" s="47">
        <f t="shared" si="18"/>
        <v>-2.45789441935705</v>
      </c>
    </row>
    <row r="39" spans="1:168" x14ac:dyDescent="0.2">
      <c r="A39" t="s">
        <v>723</v>
      </c>
      <c r="B39" s="11">
        <v>37346</v>
      </c>
      <c r="C39" s="2">
        <v>343.8</v>
      </c>
      <c r="D39" s="3">
        <v>32537</v>
      </c>
      <c r="E39" s="9">
        <v>14528.5</v>
      </c>
      <c r="F39" s="3">
        <v>71043</v>
      </c>
      <c r="G39" s="3">
        <v>2302</v>
      </c>
      <c r="H39" s="2">
        <v>12582</v>
      </c>
      <c r="I39" s="2" t="e">
        <v>#N/A</v>
      </c>
      <c r="J39" s="2">
        <v>1015201.8</v>
      </c>
      <c r="K39" s="2">
        <v>98534.2</v>
      </c>
      <c r="L39" s="9">
        <v>1547.8855000000001</v>
      </c>
      <c r="M39" s="3">
        <v>60946</v>
      </c>
      <c r="N39" s="9">
        <v>582.17600000000004</v>
      </c>
      <c r="O39" s="2">
        <v>2592.8000000000002</v>
      </c>
      <c r="P39" s="2">
        <v>9350.1</v>
      </c>
      <c r="Q39" s="3">
        <v>55316</v>
      </c>
      <c r="R39" s="3">
        <v>67292</v>
      </c>
      <c r="S39" s="2">
        <v>14999.4</v>
      </c>
      <c r="T39" s="2">
        <v>11863.6</v>
      </c>
      <c r="U39" s="3">
        <v>117687</v>
      </c>
      <c r="V39" s="2">
        <v>11473.4</v>
      </c>
      <c r="W39" s="2">
        <v>16091.7</v>
      </c>
      <c r="X39" s="3">
        <v>209288.06700798063</v>
      </c>
      <c r="Y39" s="2">
        <v>43252.800000000003</v>
      </c>
      <c r="Z39" s="3" t="e">
        <v>#N/A</v>
      </c>
      <c r="AA39" s="3" t="e">
        <v>#N/A</v>
      </c>
      <c r="AC39" s="43">
        <f t="shared" si="9"/>
        <v>37346</v>
      </c>
      <c r="AD39" s="45">
        <f t="shared" si="10"/>
        <v>8.3175803402646622</v>
      </c>
      <c r="AE39" s="45">
        <f t="shared" si="10"/>
        <v>3.262559903519624</v>
      </c>
      <c r="AF39" s="45">
        <f t="shared" si="10"/>
        <v>6.2428700968204298</v>
      </c>
      <c r="AG39" s="45">
        <f t="shared" si="10"/>
        <v>-0.61135982092893615</v>
      </c>
      <c r="AH39" s="45">
        <f t="shared" si="10"/>
        <v>0.74398249452953813</v>
      </c>
      <c r="AI39" s="45">
        <f t="shared" si="10"/>
        <v>2.7269758327890248</v>
      </c>
      <c r="AJ39" s="45" t="str">
        <f t="shared" si="10"/>
        <v/>
      </c>
      <c r="AK39" s="45">
        <f t="shared" si="10"/>
        <v>1.5289419476900878</v>
      </c>
      <c r="AL39" s="45">
        <f t="shared" si="10"/>
        <v>25.113896662586519</v>
      </c>
      <c r="AM39" s="45">
        <f t="shared" si="10"/>
        <v>2.734301810706552</v>
      </c>
      <c r="AN39" s="45">
        <f t="shared" si="10"/>
        <v>8.3118591053688462</v>
      </c>
      <c r="AO39" s="45">
        <f t="shared" si="10"/>
        <v>11.069859373121972</v>
      </c>
      <c r="AP39" s="45">
        <f t="shared" si="10"/>
        <v>-8.8628569226611997E-2</v>
      </c>
      <c r="AQ39" s="45">
        <f t="shared" si="10"/>
        <v>0.73910467058126983</v>
      </c>
      <c r="AR39" s="45">
        <f t="shared" si="10"/>
        <v>15.876573726878519</v>
      </c>
      <c r="AS39" s="45">
        <f t="shared" si="10"/>
        <v>2.5230056676214252</v>
      </c>
      <c r="AT39" s="45">
        <f t="shared" si="19"/>
        <v>4.1053866281692608</v>
      </c>
      <c r="AU39" s="45">
        <f t="shared" si="1"/>
        <v>-11.942104286509558</v>
      </c>
      <c r="AV39" s="45">
        <f t="shared" si="1"/>
        <v>-0.79072708113804291</v>
      </c>
      <c r="AW39" s="45">
        <f t="shared" si="1"/>
        <v>6.8654936989465787</v>
      </c>
      <c r="AX39" s="45">
        <f t="shared" si="1"/>
        <v>1.0988389626055639</v>
      </c>
      <c r="AY39" s="45">
        <f t="shared" si="1"/>
        <v>3.8329491157243378</v>
      </c>
      <c r="AZ39" s="45">
        <f t="shared" si="1"/>
        <v>-0.75330820011425548</v>
      </c>
      <c r="BA39" s="45" t="str">
        <f t="shared" si="1"/>
        <v/>
      </c>
      <c r="BB39" s="45" t="str">
        <f t="shared" si="1"/>
        <v/>
      </c>
      <c r="BC39" s="32"/>
      <c r="BD39" s="39">
        <f t="shared" si="2"/>
        <v>37346</v>
      </c>
      <c r="BE39" s="44">
        <f>IF(AND(ISNUMBER(C38),ISNUMBER(C39)),INDEX('Country weights'!$B$6:$FB$133,MATCH(Goods!$BD39,'Country weights'!$A$6:$A$133,0),MATCH(Goods!BE$1,'Country weights'!$B$3:$FB$3,0)),"")</f>
        <v>0.25631498169922479</v>
      </c>
      <c r="BF39" s="44">
        <f>IF(AND(ISNUMBER(D38),ISNUMBER(D39)),INDEX('Country weights'!$B$6:$FB$133,MATCH(Goods!$BD39,'Country weights'!$A$6:$A$133,0),MATCH(Goods!BF$1,'Country weights'!$B$3:$FB$3,0)),"")</f>
        <v>8.5667003744922171E-2</v>
      </c>
      <c r="BG39" s="44">
        <f>IF(AND(ISNUMBER(E38),ISNUMBER(E39)),INDEX('Country weights'!$B$6:$FB$133,MATCH(Goods!$BD39,'Country weights'!$A$6:$A$133,0),MATCH(Goods!BG$1,'Country weights'!$B$3:$FB$3,0)),"")</f>
        <v>7.2344529265251964E-2</v>
      </c>
      <c r="BH39" s="44">
        <f>IF(AND(ISNUMBER(F38),ISNUMBER(F39)),INDEX('Country weights'!$B$6:$FB$133,MATCH(Goods!$BD39,'Country weights'!$A$6:$A$133,0),MATCH(Goods!BH$1,'Country weights'!$B$3:$FB$3,0)),"")</f>
        <v>4.8309806896745744E-2</v>
      </c>
      <c r="BI39" s="44">
        <f>IF(AND(ISNUMBER(G38),ISNUMBER(G39)),INDEX('Country weights'!$B$6:$FB$133,MATCH(Goods!$BD39,'Country weights'!$A$6:$A$133,0),MATCH(Goods!BI$1,'Country weights'!$B$3:$FB$3,0)),"")</f>
        <v>3.4250437987269644E-3</v>
      </c>
      <c r="BJ39" s="44">
        <f>IF(AND(ISNUMBER(H38),ISNUMBER(H39)),INDEX('Country weights'!$B$6:$FB$133,MATCH(Goods!$BD39,'Country weights'!$A$6:$A$133,0),MATCH(Goods!BJ$1,'Country weights'!$B$3:$FB$3,0)),"")</f>
        <v>1.5975230543444015E-2</v>
      </c>
      <c r="BK39" s="44" t="str">
        <f>IF(AND(ISNUMBER(I38),ISNUMBER(I39)),INDEX('Country weights'!$B$6:$FB$133,MATCH(Goods!$BD39,'Country weights'!$A$6:$A$133,0),MATCH(Goods!BK$1,'Country weights'!$B$3:$FB$3,0)),"")</f>
        <v/>
      </c>
      <c r="BL39" s="44">
        <f>IF(AND(ISNUMBER(J38),ISNUMBER(J39)),INDEX('Country weights'!$B$6:$FB$133,MATCH(Goods!$BD39,'Country weights'!$A$6:$A$133,0),MATCH(Goods!BL$1,'Country weights'!$B$3:$FB$3,0)),"")</f>
        <v>3.7196667971405514E-3</v>
      </c>
      <c r="BM39" s="44">
        <f>IF(AND(ISNUMBER(K38),ISNUMBER(K39)),INDEX('Country weights'!$B$6:$FB$133,MATCH(Goods!$BD39,'Country weights'!$A$6:$A$133,0),MATCH(Goods!BM$1,'Country weights'!$B$3:$FB$3,0)),"")</f>
        <v>3.3702861757225352E-2</v>
      </c>
      <c r="BN39" s="44">
        <f>IF(AND(ISNUMBER(L38),ISNUMBER(L39)),INDEX('Country weights'!$B$6:$FB$133,MATCH(Goods!$BD39,'Country weights'!$A$6:$A$133,0),MATCH(Goods!BN$1,'Country weights'!$B$3:$FB$3,0)),"")</f>
        <v>1.6788620324521442E-3</v>
      </c>
      <c r="BO39" s="44">
        <f>IF(AND(ISNUMBER(M38),ISNUMBER(M39)),INDEX('Country weights'!$B$6:$FB$133,MATCH(Goods!$BD39,'Country weights'!$A$6:$A$133,0),MATCH(Goods!BO$1,'Country weights'!$B$3:$FB$3,0)),"")</f>
        <v>6.8677995563659741E-3</v>
      </c>
      <c r="BP39" s="44">
        <f>IF(AND(ISNUMBER(N38),ISNUMBER(N39)),INDEX('Country weights'!$B$6:$FB$133,MATCH(Goods!$BD39,'Country weights'!$A$6:$A$133,0),MATCH(Goods!BP$1,'Country weights'!$B$3:$FB$3,0)),"")</f>
        <v>7.1275324467337323E-3</v>
      </c>
      <c r="BQ39" s="44">
        <f>IF(AND(ISNUMBER(O38),ISNUMBER(O39)),INDEX('Country weights'!$B$6:$FB$133,MATCH(Goods!$BD39,'Country weights'!$A$6:$A$133,0),MATCH(Goods!BQ$1,'Country weights'!$B$3:$FB$3,0)),"")</f>
        <v>2.5777590631724623E-3</v>
      </c>
      <c r="BR39" s="44">
        <f>IF(AND(ISNUMBER(P38),ISNUMBER(P39)),INDEX('Country weights'!$B$6:$FB$133,MATCH(Goods!$BD39,'Country weights'!$A$6:$A$133,0),MATCH(Goods!BR$1,'Country weights'!$B$3:$FB$3,0)),"")</f>
        <v>1.6364976961043297E-2</v>
      </c>
      <c r="BS39" s="44">
        <f>IF(AND(ISNUMBER(Q38),ISNUMBER(Q39)),INDEX('Country weights'!$B$6:$FB$133,MATCH(Goods!$BD39,'Country weights'!$A$6:$A$133,0),MATCH(Goods!BS$1,'Country weights'!$B$3:$FB$3,0)),"")</f>
        <v>1.2386085200438487E-2</v>
      </c>
      <c r="BT39" s="44">
        <f>IF(AND(ISNUMBER(R38),ISNUMBER(R39)),INDEX('Country weights'!$B$6:$FB$133,MATCH(Goods!$BD39,'Country weights'!$A$6:$A$133,0),MATCH(Goods!BT$1,'Country weights'!$B$3:$FB$3,0)),"")</f>
        <v>9.4473379611008639E-3</v>
      </c>
      <c r="BU39" s="44">
        <f>IF(AND(ISNUMBER(S38),ISNUMBER(S39)),INDEX('Country weights'!$B$6:$FB$133,MATCH(Goods!$BD39,'Country weights'!$A$6:$A$133,0),MATCH(Goods!BU$1,'Country weights'!$B$3:$FB$3,0)),"")</f>
        <v>2.3698122214309867E-2</v>
      </c>
      <c r="BV39" s="44">
        <f>IF(AND(ISNUMBER(T38),ISNUMBER(T39)),INDEX('Country weights'!$B$6:$FB$133,MATCH(Goods!$BD39,'Country weights'!$A$6:$A$133,0),MATCH(Goods!BV$1,'Country weights'!$B$3:$FB$3,0)),"")</f>
        <v>1.1276825163400617E-2</v>
      </c>
      <c r="BW39" s="44">
        <f>IF(AND(ISNUMBER(U38),ISNUMBER(U39)),INDEX('Country weights'!$B$6:$FB$133,MATCH(Goods!$BD39,'Country weights'!$A$6:$A$133,0),MATCH(Goods!BW$1,'Country weights'!$B$3:$FB$3,0)),"")</f>
        <v>3.6750355538306453E-2</v>
      </c>
      <c r="BX39" s="44">
        <f>IF(AND(ISNUMBER(V38),ISNUMBER(V39)),INDEX('Country weights'!$B$6:$FB$133,MATCH(Goods!$BD39,'Country weights'!$A$6:$A$133,0),MATCH(Goods!BX$1,'Country weights'!$B$3:$FB$3,0)),"")</f>
        <v>3.2695322988654026E-2</v>
      </c>
      <c r="BY39" s="44">
        <f>IF(AND(ISNUMBER(W38),ISNUMBER(W39)),INDEX('Country weights'!$B$6:$FB$133,MATCH(Goods!$BD39,'Country weights'!$A$6:$A$133,0),MATCH(Goods!BY$1,'Country weights'!$B$3:$FB$3,0)),"")</f>
        <v>2.7330330335497317E-2</v>
      </c>
      <c r="BZ39" s="44">
        <f>IF(AND(ISNUMBER(X38),ISNUMBER(X39)),INDEX('Country weights'!$B$6:$FB$133,MATCH(Goods!$BD39,'Country weights'!$A$6:$A$133,0),MATCH(Goods!BZ$1,'Country weights'!$B$3:$FB$3,0)),"")</f>
        <v>2.4412767409057276E-2</v>
      </c>
      <c r="CA39" s="44">
        <f>IF(AND(ISNUMBER(Y38),ISNUMBER(Y39)),INDEX('Country weights'!$B$6:$FB$133,MATCH(Goods!$BD39,'Country weights'!$A$6:$A$133,0),MATCH(Goods!CA$1,'Country weights'!$B$3:$FB$3,0)),"")</f>
        <v>1.4541657500895188E-2</v>
      </c>
      <c r="CB39" s="44" t="str">
        <f>IF(AND(ISNUMBER(Z38),ISNUMBER(Z39)),INDEX('Country weights'!$B$6:$FB$133,MATCH(Goods!$BD39,'Country weights'!$A$6:$A$133,0),MATCH(Goods!CB$1,'Country weights'!$B$3:$FB$3,0)),"")</f>
        <v/>
      </c>
      <c r="CC39" s="44" t="str">
        <f>IF(AND(ISNUMBER(AA38),ISNUMBER(AA39)),INDEX('Country weights'!$B$6:$FB$133,MATCH(Goods!$BD39,'Country weights'!$A$6:$A$133,0),MATCH(Goods!CC$1,'Country weights'!$B$3:$FB$3,0)),"")</f>
        <v/>
      </c>
      <c r="CD39" s="46">
        <f t="shared" si="11"/>
        <v>0.74661485887410928</v>
      </c>
      <c r="CF39" s="39">
        <f t="shared" si="3"/>
        <v>37346</v>
      </c>
      <c r="CG39" s="45">
        <f t="shared" si="12"/>
        <v>0.34330281356273334</v>
      </c>
      <c r="CH39" s="45">
        <f t="shared" si="12"/>
        <v>0.11474055562476683</v>
      </c>
      <c r="CI39" s="45">
        <f t="shared" si="12"/>
        <v>9.6896717772731011E-2</v>
      </c>
      <c r="CJ39" s="45">
        <f t="shared" si="12"/>
        <v>6.4705123829971248E-2</v>
      </c>
      <c r="CK39" s="45">
        <f t="shared" si="12"/>
        <v>4.5874305313075474E-3</v>
      </c>
      <c r="CL39" s="45">
        <f t="shared" si="12"/>
        <v>2.139688268129912E-2</v>
      </c>
      <c r="CM39" s="45" t="str">
        <f t="shared" si="12"/>
        <v/>
      </c>
      <c r="CN39" s="45">
        <f t="shared" si="12"/>
        <v>4.9820422844916142E-3</v>
      </c>
      <c r="CO39" s="45">
        <f t="shared" si="12"/>
        <v>4.5140893402589206E-2</v>
      </c>
      <c r="CP39" s="45">
        <f t="shared" si="12"/>
        <v>2.2486319586297251E-3</v>
      </c>
      <c r="CQ39" s="45">
        <f t="shared" si="12"/>
        <v>9.1985840821900786E-3</v>
      </c>
      <c r="CR39" s="45">
        <f t="shared" si="12"/>
        <v>9.5464647696430899E-3</v>
      </c>
      <c r="CS39" s="45">
        <f t="shared" si="12"/>
        <v>3.452595448019488E-3</v>
      </c>
      <c r="CT39" s="45">
        <f t="shared" si="12"/>
        <v>2.1918900711032707E-2</v>
      </c>
      <c r="CU39" s="45">
        <f t="shared" si="12"/>
        <v>1.6589658045537199E-2</v>
      </c>
      <c r="CV39" s="45">
        <f t="shared" si="12"/>
        <v>1.2653562742305172E-2</v>
      </c>
      <c r="CW39" s="45">
        <f t="shared" si="20"/>
        <v>3.1740758883430864E-2</v>
      </c>
      <c r="CX39" s="45">
        <f t="shared" si="5"/>
        <v>1.510393883722861E-2</v>
      </c>
      <c r="CY39" s="45">
        <f t="shared" si="5"/>
        <v>4.9222641501839075E-2</v>
      </c>
      <c r="CZ39" s="45">
        <f t="shared" si="5"/>
        <v>4.3791417489277375E-2</v>
      </c>
      <c r="DA39" s="45">
        <f t="shared" si="5"/>
        <v>3.6605660884798476E-2</v>
      </c>
      <c r="DB39" s="45">
        <f t="shared" si="5"/>
        <v>3.2697939397926777E-2</v>
      </c>
      <c r="DC39" s="45">
        <f t="shared" si="5"/>
        <v>1.9476785558251438E-2</v>
      </c>
      <c r="DD39" s="45" t="str">
        <f t="shared" si="5"/>
        <v/>
      </c>
      <c r="DE39" s="45" t="str">
        <f t="shared" si="5"/>
        <v/>
      </c>
      <c r="DF39" s="46">
        <f t="shared" si="13"/>
        <v>1</v>
      </c>
      <c r="DG39" s="47">
        <f>SUMPRODUCT(AD39:BB39,CG39:DE39,'Sector weights'!B26:Z26)</f>
        <v>4.7665506141818828</v>
      </c>
      <c r="DI39" s="45">
        <f>IF(AND(ISNUMBER(C38),ISNUMBER(C39)),CG39*'Sector weights'!AB26,"")</f>
        <v>6.6296126201515926E-2</v>
      </c>
      <c r="DJ39" s="45">
        <f>IF(AND(ISNUMBER(D38),ISNUMBER(D39)),CH39*'Sector weights'!AC26,"")</f>
        <v>2.986444764272609E-2</v>
      </c>
      <c r="DK39" s="45">
        <f>IF(AND(ISNUMBER(E38),ISNUMBER(E39)),CI39*'Sector weights'!AD26,"")</f>
        <v>2.189774065986138E-2</v>
      </c>
      <c r="DL39" s="45">
        <f>IF(AND(ISNUMBER(F38),ISNUMBER(F39)),CJ39*'Sector weights'!AE26,"")</f>
        <v>1.1123349882916536E-2</v>
      </c>
      <c r="DM39" s="45">
        <f>IF(AND(ISNUMBER(G38),ISNUMBER(G39)),CK39*'Sector weights'!AF26,"")</f>
        <v>1.1327294968702989E-3</v>
      </c>
      <c r="DN39" s="45">
        <f>IF(AND(ISNUMBER(H38),ISNUMBER(H39)),CL39*'Sector weights'!AG26,"")</f>
        <v>5.7118046092269649E-3</v>
      </c>
      <c r="DO39" s="45" t="str">
        <f>IF(AND(ISNUMBER(I38),ISNUMBER(I39)),CM39*'Sector weights'!AH26,"")</f>
        <v/>
      </c>
      <c r="DP39" s="45">
        <f>IF(AND(ISNUMBER(J38),ISNUMBER(J39)),CN39*'Sector weights'!AI26,"")</f>
        <v>1.0648349938939216E-3</v>
      </c>
      <c r="DQ39" s="45">
        <f>IF(AND(ISNUMBER(K38),ISNUMBER(K39)),CO39*'Sector weights'!AJ26,"")</f>
        <v>2.9869766224283902E-3</v>
      </c>
      <c r="DR39" s="45">
        <f>IF(AND(ISNUMBER(L38),ISNUMBER(L39)),CP39*'Sector weights'!AK26,"")</f>
        <v>7.1293203986043982E-4</v>
      </c>
      <c r="DS39" s="45">
        <f>IF(AND(ISNUMBER(M38),ISNUMBER(M39)),CQ39*'Sector weights'!AL26,"")</f>
        <v>1.6779703620208241E-3</v>
      </c>
      <c r="DT39" s="45">
        <f>IF(AND(ISNUMBER(N38),ISNUMBER(N39)),CR39*'Sector weights'!AM26,"")</f>
        <v>1.4736131406340649E-3</v>
      </c>
      <c r="DU39" s="45">
        <f>IF(AND(ISNUMBER(O38),ISNUMBER(O39)),CS39*'Sector weights'!AN26,"")</f>
        <v>5.6013643876238594E-4</v>
      </c>
      <c r="DV39" s="45">
        <f>IF(AND(ISNUMBER(P38),ISNUMBER(P39)),CT39*'Sector weights'!AO26,"")</f>
        <v>7.8008035824999834E-3</v>
      </c>
      <c r="DW39" s="45">
        <f>IF(AND(ISNUMBER(Q38),ISNUMBER(Q39)),CU39*'Sector weights'!AP26,"")</f>
        <v>5.4506446017344905E-3</v>
      </c>
      <c r="DX39" s="45">
        <f>IF(AND(ISNUMBER(R38),ISNUMBER(R39)),CV39*'Sector weights'!AQ26,"")</f>
        <v>4.1568862447393454E-3</v>
      </c>
      <c r="DY39" s="45">
        <f>IF(AND(ISNUMBER(S38),ISNUMBER(S39)),CW39*'Sector weights'!AR26,"")</f>
        <v>8.5737151626202636E-3</v>
      </c>
      <c r="DZ39" s="45">
        <f>IF(AND(ISNUMBER(T38),ISNUMBER(T39)),CX39*'Sector weights'!AS26,"")</f>
        <v>2.3458079686687629E-3</v>
      </c>
      <c r="EA39" s="45">
        <f>IF(AND(ISNUMBER(U38),ISNUMBER(U39)),CY39*'Sector weights'!AT26,"")</f>
        <v>1.0317684937325017E-2</v>
      </c>
      <c r="EB39" s="45">
        <f>IF(AND(ISNUMBER(V38),ISNUMBER(V39)),CZ39*'Sector weights'!AU26,"")</f>
        <v>8.6953701706518546E-3</v>
      </c>
      <c r="EC39" s="45">
        <f>IF(AND(ISNUMBER(W38),ISNUMBER(W39)),DA39*'Sector weights'!AV26,"")</f>
        <v>1.0249659746208752E-2</v>
      </c>
      <c r="ED39" s="45">
        <f>IF(AND(ISNUMBER(X38),ISNUMBER(X39)),DB39*'Sector weights'!AW26,"")</f>
        <v>5.5052561108067128E-3</v>
      </c>
      <c r="EE39" s="45">
        <f>IF(AND(ISNUMBER(Y38),ISNUMBER(Y39)),DC39*'Sector weights'!AX26,"")</f>
        <v>5.5533366945638473E-3</v>
      </c>
      <c r="EF39" s="45" t="str">
        <f>IF(AND(ISNUMBER(Z38),ISNUMBER(Z39)),DD39*'Sector weights'!AY26,"")</f>
        <v/>
      </c>
      <c r="EG39" s="45" t="str">
        <f>IF(AND(ISNUMBER(AA38),ISNUMBER(AA39)),DE39*'Sector weights'!AZ26,"")</f>
        <v/>
      </c>
      <c r="EH39" s="46">
        <f t="shared" si="14"/>
        <v>0.21315182731053628</v>
      </c>
      <c r="EI39" s="47">
        <f t="shared" si="15"/>
        <v>1.0936789395787283</v>
      </c>
      <c r="EK39" s="39">
        <f t="shared" si="6"/>
        <v>37346</v>
      </c>
      <c r="EL39" s="45">
        <f t="shared" si="16"/>
        <v>0.31102771690026626</v>
      </c>
      <c r="EM39" s="45">
        <f t="shared" si="16"/>
        <v>0.14010880422440491</v>
      </c>
      <c r="EN39" s="45">
        <f t="shared" si="16"/>
        <v>0.10273306560942139</v>
      </c>
      <c r="EO39" s="45">
        <f t="shared" si="16"/>
        <v>5.2185102155897396E-2</v>
      </c>
      <c r="EP39" s="45">
        <f t="shared" si="16"/>
        <v>5.3141908805691349E-3</v>
      </c>
      <c r="EQ39" s="45">
        <f t="shared" si="16"/>
        <v>2.6796883148018057E-2</v>
      </c>
      <c r="ER39" s="45" t="str">
        <f t="shared" si="16"/>
        <v/>
      </c>
      <c r="ES39" s="45">
        <f t="shared" si="16"/>
        <v>4.9956643925111021E-3</v>
      </c>
      <c r="ET39" s="45">
        <f t="shared" si="16"/>
        <v>1.4013375630492384E-2</v>
      </c>
      <c r="EU39" s="45">
        <f t="shared" si="16"/>
        <v>3.3447146517856709E-3</v>
      </c>
      <c r="EV39" s="45">
        <f t="shared" si="16"/>
        <v>7.8721838005931122E-3</v>
      </c>
      <c r="EW39" s="45">
        <f t="shared" si="16"/>
        <v>6.9134436201064783E-3</v>
      </c>
      <c r="EX39" s="45">
        <f t="shared" si="16"/>
        <v>2.6278753779874252E-3</v>
      </c>
      <c r="EY39" s="45">
        <f t="shared" si="16"/>
        <v>3.659740421148331E-2</v>
      </c>
      <c r="EZ39" s="45">
        <f t="shared" si="16"/>
        <v>2.5571653175619106E-2</v>
      </c>
      <c r="FA39" s="45">
        <f t="shared" si="16"/>
        <v>1.9501996755970887E-2</v>
      </c>
      <c r="FB39" s="45">
        <f t="shared" si="21"/>
        <v>4.022351237050107E-2</v>
      </c>
      <c r="FC39" s="45">
        <f t="shared" si="8"/>
        <v>1.100533829931097E-2</v>
      </c>
      <c r="FD39" s="45">
        <f t="shared" si="8"/>
        <v>4.8405331859029316E-2</v>
      </c>
      <c r="FE39" s="45">
        <f t="shared" si="8"/>
        <v>4.079425581458309E-2</v>
      </c>
      <c r="FF39" s="45">
        <f t="shared" si="8"/>
        <v>4.808619224866529E-2</v>
      </c>
      <c r="FG39" s="45">
        <f t="shared" si="8"/>
        <v>2.5827862609811101E-2</v>
      </c>
      <c r="FH39" s="45">
        <f t="shared" si="8"/>
        <v>2.6053432262972399E-2</v>
      </c>
      <c r="FI39" s="45" t="str">
        <f t="shared" si="8"/>
        <v/>
      </c>
      <c r="FJ39" s="45" t="str">
        <f t="shared" si="8"/>
        <v/>
      </c>
      <c r="FK39" s="46">
        <f t="shared" si="17"/>
        <v>0.99999999999999989</v>
      </c>
      <c r="FL39" s="47">
        <f t="shared" si="18"/>
        <v>5.1309855204073438</v>
      </c>
    </row>
    <row r="40" spans="1:168" x14ac:dyDescent="0.2">
      <c r="A40" t="s">
        <v>724</v>
      </c>
      <c r="B40" s="11">
        <v>37437</v>
      </c>
      <c r="C40" s="2">
        <v>338.7</v>
      </c>
      <c r="D40" s="3">
        <v>32949</v>
      </c>
      <c r="E40" s="9">
        <v>15470.6</v>
      </c>
      <c r="F40" s="3">
        <v>75815</v>
      </c>
      <c r="G40" s="3">
        <v>2393</v>
      </c>
      <c r="H40" s="2">
        <v>13161</v>
      </c>
      <c r="I40" s="2" t="e">
        <v>#N/A</v>
      </c>
      <c r="J40" s="2">
        <v>1010902.4</v>
      </c>
      <c r="K40" s="2">
        <v>112000.4</v>
      </c>
      <c r="L40" s="9">
        <v>1581.7402999999999</v>
      </c>
      <c r="M40" s="3">
        <v>55922</v>
      </c>
      <c r="N40" s="9">
        <v>592.98699999999997</v>
      </c>
      <c r="O40" s="2">
        <v>2751</v>
      </c>
      <c r="P40" s="2">
        <v>9216.2999999999993</v>
      </c>
      <c r="Q40" s="3">
        <v>50838</v>
      </c>
      <c r="R40" s="3">
        <v>67035</v>
      </c>
      <c r="S40" s="2">
        <v>14958.7</v>
      </c>
      <c r="T40" s="2">
        <v>12132.6</v>
      </c>
      <c r="U40" s="3">
        <v>117964</v>
      </c>
      <c r="V40" s="2">
        <v>11594</v>
      </c>
      <c r="W40" s="2">
        <v>16523.5</v>
      </c>
      <c r="X40" s="3">
        <v>222707.00612517991</v>
      </c>
      <c r="Y40" s="2">
        <v>44408.7</v>
      </c>
      <c r="Z40" s="3" t="e">
        <v>#N/A</v>
      </c>
      <c r="AA40" s="3" t="e">
        <v>#N/A</v>
      </c>
      <c r="AC40" s="43">
        <f t="shared" si="9"/>
        <v>37437</v>
      </c>
      <c r="AD40" s="45">
        <f t="shared" si="10"/>
        <v>-1.4834205933682454</v>
      </c>
      <c r="AE40" s="45">
        <f t="shared" si="10"/>
        <v>1.2662507299382231</v>
      </c>
      <c r="AF40" s="45">
        <f t="shared" si="10"/>
        <v>6.4844959906390942</v>
      </c>
      <c r="AG40" s="45">
        <f t="shared" si="10"/>
        <v>6.7170586827695944</v>
      </c>
      <c r="AH40" s="45">
        <f t="shared" si="10"/>
        <v>3.9530842745438832</v>
      </c>
      <c r="AI40" s="45">
        <f t="shared" si="10"/>
        <v>4.6018121125417366</v>
      </c>
      <c r="AJ40" s="45" t="str">
        <f t="shared" si="10"/>
        <v/>
      </c>
      <c r="AK40" s="45">
        <f t="shared" si="10"/>
        <v>-0.4235020071871487</v>
      </c>
      <c r="AL40" s="45">
        <f t="shared" si="10"/>
        <v>13.666523907435192</v>
      </c>
      <c r="AM40" s="45">
        <f t="shared" si="10"/>
        <v>2.1871643606713675</v>
      </c>
      <c r="AN40" s="45">
        <f t="shared" si="10"/>
        <v>-8.243362977061663</v>
      </c>
      <c r="AO40" s="45">
        <f t="shared" si="10"/>
        <v>1.8569985708788872</v>
      </c>
      <c r="AP40" s="45">
        <f t="shared" si="10"/>
        <v>6.1015118790496592</v>
      </c>
      <c r="AQ40" s="45">
        <f t="shared" si="10"/>
        <v>-1.4310007379600309</v>
      </c>
      <c r="AR40" s="45">
        <f t="shared" si="10"/>
        <v>-8.0953069636271575</v>
      </c>
      <c r="AS40" s="45">
        <f t="shared" si="10"/>
        <v>-0.38191761279201542</v>
      </c>
      <c r="AT40" s="45">
        <f t="shared" si="19"/>
        <v>-0.27134418710080821</v>
      </c>
      <c r="AU40" s="45">
        <f t="shared" si="1"/>
        <v>2.2674399001989309</v>
      </c>
      <c r="AV40" s="45">
        <f t="shared" si="1"/>
        <v>0.23537009185381486</v>
      </c>
      <c r="AW40" s="45">
        <f t="shared" si="1"/>
        <v>1.0511269545208979</v>
      </c>
      <c r="AX40" s="45">
        <f t="shared" si="1"/>
        <v>2.6833709303553999</v>
      </c>
      <c r="AY40" s="45">
        <f t="shared" si="1"/>
        <v>6.411707704619185</v>
      </c>
      <c r="AZ40" s="45">
        <f t="shared" si="1"/>
        <v>2.6724281433802899</v>
      </c>
      <c r="BA40" s="45" t="str">
        <f t="shared" si="1"/>
        <v/>
      </c>
      <c r="BB40" s="45" t="str">
        <f t="shared" si="1"/>
        <v/>
      </c>
      <c r="BC40" s="32"/>
      <c r="BD40" s="39">
        <f t="shared" si="2"/>
        <v>37437</v>
      </c>
      <c r="BE40" s="44">
        <f>IF(AND(ISNUMBER(C39),ISNUMBER(C40)),INDEX('Country weights'!$B$6:$FB$133,MATCH(Goods!$BD40,'Country weights'!$A$6:$A$133,0),MATCH(Goods!BE$1,'Country weights'!$B$3:$FB$3,0)),"")</f>
        <v>0.25631498169922479</v>
      </c>
      <c r="BF40" s="44">
        <f>IF(AND(ISNUMBER(D39),ISNUMBER(D40)),INDEX('Country weights'!$B$6:$FB$133,MATCH(Goods!$BD40,'Country weights'!$A$6:$A$133,0),MATCH(Goods!BF$1,'Country weights'!$B$3:$FB$3,0)),"")</f>
        <v>8.5667003744922171E-2</v>
      </c>
      <c r="BG40" s="44">
        <f>IF(AND(ISNUMBER(E39),ISNUMBER(E40)),INDEX('Country weights'!$B$6:$FB$133,MATCH(Goods!$BD40,'Country weights'!$A$6:$A$133,0),MATCH(Goods!BG$1,'Country weights'!$B$3:$FB$3,0)),"")</f>
        <v>7.2344529265251964E-2</v>
      </c>
      <c r="BH40" s="44">
        <f>IF(AND(ISNUMBER(F39),ISNUMBER(F40)),INDEX('Country weights'!$B$6:$FB$133,MATCH(Goods!$BD40,'Country weights'!$A$6:$A$133,0),MATCH(Goods!BH$1,'Country weights'!$B$3:$FB$3,0)),"")</f>
        <v>4.8309806896745744E-2</v>
      </c>
      <c r="BI40" s="44">
        <f>IF(AND(ISNUMBER(G39),ISNUMBER(G40)),INDEX('Country weights'!$B$6:$FB$133,MATCH(Goods!$BD40,'Country weights'!$A$6:$A$133,0),MATCH(Goods!BI$1,'Country weights'!$B$3:$FB$3,0)),"")</f>
        <v>3.4250437987269644E-3</v>
      </c>
      <c r="BJ40" s="44">
        <f>IF(AND(ISNUMBER(H39),ISNUMBER(H40)),INDEX('Country weights'!$B$6:$FB$133,MATCH(Goods!$BD40,'Country weights'!$A$6:$A$133,0),MATCH(Goods!BJ$1,'Country weights'!$B$3:$FB$3,0)),"")</f>
        <v>1.5975230543444015E-2</v>
      </c>
      <c r="BK40" s="44" t="str">
        <f>IF(AND(ISNUMBER(I39),ISNUMBER(I40)),INDEX('Country weights'!$B$6:$FB$133,MATCH(Goods!$BD40,'Country weights'!$A$6:$A$133,0),MATCH(Goods!BK$1,'Country weights'!$B$3:$FB$3,0)),"")</f>
        <v/>
      </c>
      <c r="BL40" s="44">
        <f>IF(AND(ISNUMBER(J39),ISNUMBER(J40)),INDEX('Country weights'!$B$6:$FB$133,MATCH(Goods!$BD40,'Country weights'!$A$6:$A$133,0),MATCH(Goods!BL$1,'Country weights'!$B$3:$FB$3,0)),"")</f>
        <v>3.7196667971405514E-3</v>
      </c>
      <c r="BM40" s="44">
        <f>IF(AND(ISNUMBER(K39),ISNUMBER(K40)),INDEX('Country weights'!$B$6:$FB$133,MATCH(Goods!$BD40,'Country weights'!$A$6:$A$133,0),MATCH(Goods!BM$1,'Country weights'!$B$3:$FB$3,0)),"")</f>
        <v>3.3702861757225352E-2</v>
      </c>
      <c r="BN40" s="44">
        <f>IF(AND(ISNUMBER(L39),ISNUMBER(L40)),INDEX('Country weights'!$B$6:$FB$133,MATCH(Goods!$BD40,'Country weights'!$A$6:$A$133,0),MATCH(Goods!BN$1,'Country weights'!$B$3:$FB$3,0)),"")</f>
        <v>1.6788620324521442E-3</v>
      </c>
      <c r="BO40" s="44">
        <f>IF(AND(ISNUMBER(M39),ISNUMBER(M40)),INDEX('Country weights'!$B$6:$FB$133,MATCH(Goods!$BD40,'Country weights'!$A$6:$A$133,0),MATCH(Goods!BO$1,'Country weights'!$B$3:$FB$3,0)),"")</f>
        <v>6.8677995563659741E-3</v>
      </c>
      <c r="BP40" s="44">
        <f>IF(AND(ISNUMBER(N39),ISNUMBER(N40)),INDEX('Country weights'!$B$6:$FB$133,MATCH(Goods!$BD40,'Country weights'!$A$6:$A$133,0),MATCH(Goods!BP$1,'Country weights'!$B$3:$FB$3,0)),"")</f>
        <v>7.1275324467337323E-3</v>
      </c>
      <c r="BQ40" s="44">
        <f>IF(AND(ISNUMBER(O39),ISNUMBER(O40)),INDEX('Country weights'!$B$6:$FB$133,MATCH(Goods!$BD40,'Country weights'!$A$6:$A$133,0),MATCH(Goods!BQ$1,'Country weights'!$B$3:$FB$3,0)),"")</f>
        <v>2.5777590631724623E-3</v>
      </c>
      <c r="BR40" s="44">
        <f>IF(AND(ISNUMBER(P39),ISNUMBER(P40)),INDEX('Country weights'!$B$6:$FB$133,MATCH(Goods!$BD40,'Country weights'!$A$6:$A$133,0),MATCH(Goods!BR$1,'Country weights'!$B$3:$FB$3,0)),"")</f>
        <v>1.6364976961043297E-2</v>
      </c>
      <c r="BS40" s="44">
        <f>IF(AND(ISNUMBER(Q39),ISNUMBER(Q40)),INDEX('Country weights'!$B$6:$FB$133,MATCH(Goods!$BD40,'Country weights'!$A$6:$A$133,0),MATCH(Goods!BS$1,'Country weights'!$B$3:$FB$3,0)),"")</f>
        <v>1.2386085200438487E-2</v>
      </c>
      <c r="BT40" s="44">
        <f>IF(AND(ISNUMBER(R39),ISNUMBER(R40)),INDEX('Country weights'!$B$6:$FB$133,MATCH(Goods!$BD40,'Country weights'!$A$6:$A$133,0),MATCH(Goods!BT$1,'Country weights'!$B$3:$FB$3,0)),"")</f>
        <v>9.4473379611008639E-3</v>
      </c>
      <c r="BU40" s="44">
        <f>IF(AND(ISNUMBER(S39),ISNUMBER(S40)),INDEX('Country weights'!$B$6:$FB$133,MATCH(Goods!$BD40,'Country weights'!$A$6:$A$133,0),MATCH(Goods!BU$1,'Country weights'!$B$3:$FB$3,0)),"")</f>
        <v>2.3698122214309867E-2</v>
      </c>
      <c r="BV40" s="44">
        <f>IF(AND(ISNUMBER(T39),ISNUMBER(T40)),INDEX('Country weights'!$B$6:$FB$133,MATCH(Goods!$BD40,'Country weights'!$A$6:$A$133,0),MATCH(Goods!BV$1,'Country weights'!$B$3:$FB$3,0)),"")</f>
        <v>1.1276825163400617E-2</v>
      </c>
      <c r="BW40" s="44">
        <f>IF(AND(ISNUMBER(U39),ISNUMBER(U40)),INDEX('Country weights'!$B$6:$FB$133,MATCH(Goods!$BD40,'Country weights'!$A$6:$A$133,0),MATCH(Goods!BW$1,'Country weights'!$B$3:$FB$3,0)),"")</f>
        <v>3.6750355538306453E-2</v>
      </c>
      <c r="BX40" s="44">
        <f>IF(AND(ISNUMBER(V39),ISNUMBER(V40)),INDEX('Country weights'!$B$6:$FB$133,MATCH(Goods!$BD40,'Country weights'!$A$6:$A$133,0),MATCH(Goods!BX$1,'Country weights'!$B$3:$FB$3,0)),"")</f>
        <v>3.2695322988654026E-2</v>
      </c>
      <c r="BY40" s="44">
        <f>IF(AND(ISNUMBER(W39),ISNUMBER(W40)),INDEX('Country weights'!$B$6:$FB$133,MATCH(Goods!$BD40,'Country weights'!$A$6:$A$133,0),MATCH(Goods!BY$1,'Country weights'!$B$3:$FB$3,0)),"")</f>
        <v>2.7330330335497317E-2</v>
      </c>
      <c r="BZ40" s="44">
        <f>IF(AND(ISNUMBER(X39),ISNUMBER(X40)),INDEX('Country weights'!$B$6:$FB$133,MATCH(Goods!$BD40,'Country weights'!$A$6:$A$133,0),MATCH(Goods!BZ$1,'Country weights'!$B$3:$FB$3,0)),"")</f>
        <v>2.4412767409057276E-2</v>
      </c>
      <c r="CA40" s="44">
        <f>IF(AND(ISNUMBER(Y39),ISNUMBER(Y40)),INDEX('Country weights'!$B$6:$FB$133,MATCH(Goods!$BD40,'Country weights'!$A$6:$A$133,0),MATCH(Goods!CA$1,'Country weights'!$B$3:$FB$3,0)),"")</f>
        <v>1.4541657500895188E-2</v>
      </c>
      <c r="CB40" s="44" t="str">
        <f>IF(AND(ISNUMBER(Z39),ISNUMBER(Z40)),INDEX('Country weights'!$B$6:$FB$133,MATCH(Goods!$BD40,'Country weights'!$A$6:$A$133,0),MATCH(Goods!CB$1,'Country weights'!$B$3:$FB$3,0)),"")</f>
        <v/>
      </c>
      <c r="CC40" s="44" t="str">
        <f>IF(AND(ISNUMBER(AA39),ISNUMBER(AA40)),INDEX('Country weights'!$B$6:$FB$133,MATCH(Goods!$BD40,'Country weights'!$A$6:$A$133,0),MATCH(Goods!CC$1,'Country weights'!$B$3:$FB$3,0)),"")</f>
        <v/>
      </c>
      <c r="CD40" s="46">
        <f t="shared" si="11"/>
        <v>0.74661485887410928</v>
      </c>
      <c r="CF40" s="39">
        <f t="shared" si="3"/>
        <v>37437</v>
      </c>
      <c r="CG40" s="45">
        <f t="shared" si="12"/>
        <v>0.34330281356273334</v>
      </c>
      <c r="CH40" s="45">
        <f t="shared" si="12"/>
        <v>0.11474055562476683</v>
      </c>
      <c r="CI40" s="45">
        <f t="shared" si="12"/>
        <v>9.6896717772731011E-2</v>
      </c>
      <c r="CJ40" s="45">
        <f t="shared" si="12"/>
        <v>6.4705123829971248E-2</v>
      </c>
      <c r="CK40" s="45">
        <f t="shared" si="12"/>
        <v>4.5874305313075474E-3</v>
      </c>
      <c r="CL40" s="45">
        <f t="shared" si="12"/>
        <v>2.139688268129912E-2</v>
      </c>
      <c r="CM40" s="45" t="str">
        <f t="shared" si="12"/>
        <v/>
      </c>
      <c r="CN40" s="45">
        <f t="shared" si="12"/>
        <v>4.9820422844916142E-3</v>
      </c>
      <c r="CO40" s="45">
        <f t="shared" si="12"/>
        <v>4.5140893402589206E-2</v>
      </c>
      <c r="CP40" s="45">
        <f t="shared" si="12"/>
        <v>2.2486319586297251E-3</v>
      </c>
      <c r="CQ40" s="45">
        <f t="shared" si="12"/>
        <v>9.1985840821900786E-3</v>
      </c>
      <c r="CR40" s="45">
        <f t="shared" si="12"/>
        <v>9.5464647696430899E-3</v>
      </c>
      <c r="CS40" s="45">
        <f t="shared" si="12"/>
        <v>3.452595448019488E-3</v>
      </c>
      <c r="CT40" s="45">
        <f t="shared" si="12"/>
        <v>2.1918900711032707E-2</v>
      </c>
      <c r="CU40" s="45">
        <f t="shared" si="12"/>
        <v>1.6589658045537199E-2</v>
      </c>
      <c r="CV40" s="45">
        <f t="shared" si="12"/>
        <v>1.2653562742305172E-2</v>
      </c>
      <c r="CW40" s="45">
        <f t="shared" si="20"/>
        <v>3.1740758883430864E-2</v>
      </c>
      <c r="CX40" s="45">
        <f t="shared" si="5"/>
        <v>1.510393883722861E-2</v>
      </c>
      <c r="CY40" s="45">
        <f t="shared" si="5"/>
        <v>4.9222641501839075E-2</v>
      </c>
      <c r="CZ40" s="45">
        <f t="shared" si="5"/>
        <v>4.3791417489277375E-2</v>
      </c>
      <c r="DA40" s="45">
        <f t="shared" si="5"/>
        <v>3.6605660884798476E-2</v>
      </c>
      <c r="DB40" s="45">
        <f t="shared" si="5"/>
        <v>3.2697939397926777E-2</v>
      </c>
      <c r="DC40" s="45">
        <f t="shared" si="5"/>
        <v>1.9476785558251438E-2</v>
      </c>
      <c r="DD40" s="45" t="str">
        <f t="shared" si="5"/>
        <v/>
      </c>
      <c r="DE40" s="45" t="str">
        <f t="shared" si="5"/>
        <v/>
      </c>
      <c r="DF40" s="46">
        <f t="shared" si="13"/>
        <v>1</v>
      </c>
      <c r="DG40" s="47">
        <f>SUMPRODUCT(AD40:BB40,CG40:DE40,'Sector weights'!B27:Z27)</f>
        <v>1.4087675184971946</v>
      </c>
      <c r="DI40" s="45">
        <f>IF(AND(ISNUMBER(C39),ISNUMBER(C40)),CG40*'Sector weights'!AB27,"")</f>
        <v>6.9698539803276088E-2</v>
      </c>
      <c r="DJ40" s="45">
        <f>IF(AND(ISNUMBER(D39),ISNUMBER(D40)),CH40*'Sector weights'!AC27,"")</f>
        <v>2.9821179474103669E-2</v>
      </c>
      <c r="DK40" s="45">
        <f>IF(AND(ISNUMBER(E39),ISNUMBER(E40)),CI40*'Sector weights'!AD27,"")</f>
        <v>2.310855560708085E-2</v>
      </c>
      <c r="DL40" s="45">
        <f>IF(AND(ISNUMBER(F39),ISNUMBER(F40)),CJ40*'Sector weights'!AE27,"")</f>
        <v>1.0989693947582993E-2</v>
      </c>
      <c r="DM40" s="45">
        <f>IF(AND(ISNUMBER(G39),ISNUMBER(G40)),CK40*'Sector weights'!AF27,"")</f>
        <v>1.0528679045932179E-3</v>
      </c>
      <c r="DN40" s="45">
        <f>IF(AND(ISNUMBER(H39),ISNUMBER(H40)),CL40*'Sector weights'!AG27,"")</f>
        <v>5.6471289387306344E-3</v>
      </c>
      <c r="DO40" s="45" t="str">
        <f>IF(AND(ISNUMBER(I39),ISNUMBER(I40)),CM40*'Sector weights'!AH27,"")</f>
        <v/>
      </c>
      <c r="DP40" s="45">
        <f>IF(AND(ISNUMBER(J39),ISNUMBER(J40)),CN40*'Sector weights'!AI27,"")</f>
        <v>1.0725368661249277E-3</v>
      </c>
      <c r="DQ40" s="45">
        <f>IF(AND(ISNUMBER(K39),ISNUMBER(K40)),CO40*'Sector weights'!AJ27,"")</f>
        <v>3.6993556714347018E-3</v>
      </c>
      <c r="DR40" s="45">
        <f>IF(AND(ISNUMBER(L39),ISNUMBER(L40)),CP40*'Sector weights'!AK27,"")</f>
        <v>6.919708245898173E-4</v>
      </c>
      <c r="DS40" s="45">
        <f>IF(AND(ISNUMBER(M39),ISNUMBER(M40)),CQ40*'Sector weights'!AL27,"")</f>
        <v>1.7735148304302575E-3</v>
      </c>
      <c r="DT40" s="45">
        <f>IF(AND(ISNUMBER(N39),ISNUMBER(N40)),CR40*'Sector weights'!AM27,"")</f>
        <v>1.5294364259408819E-3</v>
      </c>
      <c r="DU40" s="45">
        <f>IF(AND(ISNUMBER(O39),ISNUMBER(O40)),CS40*'Sector weights'!AN27,"")</f>
        <v>5.5558662390224535E-4</v>
      </c>
      <c r="DV40" s="45">
        <f>IF(AND(ISNUMBER(P39),ISNUMBER(P40)),CT40*'Sector weights'!AO27,"")</f>
        <v>7.7611749294004412E-3</v>
      </c>
      <c r="DW40" s="45">
        <f>IF(AND(ISNUMBER(Q39),ISNUMBER(Q40)),CU40*'Sector weights'!AP27,"")</f>
        <v>5.885163371044287E-3</v>
      </c>
      <c r="DX40" s="45">
        <f>IF(AND(ISNUMBER(R39),ISNUMBER(R40)),CV40*'Sector weights'!AQ27,"")</f>
        <v>4.27541722680083E-3</v>
      </c>
      <c r="DY40" s="45">
        <f>IF(AND(ISNUMBER(S39),ISNUMBER(S40)),CW40*'Sector weights'!AR27,"")</f>
        <v>8.5118022712116024E-3</v>
      </c>
      <c r="DZ40" s="45">
        <f>IF(AND(ISNUMBER(T39),ISNUMBER(T40)),CX40*'Sector weights'!AS27,"")</f>
        <v>2.0088508902512741E-3</v>
      </c>
      <c r="EA40" s="45">
        <f>IF(AND(ISNUMBER(U39),ISNUMBER(U40)),CY40*'Sector weights'!AT27,"")</f>
        <v>1.0006399910223477E-2</v>
      </c>
      <c r="EB40" s="45">
        <f>IF(AND(ISNUMBER(V39),ISNUMBER(V40)),CZ40*'Sector weights'!AU27,"")</f>
        <v>8.9411526456075145E-3</v>
      </c>
      <c r="EC40" s="45">
        <f>IF(AND(ISNUMBER(W39),ISNUMBER(W40)),DA40*'Sector weights'!AV27,"")</f>
        <v>1.0035664008762386E-2</v>
      </c>
      <c r="ED40" s="45">
        <f>IF(AND(ISNUMBER(X39),ISNUMBER(X40)),DB40*'Sector weights'!AW27,"")</f>
        <v>5.5933066191672818E-3</v>
      </c>
      <c r="EE40" s="45">
        <f>IF(AND(ISNUMBER(Y39),ISNUMBER(Y40)),DC40*'Sector weights'!AX27,"")</f>
        <v>5.3761912293257622E-3</v>
      </c>
      <c r="EF40" s="45" t="str">
        <f>IF(AND(ISNUMBER(Z39),ISNUMBER(Z40)),DD40*'Sector weights'!AY27,"")</f>
        <v/>
      </c>
      <c r="EG40" s="45" t="str">
        <f>IF(AND(ISNUMBER(AA39),ISNUMBER(AA40)),DE40*'Sector weights'!AZ27,"")</f>
        <v/>
      </c>
      <c r="EH40" s="46">
        <f t="shared" si="14"/>
        <v>0.21803549001958514</v>
      </c>
      <c r="EI40" s="47">
        <f t="shared" si="15"/>
        <v>0.26218766369093166</v>
      </c>
      <c r="EK40" s="39">
        <f t="shared" si="6"/>
        <v>37437</v>
      </c>
      <c r="EL40" s="45">
        <f t="shared" si="16"/>
        <v>0.31966603142000133</v>
      </c>
      <c r="EM40" s="45">
        <f t="shared" si="16"/>
        <v>0.13677213499244995</v>
      </c>
      <c r="EN40" s="45">
        <f t="shared" si="16"/>
        <v>0.10598529443534681</v>
      </c>
      <c r="EO40" s="45">
        <f t="shared" si="16"/>
        <v>5.0403234567894604E-2</v>
      </c>
      <c r="EP40" s="45">
        <f t="shared" si="16"/>
        <v>4.8288831533739923E-3</v>
      </c>
      <c r="EQ40" s="45">
        <f t="shared" si="16"/>
        <v>2.5900044704755994E-2</v>
      </c>
      <c r="ER40" s="45" t="str">
        <f t="shared" si="16"/>
        <v/>
      </c>
      <c r="ES40" s="45">
        <f t="shared" si="16"/>
        <v>4.919093061540516E-3</v>
      </c>
      <c r="ET40" s="45">
        <f t="shared" si="16"/>
        <v>1.69667592697978E-2</v>
      </c>
      <c r="EU40" s="45">
        <f t="shared" si="16"/>
        <v>3.17366142790635E-3</v>
      </c>
      <c r="EV40" s="45">
        <f t="shared" si="16"/>
        <v>8.1340649188393621E-3</v>
      </c>
      <c r="EW40" s="45">
        <f t="shared" si="16"/>
        <v>7.0146214536151866E-3</v>
      </c>
      <c r="EX40" s="45">
        <f t="shared" si="16"/>
        <v>2.5481476609717966E-3</v>
      </c>
      <c r="EY40" s="45">
        <f t="shared" si="16"/>
        <v>3.5595924905176171E-2</v>
      </c>
      <c r="EZ40" s="45">
        <f t="shared" si="16"/>
        <v>2.6991768039761093E-2</v>
      </c>
      <c r="FA40" s="45">
        <f t="shared" si="16"/>
        <v>1.9608813346931681E-2</v>
      </c>
      <c r="FB40" s="45">
        <f t="shared" si="21"/>
        <v>3.9038609129399188E-2</v>
      </c>
      <c r="FC40" s="45">
        <f t="shared" si="8"/>
        <v>9.2134124131389265E-3</v>
      </c>
      <c r="FD40" s="45">
        <f t="shared" si="8"/>
        <v>4.5893445646507582E-2</v>
      </c>
      <c r="FE40" s="45">
        <f t="shared" si="8"/>
        <v>4.1007785681149302E-2</v>
      </c>
      <c r="FF40" s="45">
        <f t="shared" si="8"/>
        <v>4.6027662780315851E-2</v>
      </c>
      <c r="FG40" s="45">
        <f t="shared" si="8"/>
        <v>2.5653193517554691E-2</v>
      </c>
      <c r="FH40" s="45">
        <f t="shared" si="8"/>
        <v>2.4657413473571862E-2</v>
      </c>
      <c r="FI40" s="45" t="str">
        <f t="shared" si="8"/>
        <v/>
      </c>
      <c r="FJ40" s="45" t="str">
        <f t="shared" si="8"/>
        <v/>
      </c>
      <c r="FK40" s="46">
        <f t="shared" si="17"/>
        <v>1</v>
      </c>
      <c r="FL40" s="47">
        <f t="shared" si="18"/>
        <v>1.2024999401124126</v>
      </c>
    </row>
    <row r="41" spans="1:168" x14ac:dyDescent="0.2">
      <c r="A41" t="s">
        <v>725</v>
      </c>
      <c r="B41" s="11">
        <v>37529</v>
      </c>
      <c r="C41" s="2">
        <v>332.5</v>
      </c>
      <c r="D41" s="3">
        <v>33770</v>
      </c>
      <c r="E41" s="9">
        <v>15483.1</v>
      </c>
      <c r="F41" s="3">
        <v>76975</v>
      </c>
      <c r="G41" s="3">
        <v>2446</v>
      </c>
      <c r="H41" s="2">
        <v>12819</v>
      </c>
      <c r="I41" s="2" t="e">
        <v>#N/A</v>
      </c>
      <c r="J41" s="2">
        <v>1106132.3999999999</v>
      </c>
      <c r="K41" s="2">
        <v>98150.1</v>
      </c>
      <c r="L41" s="9">
        <v>1637.9277</v>
      </c>
      <c r="M41" s="3">
        <v>58332</v>
      </c>
      <c r="N41" s="9">
        <v>553.13</v>
      </c>
      <c r="O41" s="2">
        <v>2826.2</v>
      </c>
      <c r="P41" s="2">
        <v>8913</v>
      </c>
      <c r="Q41" s="3">
        <v>50528</v>
      </c>
      <c r="R41" s="3">
        <v>66164</v>
      </c>
      <c r="S41" s="2">
        <v>14878</v>
      </c>
      <c r="T41" s="2">
        <v>12463.6</v>
      </c>
      <c r="U41" s="3">
        <v>123778</v>
      </c>
      <c r="V41" s="2">
        <v>12015.5</v>
      </c>
      <c r="W41" s="2">
        <v>17036</v>
      </c>
      <c r="X41" s="3">
        <v>222186.75942220617</v>
      </c>
      <c r="Y41" s="2">
        <v>42741.3</v>
      </c>
      <c r="Z41" s="3" t="e">
        <v>#N/A</v>
      </c>
      <c r="AA41" s="3" t="e">
        <v>#N/A</v>
      </c>
      <c r="AC41" s="43">
        <f t="shared" si="9"/>
        <v>37529</v>
      </c>
      <c r="AD41" s="45">
        <f t="shared" si="10"/>
        <v>-1.8305284912902287</v>
      </c>
      <c r="AE41" s="45">
        <f t="shared" si="10"/>
        <v>2.4917296427812596</v>
      </c>
      <c r="AF41" s="45">
        <f t="shared" si="10"/>
        <v>8.0798417643790366E-2</v>
      </c>
      <c r="AG41" s="45">
        <f t="shared" si="10"/>
        <v>1.5300402295060245</v>
      </c>
      <c r="AH41" s="45">
        <f t="shared" si="10"/>
        <v>2.214793146677807</v>
      </c>
      <c r="AI41" s="45">
        <f t="shared" si="10"/>
        <v>-2.5985867335308832</v>
      </c>
      <c r="AJ41" s="45" t="str">
        <f t="shared" si="10"/>
        <v/>
      </c>
      <c r="AK41" s="45">
        <f t="shared" si="10"/>
        <v>9.4202961631112849</v>
      </c>
      <c r="AL41" s="45">
        <f t="shared" si="10"/>
        <v>-12.366295120374559</v>
      </c>
      <c r="AM41" s="45">
        <f t="shared" si="10"/>
        <v>3.5522519088626581</v>
      </c>
      <c r="AN41" s="45">
        <f t="shared" si="10"/>
        <v>4.3095740495690427</v>
      </c>
      <c r="AO41" s="45">
        <f t="shared" si="10"/>
        <v>-6.7213952413796569</v>
      </c>
      <c r="AP41" s="45">
        <f t="shared" si="10"/>
        <v>2.7335514358415081</v>
      </c>
      <c r="AQ41" s="45">
        <f t="shared" si="10"/>
        <v>-3.290908499072287</v>
      </c>
      <c r="AR41" s="45">
        <f t="shared" si="10"/>
        <v>-0.60978008576262344</v>
      </c>
      <c r="AS41" s="45">
        <f t="shared" si="10"/>
        <v>-1.2993212500932327</v>
      </c>
      <c r="AT41" s="45">
        <f t="shared" si="19"/>
        <v>-0.53948538308811189</v>
      </c>
      <c r="AU41" s="45">
        <f t="shared" si="1"/>
        <v>2.7281868684370991</v>
      </c>
      <c r="AV41" s="45">
        <f t="shared" si="1"/>
        <v>4.9286222915465805</v>
      </c>
      <c r="AW41" s="45">
        <f t="shared" si="1"/>
        <v>3.6355011212696242</v>
      </c>
      <c r="AX41" s="45">
        <f t="shared" si="1"/>
        <v>3.1016431143522816</v>
      </c>
      <c r="AY41" s="45">
        <f t="shared" si="1"/>
        <v>-0.2336014084268645</v>
      </c>
      <c r="AZ41" s="45">
        <f t="shared" si="1"/>
        <v>-3.7546696931006651</v>
      </c>
      <c r="BA41" s="45" t="str">
        <f t="shared" si="1"/>
        <v/>
      </c>
      <c r="BB41" s="45" t="str">
        <f t="shared" si="1"/>
        <v/>
      </c>
      <c r="BC41" s="32"/>
      <c r="BD41" s="39">
        <f t="shared" si="2"/>
        <v>37529</v>
      </c>
      <c r="BE41" s="44">
        <f>IF(AND(ISNUMBER(C40),ISNUMBER(C41)),INDEX('Country weights'!$B$6:$FB$133,MATCH(Goods!$BD41,'Country weights'!$A$6:$A$133,0),MATCH(Goods!BE$1,'Country weights'!$B$3:$FB$3,0)),"")</f>
        <v>0.25631498169922479</v>
      </c>
      <c r="BF41" s="44">
        <f>IF(AND(ISNUMBER(D40),ISNUMBER(D41)),INDEX('Country weights'!$B$6:$FB$133,MATCH(Goods!$BD41,'Country weights'!$A$6:$A$133,0),MATCH(Goods!BF$1,'Country weights'!$B$3:$FB$3,0)),"")</f>
        <v>8.5667003744922171E-2</v>
      </c>
      <c r="BG41" s="44">
        <f>IF(AND(ISNUMBER(E40),ISNUMBER(E41)),INDEX('Country weights'!$B$6:$FB$133,MATCH(Goods!$BD41,'Country weights'!$A$6:$A$133,0),MATCH(Goods!BG$1,'Country weights'!$B$3:$FB$3,0)),"")</f>
        <v>7.2344529265251964E-2</v>
      </c>
      <c r="BH41" s="44">
        <f>IF(AND(ISNUMBER(F40),ISNUMBER(F41)),INDEX('Country weights'!$B$6:$FB$133,MATCH(Goods!$BD41,'Country weights'!$A$6:$A$133,0),MATCH(Goods!BH$1,'Country weights'!$B$3:$FB$3,0)),"")</f>
        <v>4.8309806896745744E-2</v>
      </c>
      <c r="BI41" s="44">
        <f>IF(AND(ISNUMBER(G40),ISNUMBER(G41)),INDEX('Country weights'!$B$6:$FB$133,MATCH(Goods!$BD41,'Country weights'!$A$6:$A$133,0),MATCH(Goods!BI$1,'Country weights'!$B$3:$FB$3,0)),"")</f>
        <v>3.4250437987269644E-3</v>
      </c>
      <c r="BJ41" s="44">
        <f>IF(AND(ISNUMBER(H40),ISNUMBER(H41)),INDEX('Country weights'!$B$6:$FB$133,MATCH(Goods!$BD41,'Country weights'!$A$6:$A$133,0),MATCH(Goods!BJ$1,'Country weights'!$B$3:$FB$3,0)),"")</f>
        <v>1.5975230543444015E-2</v>
      </c>
      <c r="BK41" s="44" t="str">
        <f>IF(AND(ISNUMBER(I40),ISNUMBER(I41)),INDEX('Country weights'!$B$6:$FB$133,MATCH(Goods!$BD41,'Country weights'!$A$6:$A$133,0),MATCH(Goods!BK$1,'Country weights'!$B$3:$FB$3,0)),"")</f>
        <v/>
      </c>
      <c r="BL41" s="44">
        <f>IF(AND(ISNUMBER(J40),ISNUMBER(J41)),INDEX('Country weights'!$B$6:$FB$133,MATCH(Goods!$BD41,'Country weights'!$A$6:$A$133,0),MATCH(Goods!BL$1,'Country weights'!$B$3:$FB$3,0)),"")</f>
        <v>3.7196667971405514E-3</v>
      </c>
      <c r="BM41" s="44">
        <f>IF(AND(ISNUMBER(K40),ISNUMBER(K41)),INDEX('Country weights'!$B$6:$FB$133,MATCH(Goods!$BD41,'Country weights'!$A$6:$A$133,0),MATCH(Goods!BM$1,'Country weights'!$B$3:$FB$3,0)),"")</f>
        <v>3.3702861757225352E-2</v>
      </c>
      <c r="BN41" s="44">
        <f>IF(AND(ISNUMBER(L40),ISNUMBER(L41)),INDEX('Country weights'!$B$6:$FB$133,MATCH(Goods!$BD41,'Country weights'!$A$6:$A$133,0),MATCH(Goods!BN$1,'Country weights'!$B$3:$FB$3,0)),"")</f>
        <v>1.6788620324521442E-3</v>
      </c>
      <c r="BO41" s="44">
        <f>IF(AND(ISNUMBER(M40),ISNUMBER(M41)),INDEX('Country weights'!$B$6:$FB$133,MATCH(Goods!$BD41,'Country weights'!$A$6:$A$133,0),MATCH(Goods!BO$1,'Country weights'!$B$3:$FB$3,0)),"")</f>
        <v>6.8677995563659741E-3</v>
      </c>
      <c r="BP41" s="44">
        <f>IF(AND(ISNUMBER(N40),ISNUMBER(N41)),INDEX('Country weights'!$B$6:$FB$133,MATCH(Goods!$BD41,'Country weights'!$A$6:$A$133,0),MATCH(Goods!BP$1,'Country weights'!$B$3:$FB$3,0)),"")</f>
        <v>7.1275324467337323E-3</v>
      </c>
      <c r="BQ41" s="44">
        <f>IF(AND(ISNUMBER(O40),ISNUMBER(O41)),INDEX('Country weights'!$B$6:$FB$133,MATCH(Goods!$BD41,'Country weights'!$A$6:$A$133,0),MATCH(Goods!BQ$1,'Country weights'!$B$3:$FB$3,0)),"")</f>
        <v>2.5777590631724623E-3</v>
      </c>
      <c r="BR41" s="44">
        <f>IF(AND(ISNUMBER(P40),ISNUMBER(P41)),INDEX('Country weights'!$B$6:$FB$133,MATCH(Goods!$BD41,'Country weights'!$A$6:$A$133,0),MATCH(Goods!BR$1,'Country weights'!$B$3:$FB$3,0)),"")</f>
        <v>1.6364976961043297E-2</v>
      </c>
      <c r="BS41" s="44">
        <f>IF(AND(ISNUMBER(Q40),ISNUMBER(Q41)),INDEX('Country weights'!$B$6:$FB$133,MATCH(Goods!$BD41,'Country weights'!$A$6:$A$133,0),MATCH(Goods!BS$1,'Country weights'!$B$3:$FB$3,0)),"")</f>
        <v>1.2386085200438487E-2</v>
      </c>
      <c r="BT41" s="44">
        <f>IF(AND(ISNUMBER(R40),ISNUMBER(R41)),INDEX('Country weights'!$B$6:$FB$133,MATCH(Goods!$BD41,'Country weights'!$A$6:$A$133,0),MATCH(Goods!BT$1,'Country weights'!$B$3:$FB$3,0)),"")</f>
        <v>9.4473379611008639E-3</v>
      </c>
      <c r="BU41" s="44">
        <f>IF(AND(ISNUMBER(S40),ISNUMBER(S41)),INDEX('Country weights'!$B$6:$FB$133,MATCH(Goods!$BD41,'Country weights'!$A$6:$A$133,0),MATCH(Goods!BU$1,'Country weights'!$B$3:$FB$3,0)),"")</f>
        <v>2.3698122214309867E-2</v>
      </c>
      <c r="BV41" s="44">
        <f>IF(AND(ISNUMBER(T40),ISNUMBER(T41)),INDEX('Country weights'!$B$6:$FB$133,MATCH(Goods!$BD41,'Country weights'!$A$6:$A$133,0),MATCH(Goods!BV$1,'Country weights'!$B$3:$FB$3,0)),"")</f>
        <v>1.1276825163400617E-2</v>
      </c>
      <c r="BW41" s="44">
        <f>IF(AND(ISNUMBER(U40),ISNUMBER(U41)),INDEX('Country weights'!$B$6:$FB$133,MATCH(Goods!$BD41,'Country weights'!$A$6:$A$133,0),MATCH(Goods!BW$1,'Country weights'!$B$3:$FB$3,0)),"")</f>
        <v>3.6750355538306453E-2</v>
      </c>
      <c r="BX41" s="44">
        <f>IF(AND(ISNUMBER(V40),ISNUMBER(V41)),INDEX('Country weights'!$B$6:$FB$133,MATCH(Goods!$BD41,'Country weights'!$A$6:$A$133,0),MATCH(Goods!BX$1,'Country weights'!$B$3:$FB$3,0)),"")</f>
        <v>3.2695322988654026E-2</v>
      </c>
      <c r="BY41" s="44">
        <f>IF(AND(ISNUMBER(W40),ISNUMBER(W41)),INDEX('Country weights'!$B$6:$FB$133,MATCH(Goods!$BD41,'Country weights'!$A$6:$A$133,0),MATCH(Goods!BY$1,'Country weights'!$B$3:$FB$3,0)),"")</f>
        <v>2.7330330335497317E-2</v>
      </c>
      <c r="BZ41" s="44">
        <f>IF(AND(ISNUMBER(X40),ISNUMBER(X41)),INDEX('Country weights'!$B$6:$FB$133,MATCH(Goods!$BD41,'Country weights'!$A$6:$A$133,0),MATCH(Goods!BZ$1,'Country weights'!$B$3:$FB$3,0)),"")</f>
        <v>2.4412767409057276E-2</v>
      </c>
      <c r="CA41" s="44">
        <f>IF(AND(ISNUMBER(Y40),ISNUMBER(Y41)),INDEX('Country weights'!$B$6:$FB$133,MATCH(Goods!$BD41,'Country weights'!$A$6:$A$133,0),MATCH(Goods!CA$1,'Country weights'!$B$3:$FB$3,0)),"")</f>
        <v>1.4541657500895188E-2</v>
      </c>
      <c r="CB41" s="44" t="str">
        <f>IF(AND(ISNUMBER(Z40),ISNUMBER(Z41)),INDEX('Country weights'!$B$6:$FB$133,MATCH(Goods!$BD41,'Country weights'!$A$6:$A$133,0),MATCH(Goods!CB$1,'Country weights'!$B$3:$FB$3,0)),"")</f>
        <v/>
      </c>
      <c r="CC41" s="44" t="str">
        <f>IF(AND(ISNUMBER(AA40),ISNUMBER(AA41)),INDEX('Country weights'!$B$6:$FB$133,MATCH(Goods!$BD41,'Country weights'!$A$6:$A$133,0),MATCH(Goods!CC$1,'Country weights'!$B$3:$FB$3,0)),"")</f>
        <v/>
      </c>
      <c r="CD41" s="46">
        <f t="shared" si="11"/>
        <v>0.74661485887410928</v>
      </c>
      <c r="CF41" s="39">
        <f t="shared" si="3"/>
        <v>37529</v>
      </c>
      <c r="CG41" s="45">
        <f t="shared" si="12"/>
        <v>0.34330281356273334</v>
      </c>
      <c r="CH41" s="45">
        <f t="shared" si="12"/>
        <v>0.11474055562476683</v>
      </c>
      <c r="CI41" s="45">
        <f t="shared" si="12"/>
        <v>9.6896717772731011E-2</v>
      </c>
      <c r="CJ41" s="45">
        <f t="shared" si="12"/>
        <v>6.4705123829971248E-2</v>
      </c>
      <c r="CK41" s="45">
        <f t="shared" si="12"/>
        <v>4.5874305313075474E-3</v>
      </c>
      <c r="CL41" s="45">
        <f t="shared" si="12"/>
        <v>2.139688268129912E-2</v>
      </c>
      <c r="CM41" s="45" t="str">
        <f t="shared" si="12"/>
        <v/>
      </c>
      <c r="CN41" s="45">
        <f t="shared" si="12"/>
        <v>4.9820422844916142E-3</v>
      </c>
      <c r="CO41" s="45">
        <f t="shared" si="12"/>
        <v>4.5140893402589206E-2</v>
      </c>
      <c r="CP41" s="45">
        <f t="shared" si="12"/>
        <v>2.2486319586297251E-3</v>
      </c>
      <c r="CQ41" s="45">
        <f t="shared" si="12"/>
        <v>9.1985840821900786E-3</v>
      </c>
      <c r="CR41" s="45">
        <f t="shared" si="12"/>
        <v>9.5464647696430899E-3</v>
      </c>
      <c r="CS41" s="45">
        <f t="shared" si="12"/>
        <v>3.452595448019488E-3</v>
      </c>
      <c r="CT41" s="45">
        <f t="shared" si="12"/>
        <v>2.1918900711032707E-2</v>
      </c>
      <c r="CU41" s="45">
        <f t="shared" si="12"/>
        <v>1.6589658045537199E-2</v>
      </c>
      <c r="CV41" s="45">
        <f t="shared" si="12"/>
        <v>1.2653562742305172E-2</v>
      </c>
      <c r="CW41" s="45">
        <f t="shared" si="20"/>
        <v>3.1740758883430864E-2</v>
      </c>
      <c r="CX41" s="45">
        <f t="shared" si="5"/>
        <v>1.510393883722861E-2</v>
      </c>
      <c r="CY41" s="45">
        <f t="shared" si="5"/>
        <v>4.9222641501839075E-2</v>
      </c>
      <c r="CZ41" s="45">
        <f t="shared" si="5"/>
        <v>4.3791417489277375E-2</v>
      </c>
      <c r="DA41" s="45">
        <f t="shared" si="5"/>
        <v>3.6605660884798476E-2</v>
      </c>
      <c r="DB41" s="45">
        <f t="shared" si="5"/>
        <v>3.2697939397926777E-2</v>
      </c>
      <c r="DC41" s="45">
        <f t="shared" si="5"/>
        <v>1.9476785558251438E-2</v>
      </c>
      <c r="DD41" s="45" t="str">
        <f t="shared" si="5"/>
        <v/>
      </c>
      <c r="DE41" s="45" t="str">
        <f t="shared" si="5"/>
        <v/>
      </c>
      <c r="DF41" s="46">
        <f t="shared" si="13"/>
        <v>1</v>
      </c>
      <c r="DG41" s="47">
        <f>SUMPRODUCT(AD41:BB41,CG41:DE41,'Sector weights'!B28:Z28)</f>
        <v>-0.41012054705734668</v>
      </c>
      <c r="DI41" s="45">
        <f>IF(AND(ISNUMBER(C40),ISNUMBER(C41)),CG41*'Sector weights'!AB28,"")</f>
        <v>6.6550287862693319E-2</v>
      </c>
      <c r="DJ41" s="45">
        <f>IF(AND(ISNUMBER(D40),ISNUMBER(D41)),CH41*'Sector weights'!AC28,"")</f>
        <v>2.9062656185852544E-2</v>
      </c>
      <c r="DK41" s="45">
        <f>IF(AND(ISNUMBER(E40),ISNUMBER(E41)),CI41*'Sector weights'!AD28,"")</f>
        <v>2.3917606883297686E-2</v>
      </c>
      <c r="DL41" s="45">
        <f>IF(AND(ISNUMBER(F40),ISNUMBER(F41)),CJ41*'Sector weights'!AE28,"")</f>
        <v>1.1187680652359653E-2</v>
      </c>
      <c r="DM41" s="45">
        <f>IF(AND(ISNUMBER(G40),ISNUMBER(G41)),CK41*'Sector weights'!AF28,"")</f>
        <v>1.1616636255469802E-3</v>
      </c>
      <c r="DN41" s="45">
        <f>IF(AND(ISNUMBER(H40),ISNUMBER(H41)),CL41*'Sector weights'!AG28,"")</f>
        <v>5.6874835491401796E-3</v>
      </c>
      <c r="DO41" s="45" t="str">
        <f>IF(AND(ISNUMBER(I40),ISNUMBER(I41)),CM41*'Sector weights'!AH28,"")</f>
        <v/>
      </c>
      <c r="DP41" s="45">
        <f>IF(AND(ISNUMBER(J40),ISNUMBER(J41)),CN41*'Sector weights'!AI28,"")</f>
        <v>1.0329850748371807E-3</v>
      </c>
      <c r="DQ41" s="45">
        <f>IF(AND(ISNUMBER(K40),ISNUMBER(K41)),CO41*'Sector weights'!AJ28,"")</f>
        <v>4.0035074837796577E-3</v>
      </c>
      <c r="DR41" s="45">
        <f>IF(AND(ISNUMBER(L40),ISNUMBER(L41)),CP41*'Sector weights'!AK28,"")</f>
        <v>6.7172377365596692E-4</v>
      </c>
      <c r="DS41" s="45">
        <f>IF(AND(ISNUMBER(M40),ISNUMBER(M41)),CQ41*'Sector weights'!AL28,"")</f>
        <v>1.6345776436815695E-3</v>
      </c>
      <c r="DT41" s="45">
        <f>IF(AND(ISNUMBER(N40),ISNUMBER(N41)),CR41*'Sector weights'!AM28,"")</f>
        <v>1.5700921332873514E-3</v>
      </c>
      <c r="DU41" s="45">
        <f>IF(AND(ISNUMBER(O40),ISNUMBER(O41)),CS41*'Sector weights'!AN28,"")</f>
        <v>5.7730375793962083E-4</v>
      </c>
      <c r="DV41" s="45">
        <f>IF(AND(ISNUMBER(P40),ISNUMBER(P41)),CT41*'Sector weights'!AO28,"")</f>
        <v>7.6793101404282211E-3</v>
      </c>
      <c r="DW41" s="45">
        <f>IF(AND(ISNUMBER(Q40),ISNUMBER(Q41)),CU41*'Sector weights'!AP28,"")</f>
        <v>5.506921552197324E-3</v>
      </c>
      <c r="DX41" s="45">
        <f>IF(AND(ISNUMBER(R40),ISNUMBER(R41)),CV41*'Sector weights'!AQ28,"")</f>
        <v>4.1653280941972752E-3</v>
      </c>
      <c r="DY41" s="45">
        <f>IF(AND(ISNUMBER(S40),ISNUMBER(S41)),CW41*'Sector weights'!AR28,"")</f>
        <v>8.5466327401501826E-3</v>
      </c>
      <c r="DZ41" s="45">
        <f>IF(AND(ISNUMBER(T40),ISNUMBER(T41)),CX41*'Sector weights'!AS28,"")</f>
        <v>1.9381633338363547E-3</v>
      </c>
      <c r="EA41" s="45">
        <f>IF(AND(ISNUMBER(U40),ISNUMBER(U41)),CY41*'Sector weights'!AT28,"")</f>
        <v>9.4361541021196933E-3</v>
      </c>
      <c r="EB41" s="45">
        <f>IF(AND(ISNUMBER(V40),ISNUMBER(V41)),CZ41*'Sector weights'!AU28,"")</f>
        <v>8.4392038531207816E-3</v>
      </c>
      <c r="EC41" s="45">
        <f>IF(AND(ISNUMBER(W40),ISNUMBER(W41)),DA41*'Sector weights'!AV28,"")</f>
        <v>9.5844513297875626E-3</v>
      </c>
      <c r="ED41" s="45">
        <f>IF(AND(ISNUMBER(X40),ISNUMBER(X41)),DB41*'Sector weights'!AW28,"")</f>
        <v>5.5802293751054518E-3</v>
      </c>
      <c r="EE41" s="45">
        <f>IF(AND(ISNUMBER(Y40),ISNUMBER(Y41)),DC41*'Sector weights'!AX28,"")</f>
        <v>5.2735696597710361E-3</v>
      </c>
      <c r="EF41" s="45" t="str">
        <f>IF(AND(ISNUMBER(Z40),ISNUMBER(Z41)),DD41*'Sector weights'!AY28,"")</f>
        <v/>
      </c>
      <c r="EG41" s="45" t="str">
        <f>IF(AND(ISNUMBER(AA40),ISNUMBER(AA41)),DE41*'Sector weights'!AZ28,"")</f>
        <v/>
      </c>
      <c r="EH41" s="46">
        <f t="shared" si="14"/>
        <v>0.21320753280678559</v>
      </c>
      <c r="EI41" s="47">
        <f t="shared" si="15"/>
        <v>-2.9438237780012613E-2</v>
      </c>
      <c r="EK41" s="39">
        <f t="shared" si="6"/>
        <v>37529</v>
      </c>
      <c r="EL41" s="45">
        <f t="shared" si="16"/>
        <v>0.31213853932169922</v>
      </c>
      <c r="EM41" s="45">
        <f t="shared" si="16"/>
        <v>0.13631158244389943</v>
      </c>
      <c r="EN41" s="45">
        <f t="shared" si="16"/>
        <v>0.11217993364696202</v>
      </c>
      <c r="EO41" s="45">
        <f t="shared" si="16"/>
        <v>5.2473195975201448E-2</v>
      </c>
      <c r="EP41" s="45">
        <f t="shared" si="16"/>
        <v>5.4485111771342106E-3</v>
      </c>
      <c r="EQ41" s="45">
        <f t="shared" si="16"/>
        <v>2.6675809593905534E-2</v>
      </c>
      <c r="ER41" s="45" t="str">
        <f t="shared" si="16"/>
        <v/>
      </c>
      <c r="ES41" s="45">
        <f t="shared" si="16"/>
        <v>4.8449745712000692E-3</v>
      </c>
      <c r="ET41" s="45">
        <f t="shared" si="16"/>
        <v>1.8777514241993244E-2</v>
      </c>
      <c r="EU41" s="45">
        <f t="shared" si="16"/>
        <v>3.1505630444338059E-3</v>
      </c>
      <c r="EV41" s="45">
        <f t="shared" si="16"/>
        <v>7.6666036240045417E-3</v>
      </c>
      <c r="EW41" s="45">
        <f t="shared" si="16"/>
        <v>7.3641494398334001E-3</v>
      </c>
      <c r="EX41" s="45">
        <f t="shared" si="16"/>
        <v>2.7077080736297859E-3</v>
      </c>
      <c r="EY41" s="45">
        <f t="shared" si="16"/>
        <v>3.6018005739916419E-2</v>
      </c>
      <c r="EZ41" s="45">
        <f t="shared" si="16"/>
        <v>2.582892583437868E-2</v>
      </c>
      <c r="FA41" s="45">
        <f t="shared" si="16"/>
        <v>1.9536495917205739E-2</v>
      </c>
      <c r="FB41" s="45">
        <f t="shared" si="21"/>
        <v>4.0085979269294261E-2</v>
      </c>
      <c r="FC41" s="45">
        <f t="shared" si="8"/>
        <v>9.0905012047241811E-3</v>
      </c>
      <c r="FD41" s="45">
        <f t="shared" si="8"/>
        <v>4.4258070894103871E-2</v>
      </c>
      <c r="FE41" s="45">
        <f t="shared" si="8"/>
        <v>3.9582109234238994E-2</v>
      </c>
      <c r="FF41" s="45">
        <f t="shared" si="8"/>
        <v>4.4953624309668511E-2</v>
      </c>
      <c r="FG41" s="45">
        <f t="shared" si="8"/>
        <v>2.6172759009234471E-2</v>
      </c>
      <c r="FH41" s="45">
        <f t="shared" si="8"/>
        <v>2.4734443433338197E-2</v>
      </c>
      <c r="FI41" s="45" t="str">
        <f t="shared" si="8"/>
        <v/>
      </c>
      <c r="FJ41" s="45" t="str">
        <f t="shared" si="8"/>
        <v/>
      </c>
      <c r="FK41" s="46">
        <f t="shared" si="17"/>
        <v>1</v>
      </c>
      <c r="FL41" s="47">
        <f t="shared" si="18"/>
        <v>-0.13807315995110905</v>
      </c>
    </row>
    <row r="42" spans="1:168" x14ac:dyDescent="0.2">
      <c r="A42" t="s">
        <v>726</v>
      </c>
      <c r="B42" s="11">
        <v>37621</v>
      </c>
      <c r="C42" s="2">
        <v>347.2</v>
      </c>
      <c r="D42" s="3">
        <v>34285</v>
      </c>
      <c r="E42" s="9">
        <v>15813.4</v>
      </c>
      <c r="F42" s="3">
        <v>76675</v>
      </c>
      <c r="G42" s="3">
        <v>2546</v>
      </c>
      <c r="H42" s="2">
        <v>13260</v>
      </c>
      <c r="I42" s="2" t="e">
        <v>#N/A</v>
      </c>
      <c r="J42" s="2">
        <v>1051039.3</v>
      </c>
      <c r="K42" s="2">
        <v>110269.7</v>
      </c>
      <c r="L42" s="9">
        <v>1603.1967</v>
      </c>
      <c r="M42" s="3">
        <v>61757</v>
      </c>
      <c r="N42" s="9">
        <v>620.75300000000004</v>
      </c>
      <c r="O42" s="2">
        <v>2917.1</v>
      </c>
      <c r="P42" s="2">
        <v>8852.4</v>
      </c>
      <c r="Q42" s="3">
        <v>53294</v>
      </c>
      <c r="R42" s="3">
        <v>66359</v>
      </c>
      <c r="S42" s="2">
        <v>14859.4</v>
      </c>
      <c r="T42" s="2">
        <v>13068.4</v>
      </c>
      <c r="U42" s="3">
        <v>123243</v>
      </c>
      <c r="V42" s="2">
        <v>11894.2</v>
      </c>
      <c r="W42" s="2">
        <v>17514</v>
      </c>
      <c r="X42" s="3">
        <v>234332.65881100381</v>
      </c>
      <c r="Y42" s="2">
        <v>39606</v>
      </c>
      <c r="Z42" s="3" t="e">
        <v>#N/A</v>
      </c>
      <c r="AA42" s="3" t="e">
        <v>#N/A</v>
      </c>
      <c r="AC42" s="43">
        <f t="shared" si="9"/>
        <v>37621</v>
      </c>
      <c r="AD42" s="45">
        <f t="shared" si="10"/>
        <v>4.4210526315789478</v>
      </c>
      <c r="AE42" s="45">
        <f t="shared" si="10"/>
        <v>1.5250222090612997</v>
      </c>
      <c r="AF42" s="45">
        <f t="shared" si="10"/>
        <v>2.1332937202498181</v>
      </c>
      <c r="AG42" s="45">
        <f t="shared" si="10"/>
        <v>-0.38973692757389156</v>
      </c>
      <c r="AH42" s="45">
        <f t="shared" si="10"/>
        <v>4.0883074407195519</v>
      </c>
      <c r="AI42" s="45">
        <f t="shared" si="10"/>
        <v>3.4402059443014332</v>
      </c>
      <c r="AJ42" s="45" t="str">
        <f t="shared" si="10"/>
        <v/>
      </c>
      <c r="AK42" s="45">
        <f t="shared" si="10"/>
        <v>-4.9806967050237239</v>
      </c>
      <c r="AL42" s="45">
        <f t="shared" si="10"/>
        <v>12.34802613548025</v>
      </c>
      <c r="AM42" s="45">
        <f t="shared" si="10"/>
        <v>-2.1204232641037768</v>
      </c>
      <c r="AN42" s="45">
        <f t="shared" si="10"/>
        <v>5.871562778577788</v>
      </c>
      <c r="AO42" s="45">
        <f t="shared" si="10"/>
        <v>12.225516605499621</v>
      </c>
      <c r="AP42" s="45">
        <f t="shared" si="10"/>
        <v>3.2163328851461337</v>
      </c>
      <c r="AQ42" s="45">
        <f t="shared" si="10"/>
        <v>-0.67990575563783295</v>
      </c>
      <c r="AR42" s="45">
        <f t="shared" si="10"/>
        <v>5.4741925269157665</v>
      </c>
      <c r="AS42" s="45">
        <f t="shared" si="10"/>
        <v>0.29472220542894334</v>
      </c>
      <c r="AT42" s="45">
        <f t="shared" si="19"/>
        <v>-0.1250168033337884</v>
      </c>
      <c r="AU42" s="45">
        <f t="shared" si="1"/>
        <v>4.8525305690169773</v>
      </c>
      <c r="AV42" s="45">
        <f t="shared" si="1"/>
        <v>-0.43222543586097784</v>
      </c>
      <c r="AW42" s="45">
        <f t="shared" si="1"/>
        <v>-1.0095293579126863</v>
      </c>
      <c r="AX42" s="45">
        <f t="shared" si="1"/>
        <v>2.8058229631368947</v>
      </c>
      <c r="AY42" s="45">
        <f t="shared" si="1"/>
        <v>5.466527087564943</v>
      </c>
      <c r="AZ42" s="45">
        <f t="shared" si="1"/>
        <v>-7.3355279320002076</v>
      </c>
      <c r="BA42" s="45" t="str">
        <f t="shared" si="1"/>
        <v/>
      </c>
      <c r="BB42" s="45" t="str">
        <f t="shared" si="1"/>
        <v/>
      </c>
      <c r="BC42" s="32"/>
      <c r="BD42" s="39">
        <f t="shared" si="2"/>
        <v>37621</v>
      </c>
      <c r="BE42" s="44">
        <f>IF(AND(ISNUMBER(C41),ISNUMBER(C42)),INDEX('Country weights'!$B$6:$FB$133,MATCH(Goods!$BD42,'Country weights'!$A$6:$A$133,0),MATCH(Goods!BE$1,'Country weights'!$B$3:$FB$3,0)),"")</f>
        <v>0.25631498169922479</v>
      </c>
      <c r="BF42" s="44">
        <f>IF(AND(ISNUMBER(D41),ISNUMBER(D42)),INDEX('Country weights'!$B$6:$FB$133,MATCH(Goods!$BD42,'Country weights'!$A$6:$A$133,0),MATCH(Goods!BF$1,'Country weights'!$B$3:$FB$3,0)),"")</f>
        <v>8.5667003744922171E-2</v>
      </c>
      <c r="BG42" s="44">
        <f>IF(AND(ISNUMBER(E41),ISNUMBER(E42)),INDEX('Country weights'!$B$6:$FB$133,MATCH(Goods!$BD42,'Country weights'!$A$6:$A$133,0),MATCH(Goods!BG$1,'Country weights'!$B$3:$FB$3,0)),"")</f>
        <v>7.2344529265251964E-2</v>
      </c>
      <c r="BH42" s="44">
        <f>IF(AND(ISNUMBER(F41),ISNUMBER(F42)),INDEX('Country weights'!$B$6:$FB$133,MATCH(Goods!$BD42,'Country weights'!$A$6:$A$133,0),MATCH(Goods!BH$1,'Country weights'!$B$3:$FB$3,0)),"")</f>
        <v>4.8309806896745744E-2</v>
      </c>
      <c r="BI42" s="44">
        <f>IF(AND(ISNUMBER(G41),ISNUMBER(G42)),INDEX('Country weights'!$B$6:$FB$133,MATCH(Goods!$BD42,'Country weights'!$A$6:$A$133,0),MATCH(Goods!BI$1,'Country weights'!$B$3:$FB$3,0)),"")</f>
        <v>3.4250437987269644E-3</v>
      </c>
      <c r="BJ42" s="44">
        <f>IF(AND(ISNUMBER(H41),ISNUMBER(H42)),INDEX('Country weights'!$B$6:$FB$133,MATCH(Goods!$BD42,'Country weights'!$A$6:$A$133,0),MATCH(Goods!BJ$1,'Country weights'!$B$3:$FB$3,0)),"")</f>
        <v>1.5975230543444015E-2</v>
      </c>
      <c r="BK42" s="44" t="str">
        <f>IF(AND(ISNUMBER(I41),ISNUMBER(I42)),INDEX('Country weights'!$B$6:$FB$133,MATCH(Goods!$BD42,'Country weights'!$A$6:$A$133,0),MATCH(Goods!BK$1,'Country weights'!$B$3:$FB$3,0)),"")</f>
        <v/>
      </c>
      <c r="BL42" s="44">
        <f>IF(AND(ISNUMBER(J41),ISNUMBER(J42)),INDEX('Country weights'!$B$6:$FB$133,MATCH(Goods!$BD42,'Country weights'!$A$6:$A$133,0),MATCH(Goods!BL$1,'Country weights'!$B$3:$FB$3,0)),"")</f>
        <v>3.7196667971405514E-3</v>
      </c>
      <c r="BM42" s="44">
        <f>IF(AND(ISNUMBER(K41),ISNUMBER(K42)),INDEX('Country weights'!$B$6:$FB$133,MATCH(Goods!$BD42,'Country weights'!$A$6:$A$133,0),MATCH(Goods!BM$1,'Country weights'!$B$3:$FB$3,0)),"")</f>
        <v>3.3702861757225352E-2</v>
      </c>
      <c r="BN42" s="44">
        <f>IF(AND(ISNUMBER(L41),ISNUMBER(L42)),INDEX('Country weights'!$B$6:$FB$133,MATCH(Goods!$BD42,'Country weights'!$A$6:$A$133,0),MATCH(Goods!BN$1,'Country weights'!$B$3:$FB$3,0)),"")</f>
        <v>1.6788620324521442E-3</v>
      </c>
      <c r="BO42" s="44">
        <f>IF(AND(ISNUMBER(M41),ISNUMBER(M42)),INDEX('Country weights'!$B$6:$FB$133,MATCH(Goods!$BD42,'Country weights'!$A$6:$A$133,0),MATCH(Goods!BO$1,'Country weights'!$B$3:$FB$3,0)),"")</f>
        <v>6.8677995563659741E-3</v>
      </c>
      <c r="BP42" s="44">
        <f>IF(AND(ISNUMBER(N41),ISNUMBER(N42)),INDEX('Country weights'!$B$6:$FB$133,MATCH(Goods!$BD42,'Country weights'!$A$6:$A$133,0),MATCH(Goods!BP$1,'Country weights'!$B$3:$FB$3,0)),"")</f>
        <v>7.1275324467337323E-3</v>
      </c>
      <c r="BQ42" s="44">
        <f>IF(AND(ISNUMBER(O41),ISNUMBER(O42)),INDEX('Country weights'!$B$6:$FB$133,MATCH(Goods!$BD42,'Country weights'!$A$6:$A$133,0),MATCH(Goods!BQ$1,'Country weights'!$B$3:$FB$3,0)),"")</f>
        <v>2.5777590631724623E-3</v>
      </c>
      <c r="BR42" s="44">
        <f>IF(AND(ISNUMBER(P41),ISNUMBER(P42)),INDEX('Country weights'!$B$6:$FB$133,MATCH(Goods!$BD42,'Country weights'!$A$6:$A$133,0),MATCH(Goods!BR$1,'Country weights'!$B$3:$FB$3,0)),"")</f>
        <v>1.6364976961043297E-2</v>
      </c>
      <c r="BS42" s="44">
        <f>IF(AND(ISNUMBER(Q41),ISNUMBER(Q42)),INDEX('Country weights'!$B$6:$FB$133,MATCH(Goods!$BD42,'Country weights'!$A$6:$A$133,0),MATCH(Goods!BS$1,'Country weights'!$B$3:$FB$3,0)),"")</f>
        <v>1.2386085200438487E-2</v>
      </c>
      <c r="BT42" s="44">
        <f>IF(AND(ISNUMBER(R41),ISNUMBER(R42)),INDEX('Country weights'!$B$6:$FB$133,MATCH(Goods!$BD42,'Country weights'!$A$6:$A$133,0),MATCH(Goods!BT$1,'Country weights'!$B$3:$FB$3,0)),"")</f>
        <v>9.4473379611008639E-3</v>
      </c>
      <c r="BU42" s="44">
        <f>IF(AND(ISNUMBER(S41),ISNUMBER(S42)),INDEX('Country weights'!$B$6:$FB$133,MATCH(Goods!$BD42,'Country weights'!$A$6:$A$133,0),MATCH(Goods!BU$1,'Country weights'!$B$3:$FB$3,0)),"")</f>
        <v>2.3698122214309867E-2</v>
      </c>
      <c r="BV42" s="44">
        <f>IF(AND(ISNUMBER(T41),ISNUMBER(T42)),INDEX('Country weights'!$B$6:$FB$133,MATCH(Goods!$BD42,'Country weights'!$A$6:$A$133,0),MATCH(Goods!BV$1,'Country weights'!$B$3:$FB$3,0)),"")</f>
        <v>1.1276825163400617E-2</v>
      </c>
      <c r="BW42" s="44">
        <f>IF(AND(ISNUMBER(U41),ISNUMBER(U42)),INDEX('Country weights'!$B$6:$FB$133,MATCH(Goods!$BD42,'Country weights'!$A$6:$A$133,0),MATCH(Goods!BW$1,'Country weights'!$B$3:$FB$3,0)),"")</f>
        <v>3.6750355538306453E-2</v>
      </c>
      <c r="BX42" s="44">
        <f>IF(AND(ISNUMBER(V41),ISNUMBER(V42)),INDEX('Country weights'!$B$6:$FB$133,MATCH(Goods!$BD42,'Country weights'!$A$6:$A$133,0),MATCH(Goods!BX$1,'Country weights'!$B$3:$FB$3,0)),"")</f>
        <v>3.2695322988654026E-2</v>
      </c>
      <c r="BY42" s="44">
        <f>IF(AND(ISNUMBER(W41),ISNUMBER(W42)),INDEX('Country weights'!$B$6:$FB$133,MATCH(Goods!$BD42,'Country weights'!$A$6:$A$133,0),MATCH(Goods!BY$1,'Country weights'!$B$3:$FB$3,0)),"")</f>
        <v>2.7330330335497317E-2</v>
      </c>
      <c r="BZ42" s="44">
        <f>IF(AND(ISNUMBER(X41),ISNUMBER(X42)),INDEX('Country weights'!$B$6:$FB$133,MATCH(Goods!$BD42,'Country weights'!$A$6:$A$133,0),MATCH(Goods!BZ$1,'Country weights'!$B$3:$FB$3,0)),"")</f>
        <v>2.4412767409057276E-2</v>
      </c>
      <c r="CA42" s="44">
        <f>IF(AND(ISNUMBER(Y41),ISNUMBER(Y42)),INDEX('Country weights'!$B$6:$FB$133,MATCH(Goods!$BD42,'Country weights'!$A$6:$A$133,0),MATCH(Goods!CA$1,'Country weights'!$B$3:$FB$3,0)),"")</f>
        <v>1.4541657500895188E-2</v>
      </c>
      <c r="CB42" s="44" t="str">
        <f>IF(AND(ISNUMBER(Z41),ISNUMBER(Z42)),INDEX('Country weights'!$B$6:$FB$133,MATCH(Goods!$BD42,'Country weights'!$A$6:$A$133,0),MATCH(Goods!CB$1,'Country weights'!$B$3:$FB$3,0)),"")</f>
        <v/>
      </c>
      <c r="CC42" s="44" t="str">
        <f>IF(AND(ISNUMBER(AA41),ISNUMBER(AA42)),INDEX('Country weights'!$B$6:$FB$133,MATCH(Goods!$BD42,'Country weights'!$A$6:$A$133,0),MATCH(Goods!CC$1,'Country weights'!$B$3:$FB$3,0)),"")</f>
        <v/>
      </c>
      <c r="CD42" s="46">
        <f t="shared" si="11"/>
        <v>0.74661485887410928</v>
      </c>
      <c r="CF42" s="39">
        <f t="shared" si="3"/>
        <v>37621</v>
      </c>
      <c r="CG42" s="45">
        <f t="shared" si="12"/>
        <v>0.34330281356273334</v>
      </c>
      <c r="CH42" s="45">
        <f t="shared" si="12"/>
        <v>0.11474055562476683</v>
      </c>
      <c r="CI42" s="45">
        <f t="shared" si="12"/>
        <v>9.6896717772731011E-2</v>
      </c>
      <c r="CJ42" s="45">
        <f t="shared" si="12"/>
        <v>6.4705123829971248E-2</v>
      </c>
      <c r="CK42" s="45">
        <f t="shared" si="12"/>
        <v>4.5874305313075474E-3</v>
      </c>
      <c r="CL42" s="45">
        <f t="shared" si="12"/>
        <v>2.139688268129912E-2</v>
      </c>
      <c r="CM42" s="45" t="str">
        <f t="shared" si="12"/>
        <v/>
      </c>
      <c r="CN42" s="45">
        <f t="shared" si="12"/>
        <v>4.9820422844916142E-3</v>
      </c>
      <c r="CO42" s="45">
        <f t="shared" si="12"/>
        <v>4.5140893402589206E-2</v>
      </c>
      <c r="CP42" s="45">
        <f t="shared" si="12"/>
        <v>2.2486319586297251E-3</v>
      </c>
      <c r="CQ42" s="45">
        <f t="shared" si="12"/>
        <v>9.1985840821900786E-3</v>
      </c>
      <c r="CR42" s="45">
        <f t="shared" si="12"/>
        <v>9.5464647696430899E-3</v>
      </c>
      <c r="CS42" s="45">
        <f t="shared" si="12"/>
        <v>3.452595448019488E-3</v>
      </c>
      <c r="CT42" s="45">
        <f t="shared" si="12"/>
        <v>2.1918900711032707E-2</v>
      </c>
      <c r="CU42" s="45">
        <f t="shared" si="12"/>
        <v>1.6589658045537199E-2</v>
      </c>
      <c r="CV42" s="45">
        <f t="shared" si="12"/>
        <v>1.2653562742305172E-2</v>
      </c>
      <c r="CW42" s="45">
        <f t="shared" si="20"/>
        <v>3.1740758883430864E-2</v>
      </c>
      <c r="CX42" s="45">
        <f t="shared" si="5"/>
        <v>1.510393883722861E-2</v>
      </c>
      <c r="CY42" s="45">
        <f t="shared" si="5"/>
        <v>4.9222641501839075E-2</v>
      </c>
      <c r="CZ42" s="45">
        <f t="shared" si="5"/>
        <v>4.3791417489277375E-2</v>
      </c>
      <c r="DA42" s="45">
        <f t="shared" si="5"/>
        <v>3.6605660884798476E-2</v>
      </c>
      <c r="DB42" s="45">
        <f t="shared" si="5"/>
        <v>3.2697939397926777E-2</v>
      </c>
      <c r="DC42" s="45">
        <f t="shared" si="5"/>
        <v>1.9476785558251438E-2</v>
      </c>
      <c r="DD42" s="45" t="str">
        <f t="shared" si="5"/>
        <v/>
      </c>
      <c r="DE42" s="45" t="str">
        <f t="shared" si="5"/>
        <v/>
      </c>
      <c r="DF42" s="46">
        <f t="shared" si="13"/>
        <v>1</v>
      </c>
      <c r="DG42" s="47">
        <f>SUMPRODUCT(AD42:BB42,CG42:DE42,'Sector weights'!B29:Z29)</f>
        <v>2.389520320397728</v>
      </c>
      <c r="DI42" s="45">
        <f>IF(AND(ISNUMBER(C41),ISNUMBER(C42)),CG42*'Sector weights'!AB29,"")</f>
        <v>6.4578063764205051E-2</v>
      </c>
      <c r="DJ42" s="45">
        <f>IF(AND(ISNUMBER(D41),ISNUMBER(D42)),CH42*'Sector weights'!AC29,"")</f>
        <v>3.0172781213583365E-2</v>
      </c>
      <c r="DK42" s="45">
        <f>IF(AND(ISNUMBER(E41),ISNUMBER(E42)),CI42*'Sector weights'!AD29,"")</f>
        <v>2.3141149836682376E-2</v>
      </c>
      <c r="DL42" s="45">
        <f>IF(AND(ISNUMBER(F41),ISNUMBER(F42)),CJ42*'Sector weights'!AE29,"")</f>
        <v>1.1150311532314799E-2</v>
      </c>
      <c r="DM42" s="45">
        <f>IF(AND(ISNUMBER(G41),ISNUMBER(G42)),CK42*'Sector weights'!AF29,"")</f>
        <v>1.126139610555827E-3</v>
      </c>
      <c r="DN42" s="45">
        <f>IF(AND(ISNUMBER(H41),ISNUMBER(H42)),CL42*'Sector weights'!AG29,"")</f>
        <v>5.4648570279845678E-3</v>
      </c>
      <c r="DO42" s="45" t="str">
        <f>IF(AND(ISNUMBER(I41),ISNUMBER(I42)),CM42*'Sector weights'!AH29,"")</f>
        <v/>
      </c>
      <c r="DP42" s="45">
        <f>IF(AND(ISNUMBER(J41),ISNUMBER(J42)),CN42*'Sector weights'!AI29,"")</f>
        <v>1.1045815391086265E-3</v>
      </c>
      <c r="DQ42" s="45">
        <f>IF(AND(ISNUMBER(K41),ISNUMBER(K42)),CO42*'Sector weights'!AJ29,"")</f>
        <v>3.5397319753342092E-3</v>
      </c>
      <c r="DR42" s="45">
        <f>IF(AND(ISNUMBER(L41),ISNUMBER(L42)),CP42*'Sector weights'!AK29,"")</f>
        <v>6.5399089961607339E-4</v>
      </c>
      <c r="DS42" s="45">
        <f>IF(AND(ISNUMBER(M41),ISNUMBER(M42)),CQ42*'Sector weights'!AL29,"")</f>
        <v>1.691225735599908E-3</v>
      </c>
      <c r="DT42" s="45">
        <f>IF(AND(ISNUMBER(N41),ISNUMBER(N42)),CR42*'Sector weights'!AM29,"")</f>
        <v>1.4753035739721732E-3</v>
      </c>
      <c r="DU42" s="45">
        <f>IF(AND(ISNUMBER(O41),ISNUMBER(O42)),CS42*'Sector weights'!AN29,"")</f>
        <v>5.1207676934341675E-4</v>
      </c>
      <c r="DV42" s="45">
        <f>IF(AND(ISNUMBER(P41),ISNUMBER(P42)),CT42*'Sector weights'!AO29,"")</f>
        <v>7.5876555796653856E-3</v>
      </c>
      <c r="DW42" s="45">
        <f>IF(AND(ISNUMBER(Q41),ISNUMBER(Q42)),CU42*'Sector weights'!AP29,"")</f>
        <v>5.4349789713151291E-3</v>
      </c>
      <c r="DX42" s="45">
        <f>IF(AND(ISNUMBER(R41),ISNUMBER(R42)),CV42*'Sector weights'!AQ29,"")</f>
        <v>4.239468934990275E-3</v>
      </c>
      <c r="DY42" s="45">
        <f>IF(AND(ISNUMBER(S41),ISNUMBER(S42)),CW42*'Sector weights'!AR29,"")</f>
        <v>8.6834660140388455E-3</v>
      </c>
      <c r="DZ42" s="45">
        <f>IF(AND(ISNUMBER(T41),ISNUMBER(T42)),CX42*'Sector weights'!AS29,"")</f>
        <v>1.9832704418800773E-3</v>
      </c>
      <c r="EA42" s="45">
        <f>IF(AND(ISNUMBER(U41),ISNUMBER(U42)),CY42*'Sector weights'!AT29,"")</f>
        <v>9.3204283366523887E-3</v>
      </c>
      <c r="EB42" s="45">
        <f>IF(AND(ISNUMBER(V41),ISNUMBER(V42)),CZ42*'Sector weights'!AU29,"")</f>
        <v>8.2320566983961029E-3</v>
      </c>
      <c r="EC42" s="45">
        <f>IF(AND(ISNUMBER(W41),ISNUMBER(W42)),DA42*'Sector weights'!AV29,"")</f>
        <v>9.9638592761733449E-3</v>
      </c>
      <c r="ED42" s="45">
        <f>IF(AND(ISNUMBER(X41),ISNUMBER(X42)),DB42*'Sector weights'!AW29,"")</f>
        <v>5.1763484625342998E-3</v>
      </c>
      <c r="EE42" s="45">
        <f>IF(AND(ISNUMBER(Y41),ISNUMBER(Y42)),DC42*'Sector weights'!AX29,"")</f>
        <v>4.8924128955074916E-3</v>
      </c>
      <c r="EF42" s="45" t="str">
        <f>IF(AND(ISNUMBER(Z41),ISNUMBER(Z42)),DD42*'Sector weights'!AY29,"")</f>
        <v/>
      </c>
      <c r="EG42" s="45" t="str">
        <f>IF(AND(ISNUMBER(AA41),ISNUMBER(AA42)),DE42*'Sector weights'!AZ29,"")</f>
        <v/>
      </c>
      <c r="EH42" s="46">
        <f t="shared" si="14"/>
        <v>0.21012415908945378</v>
      </c>
      <c r="EI42" s="47">
        <f t="shared" si="15"/>
        <v>0.50878348699014775</v>
      </c>
      <c r="EK42" s="39">
        <f t="shared" si="6"/>
        <v>37621</v>
      </c>
      <c r="EL42" s="45">
        <f t="shared" si="16"/>
        <v>0.3073328837771242</v>
      </c>
      <c r="EM42" s="45">
        <f t="shared" si="16"/>
        <v>0.14359501232192082</v>
      </c>
      <c r="EN42" s="45">
        <f t="shared" si="16"/>
        <v>0.11013083853356793</v>
      </c>
      <c r="EO42" s="45">
        <f t="shared" si="16"/>
        <v>5.3065347557526232E-2</v>
      </c>
      <c r="EP42" s="45">
        <f t="shared" si="16"/>
        <v>5.3594009153245838E-3</v>
      </c>
      <c r="EQ42" s="45">
        <f t="shared" si="16"/>
        <v>2.6007752043676596E-2</v>
      </c>
      <c r="ER42" s="45" t="str">
        <f t="shared" si="16"/>
        <v/>
      </c>
      <c r="ES42" s="45">
        <f t="shared" si="16"/>
        <v>5.2568040909488451E-3</v>
      </c>
      <c r="ET42" s="45">
        <f t="shared" si="16"/>
        <v>1.6845906680474945E-2</v>
      </c>
      <c r="EU42" s="45">
        <f t="shared" si="16"/>
        <v>3.1124022218580647E-3</v>
      </c>
      <c r="EV42" s="45">
        <f t="shared" si="16"/>
        <v>8.0486972222928513E-3</v>
      </c>
      <c r="EW42" s="45">
        <f t="shared" si="16"/>
        <v>7.0211040004405628E-3</v>
      </c>
      <c r="EX42" s="45">
        <f t="shared" si="16"/>
        <v>2.4370199579259997E-3</v>
      </c>
      <c r="EY42" s="45">
        <f t="shared" si="16"/>
        <v>3.6110343582315914E-2</v>
      </c>
      <c r="EZ42" s="45">
        <f t="shared" si="16"/>
        <v>2.5865559652288039E-2</v>
      </c>
      <c r="FA42" s="45">
        <f t="shared" si="16"/>
        <v>2.0176018566172838E-2</v>
      </c>
      <c r="FB42" s="45">
        <f t="shared" si="21"/>
        <v>4.1325405187426029E-2</v>
      </c>
      <c r="FC42" s="45">
        <f t="shared" si="8"/>
        <v>9.4385645633244964E-3</v>
      </c>
      <c r="FD42" s="45">
        <f t="shared" si="8"/>
        <v>4.435676686127514E-2</v>
      </c>
      <c r="FE42" s="45">
        <f t="shared" si="8"/>
        <v>3.9177107164015172E-2</v>
      </c>
      <c r="FF42" s="45">
        <f t="shared" si="8"/>
        <v>4.7418913271802997E-2</v>
      </c>
      <c r="FG42" s="45">
        <f t="shared" si="8"/>
        <v>2.463471351873742E-2</v>
      </c>
      <c r="FH42" s="45">
        <f t="shared" si="8"/>
        <v>2.328343830956011E-2</v>
      </c>
      <c r="FI42" s="45" t="str">
        <f t="shared" si="8"/>
        <v/>
      </c>
      <c r="FJ42" s="45" t="str">
        <f t="shared" si="8"/>
        <v/>
      </c>
      <c r="FK42" s="46">
        <f t="shared" si="17"/>
        <v>0.99999999999999978</v>
      </c>
      <c r="FL42" s="47">
        <f t="shared" si="18"/>
        <v>2.4213469274304105</v>
      </c>
    </row>
    <row r="43" spans="1:168" x14ac:dyDescent="0.2">
      <c r="A43" t="s">
        <v>727</v>
      </c>
      <c r="B43" s="11">
        <v>37711</v>
      </c>
      <c r="C43" s="2">
        <v>340.2</v>
      </c>
      <c r="D43" s="3">
        <v>34209</v>
      </c>
      <c r="E43" s="9">
        <v>15868.1</v>
      </c>
      <c r="F43" s="3">
        <v>77093</v>
      </c>
      <c r="G43" s="3">
        <v>2496</v>
      </c>
      <c r="H43" s="2">
        <v>13403</v>
      </c>
      <c r="I43" s="2">
        <v>177500</v>
      </c>
      <c r="J43" s="2">
        <v>1087354.1000000001</v>
      </c>
      <c r="K43" s="2">
        <v>100367.5</v>
      </c>
      <c r="L43" s="9">
        <v>1690.0744</v>
      </c>
      <c r="M43" s="3">
        <v>61813</v>
      </c>
      <c r="N43" s="9">
        <v>601.94299999999998</v>
      </c>
      <c r="O43" s="2">
        <v>3008.9</v>
      </c>
      <c r="P43" s="2">
        <v>8988.2999999999993</v>
      </c>
      <c r="Q43" s="3">
        <v>52768</v>
      </c>
      <c r="R43" s="3">
        <v>63668</v>
      </c>
      <c r="S43" s="2">
        <v>14505.9</v>
      </c>
      <c r="T43" s="2">
        <v>14438.4</v>
      </c>
      <c r="U43" s="3">
        <v>116092</v>
      </c>
      <c r="V43" s="2">
        <v>12068.3</v>
      </c>
      <c r="W43" s="2">
        <v>19374</v>
      </c>
      <c r="X43" s="3">
        <v>223161.46326604503</v>
      </c>
      <c r="Y43" s="2">
        <v>37766.1</v>
      </c>
      <c r="Z43" s="3" t="e">
        <v>#N/A</v>
      </c>
      <c r="AA43" s="3" t="e">
        <v>#N/A</v>
      </c>
      <c r="AC43" s="43">
        <f t="shared" si="9"/>
        <v>37711</v>
      </c>
      <c r="AD43" s="45">
        <f t="shared" si="10"/>
        <v>-2.0161290322580627</v>
      </c>
      <c r="AE43" s="45">
        <f t="shared" si="10"/>
        <v>-0.22167128481843656</v>
      </c>
      <c r="AF43" s="45">
        <f t="shared" si="10"/>
        <v>0.34590916564434249</v>
      </c>
      <c r="AG43" s="45">
        <f t="shared" si="10"/>
        <v>0.54515813498532406</v>
      </c>
      <c r="AH43" s="45">
        <f t="shared" si="10"/>
        <v>-1.9638648860958341</v>
      </c>
      <c r="AI43" s="45">
        <f t="shared" si="10"/>
        <v>1.0784313725490158</v>
      </c>
      <c r="AJ43" s="45" t="str">
        <f t="shared" si="10"/>
        <v/>
      </c>
      <c r="AK43" s="45">
        <f t="shared" si="10"/>
        <v>3.4551324579394915</v>
      </c>
      <c r="AL43" s="45">
        <f t="shared" si="10"/>
        <v>-8.9799827151066829</v>
      </c>
      <c r="AM43" s="45">
        <f t="shared" si="10"/>
        <v>5.4190293680120405</v>
      </c>
      <c r="AN43" s="45">
        <f t="shared" si="10"/>
        <v>9.067797982413861E-2</v>
      </c>
      <c r="AO43" s="45">
        <f t="shared" si="10"/>
        <v>-3.0301907521993576</v>
      </c>
      <c r="AP43" s="45">
        <f t="shared" si="10"/>
        <v>3.1469610229337475</v>
      </c>
      <c r="AQ43" s="45">
        <f t="shared" si="10"/>
        <v>1.535176901179347</v>
      </c>
      <c r="AR43" s="45">
        <f t="shared" si="10"/>
        <v>-0.98697789619844878</v>
      </c>
      <c r="AS43" s="45">
        <f t="shared" si="10"/>
        <v>-4.0552148163775836</v>
      </c>
      <c r="AT43" s="45">
        <f t="shared" si="19"/>
        <v>-2.3789655033177648</v>
      </c>
      <c r="AU43" s="45">
        <f t="shared" si="1"/>
        <v>10.483303235285124</v>
      </c>
      <c r="AV43" s="45">
        <f t="shared" si="1"/>
        <v>-5.8023579432503247</v>
      </c>
      <c r="AW43" s="45">
        <f t="shared" si="1"/>
        <v>1.4637386289115595</v>
      </c>
      <c r="AX43" s="45">
        <f t="shared" si="1"/>
        <v>10.620075368276805</v>
      </c>
      <c r="AY43" s="45">
        <f t="shared" si="1"/>
        <v>-4.7672379947554351</v>
      </c>
      <c r="AZ43" s="45">
        <f t="shared" si="1"/>
        <v>-4.6455082563248045</v>
      </c>
      <c r="BA43" s="45" t="str">
        <f t="shared" si="1"/>
        <v/>
      </c>
      <c r="BB43" s="45" t="str">
        <f t="shared" si="1"/>
        <v/>
      </c>
      <c r="BC43" s="32"/>
      <c r="BD43" s="39">
        <f t="shared" si="2"/>
        <v>37711</v>
      </c>
      <c r="BE43" s="44">
        <f>IF(AND(ISNUMBER(C42),ISNUMBER(C43)),INDEX('Country weights'!$B$6:$FB$133,MATCH(Goods!$BD43,'Country weights'!$A$6:$A$133,0),MATCH(Goods!BE$1,'Country weights'!$B$3:$FB$3,0)),"")</f>
        <v>0.24404267623495832</v>
      </c>
      <c r="BF43" s="44">
        <f>IF(AND(ISNUMBER(D42),ISNUMBER(D43)),INDEX('Country weights'!$B$6:$FB$133,MATCH(Goods!$BD43,'Country weights'!$A$6:$A$133,0),MATCH(Goods!BF$1,'Country weights'!$B$3:$FB$3,0)),"")</f>
        <v>8.4357713027710446E-2</v>
      </c>
      <c r="BG43" s="44">
        <f>IF(AND(ISNUMBER(E42),ISNUMBER(E43)),INDEX('Country weights'!$B$6:$FB$133,MATCH(Goods!$BD43,'Country weights'!$A$6:$A$133,0),MATCH(Goods!BG$1,'Country weights'!$B$3:$FB$3,0)),"")</f>
        <v>7.0423151316635138E-2</v>
      </c>
      <c r="BH43" s="44">
        <f>IF(AND(ISNUMBER(F42),ISNUMBER(F43)),INDEX('Country weights'!$B$6:$FB$133,MATCH(Goods!$BD43,'Country weights'!$A$6:$A$133,0),MATCH(Goods!BH$1,'Country weights'!$B$3:$FB$3,0)),"")</f>
        <v>4.6283715616006194E-2</v>
      </c>
      <c r="BI43" s="44">
        <f>IF(AND(ISNUMBER(G42),ISNUMBER(G43)),INDEX('Country weights'!$B$6:$FB$133,MATCH(Goods!$BD43,'Country weights'!$A$6:$A$133,0),MATCH(Goods!BI$1,'Country weights'!$B$3:$FB$3,0)),"")</f>
        <v>3.6328279124938183E-3</v>
      </c>
      <c r="BJ43" s="44">
        <f>IF(AND(ISNUMBER(H42),ISNUMBER(H43)),INDEX('Country weights'!$B$6:$FB$133,MATCH(Goods!$BD43,'Country weights'!$A$6:$A$133,0),MATCH(Goods!BJ$1,'Country weights'!$B$3:$FB$3,0)),"")</f>
        <v>1.7130181761639791E-2</v>
      </c>
      <c r="BK43" s="44" t="str">
        <f>IF(AND(ISNUMBER(I42),ISNUMBER(I43)),INDEX('Country weights'!$B$6:$FB$133,MATCH(Goods!$BD43,'Country weights'!$A$6:$A$133,0),MATCH(Goods!BK$1,'Country weights'!$B$3:$FB$3,0)),"")</f>
        <v/>
      </c>
      <c r="BL43" s="44">
        <f>IF(AND(ISNUMBER(J42),ISNUMBER(J43)),INDEX('Country weights'!$B$6:$FB$133,MATCH(Goods!$BD43,'Country weights'!$A$6:$A$133,0),MATCH(Goods!BL$1,'Country weights'!$B$3:$FB$3,0)),"")</f>
        <v>3.614791321494224E-3</v>
      </c>
      <c r="BM43" s="44">
        <f>IF(AND(ISNUMBER(K42),ISNUMBER(K43)),INDEX('Country weights'!$B$6:$FB$133,MATCH(Goods!$BD43,'Country weights'!$A$6:$A$133,0),MATCH(Goods!BM$1,'Country weights'!$B$3:$FB$3,0)),"")</f>
        <v>3.0028459036363763E-2</v>
      </c>
      <c r="BN43" s="44">
        <f>IF(AND(ISNUMBER(L42),ISNUMBER(L43)),INDEX('Country weights'!$B$6:$FB$133,MATCH(Goods!$BD43,'Country weights'!$A$6:$A$133,0),MATCH(Goods!BN$1,'Country weights'!$B$3:$FB$3,0)),"")</f>
        <v>2.0112123350083341E-3</v>
      </c>
      <c r="BO43" s="44">
        <f>IF(AND(ISNUMBER(M42),ISNUMBER(M43)),INDEX('Country weights'!$B$6:$FB$133,MATCH(Goods!$BD43,'Country weights'!$A$6:$A$133,0),MATCH(Goods!BO$1,'Country weights'!$B$3:$FB$3,0)),"")</f>
        <v>7.6259632955732034E-3</v>
      </c>
      <c r="BP43" s="44">
        <f>IF(AND(ISNUMBER(N42),ISNUMBER(N43)),INDEX('Country weights'!$B$6:$FB$133,MATCH(Goods!$BD43,'Country weights'!$A$6:$A$133,0),MATCH(Goods!BP$1,'Country weights'!$B$3:$FB$3,0)),"")</f>
        <v>8.0551291627906311E-3</v>
      </c>
      <c r="BQ43" s="44">
        <f>IF(AND(ISNUMBER(O42),ISNUMBER(O43)),INDEX('Country weights'!$B$6:$FB$133,MATCH(Goods!$BD43,'Country weights'!$A$6:$A$133,0),MATCH(Goods!BQ$1,'Country weights'!$B$3:$FB$3,0)),"")</f>
        <v>3.0176603837244942E-3</v>
      </c>
      <c r="BR43" s="44">
        <f>IF(AND(ISNUMBER(P42),ISNUMBER(P43)),INDEX('Country weights'!$B$6:$FB$133,MATCH(Goods!$BD43,'Country weights'!$A$6:$A$133,0),MATCH(Goods!BR$1,'Country weights'!$B$3:$FB$3,0)),"")</f>
        <v>1.7650928859643665E-2</v>
      </c>
      <c r="BS43" s="44">
        <f>IF(AND(ISNUMBER(Q42),ISNUMBER(Q43)),INDEX('Country weights'!$B$6:$FB$133,MATCH(Goods!$BD43,'Country weights'!$A$6:$A$133,0),MATCH(Goods!BS$1,'Country weights'!$B$3:$FB$3,0)),"")</f>
        <v>1.2675297447189609E-2</v>
      </c>
      <c r="BT43" s="44">
        <f>IF(AND(ISNUMBER(R42),ISNUMBER(R43)),INDEX('Country weights'!$B$6:$FB$133,MATCH(Goods!$BD43,'Country weights'!$A$6:$A$133,0),MATCH(Goods!BT$1,'Country weights'!$B$3:$FB$3,0)),"")</f>
        <v>9.5802974148949359E-3</v>
      </c>
      <c r="BU43" s="44">
        <f>IF(AND(ISNUMBER(S42),ISNUMBER(S43)),INDEX('Country weights'!$B$6:$FB$133,MATCH(Goods!$BD43,'Country weights'!$A$6:$A$133,0),MATCH(Goods!BU$1,'Country weights'!$B$3:$FB$3,0)),"")</f>
        <v>2.4114073019407503E-2</v>
      </c>
      <c r="BV43" s="44">
        <f>IF(AND(ISNUMBER(T42),ISNUMBER(T43)),INDEX('Country weights'!$B$6:$FB$133,MATCH(Goods!$BD43,'Country weights'!$A$6:$A$133,0),MATCH(Goods!BV$1,'Country weights'!$B$3:$FB$3,0)),"")</f>
        <v>1.2171846424940558E-2</v>
      </c>
      <c r="BW43" s="44">
        <f>IF(AND(ISNUMBER(U42),ISNUMBER(U43)),INDEX('Country weights'!$B$6:$FB$133,MATCH(Goods!$BD43,'Country weights'!$A$6:$A$133,0),MATCH(Goods!BW$1,'Country weights'!$B$3:$FB$3,0)),"")</f>
        <v>3.5944968445979379E-2</v>
      </c>
      <c r="BX43" s="44">
        <f>IF(AND(ISNUMBER(V42),ISNUMBER(V43)),INDEX('Country weights'!$B$6:$FB$133,MATCH(Goods!$BD43,'Country weights'!$A$6:$A$133,0),MATCH(Goods!BX$1,'Country weights'!$B$3:$FB$3,0)),"")</f>
        <v>3.3442196245908114E-2</v>
      </c>
      <c r="BY43" s="44">
        <f>IF(AND(ISNUMBER(W42),ISNUMBER(W43)),INDEX('Country weights'!$B$6:$FB$133,MATCH(Goods!$BD43,'Country weights'!$A$6:$A$133,0),MATCH(Goods!BY$1,'Country weights'!$B$3:$FB$3,0)),"")</f>
        <v>2.6725336221959883E-2</v>
      </c>
      <c r="BZ43" s="44">
        <f>IF(AND(ISNUMBER(X42),ISNUMBER(X43)),INDEX('Country weights'!$B$6:$FB$133,MATCH(Goods!$BD43,'Country weights'!$A$6:$A$133,0),MATCH(Goods!BZ$1,'Country weights'!$B$3:$FB$3,0)),"")</f>
        <v>2.3873826947431152E-2</v>
      </c>
      <c r="CA43" s="44">
        <f>IF(AND(ISNUMBER(Y42),ISNUMBER(Y43)),INDEX('Country weights'!$B$6:$FB$133,MATCH(Goods!$BD43,'Country weights'!$A$6:$A$133,0),MATCH(Goods!CA$1,'Country weights'!$B$3:$FB$3,0)),"")</f>
        <v>1.515943476086792E-2</v>
      </c>
      <c r="CB43" s="44" t="str">
        <f>IF(AND(ISNUMBER(Z42),ISNUMBER(Z43)),INDEX('Country weights'!$B$6:$FB$133,MATCH(Goods!$BD43,'Country weights'!$A$6:$A$133,0),MATCH(Goods!CB$1,'Country weights'!$B$3:$FB$3,0)),"")</f>
        <v/>
      </c>
      <c r="CC43" s="44" t="str">
        <f>IF(AND(ISNUMBER(AA42),ISNUMBER(AA43)),INDEX('Country weights'!$B$6:$FB$133,MATCH(Goods!$BD43,'Country weights'!$A$6:$A$133,0),MATCH(Goods!CC$1,'Country weights'!$B$3:$FB$3,0)),"")</f>
        <v/>
      </c>
      <c r="CD43" s="46">
        <f t="shared" si="11"/>
        <v>0.73156168719262105</v>
      </c>
      <c r="CF43" s="39">
        <f t="shared" si="3"/>
        <v>37711</v>
      </c>
      <c r="CG43" s="45">
        <f t="shared" si="12"/>
        <v>0.33359138471490457</v>
      </c>
      <c r="CH43" s="45">
        <f t="shared" si="12"/>
        <v>0.11531182469578805</v>
      </c>
      <c r="CI43" s="45">
        <f t="shared" si="12"/>
        <v>9.6264132676063235E-2</v>
      </c>
      <c r="CJ43" s="45">
        <f t="shared" si="12"/>
        <v>6.3267003215573853E-2</v>
      </c>
      <c r="CK43" s="45">
        <f t="shared" si="12"/>
        <v>4.9658531550973509E-3</v>
      </c>
      <c r="CL43" s="45">
        <f t="shared" si="12"/>
        <v>2.3415908817446578E-2</v>
      </c>
      <c r="CM43" s="45" t="str">
        <f t="shared" si="12"/>
        <v/>
      </c>
      <c r="CN43" s="45">
        <f t="shared" si="12"/>
        <v>4.9411982403917845E-3</v>
      </c>
      <c r="CO43" s="45">
        <f t="shared" si="12"/>
        <v>4.104706351093703E-2</v>
      </c>
      <c r="CP43" s="45">
        <f t="shared" si="12"/>
        <v>2.7492040250582171E-3</v>
      </c>
      <c r="CQ43" s="45">
        <f t="shared" si="12"/>
        <v>1.0424224544669571E-2</v>
      </c>
      <c r="CR43" s="45">
        <f t="shared" si="12"/>
        <v>1.1010867988046654E-2</v>
      </c>
      <c r="CS43" s="45">
        <f t="shared" si="12"/>
        <v>4.1249568376179064E-3</v>
      </c>
      <c r="CT43" s="45">
        <f t="shared" si="12"/>
        <v>2.4127738191675085E-2</v>
      </c>
      <c r="CU43" s="45">
        <f t="shared" si="12"/>
        <v>1.7326354932324643E-2</v>
      </c>
      <c r="CV43" s="45">
        <f t="shared" si="12"/>
        <v>1.3095679534092977E-2</v>
      </c>
      <c r="CW43" s="45">
        <f t="shared" si="20"/>
        <v>3.2962460229356214E-2</v>
      </c>
      <c r="CX43" s="45">
        <f t="shared" si="5"/>
        <v>1.6638168233837125E-2</v>
      </c>
      <c r="CY43" s="45">
        <f t="shared" si="5"/>
        <v>4.9134569340172442E-2</v>
      </c>
      <c r="CZ43" s="45">
        <f t="shared" si="5"/>
        <v>4.5713433099870283E-2</v>
      </c>
      <c r="DA43" s="45">
        <f t="shared" si="5"/>
        <v>3.6531897022271304E-2</v>
      </c>
      <c r="DB43" s="45">
        <f t="shared" si="5"/>
        <v>3.2634058570026159E-2</v>
      </c>
      <c r="DC43" s="45">
        <f t="shared" si="5"/>
        <v>2.0722018424779023E-2</v>
      </c>
      <c r="DD43" s="45" t="str">
        <f t="shared" si="5"/>
        <v/>
      </c>
      <c r="DE43" s="45" t="str">
        <f t="shared" si="5"/>
        <v/>
      </c>
      <c r="DF43" s="46">
        <f t="shared" si="13"/>
        <v>1</v>
      </c>
      <c r="DG43" s="47">
        <f>SUMPRODUCT(AD43:BB43,CG43:DE43,'Sector weights'!B30:Z30)</f>
        <v>-0.85318722357992249</v>
      </c>
      <c r="DI43" s="45">
        <f>IF(AND(ISNUMBER(C42),ISNUMBER(C43)),CG43*'Sector weights'!AB30,"")</f>
        <v>6.431748599123438E-2</v>
      </c>
      <c r="DJ43" s="45">
        <f>IF(AND(ISNUMBER(D42),ISNUMBER(D43)),CH43*'Sector weights'!AC30,"")</f>
        <v>3.0756219054434295E-2</v>
      </c>
      <c r="DK43" s="45">
        <f>IF(AND(ISNUMBER(E42),ISNUMBER(E43)),CI43*'Sector weights'!AD30,"")</f>
        <v>2.3141874314523934E-2</v>
      </c>
      <c r="DL43" s="45">
        <f>IF(AND(ISNUMBER(F42),ISNUMBER(F43)),CJ43*'Sector weights'!AE30,"")</f>
        <v>1.0885462417094796E-2</v>
      </c>
      <c r="DM43" s="45">
        <f>IF(AND(ISNUMBER(G42),ISNUMBER(G43)),CK43*'Sector weights'!AF30,"")</f>
        <v>1.2210799819275503E-3</v>
      </c>
      <c r="DN43" s="45">
        <f>IF(AND(ISNUMBER(H42),ISNUMBER(H43)),CL43*'Sector weights'!AG30,"")</f>
        <v>5.7822442347823313E-3</v>
      </c>
      <c r="DO43" s="45" t="str">
        <f>IF(AND(ISNUMBER(I42),ISNUMBER(I43)),CM43*'Sector weights'!AH30,"")</f>
        <v/>
      </c>
      <c r="DP43" s="45">
        <f>IF(AND(ISNUMBER(J42),ISNUMBER(J43)),CN43*'Sector weights'!AI30,"")</f>
        <v>1.0621450177112223E-3</v>
      </c>
      <c r="DQ43" s="45">
        <f>IF(AND(ISNUMBER(K42),ISNUMBER(K43)),CO43*'Sector weights'!AJ30,"")</f>
        <v>3.6081660061435673E-3</v>
      </c>
      <c r="DR43" s="45">
        <f>IF(AND(ISNUMBER(L42),ISNUMBER(L43)),CP43*'Sector weights'!AK30,"")</f>
        <v>7.9400063256823293E-4</v>
      </c>
      <c r="DS43" s="45">
        <f>IF(AND(ISNUMBER(M42),ISNUMBER(M43)),CQ43*'Sector weights'!AL30,"")</f>
        <v>1.973274099156333E-3</v>
      </c>
      <c r="DT43" s="45">
        <f>IF(AND(ISNUMBER(N42),ISNUMBER(N43)),CR43*'Sector weights'!AM30,"")</f>
        <v>1.8115097924959356E-3</v>
      </c>
      <c r="DU43" s="45">
        <f>IF(AND(ISNUMBER(O42),ISNUMBER(O43)),CS43*'Sector weights'!AN30,"")</f>
        <v>6.9174542058150009E-4</v>
      </c>
      <c r="DV43" s="45">
        <f>IF(AND(ISNUMBER(P42),ISNUMBER(P43)),CT43*'Sector weights'!AO30,"")</f>
        <v>8.1345313466117414E-3</v>
      </c>
      <c r="DW43" s="45">
        <f>IF(AND(ISNUMBER(Q42),ISNUMBER(Q43)),CU43*'Sector weights'!AP30,"")</f>
        <v>5.9455836489231625E-3</v>
      </c>
      <c r="DX43" s="45">
        <f>IF(AND(ISNUMBER(R42),ISNUMBER(R43)),CV43*'Sector weights'!AQ30,"")</f>
        <v>4.3317392341731265E-3</v>
      </c>
      <c r="DY43" s="45">
        <f>IF(AND(ISNUMBER(S42),ISNUMBER(S43)),CW43*'Sector weights'!AR30,"")</f>
        <v>9.0731196066252302E-3</v>
      </c>
      <c r="DZ43" s="45">
        <f>IF(AND(ISNUMBER(T42),ISNUMBER(T43)),CX43*'Sector weights'!AS30,"")</f>
        <v>2.2841170425350033E-3</v>
      </c>
      <c r="EA43" s="45">
        <f>IF(AND(ISNUMBER(U42),ISNUMBER(U43)),CY43*'Sector weights'!AT30,"")</f>
        <v>9.1613842010210174E-3</v>
      </c>
      <c r="EB43" s="45">
        <f>IF(AND(ISNUMBER(V42),ISNUMBER(V43)),CZ43*'Sector weights'!AU30,"")</f>
        <v>8.3452494862383628E-3</v>
      </c>
      <c r="EC43" s="45">
        <f>IF(AND(ISNUMBER(W42),ISNUMBER(W43)),DA43*'Sector weights'!AV30,"")</f>
        <v>1.0148908120908514E-2</v>
      </c>
      <c r="ED43" s="45">
        <f>IF(AND(ISNUMBER(X42),ISNUMBER(X43)),DB43*'Sector weights'!AW30,"")</f>
        <v>5.7388704247099244E-3</v>
      </c>
      <c r="EE43" s="45">
        <f>IF(AND(ISNUMBER(Y42),ISNUMBER(Y43)),DC43*'Sector weights'!AX30,"")</f>
        <v>4.6386757497741916E-3</v>
      </c>
      <c r="EF43" s="45" t="str">
        <f>IF(AND(ISNUMBER(Z42),ISNUMBER(Z43)),DD43*'Sector weights'!AY30,"")</f>
        <v/>
      </c>
      <c r="EG43" s="45" t="str">
        <f>IF(AND(ISNUMBER(AA42),ISNUMBER(AA43)),DE43*'Sector weights'!AZ30,"")</f>
        <v/>
      </c>
      <c r="EH43" s="46">
        <f t="shared" si="14"/>
        <v>0.21384738582417437</v>
      </c>
      <c r="EI43" s="47">
        <f t="shared" si="15"/>
        <v>-0.13692887474061868</v>
      </c>
      <c r="EK43" s="39">
        <f t="shared" si="6"/>
        <v>37711</v>
      </c>
      <c r="EL43" s="45">
        <f t="shared" si="16"/>
        <v>0.30076348954817855</v>
      </c>
      <c r="EM43" s="45">
        <f t="shared" si="16"/>
        <v>0.14382321736550058</v>
      </c>
      <c r="EN43" s="45">
        <f t="shared" si="16"/>
        <v>0.10821677443160899</v>
      </c>
      <c r="EO43" s="45">
        <f t="shared" si="16"/>
        <v>5.0902948264445184E-2</v>
      </c>
      <c r="EP43" s="45">
        <f t="shared" si="16"/>
        <v>5.7100533505306632E-3</v>
      </c>
      <c r="EQ43" s="45">
        <f t="shared" si="16"/>
        <v>2.7039115827847907E-2</v>
      </c>
      <c r="ER43" s="45" t="str">
        <f t="shared" si="16"/>
        <v/>
      </c>
      <c r="ES43" s="45">
        <f t="shared" si="16"/>
        <v>4.9668365765505283E-3</v>
      </c>
      <c r="ET43" s="45">
        <f t="shared" si="16"/>
        <v>1.6872621529777348E-2</v>
      </c>
      <c r="EU43" s="45">
        <f t="shared" si="16"/>
        <v>3.7129312079646434E-3</v>
      </c>
      <c r="EV43" s="45">
        <f t="shared" si="16"/>
        <v>9.2274875914488009E-3</v>
      </c>
      <c r="EW43" s="45">
        <f t="shared" si="16"/>
        <v>8.4710401556433411E-3</v>
      </c>
      <c r="EX43" s="45">
        <f t="shared" si="16"/>
        <v>3.234762108105704E-3</v>
      </c>
      <c r="EY43" s="45">
        <f t="shared" si="16"/>
        <v>3.8038956217589515E-2</v>
      </c>
      <c r="EZ43" s="45">
        <f t="shared" si="16"/>
        <v>2.7802928831739987E-2</v>
      </c>
      <c r="FA43" s="45">
        <f t="shared" si="16"/>
        <v>2.0256217851242236E-2</v>
      </c>
      <c r="FB43" s="45">
        <f t="shared" si="21"/>
        <v>4.2428012723452986E-2</v>
      </c>
      <c r="FC43" s="45">
        <f t="shared" si="8"/>
        <v>1.0681061326665025E-2</v>
      </c>
      <c r="FD43" s="45">
        <f t="shared" si="8"/>
        <v>4.2840758448894581E-2</v>
      </c>
      <c r="FE43" s="45">
        <f t="shared" si="8"/>
        <v>3.902432313621939E-2</v>
      </c>
      <c r="FF43" s="45">
        <f t="shared" si="8"/>
        <v>4.745864945598615E-2</v>
      </c>
      <c r="FG43" s="45">
        <f t="shared" si="8"/>
        <v>2.6836289826934954E-2</v>
      </c>
      <c r="FH43" s="45">
        <f t="shared" si="8"/>
        <v>2.1691524223672848E-2</v>
      </c>
      <c r="FI43" s="45" t="str">
        <f t="shared" si="8"/>
        <v/>
      </c>
      <c r="FJ43" s="45" t="str">
        <f t="shared" si="8"/>
        <v/>
      </c>
      <c r="FK43" s="46">
        <f t="shared" si="17"/>
        <v>0.99999999999999967</v>
      </c>
      <c r="FL43" s="47">
        <f t="shared" si="18"/>
        <v>-0.64031119301688255</v>
      </c>
    </row>
    <row r="44" spans="1:168" x14ac:dyDescent="0.2">
      <c r="A44" t="s">
        <v>728</v>
      </c>
      <c r="B44" s="11">
        <v>37802</v>
      </c>
      <c r="C44" s="2">
        <v>326</v>
      </c>
      <c r="D44" s="3">
        <v>34420</v>
      </c>
      <c r="E44" s="9">
        <v>12506.9</v>
      </c>
      <c r="F44" s="3">
        <v>78051</v>
      </c>
      <c r="G44" s="3">
        <v>2546</v>
      </c>
      <c r="H44" s="2">
        <v>12985</v>
      </c>
      <c r="I44" s="2">
        <v>169800</v>
      </c>
      <c r="J44" s="2">
        <v>1103232</v>
      </c>
      <c r="K44" s="2">
        <v>103574.9</v>
      </c>
      <c r="L44" s="9">
        <v>1671.5066999999999</v>
      </c>
      <c r="M44" s="3">
        <v>64349</v>
      </c>
      <c r="N44" s="9">
        <v>567.56600000000003</v>
      </c>
      <c r="O44" s="2">
        <v>2976.3</v>
      </c>
      <c r="P44" s="2">
        <v>8811.5</v>
      </c>
      <c r="Q44" s="3">
        <v>52253</v>
      </c>
      <c r="R44" s="3">
        <v>64301</v>
      </c>
      <c r="S44" s="2">
        <v>14372.2</v>
      </c>
      <c r="T44" s="2">
        <v>13805.7</v>
      </c>
      <c r="U44" s="3">
        <v>104486</v>
      </c>
      <c r="V44" s="2">
        <v>11274.9</v>
      </c>
      <c r="W44" s="2">
        <v>17513.2</v>
      </c>
      <c r="X44" s="3">
        <v>205669.16596290361</v>
      </c>
      <c r="Y44" s="2">
        <v>40758</v>
      </c>
      <c r="Z44" s="3" t="e">
        <v>#N/A</v>
      </c>
      <c r="AA44" s="3" t="e">
        <v>#N/A</v>
      </c>
      <c r="AC44" s="43">
        <f t="shared" si="9"/>
        <v>37802</v>
      </c>
      <c r="AD44" s="45">
        <f t="shared" si="10"/>
        <v>-4.1740152851263979</v>
      </c>
      <c r="AE44" s="45">
        <f t="shared" si="10"/>
        <v>0.61679674939343343</v>
      </c>
      <c r="AF44" s="45">
        <f t="shared" si="10"/>
        <v>-21.182120102595782</v>
      </c>
      <c r="AG44" s="45">
        <f t="shared" si="10"/>
        <v>1.2426549751598737</v>
      </c>
      <c r="AH44" s="45">
        <f t="shared" si="10"/>
        <v>2.0032051282051322</v>
      </c>
      <c r="AI44" s="45">
        <f t="shared" si="10"/>
        <v>-3.118704767589342</v>
      </c>
      <c r="AJ44" s="45">
        <f t="shared" si="10"/>
        <v>-4.3380281690140858</v>
      </c>
      <c r="AK44" s="45">
        <f t="shared" si="10"/>
        <v>1.4602326877693139</v>
      </c>
      <c r="AL44" s="45">
        <f t="shared" si="10"/>
        <v>3.1956559643310678</v>
      </c>
      <c r="AM44" s="45">
        <f t="shared" si="10"/>
        <v>-1.0986321075569294</v>
      </c>
      <c r="AN44" s="45">
        <f t="shared" si="10"/>
        <v>4.1026968437060107</v>
      </c>
      <c r="AO44" s="45">
        <f t="shared" si="10"/>
        <v>-5.7110058593587638</v>
      </c>
      <c r="AP44" s="45">
        <f t="shared" si="10"/>
        <v>-1.0834524244740518</v>
      </c>
      <c r="AQ44" s="45">
        <f t="shared" si="10"/>
        <v>-1.9670015464548274</v>
      </c>
      <c r="AR44" s="45">
        <f t="shared" si="10"/>
        <v>-0.97597028502122152</v>
      </c>
      <c r="AS44" s="45">
        <f t="shared" si="10"/>
        <v>0.99422001633473478</v>
      </c>
      <c r="AT44" s="45">
        <f t="shared" si="19"/>
        <v>-0.92169393143478606</v>
      </c>
      <c r="AU44" s="45">
        <f t="shared" si="1"/>
        <v>-4.3820644946808489</v>
      </c>
      <c r="AV44" s="45">
        <f t="shared" si="1"/>
        <v>-9.9972435654480876</v>
      </c>
      <c r="AW44" s="45">
        <f t="shared" si="1"/>
        <v>-6.5742482371170752</v>
      </c>
      <c r="AX44" s="45">
        <f t="shared" si="1"/>
        <v>-9.6046247548260517</v>
      </c>
      <c r="AY44" s="45">
        <f t="shared" si="1"/>
        <v>-7.8384041075621251</v>
      </c>
      <c r="AZ44" s="45">
        <f t="shared" si="1"/>
        <v>7.9221841810512617</v>
      </c>
      <c r="BA44" s="45" t="str">
        <f t="shared" si="1"/>
        <v/>
      </c>
      <c r="BB44" s="45" t="str">
        <f t="shared" si="1"/>
        <v/>
      </c>
      <c r="BC44" s="32"/>
      <c r="BD44" s="39">
        <f t="shared" si="2"/>
        <v>37802</v>
      </c>
      <c r="BE44" s="44">
        <f>IF(AND(ISNUMBER(C43),ISNUMBER(C44)),INDEX('Country weights'!$B$6:$FB$133,MATCH(Goods!$BD44,'Country weights'!$A$6:$A$133,0),MATCH(Goods!BE$1,'Country weights'!$B$3:$FB$3,0)),"")</f>
        <v>0.24404267623495832</v>
      </c>
      <c r="BF44" s="44">
        <f>IF(AND(ISNUMBER(D43),ISNUMBER(D44)),INDEX('Country weights'!$B$6:$FB$133,MATCH(Goods!$BD44,'Country weights'!$A$6:$A$133,0),MATCH(Goods!BF$1,'Country weights'!$B$3:$FB$3,0)),"")</f>
        <v>8.4357713027710446E-2</v>
      </c>
      <c r="BG44" s="44">
        <f>IF(AND(ISNUMBER(E43),ISNUMBER(E44)),INDEX('Country weights'!$B$6:$FB$133,MATCH(Goods!$BD44,'Country weights'!$A$6:$A$133,0),MATCH(Goods!BG$1,'Country weights'!$B$3:$FB$3,0)),"")</f>
        <v>7.0423151316635138E-2</v>
      </c>
      <c r="BH44" s="44">
        <f>IF(AND(ISNUMBER(F43),ISNUMBER(F44)),INDEX('Country weights'!$B$6:$FB$133,MATCH(Goods!$BD44,'Country weights'!$A$6:$A$133,0),MATCH(Goods!BH$1,'Country weights'!$B$3:$FB$3,0)),"")</f>
        <v>4.6283715616006194E-2</v>
      </c>
      <c r="BI44" s="44">
        <f>IF(AND(ISNUMBER(G43),ISNUMBER(G44)),INDEX('Country weights'!$B$6:$FB$133,MATCH(Goods!$BD44,'Country weights'!$A$6:$A$133,0),MATCH(Goods!BI$1,'Country weights'!$B$3:$FB$3,0)),"")</f>
        <v>3.6328279124938183E-3</v>
      </c>
      <c r="BJ44" s="44">
        <f>IF(AND(ISNUMBER(H43),ISNUMBER(H44)),INDEX('Country weights'!$B$6:$FB$133,MATCH(Goods!$BD44,'Country weights'!$A$6:$A$133,0),MATCH(Goods!BJ$1,'Country weights'!$B$3:$FB$3,0)),"")</f>
        <v>1.7130181761639791E-2</v>
      </c>
      <c r="BK44" s="44">
        <f>IF(AND(ISNUMBER(I43),ISNUMBER(I44)),INDEX('Country weights'!$B$6:$FB$133,MATCH(Goods!$BD44,'Country weights'!$A$6:$A$133,0),MATCH(Goods!BK$1,'Country weights'!$B$3:$FB$3,0)),"")</f>
        <v>1.3234198045154022E-2</v>
      </c>
      <c r="BL44" s="44">
        <f>IF(AND(ISNUMBER(J43),ISNUMBER(J44)),INDEX('Country weights'!$B$6:$FB$133,MATCH(Goods!$BD44,'Country weights'!$A$6:$A$133,0),MATCH(Goods!BL$1,'Country weights'!$B$3:$FB$3,0)),"")</f>
        <v>3.614791321494224E-3</v>
      </c>
      <c r="BM44" s="44">
        <f>IF(AND(ISNUMBER(K43),ISNUMBER(K44)),INDEX('Country weights'!$B$6:$FB$133,MATCH(Goods!$BD44,'Country weights'!$A$6:$A$133,0),MATCH(Goods!BM$1,'Country weights'!$B$3:$FB$3,0)),"")</f>
        <v>3.0028459036363763E-2</v>
      </c>
      <c r="BN44" s="44">
        <f>IF(AND(ISNUMBER(L43),ISNUMBER(L44)),INDEX('Country weights'!$B$6:$FB$133,MATCH(Goods!$BD44,'Country weights'!$A$6:$A$133,0),MATCH(Goods!BN$1,'Country weights'!$B$3:$FB$3,0)),"")</f>
        <v>2.0112123350083341E-3</v>
      </c>
      <c r="BO44" s="44">
        <f>IF(AND(ISNUMBER(M43),ISNUMBER(M44)),INDEX('Country weights'!$B$6:$FB$133,MATCH(Goods!$BD44,'Country weights'!$A$6:$A$133,0),MATCH(Goods!BO$1,'Country weights'!$B$3:$FB$3,0)),"")</f>
        <v>7.6259632955732034E-3</v>
      </c>
      <c r="BP44" s="44">
        <f>IF(AND(ISNUMBER(N43),ISNUMBER(N44)),INDEX('Country weights'!$B$6:$FB$133,MATCH(Goods!$BD44,'Country weights'!$A$6:$A$133,0),MATCH(Goods!BP$1,'Country weights'!$B$3:$FB$3,0)),"")</f>
        <v>8.0551291627906311E-3</v>
      </c>
      <c r="BQ44" s="44">
        <f>IF(AND(ISNUMBER(O43),ISNUMBER(O44)),INDEX('Country weights'!$B$6:$FB$133,MATCH(Goods!$BD44,'Country weights'!$A$6:$A$133,0),MATCH(Goods!BQ$1,'Country weights'!$B$3:$FB$3,0)),"")</f>
        <v>3.0176603837244942E-3</v>
      </c>
      <c r="BR44" s="44">
        <f>IF(AND(ISNUMBER(P43),ISNUMBER(P44)),INDEX('Country weights'!$B$6:$FB$133,MATCH(Goods!$BD44,'Country weights'!$A$6:$A$133,0),MATCH(Goods!BR$1,'Country weights'!$B$3:$FB$3,0)),"")</f>
        <v>1.7650928859643665E-2</v>
      </c>
      <c r="BS44" s="44">
        <f>IF(AND(ISNUMBER(Q43),ISNUMBER(Q44)),INDEX('Country weights'!$B$6:$FB$133,MATCH(Goods!$BD44,'Country weights'!$A$6:$A$133,0),MATCH(Goods!BS$1,'Country weights'!$B$3:$FB$3,0)),"")</f>
        <v>1.2675297447189609E-2</v>
      </c>
      <c r="BT44" s="44">
        <f>IF(AND(ISNUMBER(R43),ISNUMBER(R44)),INDEX('Country weights'!$B$6:$FB$133,MATCH(Goods!$BD44,'Country weights'!$A$6:$A$133,0),MATCH(Goods!BT$1,'Country weights'!$B$3:$FB$3,0)),"")</f>
        <v>9.5802974148949359E-3</v>
      </c>
      <c r="BU44" s="44">
        <f>IF(AND(ISNUMBER(S43),ISNUMBER(S44)),INDEX('Country weights'!$B$6:$FB$133,MATCH(Goods!$BD44,'Country weights'!$A$6:$A$133,0),MATCH(Goods!BU$1,'Country weights'!$B$3:$FB$3,0)),"")</f>
        <v>2.4114073019407503E-2</v>
      </c>
      <c r="BV44" s="44">
        <f>IF(AND(ISNUMBER(T43),ISNUMBER(T44)),INDEX('Country weights'!$B$6:$FB$133,MATCH(Goods!$BD44,'Country weights'!$A$6:$A$133,0),MATCH(Goods!BV$1,'Country weights'!$B$3:$FB$3,0)),"")</f>
        <v>1.2171846424940558E-2</v>
      </c>
      <c r="BW44" s="44">
        <f>IF(AND(ISNUMBER(U43),ISNUMBER(U44)),INDEX('Country weights'!$B$6:$FB$133,MATCH(Goods!$BD44,'Country weights'!$A$6:$A$133,0),MATCH(Goods!BW$1,'Country weights'!$B$3:$FB$3,0)),"")</f>
        <v>3.5944968445979379E-2</v>
      </c>
      <c r="BX44" s="44">
        <f>IF(AND(ISNUMBER(V43),ISNUMBER(V44)),INDEX('Country weights'!$B$6:$FB$133,MATCH(Goods!$BD44,'Country weights'!$A$6:$A$133,0),MATCH(Goods!BX$1,'Country weights'!$B$3:$FB$3,0)),"")</f>
        <v>3.3442196245908114E-2</v>
      </c>
      <c r="BY44" s="44">
        <f>IF(AND(ISNUMBER(W43),ISNUMBER(W44)),INDEX('Country weights'!$B$6:$FB$133,MATCH(Goods!$BD44,'Country weights'!$A$6:$A$133,0),MATCH(Goods!BY$1,'Country weights'!$B$3:$FB$3,0)),"")</f>
        <v>2.6725336221959883E-2</v>
      </c>
      <c r="BZ44" s="44">
        <f>IF(AND(ISNUMBER(X43),ISNUMBER(X44)),INDEX('Country weights'!$B$6:$FB$133,MATCH(Goods!$BD44,'Country weights'!$A$6:$A$133,0),MATCH(Goods!BZ$1,'Country weights'!$B$3:$FB$3,0)),"")</f>
        <v>2.3873826947431152E-2</v>
      </c>
      <c r="CA44" s="44">
        <f>IF(AND(ISNUMBER(Y43),ISNUMBER(Y44)),INDEX('Country weights'!$B$6:$FB$133,MATCH(Goods!$BD44,'Country weights'!$A$6:$A$133,0),MATCH(Goods!CA$1,'Country weights'!$B$3:$FB$3,0)),"")</f>
        <v>1.515943476086792E-2</v>
      </c>
      <c r="CB44" s="44" t="str">
        <f>IF(AND(ISNUMBER(Z43),ISNUMBER(Z44)),INDEX('Country weights'!$B$6:$FB$133,MATCH(Goods!$BD44,'Country weights'!$A$6:$A$133,0),MATCH(Goods!CB$1,'Country weights'!$B$3:$FB$3,0)),"")</f>
        <v/>
      </c>
      <c r="CC44" s="44" t="str">
        <f>IF(AND(ISNUMBER(AA43),ISNUMBER(AA44)),INDEX('Country weights'!$B$6:$FB$133,MATCH(Goods!$BD44,'Country weights'!$A$6:$A$133,0),MATCH(Goods!CC$1,'Country weights'!$B$3:$FB$3,0)),"")</f>
        <v/>
      </c>
      <c r="CD44" s="46">
        <f t="shared" si="11"/>
        <v>0.74479588523777507</v>
      </c>
      <c r="CF44" s="39">
        <f t="shared" si="3"/>
        <v>37802</v>
      </c>
      <c r="CG44" s="45">
        <f t="shared" si="12"/>
        <v>0.32766383524936904</v>
      </c>
      <c r="CH44" s="45">
        <f t="shared" si="12"/>
        <v>0.11326286127477646</v>
      </c>
      <c r="CI44" s="45">
        <f t="shared" si="12"/>
        <v>9.4553625647586181E-2</v>
      </c>
      <c r="CJ44" s="45">
        <f t="shared" si="12"/>
        <v>6.2142818634437248E-2</v>
      </c>
      <c r="CK44" s="45">
        <f t="shared" si="12"/>
        <v>4.8776154440408094E-3</v>
      </c>
      <c r="CL44" s="45">
        <f t="shared" si="12"/>
        <v>2.2999834050064609E-2</v>
      </c>
      <c r="CM44" s="45">
        <f t="shared" si="12"/>
        <v>1.776889253480371E-2</v>
      </c>
      <c r="CN44" s="45">
        <f t="shared" si="12"/>
        <v>4.8533986198651012E-3</v>
      </c>
      <c r="CO44" s="45">
        <f t="shared" si="12"/>
        <v>4.0317702650541923E-2</v>
      </c>
      <c r="CP44" s="45">
        <f t="shared" si="12"/>
        <v>2.7003537141807076E-3</v>
      </c>
      <c r="CQ44" s="45">
        <f t="shared" si="12"/>
        <v>1.0238997618976675E-2</v>
      </c>
      <c r="CR44" s="45">
        <f t="shared" si="12"/>
        <v>1.0815217058052143E-2</v>
      </c>
      <c r="CS44" s="45">
        <f t="shared" si="12"/>
        <v>4.0516609228595703E-3</v>
      </c>
      <c r="CT44" s="45">
        <f t="shared" si="12"/>
        <v>2.3699015004639331E-2</v>
      </c>
      <c r="CU44" s="45">
        <f t="shared" si="12"/>
        <v>1.7018484793512301E-2</v>
      </c>
      <c r="CV44" s="45">
        <f t="shared" si="12"/>
        <v>1.2862983811781451E-2</v>
      </c>
      <c r="CW44" s="45">
        <f t="shared" si="20"/>
        <v>3.2376753815858042E-2</v>
      </c>
      <c r="CX44" s="45">
        <f t="shared" si="5"/>
        <v>1.6342526410514088E-2</v>
      </c>
      <c r="CY44" s="45">
        <f t="shared" si="5"/>
        <v>4.8261502457823055E-2</v>
      </c>
      <c r="CZ44" s="45">
        <f t="shared" si="5"/>
        <v>4.490115601972175E-2</v>
      </c>
      <c r="DA44" s="45">
        <f t="shared" si="5"/>
        <v>3.5882765669990047E-2</v>
      </c>
      <c r="DB44" s="45">
        <f t="shared" si="5"/>
        <v>3.2054187490320872E-2</v>
      </c>
      <c r="DC44" s="45">
        <f t="shared" si="5"/>
        <v>2.03538111062849E-2</v>
      </c>
      <c r="DD44" s="45" t="str">
        <f t="shared" si="5"/>
        <v/>
      </c>
      <c r="DE44" s="45" t="str">
        <f t="shared" si="5"/>
        <v/>
      </c>
      <c r="DF44" s="46">
        <f t="shared" si="13"/>
        <v>0.99999999999999989</v>
      </c>
      <c r="DG44" s="47">
        <f>SUMPRODUCT(AD44:BB44,CG44:DE44,'Sector weights'!B31:Z31)</f>
        <v>-3.6071268472385407</v>
      </c>
      <c r="DI44" s="45">
        <f>IF(AND(ISNUMBER(C43),ISNUMBER(C44)),CG44*'Sector weights'!AB31,"")</f>
        <v>6.2197989483224719E-2</v>
      </c>
      <c r="DJ44" s="45">
        <f>IF(AND(ISNUMBER(D43),ISNUMBER(D44)),CH44*'Sector weights'!AC31,"")</f>
        <v>2.9989235459356254E-2</v>
      </c>
      <c r="DK44" s="45">
        <f>IF(AND(ISNUMBER(E43),ISNUMBER(E44)),CI44*'Sector weights'!AD31,"")</f>
        <v>2.2647444247120552E-2</v>
      </c>
      <c r="DL44" s="45">
        <f>IF(AND(ISNUMBER(F43),ISNUMBER(F44)),CJ44*'Sector weights'!AE31,"")</f>
        <v>1.0658225230281966E-2</v>
      </c>
      <c r="DM44" s="45">
        <f>IF(AND(ISNUMBER(G43),ISNUMBER(G44)),CK44*'Sector weights'!AF31,"")</f>
        <v>1.1968667074642018E-3</v>
      </c>
      <c r="DN44" s="45">
        <f>IF(AND(ISNUMBER(H43),ISNUMBER(H44)),CL44*'Sector weights'!AG31,"")</f>
        <v>5.741070412012589E-3</v>
      </c>
      <c r="DO44" s="45">
        <f>IF(AND(ISNUMBER(I43),ISNUMBER(I44)),CM44*'Sector weights'!AH31,"")</f>
        <v>3.8091526871106987E-3</v>
      </c>
      <c r="DP44" s="45">
        <f>IF(AND(ISNUMBER(J43),ISNUMBER(J44)),CN44*'Sector weights'!AI31,"")</f>
        <v>1.0492502508562887E-3</v>
      </c>
      <c r="DQ44" s="45">
        <f>IF(AND(ISNUMBER(K43),ISNUMBER(K44)),CO44*'Sector weights'!AJ31,"")</f>
        <v>3.2281723532954004E-3</v>
      </c>
      <c r="DR44" s="45">
        <f>IF(AND(ISNUMBER(L43),ISNUMBER(L44)),CP44*'Sector weights'!AK31,"")</f>
        <v>8.5218647537990786E-4</v>
      </c>
      <c r="DS44" s="45">
        <f>IF(AND(ISNUMBER(M43),ISNUMBER(M44)),CQ44*'Sector weights'!AL31,"")</f>
        <v>1.9140833973126307E-3</v>
      </c>
      <c r="DT44" s="45">
        <f>IF(AND(ISNUMBER(N43),ISNUMBER(N44)),CR44*'Sector weights'!AM31,"")</f>
        <v>1.7191622403158861E-3</v>
      </c>
      <c r="DU44" s="45">
        <f>IF(AND(ISNUMBER(O43),ISNUMBER(O44)),CS44*'Sector weights'!AN31,"")</f>
        <v>6.5504852268252257E-4</v>
      </c>
      <c r="DV44" s="45">
        <f>IF(AND(ISNUMBER(P43),ISNUMBER(P44)),CT44*'Sector weights'!AO31,"")</f>
        <v>7.896186966808506E-3</v>
      </c>
      <c r="DW44" s="45">
        <f>IF(AND(ISNUMBER(Q43),ISNUMBER(Q44)),CU44*'Sector weights'!AP31,"")</f>
        <v>5.8115982344752728E-3</v>
      </c>
      <c r="DX44" s="45">
        <f>IF(AND(ISNUMBER(R43),ISNUMBER(R44)),CV44*'Sector weights'!AQ31,"")</f>
        <v>4.0878733213627972E-3</v>
      </c>
      <c r="DY44" s="45">
        <f>IF(AND(ISNUMBER(S43),ISNUMBER(S44)),CW44*'Sector weights'!AR31,"")</f>
        <v>8.5074840082285438E-3</v>
      </c>
      <c r="DZ44" s="45">
        <f>IF(AND(ISNUMBER(T43),ISNUMBER(T44)),CX44*'Sector weights'!AS31,"")</f>
        <v>2.4011854643120872E-3</v>
      </c>
      <c r="EA44" s="45">
        <f>IF(AND(ISNUMBER(U43),ISNUMBER(U44)),CY44*'Sector weights'!AT31,"")</f>
        <v>8.2832141633935995E-3</v>
      </c>
      <c r="EB44" s="45">
        <f>IF(AND(ISNUMBER(V43),ISNUMBER(V44)),CZ44*'Sector weights'!AU31,"")</f>
        <v>8.2033147662343778E-3</v>
      </c>
      <c r="EC44" s="45">
        <f>IF(AND(ISNUMBER(W43),ISNUMBER(W44)),DA44*'Sector weights'!AV31,"")</f>
        <v>1.0639635231923942E-2</v>
      </c>
      <c r="ED44" s="45">
        <f>IF(AND(ISNUMBER(X43),ISNUMBER(X44)),DB44*'Sector weights'!AW31,"")</f>
        <v>5.227362808865068E-3</v>
      </c>
      <c r="EE44" s="45">
        <f>IF(AND(ISNUMBER(Y43),ISNUMBER(Y44)),DC44*'Sector weights'!AX31,"")</f>
        <v>4.5497994401924018E-3</v>
      </c>
      <c r="EF44" s="45" t="str">
        <f>IF(AND(ISNUMBER(Z43),ISNUMBER(Z44)),DD44*'Sector weights'!AY31,"")</f>
        <v/>
      </c>
      <c r="EG44" s="45" t="str">
        <f>IF(AND(ISNUMBER(AA43),ISNUMBER(AA44)),DE44*'Sector weights'!AZ31,"")</f>
        <v/>
      </c>
      <c r="EH44" s="46">
        <f t="shared" si="14"/>
        <v>0.21126554187221014</v>
      </c>
      <c r="EI44" s="47">
        <f t="shared" si="15"/>
        <v>-1.0107511800633675</v>
      </c>
      <c r="EK44" s="39">
        <f t="shared" si="6"/>
        <v>37802</v>
      </c>
      <c r="EL44" s="45">
        <f t="shared" si="16"/>
        <v>0.294406692790663</v>
      </c>
      <c r="EM44" s="45">
        <f t="shared" si="16"/>
        <v>0.14195043447973205</v>
      </c>
      <c r="EN44" s="45">
        <f t="shared" si="16"/>
        <v>0.1071989499395954</v>
      </c>
      <c r="EO44" s="45">
        <f t="shared" si="16"/>
        <v>5.0449425570445801E-2</v>
      </c>
      <c r="EP44" s="45">
        <f t="shared" si="16"/>
        <v>5.6652244225807542E-3</v>
      </c>
      <c r="EQ44" s="45">
        <f t="shared" si="16"/>
        <v>2.7174665405138503E-2</v>
      </c>
      <c r="ER44" s="45">
        <f t="shared" si="16"/>
        <v>1.8030165512815957E-2</v>
      </c>
      <c r="ES44" s="45">
        <f t="shared" si="16"/>
        <v>4.966499702497424E-3</v>
      </c>
      <c r="ET44" s="45">
        <f t="shared" si="16"/>
        <v>1.5280165069455816E-2</v>
      </c>
      <c r="EU44" s="45">
        <f t="shared" si="16"/>
        <v>4.0337220534306375E-3</v>
      </c>
      <c r="EV44" s="45">
        <f t="shared" si="16"/>
        <v>9.060083250445156E-3</v>
      </c>
      <c r="EW44" s="45">
        <f t="shared" si="16"/>
        <v>8.1374474279187915E-3</v>
      </c>
      <c r="EX44" s="45">
        <f t="shared" si="16"/>
        <v>3.1005932954212994E-3</v>
      </c>
      <c r="EY44" s="45">
        <f t="shared" si="16"/>
        <v>3.7375650079200969E-2</v>
      </c>
      <c r="EZ44" s="45">
        <f t="shared" si="16"/>
        <v>2.7508500359185787E-2</v>
      </c>
      <c r="FA44" s="45">
        <f t="shared" si="16"/>
        <v>1.9349456069061473E-2</v>
      </c>
      <c r="FB44" s="45">
        <f t="shared" si="21"/>
        <v>4.0269151007003942E-2</v>
      </c>
      <c r="FC44" s="45">
        <f t="shared" si="8"/>
        <v>1.1365722223477936E-2</v>
      </c>
      <c r="FD44" s="45">
        <f t="shared" si="8"/>
        <v>3.9207596705022218E-2</v>
      </c>
      <c r="FE44" s="45">
        <f t="shared" si="8"/>
        <v>3.8829402530756209E-2</v>
      </c>
      <c r="FF44" s="45">
        <f t="shared" si="8"/>
        <v>5.0361432051988973E-2</v>
      </c>
      <c r="FG44" s="45">
        <f t="shared" si="8"/>
        <v>2.4743092330821202E-2</v>
      </c>
      <c r="FH44" s="45">
        <f t="shared" si="8"/>
        <v>2.1535927723341061E-2</v>
      </c>
      <c r="FI44" s="45" t="str">
        <f t="shared" si="8"/>
        <v/>
      </c>
      <c r="FJ44" s="45" t="str">
        <f t="shared" si="8"/>
        <v/>
      </c>
      <c r="FK44" s="46">
        <f t="shared" si="17"/>
        <v>1.0000000000000004</v>
      </c>
      <c r="FL44" s="47">
        <f t="shared" si="18"/>
        <v>-4.784268987295377</v>
      </c>
    </row>
    <row r="45" spans="1:168" x14ac:dyDescent="0.2">
      <c r="A45" t="s">
        <v>729</v>
      </c>
      <c r="B45" s="11">
        <v>37894</v>
      </c>
      <c r="C45" s="2">
        <v>345.6</v>
      </c>
      <c r="D45" s="3">
        <v>35264</v>
      </c>
      <c r="E45" s="9">
        <v>13985</v>
      </c>
      <c r="F45" s="3">
        <v>83117</v>
      </c>
      <c r="G45" s="3">
        <v>2712</v>
      </c>
      <c r="H45" s="2">
        <v>14315</v>
      </c>
      <c r="I45" s="2">
        <v>178000</v>
      </c>
      <c r="J45" s="2">
        <v>1121699.3999999999</v>
      </c>
      <c r="K45" s="2">
        <v>108316.6</v>
      </c>
      <c r="L45" s="9">
        <v>1764.8323</v>
      </c>
      <c r="M45" s="3">
        <v>65022</v>
      </c>
      <c r="N45" s="9">
        <v>622.79399999999998</v>
      </c>
      <c r="O45" s="2">
        <v>3148.3</v>
      </c>
      <c r="P45" s="2">
        <v>8993.2999999999993</v>
      </c>
      <c r="Q45" s="3">
        <v>52630</v>
      </c>
      <c r="R45" s="3">
        <v>64595</v>
      </c>
      <c r="S45" s="2">
        <v>14773.3</v>
      </c>
      <c r="T45" s="2">
        <v>14513.6</v>
      </c>
      <c r="U45" s="3">
        <v>123200</v>
      </c>
      <c r="V45" s="2">
        <v>12926.5</v>
      </c>
      <c r="W45" s="2">
        <v>19924.099999999999</v>
      </c>
      <c r="X45" s="3">
        <v>237622.61064436316</v>
      </c>
      <c r="Y45" s="2">
        <v>44788</v>
      </c>
      <c r="Z45" s="3" t="e">
        <v>#N/A</v>
      </c>
      <c r="AA45" s="3" t="e">
        <v>#N/A</v>
      </c>
      <c r="AC45" s="43">
        <f t="shared" si="9"/>
        <v>37894</v>
      </c>
      <c r="AD45" s="45">
        <f t="shared" si="10"/>
        <v>6.0122699386503164</v>
      </c>
      <c r="AE45" s="45">
        <f t="shared" si="10"/>
        <v>2.4520627542126583</v>
      </c>
      <c r="AF45" s="45">
        <f t="shared" si="10"/>
        <v>11.818276311476072</v>
      </c>
      <c r="AG45" s="45">
        <f t="shared" si="10"/>
        <v>6.4906279227684438</v>
      </c>
      <c r="AH45" s="45">
        <f t="shared" si="10"/>
        <v>6.5200314218381683</v>
      </c>
      <c r="AI45" s="45">
        <f t="shared" si="10"/>
        <v>10.242587601078167</v>
      </c>
      <c r="AJ45" s="45">
        <f t="shared" si="10"/>
        <v>4.829210836277964</v>
      </c>
      <c r="AK45" s="45">
        <f t="shared" si="10"/>
        <v>1.6739362164984284</v>
      </c>
      <c r="AL45" s="45">
        <f t="shared" si="10"/>
        <v>4.5780396601879492</v>
      </c>
      <c r="AM45" s="45">
        <f t="shared" si="10"/>
        <v>5.5833219214736163</v>
      </c>
      <c r="AN45" s="45">
        <f t="shared" si="10"/>
        <v>1.0458592985127968</v>
      </c>
      <c r="AO45" s="45">
        <f t="shared" si="10"/>
        <v>9.7306744942438286</v>
      </c>
      <c r="AP45" s="45">
        <f t="shared" si="10"/>
        <v>5.778987333266139</v>
      </c>
      <c r="AQ45" s="45">
        <f t="shared" si="10"/>
        <v>2.0632128468478506</v>
      </c>
      <c r="AR45" s="45">
        <f t="shared" si="10"/>
        <v>0.72148967523395502</v>
      </c>
      <c r="AS45" s="45">
        <f t="shared" si="10"/>
        <v>0.45722461548032278</v>
      </c>
      <c r="AT45" s="45">
        <f t="shared" si="19"/>
        <v>2.7908044697401824</v>
      </c>
      <c r="AU45" s="45">
        <f t="shared" si="1"/>
        <v>5.1275922263992468</v>
      </c>
      <c r="AV45" s="45">
        <f t="shared" si="1"/>
        <v>17.910533468598654</v>
      </c>
      <c r="AW45" s="45">
        <f t="shared" si="1"/>
        <v>14.648466948709093</v>
      </c>
      <c r="AX45" s="45">
        <f t="shared" si="1"/>
        <v>13.766187789781403</v>
      </c>
      <c r="AY45" s="45">
        <f t="shared" si="1"/>
        <v>15.53633211466563</v>
      </c>
      <c r="AZ45" s="45">
        <f t="shared" si="1"/>
        <v>9.887629422444677</v>
      </c>
      <c r="BA45" s="45" t="str">
        <f t="shared" si="1"/>
        <v/>
      </c>
      <c r="BB45" s="45" t="str">
        <f t="shared" si="1"/>
        <v/>
      </c>
      <c r="BC45" s="32"/>
      <c r="BD45" s="39">
        <f t="shared" si="2"/>
        <v>37894</v>
      </c>
      <c r="BE45" s="44">
        <f>IF(AND(ISNUMBER(C44),ISNUMBER(C45)),INDEX('Country weights'!$B$6:$FB$133,MATCH(Goods!$BD45,'Country weights'!$A$6:$A$133,0),MATCH(Goods!BE$1,'Country weights'!$B$3:$FB$3,0)),"")</f>
        <v>0.24404267623495832</v>
      </c>
      <c r="BF45" s="44">
        <f>IF(AND(ISNUMBER(D44),ISNUMBER(D45)),INDEX('Country weights'!$B$6:$FB$133,MATCH(Goods!$BD45,'Country weights'!$A$6:$A$133,0),MATCH(Goods!BF$1,'Country weights'!$B$3:$FB$3,0)),"")</f>
        <v>8.4357713027710446E-2</v>
      </c>
      <c r="BG45" s="44">
        <f>IF(AND(ISNUMBER(E44),ISNUMBER(E45)),INDEX('Country weights'!$B$6:$FB$133,MATCH(Goods!$BD45,'Country weights'!$A$6:$A$133,0),MATCH(Goods!BG$1,'Country weights'!$B$3:$FB$3,0)),"")</f>
        <v>7.0423151316635138E-2</v>
      </c>
      <c r="BH45" s="44">
        <f>IF(AND(ISNUMBER(F44),ISNUMBER(F45)),INDEX('Country weights'!$B$6:$FB$133,MATCH(Goods!$BD45,'Country weights'!$A$6:$A$133,0),MATCH(Goods!BH$1,'Country weights'!$B$3:$FB$3,0)),"")</f>
        <v>4.6283715616006194E-2</v>
      </c>
      <c r="BI45" s="44">
        <f>IF(AND(ISNUMBER(G44),ISNUMBER(G45)),INDEX('Country weights'!$B$6:$FB$133,MATCH(Goods!$BD45,'Country weights'!$A$6:$A$133,0),MATCH(Goods!BI$1,'Country weights'!$B$3:$FB$3,0)),"")</f>
        <v>3.6328279124938183E-3</v>
      </c>
      <c r="BJ45" s="44">
        <f>IF(AND(ISNUMBER(H44),ISNUMBER(H45)),INDEX('Country weights'!$B$6:$FB$133,MATCH(Goods!$BD45,'Country weights'!$A$6:$A$133,0),MATCH(Goods!BJ$1,'Country weights'!$B$3:$FB$3,0)),"")</f>
        <v>1.7130181761639791E-2</v>
      </c>
      <c r="BK45" s="44">
        <f>IF(AND(ISNUMBER(I44),ISNUMBER(I45)),INDEX('Country weights'!$B$6:$FB$133,MATCH(Goods!$BD45,'Country weights'!$A$6:$A$133,0),MATCH(Goods!BK$1,'Country weights'!$B$3:$FB$3,0)),"")</f>
        <v>1.3234198045154022E-2</v>
      </c>
      <c r="BL45" s="44">
        <f>IF(AND(ISNUMBER(J44),ISNUMBER(J45)),INDEX('Country weights'!$B$6:$FB$133,MATCH(Goods!$BD45,'Country weights'!$A$6:$A$133,0),MATCH(Goods!BL$1,'Country weights'!$B$3:$FB$3,0)),"")</f>
        <v>3.614791321494224E-3</v>
      </c>
      <c r="BM45" s="44">
        <f>IF(AND(ISNUMBER(K44),ISNUMBER(K45)),INDEX('Country weights'!$B$6:$FB$133,MATCH(Goods!$BD45,'Country weights'!$A$6:$A$133,0),MATCH(Goods!BM$1,'Country weights'!$B$3:$FB$3,0)),"")</f>
        <v>3.0028459036363763E-2</v>
      </c>
      <c r="BN45" s="44">
        <f>IF(AND(ISNUMBER(L44),ISNUMBER(L45)),INDEX('Country weights'!$B$6:$FB$133,MATCH(Goods!$BD45,'Country weights'!$A$6:$A$133,0),MATCH(Goods!BN$1,'Country weights'!$B$3:$FB$3,0)),"")</f>
        <v>2.0112123350083341E-3</v>
      </c>
      <c r="BO45" s="44">
        <f>IF(AND(ISNUMBER(M44),ISNUMBER(M45)),INDEX('Country weights'!$B$6:$FB$133,MATCH(Goods!$BD45,'Country weights'!$A$6:$A$133,0),MATCH(Goods!BO$1,'Country weights'!$B$3:$FB$3,0)),"")</f>
        <v>7.6259632955732034E-3</v>
      </c>
      <c r="BP45" s="44">
        <f>IF(AND(ISNUMBER(N44),ISNUMBER(N45)),INDEX('Country weights'!$B$6:$FB$133,MATCH(Goods!$BD45,'Country weights'!$A$6:$A$133,0),MATCH(Goods!BP$1,'Country weights'!$B$3:$FB$3,0)),"")</f>
        <v>8.0551291627906311E-3</v>
      </c>
      <c r="BQ45" s="44">
        <f>IF(AND(ISNUMBER(O44),ISNUMBER(O45)),INDEX('Country weights'!$B$6:$FB$133,MATCH(Goods!$BD45,'Country weights'!$A$6:$A$133,0),MATCH(Goods!BQ$1,'Country weights'!$B$3:$FB$3,0)),"")</f>
        <v>3.0176603837244942E-3</v>
      </c>
      <c r="BR45" s="44">
        <f>IF(AND(ISNUMBER(P44),ISNUMBER(P45)),INDEX('Country weights'!$B$6:$FB$133,MATCH(Goods!$BD45,'Country weights'!$A$6:$A$133,0),MATCH(Goods!BR$1,'Country weights'!$B$3:$FB$3,0)),"")</f>
        <v>1.7650928859643665E-2</v>
      </c>
      <c r="BS45" s="44">
        <f>IF(AND(ISNUMBER(Q44),ISNUMBER(Q45)),INDEX('Country weights'!$B$6:$FB$133,MATCH(Goods!$BD45,'Country weights'!$A$6:$A$133,0),MATCH(Goods!BS$1,'Country weights'!$B$3:$FB$3,0)),"")</f>
        <v>1.2675297447189609E-2</v>
      </c>
      <c r="BT45" s="44">
        <f>IF(AND(ISNUMBER(R44),ISNUMBER(R45)),INDEX('Country weights'!$B$6:$FB$133,MATCH(Goods!$BD45,'Country weights'!$A$6:$A$133,0),MATCH(Goods!BT$1,'Country weights'!$B$3:$FB$3,0)),"")</f>
        <v>9.5802974148949359E-3</v>
      </c>
      <c r="BU45" s="44">
        <f>IF(AND(ISNUMBER(S44),ISNUMBER(S45)),INDEX('Country weights'!$B$6:$FB$133,MATCH(Goods!$BD45,'Country weights'!$A$6:$A$133,0),MATCH(Goods!BU$1,'Country weights'!$B$3:$FB$3,0)),"")</f>
        <v>2.4114073019407503E-2</v>
      </c>
      <c r="BV45" s="44">
        <f>IF(AND(ISNUMBER(T44),ISNUMBER(T45)),INDEX('Country weights'!$B$6:$FB$133,MATCH(Goods!$BD45,'Country weights'!$A$6:$A$133,0),MATCH(Goods!BV$1,'Country weights'!$B$3:$FB$3,0)),"")</f>
        <v>1.2171846424940558E-2</v>
      </c>
      <c r="BW45" s="44">
        <f>IF(AND(ISNUMBER(U44),ISNUMBER(U45)),INDEX('Country weights'!$B$6:$FB$133,MATCH(Goods!$BD45,'Country weights'!$A$6:$A$133,0),MATCH(Goods!BW$1,'Country weights'!$B$3:$FB$3,0)),"")</f>
        <v>3.5944968445979379E-2</v>
      </c>
      <c r="BX45" s="44">
        <f>IF(AND(ISNUMBER(V44),ISNUMBER(V45)),INDEX('Country weights'!$B$6:$FB$133,MATCH(Goods!$BD45,'Country weights'!$A$6:$A$133,0),MATCH(Goods!BX$1,'Country weights'!$B$3:$FB$3,0)),"")</f>
        <v>3.3442196245908114E-2</v>
      </c>
      <c r="BY45" s="44">
        <f>IF(AND(ISNUMBER(W44),ISNUMBER(W45)),INDEX('Country weights'!$B$6:$FB$133,MATCH(Goods!$BD45,'Country weights'!$A$6:$A$133,0),MATCH(Goods!BY$1,'Country weights'!$B$3:$FB$3,0)),"")</f>
        <v>2.6725336221959883E-2</v>
      </c>
      <c r="BZ45" s="44">
        <f>IF(AND(ISNUMBER(X44),ISNUMBER(X45)),INDEX('Country weights'!$B$6:$FB$133,MATCH(Goods!$BD45,'Country weights'!$A$6:$A$133,0),MATCH(Goods!BZ$1,'Country weights'!$B$3:$FB$3,0)),"")</f>
        <v>2.3873826947431152E-2</v>
      </c>
      <c r="CA45" s="44">
        <f>IF(AND(ISNUMBER(Y44),ISNUMBER(Y45)),INDEX('Country weights'!$B$6:$FB$133,MATCH(Goods!$BD45,'Country weights'!$A$6:$A$133,0),MATCH(Goods!CA$1,'Country weights'!$B$3:$FB$3,0)),"")</f>
        <v>1.515943476086792E-2</v>
      </c>
      <c r="CB45" s="44" t="str">
        <f>IF(AND(ISNUMBER(Z44),ISNUMBER(Z45)),INDEX('Country weights'!$B$6:$FB$133,MATCH(Goods!$BD45,'Country weights'!$A$6:$A$133,0),MATCH(Goods!CB$1,'Country weights'!$B$3:$FB$3,0)),"")</f>
        <v/>
      </c>
      <c r="CC45" s="44" t="str">
        <f>IF(AND(ISNUMBER(AA44),ISNUMBER(AA45)),INDEX('Country weights'!$B$6:$FB$133,MATCH(Goods!$BD45,'Country weights'!$A$6:$A$133,0),MATCH(Goods!CC$1,'Country weights'!$B$3:$FB$3,0)),"")</f>
        <v/>
      </c>
      <c r="CD45" s="46">
        <f t="shared" si="11"/>
        <v>0.74479588523777507</v>
      </c>
      <c r="CF45" s="39">
        <f t="shared" si="3"/>
        <v>37894</v>
      </c>
      <c r="CG45" s="45">
        <f t="shared" si="12"/>
        <v>0.32766383524936904</v>
      </c>
      <c r="CH45" s="45">
        <f t="shared" si="12"/>
        <v>0.11326286127477646</v>
      </c>
      <c r="CI45" s="45">
        <f t="shared" si="12"/>
        <v>9.4553625647586181E-2</v>
      </c>
      <c r="CJ45" s="45">
        <f t="shared" si="12"/>
        <v>6.2142818634437248E-2</v>
      </c>
      <c r="CK45" s="45">
        <f t="shared" si="12"/>
        <v>4.8776154440408094E-3</v>
      </c>
      <c r="CL45" s="45">
        <f t="shared" si="12"/>
        <v>2.2999834050064609E-2</v>
      </c>
      <c r="CM45" s="45">
        <f t="shared" si="12"/>
        <v>1.776889253480371E-2</v>
      </c>
      <c r="CN45" s="45">
        <f t="shared" si="12"/>
        <v>4.8533986198651012E-3</v>
      </c>
      <c r="CO45" s="45">
        <f t="shared" si="12"/>
        <v>4.0317702650541923E-2</v>
      </c>
      <c r="CP45" s="45">
        <f t="shared" si="12"/>
        <v>2.7003537141807076E-3</v>
      </c>
      <c r="CQ45" s="45">
        <f t="shared" si="12"/>
        <v>1.0238997618976675E-2</v>
      </c>
      <c r="CR45" s="45">
        <f t="shared" si="12"/>
        <v>1.0815217058052143E-2</v>
      </c>
      <c r="CS45" s="45">
        <f t="shared" si="12"/>
        <v>4.0516609228595703E-3</v>
      </c>
      <c r="CT45" s="45">
        <f t="shared" si="12"/>
        <v>2.3699015004639331E-2</v>
      </c>
      <c r="CU45" s="45">
        <f t="shared" si="12"/>
        <v>1.7018484793512301E-2</v>
      </c>
      <c r="CV45" s="45">
        <f t="shared" si="12"/>
        <v>1.2862983811781451E-2</v>
      </c>
      <c r="CW45" s="45">
        <f t="shared" si="20"/>
        <v>3.2376753815858042E-2</v>
      </c>
      <c r="CX45" s="45">
        <f t="shared" si="5"/>
        <v>1.6342526410514088E-2</v>
      </c>
      <c r="CY45" s="45">
        <f t="shared" si="5"/>
        <v>4.8261502457823055E-2</v>
      </c>
      <c r="CZ45" s="45">
        <f t="shared" si="5"/>
        <v>4.490115601972175E-2</v>
      </c>
      <c r="DA45" s="45">
        <f t="shared" si="5"/>
        <v>3.5882765669990047E-2</v>
      </c>
      <c r="DB45" s="45">
        <f t="shared" si="5"/>
        <v>3.2054187490320872E-2</v>
      </c>
      <c r="DC45" s="45">
        <f t="shared" si="5"/>
        <v>2.03538111062849E-2</v>
      </c>
      <c r="DD45" s="45" t="str">
        <f t="shared" si="5"/>
        <v/>
      </c>
      <c r="DE45" s="45" t="str">
        <f t="shared" si="5"/>
        <v/>
      </c>
      <c r="DF45" s="46">
        <f t="shared" si="13"/>
        <v>0.99999999999999989</v>
      </c>
      <c r="DG45" s="47">
        <f>SUMPRODUCT(AD45:BB45,CG45:DE45,'Sector weights'!B32:Z32)</f>
        <v>6.018945210032892</v>
      </c>
      <c r="DI45" s="45">
        <f>IF(AND(ISNUMBER(C44),ISNUMBER(C45)),CG45*'Sector weights'!AB32,"")</f>
        <v>5.8830429196064501E-2</v>
      </c>
      <c r="DJ45" s="45">
        <f>IF(AND(ISNUMBER(D44),ISNUMBER(D45)),CH45*'Sector weights'!AC32,"")</f>
        <v>3.0316875739375745E-2</v>
      </c>
      <c r="DK45" s="45">
        <f>IF(AND(ISNUMBER(E44),ISNUMBER(E45)),CI45*'Sector weights'!AD32,"")</f>
        <v>1.8336451097201178E-2</v>
      </c>
      <c r="DL45" s="45">
        <f>IF(AND(ISNUMBER(F44),ISNUMBER(F45)),CJ45*'Sector weights'!AE32,"")</f>
        <v>1.0768892400613813E-2</v>
      </c>
      <c r="DM45" s="45">
        <f>IF(AND(ISNUMBER(G44),ISNUMBER(G45)),CK45*'Sector weights'!AF32,"")</f>
        <v>1.1673631246971142E-3</v>
      </c>
      <c r="DN45" s="45">
        <f>IF(AND(ISNUMBER(H44),ISNUMBER(H45)),CL45*'Sector weights'!AG32,"")</f>
        <v>5.5072534094320188E-3</v>
      </c>
      <c r="DO45" s="45">
        <f>IF(AND(ISNUMBER(I44),ISNUMBER(I45)),CM45*'Sector weights'!AH32,"")</f>
        <v>3.6745316677745344E-3</v>
      </c>
      <c r="DP45" s="45">
        <f>IF(AND(ISNUMBER(J44),ISNUMBER(J45)),CN45*'Sector weights'!AI32,"")</f>
        <v>1.0187126449618838E-3</v>
      </c>
      <c r="DQ45" s="45">
        <f>IF(AND(ISNUMBER(K44),ISNUMBER(K45)),CO45*'Sector weights'!AJ32,"")</f>
        <v>3.3137552072814171E-3</v>
      </c>
      <c r="DR45" s="45">
        <f>IF(AND(ISNUMBER(L44),ISNUMBER(L45)),CP45*'Sector weights'!AK32,"")</f>
        <v>7.1800304966306559E-4</v>
      </c>
      <c r="DS45" s="45">
        <f>IF(AND(ISNUMBER(M44),ISNUMBER(M45)),CQ45*'Sector weights'!AL32,"")</f>
        <v>1.9425299700853822E-3</v>
      </c>
      <c r="DT45" s="45">
        <f>IF(AND(ISNUMBER(N44),ISNUMBER(N45)),CR45*'Sector weights'!AM32,"")</f>
        <v>1.5769813611236942E-3</v>
      </c>
      <c r="DU45" s="45">
        <f>IF(AND(ISNUMBER(O44),ISNUMBER(O45)),CS45*'Sector weights'!AN32,"")</f>
        <v>6.1100400808190695E-4</v>
      </c>
      <c r="DV45" s="45">
        <f>IF(AND(ISNUMBER(P44),ISNUMBER(P45)),CT45*'Sector weights'!AO32,"")</f>
        <v>7.8325889491119762E-3</v>
      </c>
      <c r="DW45" s="45">
        <f>IF(AND(ISNUMBER(Q44),ISNUMBER(Q45)),CU45*'Sector weights'!AP32,"")</f>
        <v>5.9516175370468915E-3</v>
      </c>
      <c r="DX45" s="45">
        <f>IF(AND(ISNUMBER(R44),ISNUMBER(R45)),CV45*'Sector weights'!AQ32,"")</f>
        <v>4.123390841333275E-3</v>
      </c>
      <c r="DY45" s="45">
        <f>IF(AND(ISNUMBER(S44),ISNUMBER(S45)),CW45*'Sector weights'!AR32,"")</f>
        <v>8.6610154633899733E-3</v>
      </c>
      <c r="DZ45" s="45">
        <f>IF(AND(ISNUMBER(T44),ISNUMBER(T45)),CX45*'Sector weights'!AS32,"")</f>
        <v>2.3199787031856199E-3</v>
      </c>
      <c r="EA45" s="45">
        <f>IF(AND(ISNUMBER(U44),ISNUMBER(U45)),CY45*'Sector weights'!AT32,"")</f>
        <v>7.6087928083533509E-3</v>
      </c>
      <c r="EB45" s="45">
        <f>IF(AND(ISNUMBER(V44),ISNUMBER(V45)),CZ45*'Sector weights'!AU32,"")</f>
        <v>7.8505253626203267E-3</v>
      </c>
      <c r="EC45" s="45">
        <f>IF(AND(ISNUMBER(W44),ISNUMBER(W45)),DA45*'Sector weights'!AV32,"")</f>
        <v>9.6860625430673971E-3</v>
      </c>
      <c r="ED45" s="45">
        <f>IF(AND(ISNUMBER(X44),ISNUMBER(X45)),DB45*'Sector weights'!AW32,"")</f>
        <v>4.8555707383534669E-3</v>
      </c>
      <c r="EE45" s="45">
        <f>IF(AND(ISNUMBER(Y44),ISNUMBER(Y45)),DC45*'Sector weights'!AX32,"")</f>
        <v>5.0383021513491257E-3</v>
      </c>
      <c r="EF45" s="45" t="str">
        <f>IF(AND(ISNUMBER(Z44),ISNUMBER(Z45)),DD45*'Sector weights'!AY32,"")</f>
        <v/>
      </c>
      <c r="EG45" s="45" t="str">
        <f>IF(AND(ISNUMBER(AA44),ISNUMBER(AA45)),DE45*'Sector weights'!AZ32,"")</f>
        <v/>
      </c>
      <c r="EH45" s="46">
        <f t="shared" si="14"/>
        <v>0.20171062797416767</v>
      </c>
      <c r="EI45" s="47">
        <f t="shared" si="15"/>
        <v>1.406479804307903</v>
      </c>
      <c r="EK45" s="39">
        <f t="shared" si="6"/>
        <v>37894</v>
      </c>
      <c r="EL45" s="45">
        <f t="shared" si="16"/>
        <v>0.29165755809157806</v>
      </c>
      <c r="EM45" s="45">
        <f t="shared" si="16"/>
        <v>0.15029885159674539</v>
      </c>
      <c r="EN45" s="45">
        <f t="shared" si="16"/>
        <v>9.0904734576253754E-2</v>
      </c>
      <c r="EO45" s="45">
        <f t="shared" si="16"/>
        <v>5.3387828439029728E-2</v>
      </c>
      <c r="EP45" s="45">
        <f t="shared" si="16"/>
        <v>5.7873159011066792E-3</v>
      </c>
      <c r="EQ45" s="45">
        <f t="shared" si="16"/>
        <v>2.730274286854787E-2</v>
      </c>
      <c r="ER45" s="45">
        <f t="shared" si="16"/>
        <v>1.8216847097640876E-2</v>
      </c>
      <c r="ES45" s="45">
        <f t="shared" si="16"/>
        <v>5.0503667317537007E-3</v>
      </c>
      <c r="ET45" s="45">
        <f t="shared" si="16"/>
        <v>1.6428262806785755E-2</v>
      </c>
      <c r="EU45" s="45">
        <f t="shared" si="16"/>
        <v>3.5595697503604897E-3</v>
      </c>
      <c r="EV45" s="45">
        <f t="shared" si="16"/>
        <v>9.6302807124974826E-3</v>
      </c>
      <c r="EW45" s="45">
        <f t="shared" si="16"/>
        <v>7.8180380328083283E-3</v>
      </c>
      <c r="EX45" s="45">
        <f t="shared" si="16"/>
        <v>3.0291116249965568E-3</v>
      </c>
      <c r="EY45" s="45">
        <f t="shared" si="16"/>
        <v>3.8830819316645365E-2</v>
      </c>
      <c r="EZ45" s="45">
        <f t="shared" si="16"/>
        <v>2.9505721125458462E-2</v>
      </c>
      <c r="FA45" s="45">
        <f t="shared" si="16"/>
        <v>2.0442109980745995E-2</v>
      </c>
      <c r="FB45" s="45">
        <f t="shared" si="21"/>
        <v>4.2937824101658924E-2</v>
      </c>
      <c r="FC45" s="45">
        <f t="shared" si="8"/>
        <v>1.1501519411672899E-2</v>
      </c>
      <c r="FD45" s="45">
        <f t="shared" si="8"/>
        <v>3.7721328245171992E-2</v>
      </c>
      <c r="FE45" s="45">
        <f t="shared" si="8"/>
        <v>3.8919740826079401E-2</v>
      </c>
      <c r="FF45" s="45">
        <f t="shared" si="8"/>
        <v>4.8019594407825925E-2</v>
      </c>
      <c r="FG45" s="45">
        <f t="shared" si="8"/>
        <v>2.4071962826744567E-2</v>
      </c>
      <c r="FH45" s="45">
        <f t="shared" si="8"/>
        <v>2.4977871527891739E-2</v>
      </c>
      <c r="FI45" s="45" t="str">
        <f t="shared" si="8"/>
        <v/>
      </c>
      <c r="FJ45" s="45" t="str">
        <f t="shared" si="8"/>
        <v/>
      </c>
      <c r="FK45" s="46">
        <f t="shared" si="17"/>
        <v>1</v>
      </c>
      <c r="FL45" s="47">
        <f t="shared" si="18"/>
        <v>6.9727600297195336</v>
      </c>
    </row>
    <row r="46" spans="1:168" x14ac:dyDescent="0.2">
      <c r="A46" t="s">
        <v>730</v>
      </c>
      <c r="B46" s="11">
        <v>37986</v>
      </c>
      <c r="C46" s="2">
        <v>355.3</v>
      </c>
      <c r="D46" s="3">
        <v>34735</v>
      </c>
      <c r="E46" s="9">
        <v>14824.1</v>
      </c>
      <c r="F46" s="3">
        <v>88310</v>
      </c>
      <c r="G46" s="3">
        <v>2796</v>
      </c>
      <c r="H46" s="2">
        <v>15652</v>
      </c>
      <c r="I46" s="2">
        <v>184000</v>
      </c>
      <c r="J46" s="2">
        <v>1135179.2</v>
      </c>
      <c r="K46" s="2">
        <v>118858.4</v>
      </c>
      <c r="L46" s="9">
        <v>1826.8181000000002</v>
      </c>
      <c r="M46" s="3">
        <v>61828</v>
      </c>
      <c r="N46" s="9">
        <v>633.09</v>
      </c>
      <c r="O46" s="2">
        <v>3117.4</v>
      </c>
      <c r="P46" s="2">
        <v>9036.1</v>
      </c>
      <c r="Q46" s="3">
        <v>52519</v>
      </c>
      <c r="R46" s="3">
        <v>65294</v>
      </c>
      <c r="S46" s="2">
        <v>15083</v>
      </c>
      <c r="T46" s="2">
        <v>15721.1</v>
      </c>
      <c r="U46" s="3">
        <v>122245</v>
      </c>
      <c r="V46" s="2">
        <v>13216.5</v>
      </c>
      <c r="W46" s="2">
        <v>20941</v>
      </c>
      <c r="X46" s="3">
        <v>239475.18804992412</v>
      </c>
      <c r="Y46" s="2">
        <v>45162.7</v>
      </c>
      <c r="Z46" s="3" t="e">
        <v>#N/A</v>
      </c>
      <c r="AA46" s="3" t="e">
        <v>#N/A</v>
      </c>
      <c r="AC46" s="43">
        <f t="shared" si="9"/>
        <v>37986</v>
      </c>
      <c r="AD46" s="45">
        <f t="shared" si="10"/>
        <v>2.8067129629629539</v>
      </c>
      <c r="AE46" s="45">
        <f t="shared" si="10"/>
        <v>-1.5001134301270369</v>
      </c>
      <c r="AF46" s="45">
        <f t="shared" si="10"/>
        <v>6.0000000000000053</v>
      </c>
      <c r="AG46" s="45">
        <f t="shared" si="10"/>
        <v>6.247819339004046</v>
      </c>
      <c r="AH46" s="45">
        <f t="shared" si="10"/>
        <v>3.0973451327433565</v>
      </c>
      <c r="AI46" s="45">
        <f t="shared" si="10"/>
        <v>9.3398533007335018</v>
      </c>
      <c r="AJ46" s="45">
        <f t="shared" si="10"/>
        <v>3.3707865168539408</v>
      </c>
      <c r="AK46" s="45">
        <f t="shared" si="10"/>
        <v>1.2017301605046882</v>
      </c>
      <c r="AL46" s="45">
        <f t="shared" si="10"/>
        <v>9.7323955884878188</v>
      </c>
      <c r="AM46" s="45">
        <f t="shared" si="10"/>
        <v>3.5122770588457808</v>
      </c>
      <c r="AN46" s="45">
        <f t="shared" si="10"/>
        <v>-4.9121835686383069</v>
      </c>
      <c r="AO46" s="45">
        <f t="shared" si="10"/>
        <v>1.6531951174866943</v>
      </c>
      <c r="AP46" s="45">
        <f t="shared" si="10"/>
        <v>-0.98148206968841079</v>
      </c>
      <c r="AQ46" s="45">
        <f t="shared" si="10"/>
        <v>0.4759098439949927</v>
      </c>
      <c r="AR46" s="45">
        <f t="shared" si="10"/>
        <v>-0.21090632718981928</v>
      </c>
      <c r="AS46" s="45">
        <f t="shared" si="10"/>
        <v>1.0821270996207222</v>
      </c>
      <c r="AT46" s="45">
        <f t="shared" si="19"/>
        <v>2.0963494953734063</v>
      </c>
      <c r="AU46" s="45">
        <f t="shared" si="1"/>
        <v>8.3197828243854133</v>
      </c>
      <c r="AV46" s="45">
        <f t="shared" si="1"/>
        <v>-0.77516233766233844</v>
      </c>
      <c r="AW46" s="45">
        <f t="shared" si="1"/>
        <v>2.2434533709820847</v>
      </c>
      <c r="AX46" s="45">
        <f t="shared" si="1"/>
        <v>5.1038691835515904</v>
      </c>
      <c r="AY46" s="45">
        <f t="shared" si="1"/>
        <v>0.77963010360728724</v>
      </c>
      <c r="AZ46" s="45">
        <f t="shared" si="1"/>
        <v>0.83660802000535828</v>
      </c>
      <c r="BA46" s="45" t="str">
        <f t="shared" si="1"/>
        <v/>
      </c>
      <c r="BB46" s="45" t="str">
        <f t="shared" si="1"/>
        <v/>
      </c>
      <c r="BC46" s="32"/>
      <c r="BD46" s="39">
        <f t="shared" si="2"/>
        <v>37986</v>
      </c>
      <c r="BE46" s="44">
        <f>IF(AND(ISNUMBER(C45),ISNUMBER(C46)),INDEX('Country weights'!$B$6:$FB$133,MATCH(Goods!$BD46,'Country weights'!$A$6:$A$133,0),MATCH(Goods!BE$1,'Country weights'!$B$3:$FB$3,0)),"")</f>
        <v>0.24404267623495832</v>
      </c>
      <c r="BF46" s="44">
        <f>IF(AND(ISNUMBER(D45),ISNUMBER(D46)),INDEX('Country weights'!$B$6:$FB$133,MATCH(Goods!$BD46,'Country weights'!$A$6:$A$133,0),MATCH(Goods!BF$1,'Country weights'!$B$3:$FB$3,0)),"")</f>
        <v>8.4357713027710446E-2</v>
      </c>
      <c r="BG46" s="44">
        <f>IF(AND(ISNUMBER(E45),ISNUMBER(E46)),INDEX('Country weights'!$B$6:$FB$133,MATCH(Goods!$BD46,'Country weights'!$A$6:$A$133,0),MATCH(Goods!BG$1,'Country weights'!$B$3:$FB$3,0)),"")</f>
        <v>7.0423151316635138E-2</v>
      </c>
      <c r="BH46" s="44">
        <f>IF(AND(ISNUMBER(F45),ISNUMBER(F46)),INDEX('Country weights'!$B$6:$FB$133,MATCH(Goods!$BD46,'Country weights'!$A$6:$A$133,0),MATCH(Goods!BH$1,'Country weights'!$B$3:$FB$3,0)),"")</f>
        <v>4.6283715616006194E-2</v>
      </c>
      <c r="BI46" s="44">
        <f>IF(AND(ISNUMBER(G45),ISNUMBER(G46)),INDEX('Country weights'!$B$6:$FB$133,MATCH(Goods!$BD46,'Country weights'!$A$6:$A$133,0),MATCH(Goods!BI$1,'Country weights'!$B$3:$FB$3,0)),"")</f>
        <v>3.6328279124938183E-3</v>
      </c>
      <c r="BJ46" s="44">
        <f>IF(AND(ISNUMBER(H45),ISNUMBER(H46)),INDEX('Country weights'!$B$6:$FB$133,MATCH(Goods!$BD46,'Country weights'!$A$6:$A$133,0),MATCH(Goods!BJ$1,'Country weights'!$B$3:$FB$3,0)),"")</f>
        <v>1.7130181761639791E-2</v>
      </c>
      <c r="BK46" s="44">
        <f>IF(AND(ISNUMBER(I45),ISNUMBER(I46)),INDEX('Country weights'!$B$6:$FB$133,MATCH(Goods!$BD46,'Country weights'!$A$6:$A$133,0),MATCH(Goods!BK$1,'Country weights'!$B$3:$FB$3,0)),"")</f>
        <v>1.3234198045154022E-2</v>
      </c>
      <c r="BL46" s="44">
        <f>IF(AND(ISNUMBER(J45),ISNUMBER(J46)),INDEX('Country weights'!$B$6:$FB$133,MATCH(Goods!$BD46,'Country weights'!$A$6:$A$133,0),MATCH(Goods!BL$1,'Country weights'!$B$3:$FB$3,0)),"")</f>
        <v>3.614791321494224E-3</v>
      </c>
      <c r="BM46" s="44">
        <f>IF(AND(ISNUMBER(K45),ISNUMBER(K46)),INDEX('Country weights'!$B$6:$FB$133,MATCH(Goods!$BD46,'Country weights'!$A$6:$A$133,0),MATCH(Goods!BM$1,'Country weights'!$B$3:$FB$3,0)),"")</f>
        <v>3.0028459036363763E-2</v>
      </c>
      <c r="BN46" s="44">
        <f>IF(AND(ISNUMBER(L45),ISNUMBER(L46)),INDEX('Country weights'!$B$6:$FB$133,MATCH(Goods!$BD46,'Country weights'!$A$6:$A$133,0),MATCH(Goods!BN$1,'Country weights'!$B$3:$FB$3,0)),"")</f>
        <v>2.0112123350083341E-3</v>
      </c>
      <c r="BO46" s="44">
        <f>IF(AND(ISNUMBER(M45),ISNUMBER(M46)),INDEX('Country weights'!$B$6:$FB$133,MATCH(Goods!$BD46,'Country weights'!$A$6:$A$133,0),MATCH(Goods!BO$1,'Country weights'!$B$3:$FB$3,0)),"")</f>
        <v>7.6259632955732034E-3</v>
      </c>
      <c r="BP46" s="44">
        <f>IF(AND(ISNUMBER(N45),ISNUMBER(N46)),INDEX('Country weights'!$B$6:$FB$133,MATCH(Goods!$BD46,'Country weights'!$A$6:$A$133,0),MATCH(Goods!BP$1,'Country weights'!$B$3:$FB$3,0)),"")</f>
        <v>8.0551291627906311E-3</v>
      </c>
      <c r="BQ46" s="44">
        <f>IF(AND(ISNUMBER(O45),ISNUMBER(O46)),INDEX('Country weights'!$B$6:$FB$133,MATCH(Goods!$BD46,'Country weights'!$A$6:$A$133,0),MATCH(Goods!BQ$1,'Country weights'!$B$3:$FB$3,0)),"")</f>
        <v>3.0176603837244942E-3</v>
      </c>
      <c r="BR46" s="44">
        <f>IF(AND(ISNUMBER(P45),ISNUMBER(P46)),INDEX('Country weights'!$B$6:$FB$133,MATCH(Goods!$BD46,'Country weights'!$A$6:$A$133,0),MATCH(Goods!BR$1,'Country weights'!$B$3:$FB$3,0)),"")</f>
        <v>1.7650928859643665E-2</v>
      </c>
      <c r="BS46" s="44">
        <f>IF(AND(ISNUMBER(Q45),ISNUMBER(Q46)),INDEX('Country weights'!$B$6:$FB$133,MATCH(Goods!$BD46,'Country weights'!$A$6:$A$133,0),MATCH(Goods!BS$1,'Country weights'!$B$3:$FB$3,0)),"")</f>
        <v>1.2675297447189609E-2</v>
      </c>
      <c r="BT46" s="44">
        <f>IF(AND(ISNUMBER(R45),ISNUMBER(R46)),INDEX('Country weights'!$B$6:$FB$133,MATCH(Goods!$BD46,'Country weights'!$A$6:$A$133,0),MATCH(Goods!BT$1,'Country weights'!$B$3:$FB$3,0)),"")</f>
        <v>9.5802974148949359E-3</v>
      </c>
      <c r="BU46" s="44">
        <f>IF(AND(ISNUMBER(S45),ISNUMBER(S46)),INDEX('Country weights'!$B$6:$FB$133,MATCH(Goods!$BD46,'Country weights'!$A$6:$A$133,0),MATCH(Goods!BU$1,'Country weights'!$B$3:$FB$3,0)),"")</f>
        <v>2.4114073019407503E-2</v>
      </c>
      <c r="BV46" s="44">
        <f>IF(AND(ISNUMBER(T45),ISNUMBER(T46)),INDEX('Country weights'!$B$6:$FB$133,MATCH(Goods!$BD46,'Country weights'!$A$6:$A$133,0),MATCH(Goods!BV$1,'Country weights'!$B$3:$FB$3,0)),"")</f>
        <v>1.2171846424940558E-2</v>
      </c>
      <c r="BW46" s="44">
        <f>IF(AND(ISNUMBER(U45),ISNUMBER(U46)),INDEX('Country weights'!$B$6:$FB$133,MATCH(Goods!$BD46,'Country weights'!$A$6:$A$133,0),MATCH(Goods!BW$1,'Country weights'!$B$3:$FB$3,0)),"")</f>
        <v>3.5944968445979379E-2</v>
      </c>
      <c r="BX46" s="44">
        <f>IF(AND(ISNUMBER(V45),ISNUMBER(V46)),INDEX('Country weights'!$B$6:$FB$133,MATCH(Goods!$BD46,'Country weights'!$A$6:$A$133,0),MATCH(Goods!BX$1,'Country weights'!$B$3:$FB$3,0)),"")</f>
        <v>3.3442196245908114E-2</v>
      </c>
      <c r="BY46" s="44">
        <f>IF(AND(ISNUMBER(W45),ISNUMBER(W46)),INDEX('Country weights'!$B$6:$FB$133,MATCH(Goods!$BD46,'Country weights'!$A$6:$A$133,0),MATCH(Goods!BY$1,'Country weights'!$B$3:$FB$3,0)),"")</f>
        <v>2.6725336221959883E-2</v>
      </c>
      <c r="BZ46" s="44">
        <f>IF(AND(ISNUMBER(X45),ISNUMBER(X46)),INDEX('Country weights'!$B$6:$FB$133,MATCH(Goods!$BD46,'Country weights'!$A$6:$A$133,0),MATCH(Goods!BZ$1,'Country weights'!$B$3:$FB$3,0)),"")</f>
        <v>2.3873826947431152E-2</v>
      </c>
      <c r="CA46" s="44">
        <f>IF(AND(ISNUMBER(Y45),ISNUMBER(Y46)),INDEX('Country weights'!$B$6:$FB$133,MATCH(Goods!$BD46,'Country weights'!$A$6:$A$133,0),MATCH(Goods!CA$1,'Country weights'!$B$3:$FB$3,0)),"")</f>
        <v>1.515943476086792E-2</v>
      </c>
      <c r="CB46" s="44" t="str">
        <f>IF(AND(ISNUMBER(Z45),ISNUMBER(Z46)),INDEX('Country weights'!$B$6:$FB$133,MATCH(Goods!$BD46,'Country weights'!$A$6:$A$133,0),MATCH(Goods!CB$1,'Country weights'!$B$3:$FB$3,0)),"")</f>
        <v/>
      </c>
      <c r="CC46" s="44" t="str">
        <f>IF(AND(ISNUMBER(AA45),ISNUMBER(AA46)),INDEX('Country weights'!$B$6:$FB$133,MATCH(Goods!$BD46,'Country weights'!$A$6:$A$133,0),MATCH(Goods!CC$1,'Country weights'!$B$3:$FB$3,0)),"")</f>
        <v/>
      </c>
      <c r="CD46" s="46">
        <f t="shared" si="11"/>
        <v>0.74479588523777507</v>
      </c>
      <c r="CF46" s="39">
        <f t="shared" si="3"/>
        <v>37986</v>
      </c>
      <c r="CG46" s="45">
        <f t="shared" si="12"/>
        <v>0.32766383524936904</v>
      </c>
      <c r="CH46" s="45">
        <f t="shared" si="12"/>
        <v>0.11326286127477646</v>
      </c>
      <c r="CI46" s="45">
        <f t="shared" si="12"/>
        <v>9.4553625647586181E-2</v>
      </c>
      <c r="CJ46" s="45">
        <f t="shared" si="12"/>
        <v>6.2142818634437248E-2</v>
      </c>
      <c r="CK46" s="45">
        <f t="shared" si="12"/>
        <v>4.8776154440408094E-3</v>
      </c>
      <c r="CL46" s="45">
        <f t="shared" si="12"/>
        <v>2.2999834050064609E-2</v>
      </c>
      <c r="CM46" s="45">
        <f t="shared" si="12"/>
        <v>1.776889253480371E-2</v>
      </c>
      <c r="CN46" s="45">
        <f t="shared" si="12"/>
        <v>4.8533986198651012E-3</v>
      </c>
      <c r="CO46" s="45">
        <f t="shared" si="12"/>
        <v>4.0317702650541923E-2</v>
      </c>
      <c r="CP46" s="45">
        <f t="shared" si="12"/>
        <v>2.7003537141807076E-3</v>
      </c>
      <c r="CQ46" s="45">
        <f t="shared" si="12"/>
        <v>1.0238997618976675E-2</v>
      </c>
      <c r="CR46" s="45">
        <f t="shared" si="12"/>
        <v>1.0815217058052143E-2</v>
      </c>
      <c r="CS46" s="45">
        <f t="shared" si="12"/>
        <v>4.0516609228595703E-3</v>
      </c>
      <c r="CT46" s="45">
        <f t="shared" si="12"/>
        <v>2.3699015004639331E-2</v>
      </c>
      <c r="CU46" s="45">
        <f t="shared" si="12"/>
        <v>1.7018484793512301E-2</v>
      </c>
      <c r="CV46" s="45">
        <f t="shared" si="12"/>
        <v>1.2862983811781451E-2</v>
      </c>
      <c r="CW46" s="45">
        <f t="shared" si="20"/>
        <v>3.2376753815858042E-2</v>
      </c>
      <c r="CX46" s="45">
        <f t="shared" si="5"/>
        <v>1.6342526410514088E-2</v>
      </c>
      <c r="CY46" s="45">
        <f t="shared" si="5"/>
        <v>4.8261502457823055E-2</v>
      </c>
      <c r="CZ46" s="45">
        <f t="shared" si="5"/>
        <v>4.490115601972175E-2</v>
      </c>
      <c r="DA46" s="45">
        <f t="shared" si="5"/>
        <v>3.5882765669990047E-2</v>
      </c>
      <c r="DB46" s="45">
        <f t="shared" si="5"/>
        <v>3.2054187490320872E-2</v>
      </c>
      <c r="DC46" s="45">
        <f t="shared" si="5"/>
        <v>2.03538111062849E-2</v>
      </c>
      <c r="DD46" s="45" t="str">
        <f t="shared" si="5"/>
        <v/>
      </c>
      <c r="DE46" s="45" t="str">
        <f t="shared" si="5"/>
        <v/>
      </c>
      <c r="DF46" s="46">
        <f t="shared" si="13"/>
        <v>0.99999999999999989</v>
      </c>
      <c r="DG46" s="47">
        <f>SUMPRODUCT(AD46:BB46,CG46:DE46,'Sector weights'!B33:Z33)</f>
        <v>2.3441763542881038</v>
      </c>
      <c r="DI46" s="45">
        <f>IF(AND(ISNUMBER(C45),ISNUMBER(C46)),CG46*'Sector weights'!AB33,"")</f>
        <v>6.1347105185644915E-2</v>
      </c>
      <c r="DJ46" s="45">
        <f>IF(AND(ISNUMBER(D45),ISNUMBER(D46)),CH46*'Sector weights'!AC33,"")</f>
        <v>3.078851387909777E-2</v>
      </c>
      <c r="DK46" s="45">
        <f>IF(AND(ISNUMBER(E45),ISNUMBER(E46)),CI46*'Sector weights'!AD33,"")</f>
        <v>2.007250476915581E-2</v>
      </c>
      <c r="DL46" s="45">
        <f>IF(AND(ISNUMBER(F45),ISNUMBER(F46)),CJ46*'Sector weights'!AE33,"")</f>
        <v>1.1444027882514925E-2</v>
      </c>
      <c r="DM46" s="45">
        <f>IF(AND(ISNUMBER(G45),ISNUMBER(G46)),CK46*'Sector weights'!AF33,"")</f>
        <v>1.2143663898135201E-3</v>
      </c>
      <c r="DN46" s="45">
        <f>IF(AND(ISNUMBER(H45),ISNUMBER(H46)),CL46*'Sector weights'!AG33,"")</f>
        <v>5.865193273834059E-3</v>
      </c>
      <c r="DO46" s="45">
        <f>IF(AND(ISNUMBER(I45),ISNUMBER(I46)),CM46*'Sector weights'!AH33,"")</f>
        <v>3.5953880541037403E-3</v>
      </c>
      <c r="DP46" s="45">
        <f>IF(AND(ISNUMBER(J45),ISNUMBER(J46)),CN46*'Sector weights'!AI33,"")</f>
        <v>1.0419737281048961E-3</v>
      </c>
      <c r="DQ46" s="45">
        <f>IF(AND(ISNUMBER(K45),ISNUMBER(K46)),CO46*'Sector weights'!AJ33,"")</f>
        <v>3.3763717649286022E-3</v>
      </c>
      <c r="DR46" s="45">
        <f>IF(AND(ISNUMBER(L45),ISNUMBER(L46)),CP46*'Sector weights'!AK33,"")</f>
        <v>7.4446384491737815E-4</v>
      </c>
      <c r="DS46" s="45">
        <f>IF(AND(ISNUMBER(M45),ISNUMBER(M46)),CQ46*'Sector weights'!AL33,"")</f>
        <v>1.9090114386433146E-3</v>
      </c>
      <c r="DT46" s="45">
        <f>IF(AND(ISNUMBER(N45),ISNUMBER(N46)),CR46*'Sector weights'!AM33,"")</f>
        <v>1.6438816774737108E-3</v>
      </c>
      <c r="DU46" s="45">
        <f>IF(AND(ISNUMBER(O45),ISNUMBER(O46)),CS46*'Sector weights'!AN33,"")</f>
        <v>6.1093840651363254E-4</v>
      </c>
      <c r="DV46" s="45">
        <f>IF(AND(ISNUMBER(P45),ISNUMBER(P46)),CT46*'Sector weights'!AO33,"")</f>
        <v>7.930004488691798E-3</v>
      </c>
      <c r="DW46" s="45">
        <f>IF(AND(ISNUMBER(Q45),ISNUMBER(Q46)),CU46*'Sector weights'!AP33,"")</f>
        <v>5.9110445972173431E-3</v>
      </c>
      <c r="DX46" s="45">
        <f>IF(AND(ISNUMBER(R45),ISNUMBER(R46)),CV46*'Sector weights'!AQ33,"")</f>
        <v>4.0952458934497647E-3</v>
      </c>
      <c r="DY46" s="45">
        <f>IF(AND(ISNUMBER(S45),ISNUMBER(S46)),CW46*'Sector weights'!AR33,"")</f>
        <v>8.5904416732875757E-3</v>
      </c>
      <c r="DZ46" s="45">
        <f>IF(AND(ISNUMBER(T45),ISNUMBER(T46)),CX46*'Sector weights'!AS33,"")</f>
        <v>2.2787867996306621E-3</v>
      </c>
      <c r="EA46" s="45">
        <f>IF(AND(ISNUMBER(U45),ISNUMBER(U46)),CY46*'Sector weights'!AT33,"")</f>
        <v>8.3943594025841749E-3</v>
      </c>
      <c r="EB46" s="45">
        <f>IF(AND(ISNUMBER(V45),ISNUMBER(V46)),CZ46*'Sector weights'!AU33,"")</f>
        <v>8.5262957434087145E-3</v>
      </c>
      <c r="EC46" s="45">
        <f>IF(AND(ISNUMBER(W45),ISNUMBER(W46)),DA46*'Sector weights'!AV33,"")</f>
        <v>1.0371882864674623E-2</v>
      </c>
      <c r="ED46" s="45">
        <f>IF(AND(ISNUMBER(X45),ISNUMBER(X46)),DB46*'Sector weights'!AW33,"")</f>
        <v>5.3154282872314813E-3</v>
      </c>
      <c r="EE46" s="45">
        <f>IF(AND(ISNUMBER(Y45),ISNUMBER(Y46)),DC46*'Sector weights'!AX33,"")</f>
        <v>5.4080092772462313E-3</v>
      </c>
      <c r="EF46" s="45" t="str">
        <f>IF(AND(ISNUMBER(Z45),ISNUMBER(Z46)),DD46*'Sector weights'!AY33,"")</f>
        <v/>
      </c>
      <c r="EG46" s="45" t="str">
        <f>IF(AND(ISNUMBER(AA45),ISNUMBER(AA46)),DE46*'Sector weights'!AZ33,"")</f>
        <v/>
      </c>
      <c r="EH46" s="46">
        <f t="shared" si="14"/>
        <v>0.21047523932216861</v>
      </c>
      <c r="EI46" s="47">
        <f t="shared" si="15"/>
        <v>0.53621406659148119</v>
      </c>
      <c r="EK46" s="39">
        <f t="shared" si="6"/>
        <v>37986</v>
      </c>
      <c r="EL46" s="45">
        <f t="shared" si="16"/>
        <v>0.29146946397691276</v>
      </c>
      <c r="EM46" s="45">
        <f t="shared" si="16"/>
        <v>0.14628093061327108</v>
      </c>
      <c r="EN46" s="45">
        <f t="shared" si="16"/>
        <v>9.5367535078230189E-2</v>
      </c>
      <c r="EO46" s="45">
        <f t="shared" si="16"/>
        <v>5.4372323886506521E-2</v>
      </c>
      <c r="EP46" s="45">
        <f t="shared" si="16"/>
        <v>5.7696401425857188E-3</v>
      </c>
      <c r="EQ46" s="45">
        <f t="shared" si="16"/>
        <v>2.7866428814728037E-2</v>
      </c>
      <c r="ER46" s="45">
        <f t="shared" si="16"/>
        <v>1.7082237633664735E-2</v>
      </c>
      <c r="ES46" s="45">
        <f t="shared" si="16"/>
        <v>4.9505762837498231E-3</v>
      </c>
      <c r="ET46" s="45">
        <f t="shared" si="16"/>
        <v>1.6041657801659434E-2</v>
      </c>
      <c r="EU46" s="45">
        <f t="shared" si="16"/>
        <v>3.5370614012123678E-3</v>
      </c>
      <c r="EV46" s="45">
        <f t="shared" si="16"/>
        <v>9.0700048366318467E-3</v>
      </c>
      <c r="EW46" s="45">
        <f t="shared" si="16"/>
        <v>7.8103328580017284E-3</v>
      </c>
      <c r="EX46" s="45">
        <f t="shared" si="16"/>
        <v>2.9026616550295783E-3</v>
      </c>
      <c r="EY46" s="45">
        <f t="shared" si="16"/>
        <v>3.7676662177604466E-2</v>
      </c>
      <c r="EZ46" s="45">
        <f t="shared" si="16"/>
        <v>2.8084275453273015E-2</v>
      </c>
      <c r="FA46" s="45">
        <f t="shared" si="16"/>
        <v>1.9457138552916836E-2</v>
      </c>
      <c r="FB46" s="45">
        <f t="shared" si="21"/>
        <v>4.0814500085392114E-2</v>
      </c>
      <c r="FC46" s="45">
        <f t="shared" si="8"/>
        <v>1.0826864038589292E-2</v>
      </c>
      <c r="FD46" s="45">
        <f t="shared" si="8"/>
        <v>3.9882883276997544E-2</v>
      </c>
      <c r="FE46" s="45">
        <f t="shared" si="8"/>
        <v>4.050973297793832E-2</v>
      </c>
      <c r="FF46" s="45">
        <f t="shared" si="8"/>
        <v>4.9278399198295575E-2</v>
      </c>
      <c r="FG46" s="45">
        <f t="shared" si="8"/>
        <v>2.5254411418415366E-2</v>
      </c>
      <c r="FH46" s="45">
        <f t="shared" si="8"/>
        <v>2.5694277838393814E-2</v>
      </c>
      <c r="FI46" s="45" t="str">
        <f t="shared" si="8"/>
        <v/>
      </c>
      <c r="FJ46" s="45" t="str">
        <f t="shared" si="8"/>
        <v/>
      </c>
      <c r="FK46" s="46">
        <f t="shared" si="17"/>
        <v>1.0000000000000002</v>
      </c>
      <c r="FL46" s="47">
        <f t="shared" si="18"/>
        <v>2.54763490621675</v>
      </c>
    </row>
    <row r="47" spans="1:168" x14ac:dyDescent="0.2">
      <c r="A47" t="s">
        <v>731</v>
      </c>
      <c r="B47" s="11">
        <v>38077</v>
      </c>
      <c r="C47" s="2">
        <v>363.6</v>
      </c>
      <c r="D47" s="3">
        <v>35609</v>
      </c>
      <c r="E47" s="9">
        <v>14958.9</v>
      </c>
      <c r="F47" s="3">
        <v>87737</v>
      </c>
      <c r="G47" s="3">
        <v>2936</v>
      </c>
      <c r="H47" s="2">
        <v>16733</v>
      </c>
      <c r="I47" s="2">
        <v>203626.2</v>
      </c>
      <c r="J47" s="2">
        <v>1133711</v>
      </c>
      <c r="K47" s="2">
        <v>108835.6</v>
      </c>
      <c r="L47" s="9">
        <v>1902.6731000000002</v>
      </c>
      <c r="M47" s="3">
        <v>60763</v>
      </c>
      <c r="N47" s="9">
        <v>607.69200000000001</v>
      </c>
      <c r="O47" s="2">
        <v>3296.7</v>
      </c>
      <c r="P47" s="2">
        <v>8890.1</v>
      </c>
      <c r="Q47" s="3">
        <v>53530</v>
      </c>
      <c r="R47" s="3">
        <v>67594</v>
      </c>
      <c r="S47" s="2">
        <v>15610.7</v>
      </c>
      <c r="T47" s="2">
        <v>15218.4</v>
      </c>
      <c r="U47" s="3">
        <v>126304</v>
      </c>
      <c r="V47" s="2">
        <v>13477.3</v>
      </c>
      <c r="W47" s="2">
        <v>22183.599999999999</v>
      </c>
      <c r="X47" s="3">
        <v>259702.22631489154</v>
      </c>
      <c r="Y47" s="2">
        <v>44446.8</v>
      </c>
      <c r="Z47" s="3" t="e">
        <v>#N/A</v>
      </c>
      <c r="AA47" s="3" t="e">
        <v>#N/A</v>
      </c>
      <c r="AC47" s="43">
        <f t="shared" si="9"/>
        <v>38077</v>
      </c>
      <c r="AD47" s="45">
        <f t="shared" ref="AD47:AS62" si="22">IF(AND(ISNUMBER(C46),ISNUMBER(C47)),100*(C47/C46-1),"")</f>
        <v>2.3360540388404294</v>
      </c>
      <c r="AE47" s="45">
        <f t="shared" si="22"/>
        <v>2.5161940405930672</v>
      </c>
      <c r="AF47" s="45">
        <f t="shared" si="22"/>
        <v>0.90933007737399318</v>
      </c>
      <c r="AG47" s="45">
        <f t="shared" si="22"/>
        <v>-0.6488506397916427</v>
      </c>
      <c r="AH47" s="45">
        <f t="shared" si="22"/>
        <v>5.0071530758226013</v>
      </c>
      <c r="AI47" s="45">
        <f t="shared" si="22"/>
        <v>6.9064656273958525</v>
      </c>
      <c r="AJ47" s="45">
        <f t="shared" si="22"/>
        <v>10.666413043478261</v>
      </c>
      <c r="AK47" s="45">
        <f t="shared" si="22"/>
        <v>-0.12933640785525169</v>
      </c>
      <c r="AL47" s="45">
        <f t="shared" si="22"/>
        <v>-8.4325550402832192</v>
      </c>
      <c r="AM47" s="45">
        <f t="shared" si="22"/>
        <v>4.1523017535243456</v>
      </c>
      <c r="AN47" s="45">
        <f t="shared" si="22"/>
        <v>-1.7225205408552768</v>
      </c>
      <c r="AO47" s="45">
        <f t="shared" si="22"/>
        <v>-4.0117518836184418</v>
      </c>
      <c r="AP47" s="45">
        <f t="shared" si="22"/>
        <v>5.7515878616795968</v>
      </c>
      <c r="AQ47" s="45">
        <f t="shared" si="22"/>
        <v>-1.6157413043237701</v>
      </c>
      <c r="AR47" s="45">
        <f t="shared" si="22"/>
        <v>1.9250176126735186</v>
      </c>
      <c r="AS47" s="45">
        <f t="shared" si="22"/>
        <v>3.522528869421393</v>
      </c>
      <c r="AT47" s="45">
        <f t="shared" si="19"/>
        <v>3.498640853941537</v>
      </c>
      <c r="AU47" s="45">
        <f t="shared" si="1"/>
        <v>-3.1976133985535449</v>
      </c>
      <c r="AV47" s="45">
        <f t="shared" si="1"/>
        <v>3.3203812016851408</v>
      </c>
      <c r="AW47" s="45">
        <f t="shared" si="1"/>
        <v>1.9732909620550076</v>
      </c>
      <c r="AX47" s="45">
        <f t="shared" si="1"/>
        <v>5.9338140489947788</v>
      </c>
      <c r="AY47" s="45">
        <f t="shared" si="1"/>
        <v>8.4464024977613192</v>
      </c>
      <c r="AZ47" s="45">
        <f t="shared" si="1"/>
        <v>-1.5851576632929243</v>
      </c>
      <c r="BA47" s="45" t="str">
        <f t="shared" si="1"/>
        <v/>
      </c>
      <c r="BB47" s="45" t="str">
        <f t="shared" ref="BB47:BB110" si="23">IF(AND(ISNUMBER(AA46),ISNUMBER(AA47)),100*(AA47/AA46-1),"")</f>
        <v/>
      </c>
      <c r="BC47" s="32"/>
      <c r="BD47" s="39">
        <f t="shared" si="2"/>
        <v>38077</v>
      </c>
      <c r="BE47" s="44">
        <f>IF(AND(ISNUMBER(C46),ISNUMBER(C47)),INDEX('Country weights'!$B$6:$FB$133,MATCH(Goods!$BD47,'Country weights'!$A$6:$A$133,0),MATCH(Goods!BE$1,'Country weights'!$B$3:$FB$3,0)),"")</f>
        <v>0.2330260211272856</v>
      </c>
      <c r="BF47" s="44">
        <f>IF(AND(ISNUMBER(D46),ISNUMBER(D47)),INDEX('Country weights'!$B$6:$FB$133,MATCH(Goods!$BD47,'Country weights'!$A$6:$A$133,0),MATCH(Goods!BF$1,'Country weights'!$B$3:$FB$3,0)),"")</f>
        <v>8.2222022007490611E-2</v>
      </c>
      <c r="BG47" s="44">
        <f>IF(AND(ISNUMBER(E46),ISNUMBER(E47)),INDEX('Country weights'!$B$6:$FB$133,MATCH(Goods!$BD47,'Country weights'!$A$6:$A$133,0),MATCH(Goods!BG$1,'Country weights'!$B$3:$FB$3,0)),"")</f>
        <v>6.9171046853862439E-2</v>
      </c>
      <c r="BH47" s="44">
        <f>IF(AND(ISNUMBER(F46),ISNUMBER(F47)),INDEX('Country weights'!$B$6:$FB$133,MATCH(Goods!$BD47,'Country weights'!$A$6:$A$133,0),MATCH(Goods!BH$1,'Country weights'!$B$3:$FB$3,0)),"")</f>
        <v>4.3419446619539517E-2</v>
      </c>
      <c r="BI47" s="44">
        <f>IF(AND(ISNUMBER(G46),ISNUMBER(G47)),INDEX('Country weights'!$B$6:$FB$133,MATCH(Goods!$BD47,'Country weights'!$A$6:$A$133,0),MATCH(Goods!BI$1,'Country weights'!$B$3:$FB$3,0)),"")</f>
        <v>3.7973032664501177E-3</v>
      </c>
      <c r="BJ47" s="44">
        <f>IF(AND(ISNUMBER(H46),ISNUMBER(H47)),INDEX('Country weights'!$B$6:$FB$133,MATCH(Goods!$BD47,'Country weights'!$A$6:$A$133,0),MATCH(Goods!BJ$1,'Country weights'!$B$3:$FB$3,0)),"")</f>
        <v>1.7390880473009785E-2</v>
      </c>
      <c r="BK47" s="44">
        <f>IF(AND(ISNUMBER(I46),ISNUMBER(I47)),INDEX('Country weights'!$B$6:$FB$133,MATCH(Goods!$BD47,'Country weights'!$A$6:$A$133,0),MATCH(Goods!BK$1,'Country weights'!$B$3:$FB$3,0)),"")</f>
        <v>1.367349726387997E-2</v>
      </c>
      <c r="BL47" s="44">
        <f>IF(AND(ISNUMBER(J46),ISNUMBER(J47)),INDEX('Country weights'!$B$6:$FB$133,MATCH(Goods!$BD47,'Country weights'!$A$6:$A$133,0),MATCH(Goods!BL$1,'Country weights'!$B$3:$FB$3,0)),"")</f>
        <v>3.7781677706619872E-3</v>
      </c>
      <c r="BM47" s="44">
        <f>IF(AND(ISNUMBER(K46),ISNUMBER(K47)),INDEX('Country weights'!$B$6:$FB$133,MATCH(Goods!$BD47,'Country weights'!$A$6:$A$133,0),MATCH(Goods!BM$1,'Country weights'!$B$3:$FB$3,0)),"")</f>
        <v>2.8382466406820701E-2</v>
      </c>
      <c r="BN47" s="44">
        <f>IF(AND(ISNUMBER(L46),ISNUMBER(L47)),INDEX('Country weights'!$B$6:$FB$133,MATCH(Goods!$BD47,'Country weights'!$A$6:$A$133,0),MATCH(Goods!BN$1,'Country weights'!$B$3:$FB$3,0)),"")</f>
        <v>2.1819768371321635E-3</v>
      </c>
      <c r="BO47" s="44">
        <f>IF(AND(ISNUMBER(M46),ISNUMBER(M47)),INDEX('Country weights'!$B$6:$FB$133,MATCH(Goods!$BD47,'Country weights'!$A$6:$A$133,0),MATCH(Goods!BO$1,'Country weights'!$B$3:$FB$3,0)),"")</f>
        <v>8.7472380365909309E-3</v>
      </c>
      <c r="BP47" s="44">
        <f>IF(AND(ISNUMBER(N46),ISNUMBER(N47)),INDEX('Country weights'!$B$6:$FB$133,MATCH(Goods!$BD47,'Country weights'!$A$6:$A$133,0),MATCH(Goods!BP$1,'Country weights'!$B$3:$FB$3,0)),"")</f>
        <v>8.4739274860026886E-3</v>
      </c>
      <c r="BQ47" s="44">
        <f>IF(AND(ISNUMBER(O46),ISNUMBER(O47)),INDEX('Country weights'!$B$6:$FB$133,MATCH(Goods!$BD47,'Country weights'!$A$6:$A$133,0),MATCH(Goods!BQ$1,'Country weights'!$B$3:$FB$3,0)),"")</f>
        <v>3.358660056274148E-3</v>
      </c>
      <c r="BR47" s="44">
        <f>IF(AND(ISNUMBER(P46),ISNUMBER(P47)),INDEX('Country weights'!$B$6:$FB$133,MATCH(Goods!$BD47,'Country weights'!$A$6:$A$133,0),MATCH(Goods!BR$1,'Country weights'!$B$3:$FB$3,0)),"")</f>
        <v>1.7240741723937209E-2</v>
      </c>
      <c r="BS47" s="44">
        <f>IF(AND(ISNUMBER(Q46),ISNUMBER(Q47)),INDEX('Country weights'!$B$6:$FB$133,MATCH(Goods!$BD47,'Country weights'!$A$6:$A$133,0),MATCH(Goods!BS$1,'Country weights'!$B$3:$FB$3,0)),"")</f>
        <v>1.2396915777896986E-2</v>
      </c>
      <c r="BT47" s="44">
        <f>IF(AND(ISNUMBER(R46),ISNUMBER(R47)),INDEX('Country weights'!$B$6:$FB$133,MATCH(Goods!$BD47,'Country weights'!$A$6:$A$133,0),MATCH(Goods!BT$1,'Country weights'!$B$3:$FB$3,0)),"")</f>
        <v>9.4101487316569227E-3</v>
      </c>
      <c r="BU47" s="44">
        <f>IF(AND(ISNUMBER(S46),ISNUMBER(S47)),INDEX('Country weights'!$B$6:$FB$133,MATCH(Goods!$BD47,'Country weights'!$A$6:$A$133,0),MATCH(Goods!BU$1,'Country weights'!$B$3:$FB$3,0)),"")</f>
        <v>2.2938974305919894E-2</v>
      </c>
      <c r="BV47" s="44">
        <f>IF(AND(ISNUMBER(T46),ISNUMBER(T47)),INDEX('Country weights'!$B$6:$FB$133,MATCH(Goods!$BD47,'Country weights'!$A$6:$A$133,0),MATCH(Goods!BV$1,'Country weights'!$B$3:$FB$3,0)),"")</f>
        <v>1.224451670473526E-2</v>
      </c>
      <c r="BW47" s="44">
        <f>IF(AND(ISNUMBER(U46),ISNUMBER(U47)),INDEX('Country weights'!$B$6:$FB$133,MATCH(Goods!$BD47,'Country weights'!$A$6:$A$133,0),MATCH(Goods!BW$1,'Country weights'!$B$3:$FB$3,0)),"")</f>
        <v>3.46731784783064E-2</v>
      </c>
      <c r="BX47" s="44">
        <f>IF(AND(ISNUMBER(V46),ISNUMBER(V47)),INDEX('Country weights'!$B$6:$FB$133,MATCH(Goods!$BD47,'Country weights'!$A$6:$A$133,0),MATCH(Goods!BX$1,'Country weights'!$B$3:$FB$3,0)),"")</f>
        <v>3.4392825934130025E-2</v>
      </c>
      <c r="BY47" s="44">
        <f>IF(AND(ISNUMBER(W46),ISNUMBER(W47)),INDEX('Country weights'!$B$6:$FB$133,MATCH(Goods!$BD47,'Country weights'!$A$6:$A$133,0),MATCH(Goods!BY$1,'Country weights'!$B$3:$FB$3,0)),"")</f>
        <v>2.7771448934741486E-2</v>
      </c>
      <c r="BZ47" s="44">
        <f>IF(AND(ISNUMBER(X46),ISNUMBER(X47)),INDEX('Country weights'!$B$6:$FB$133,MATCH(Goods!$BD47,'Country weights'!$A$6:$A$133,0),MATCH(Goods!BZ$1,'Country weights'!$B$3:$FB$3,0)),"")</f>
        <v>2.5551003970266561E-2</v>
      </c>
      <c r="CA47" s="44">
        <f>IF(AND(ISNUMBER(Y46),ISNUMBER(Y47)),INDEX('Country weights'!$B$6:$FB$133,MATCH(Goods!$BD47,'Country weights'!$A$6:$A$133,0),MATCH(Goods!CA$1,'Country weights'!$B$3:$FB$3,0)),"")</f>
        <v>1.8855150451607416E-2</v>
      </c>
      <c r="CB47" s="44" t="str">
        <f>IF(AND(ISNUMBER(Z46),ISNUMBER(Z47)),INDEX('Country weights'!$B$6:$FB$133,MATCH(Goods!$BD47,'Country weights'!$A$6:$A$133,0),MATCH(Goods!CB$1,'Country weights'!$B$3:$FB$3,0)),"")</f>
        <v/>
      </c>
      <c r="CC47" s="44" t="str">
        <f>IF(AND(ISNUMBER(AA46),ISNUMBER(AA47)),INDEX('Country weights'!$B$6:$FB$133,MATCH(Goods!$BD47,'Country weights'!$A$6:$A$133,0),MATCH(Goods!CC$1,'Country weights'!$B$3:$FB$3,0)),"")</f>
        <v/>
      </c>
      <c r="CD47" s="46">
        <f t="shared" si="11"/>
        <v>0.73309755921819886</v>
      </c>
      <c r="CF47" s="39">
        <f t="shared" si="3"/>
        <v>38077</v>
      </c>
      <c r="CG47" s="45">
        <f t="shared" ref="CG47:CV62" si="24">IF(AND(ISNUMBER(C46),ISNUMBER(C47)),BE47/$CD47,"")</f>
        <v>0.31786495289357231</v>
      </c>
      <c r="CH47" s="45">
        <f t="shared" si="24"/>
        <v>0.11215699871538937</v>
      </c>
      <c r="CI47" s="45">
        <f t="shared" si="24"/>
        <v>9.4354490727849225E-2</v>
      </c>
      <c r="CJ47" s="45">
        <f t="shared" si="24"/>
        <v>5.92273785031334E-2</v>
      </c>
      <c r="CK47" s="45">
        <f t="shared" si="24"/>
        <v>5.1798061781841102E-3</v>
      </c>
      <c r="CL47" s="45">
        <f t="shared" si="24"/>
        <v>2.3722464021781815E-2</v>
      </c>
      <c r="CM47" s="45">
        <f t="shared" si="24"/>
        <v>1.8651674789999125E-2</v>
      </c>
      <c r="CN47" s="45">
        <f t="shared" si="24"/>
        <v>5.1537039281526987E-3</v>
      </c>
      <c r="CO47" s="45">
        <f t="shared" si="24"/>
        <v>3.8715810808439693E-2</v>
      </c>
      <c r="CP47" s="45">
        <f t="shared" si="24"/>
        <v>2.9763798960933665E-3</v>
      </c>
      <c r="CQ47" s="45">
        <f t="shared" si="24"/>
        <v>1.1931888091292099E-2</v>
      </c>
      <c r="CR47" s="45">
        <f t="shared" si="24"/>
        <v>1.1559072021791458E-2</v>
      </c>
      <c r="CS47" s="45">
        <f t="shared" si="24"/>
        <v>4.5814639730296491E-3</v>
      </c>
      <c r="CT47" s="45">
        <f t="shared" si="24"/>
        <v>2.3517663518513615E-2</v>
      </c>
      <c r="CU47" s="45">
        <f t="shared" si="24"/>
        <v>1.691032199195629E-2</v>
      </c>
      <c r="CV47" s="45">
        <f t="shared" si="24"/>
        <v>1.2836147949656575E-2</v>
      </c>
      <c r="CW47" s="45">
        <f t="shared" si="20"/>
        <v>3.1290479715118447E-2</v>
      </c>
      <c r="CX47" s="45">
        <f t="shared" si="5"/>
        <v>1.6702438237269874E-2</v>
      </c>
      <c r="CY47" s="45">
        <f t="shared" si="5"/>
        <v>4.7296813421781277E-2</v>
      </c>
      <c r="CZ47" s="45">
        <f t="shared" si="5"/>
        <v>4.6914391545386881E-2</v>
      </c>
      <c r="DA47" s="45">
        <f t="shared" si="5"/>
        <v>3.7882337194462823E-2</v>
      </c>
      <c r="DB47" s="45">
        <f t="shared" si="5"/>
        <v>3.4853483890350222E-2</v>
      </c>
      <c r="DC47" s="45">
        <f t="shared" si="5"/>
        <v>2.5719837986795665E-2</v>
      </c>
      <c r="DD47" s="45" t="str">
        <f t="shared" si="5"/>
        <v/>
      </c>
      <c r="DE47" s="45" t="str">
        <f t="shared" ref="DE47:DE110" si="25">IF(AND(ISNUMBER(AA46),ISNUMBER(AA47)),CC47/$CD47,"")</f>
        <v/>
      </c>
      <c r="DF47" s="46">
        <f t="shared" si="13"/>
        <v>0.99999999999999989</v>
      </c>
      <c r="DG47" s="47">
        <f>SUMPRODUCT(AD47:BB47,CG47:DE47,'Sector weights'!B34:Z34)</f>
        <v>1.4750221686481377</v>
      </c>
      <c r="DI47" s="45">
        <f>IF(AND(ISNUMBER(C46),ISNUMBER(C47)),CG47*'Sector weights'!AB34,"")</f>
        <v>5.9303411973895326E-2</v>
      </c>
      <c r="DJ47" s="45">
        <f>IF(AND(ISNUMBER(D46),ISNUMBER(D47)),CH47*'Sector weights'!AC34,"")</f>
        <v>2.9209172261511152E-2</v>
      </c>
      <c r="DK47" s="45">
        <f>IF(AND(ISNUMBER(E46),ISNUMBER(E47)),CI47*'Sector weights'!AD34,"")</f>
        <v>2.0782777395566981E-2</v>
      </c>
      <c r="DL47" s="45">
        <f>IF(AND(ISNUMBER(F46),ISNUMBER(F47)),CJ47*'Sector weights'!AE34,"")</f>
        <v>1.1064648083627828E-2</v>
      </c>
      <c r="DM47" s="45">
        <f>IF(AND(ISNUMBER(G46),ISNUMBER(G47)),CK47*'Sector weights'!AF34,"")</f>
        <v>1.2622222480567172E-3</v>
      </c>
      <c r="DN47" s="45">
        <f>IF(AND(ISNUMBER(H46),ISNUMBER(H47)),CL47*'Sector weights'!AG34,"")</f>
        <v>6.3078283308801468E-3</v>
      </c>
      <c r="DO47" s="45">
        <f>IF(AND(ISNUMBER(I46),ISNUMBER(I47)),CM47*'Sector weights'!AH34,"")</f>
        <v>3.5887359211124533E-3</v>
      </c>
      <c r="DP47" s="45">
        <f>IF(AND(ISNUMBER(J46),ISNUMBER(J47)),CN47*'Sector weights'!AI34,"")</f>
        <v>1.0679977103966662E-3</v>
      </c>
      <c r="DQ47" s="45">
        <f>IF(AND(ISNUMBER(K46),ISNUMBER(K47)),CO47*'Sector weights'!AJ34,"")</f>
        <v>3.5012395413805881E-3</v>
      </c>
      <c r="DR47" s="45">
        <f>IF(AND(ISNUMBER(L46),ISNUMBER(L47)),CP47*'Sector weights'!AK34,"")</f>
        <v>8.1347078009862584E-4</v>
      </c>
      <c r="DS47" s="45">
        <f>IF(AND(ISNUMBER(M46),ISNUMBER(M47)),CQ47*'Sector weights'!AL34,"")</f>
        <v>1.9619609294026495E-3</v>
      </c>
      <c r="DT47" s="45">
        <f>IF(AND(ISNUMBER(N46),ISNUMBER(N47)),CR47*'Sector weights'!AM34,"")</f>
        <v>1.737557734618972E-3</v>
      </c>
      <c r="DU47" s="45">
        <f>IF(AND(ISNUMBER(O46),ISNUMBER(O47)),CS47*'Sector weights'!AN34,"")</f>
        <v>6.3215961675943777E-4</v>
      </c>
      <c r="DV47" s="45">
        <f>IF(AND(ISNUMBER(P46),ISNUMBER(P47)),CT47*'Sector weights'!AO34,"")</f>
        <v>7.741835286132647E-3</v>
      </c>
      <c r="DW47" s="45">
        <f>IF(AND(ISNUMBER(Q46),ISNUMBER(Q47)),CU47*'Sector weights'!AP34,"")</f>
        <v>5.6573485240250755E-3</v>
      </c>
      <c r="DX47" s="45">
        <f>IF(AND(ISNUMBER(R46),ISNUMBER(R47)),CV47*'Sector weights'!AQ34,"")</f>
        <v>4.0986436574511776E-3</v>
      </c>
      <c r="DY47" s="45">
        <f>IF(AND(ISNUMBER(S46),ISNUMBER(S47)),CW47*'Sector weights'!AR34,"")</f>
        <v>8.2936792450462697E-3</v>
      </c>
      <c r="DZ47" s="45">
        <f>IF(AND(ISNUMBER(T46),ISNUMBER(T47)),CX47*'Sector weights'!AS34,"")</f>
        <v>2.4218128755833014E-3</v>
      </c>
      <c r="EA47" s="45">
        <f>IF(AND(ISNUMBER(U46),ISNUMBER(U47)),CY47*'Sector weights'!AT34,"")</f>
        <v>7.6227352579528018E-3</v>
      </c>
      <c r="EB47" s="45">
        <f>IF(AND(ISNUMBER(V46),ISNUMBER(V47)),CZ47*'Sector weights'!AU34,"")</f>
        <v>8.5263059909490846E-3</v>
      </c>
      <c r="EC47" s="45">
        <f>IF(AND(ISNUMBER(W46),ISNUMBER(W47)),DA47*'Sector weights'!AV34,"")</f>
        <v>1.076251235519741E-2</v>
      </c>
      <c r="ED47" s="45">
        <f>IF(AND(ISNUMBER(X46),ISNUMBER(X47)),DB47*'Sector weights'!AW34,"")</f>
        <v>5.4059902718556659E-3</v>
      </c>
      <c r="EE47" s="45">
        <f>IF(AND(ISNUMBER(Y46),ISNUMBER(Y47)),DC47*'Sector weights'!AX34,"")</f>
        <v>6.5209564876320949E-3</v>
      </c>
      <c r="EF47" s="45" t="str">
        <f>IF(AND(ISNUMBER(Z46),ISNUMBER(Z47)),DD47*'Sector weights'!AY34,"")</f>
        <v/>
      </c>
      <c r="EG47" s="45" t="str">
        <f>IF(AND(ISNUMBER(AA46),ISNUMBER(AA47)),DE47*'Sector weights'!AZ34,"")</f>
        <v/>
      </c>
      <c r="EH47" s="46">
        <f t="shared" si="14"/>
        <v>0.20828500247913309</v>
      </c>
      <c r="EI47" s="47">
        <f t="shared" si="15"/>
        <v>0.45433021196545981</v>
      </c>
      <c r="EK47" s="39">
        <f t="shared" si="6"/>
        <v>38077</v>
      </c>
      <c r="EL47" s="45">
        <f t="shared" ref="EL47:FA62" si="26">IF(AND(ISNUMBER(C46),ISNUMBER(C47)),DI47/$EH47,"")</f>
        <v>0.28472242969023465</v>
      </c>
      <c r="EM47" s="45">
        <f t="shared" si="26"/>
        <v>0.14023656006839694</v>
      </c>
      <c r="EN47" s="45">
        <f t="shared" si="26"/>
        <v>9.9780479382566636E-2</v>
      </c>
      <c r="EO47" s="45">
        <f t="shared" si="26"/>
        <v>5.3122634620494741E-2</v>
      </c>
      <c r="EP47" s="45">
        <f t="shared" si="26"/>
        <v>6.0600726554144108E-3</v>
      </c>
      <c r="EQ47" s="45">
        <f t="shared" si="26"/>
        <v>3.0284601655426884E-2</v>
      </c>
      <c r="ER47" s="45">
        <f t="shared" si="26"/>
        <v>1.7229929559964302E-2</v>
      </c>
      <c r="ES47" s="45">
        <f t="shared" si="26"/>
        <v>5.1275785471095684E-3</v>
      </c>
      <c r="ET47" s="45">
        <f t="shared" si="26"/>
        <v>1.6809849483672534E-2</v>
      </c>
      <c r="EU47" s="45">
        <f t="shared" si="26"/>
        <v>3.905565789260909E-3</v>
      </c>
      <c r="EV47" s="45">
        <f t="shared" si="26"/>
        <v>9.4195976957064265E-3</v>
      </c>
      <c r="EW47" s="45">
        <f t="shared" si="26"/>
        <v>8.3422124201815648E-3</v>
      </c>
      <c r="EX47" s="45">
        <f t="shared" si="26"/>
        <v>3.0350702606289203E-3</v>
      </c>
      <c r="EY47" s="45">
        <f t="shared" si="26"/>
        <v>3.7169432239405997E-2</v>
      </c>
      <c r="EZ47" s="45">
        <f t="shared" si="26"/>
        <v>2.7161574077287937E-2</v>
      </c>
      <c r="FA47" s="45">
        <f t="shared" si="26"/>
        <v>1.9678054630274198E-2</v>
      </c>
      <c r="FB47" s="45">
        <f t="shared" si="21"/>
        <v>3.9818897886693343E-2</v>
      </c>
      <c r="FC47" s="45">
        <f t="shared" si="8"/>
        <v>1.1627399221054954E-2</v>
      </c>
      <c r="FD47" s="45">
        <f t="shared" si="8"/>
        <v>3.6597619450380162E-2</v>
      </c>
      <c r="FE47" s="45">
        <f t="shared" si="8"/>
        <v>4.0935765366991735E-2</v>
      </c>
      <c r="FF47" s="45">
        <f t="shared" si="8"/>
        <v>5.1672046604870868E-2</v>
      </c>
      <c r="FG47" s="45">
        <f t="shared" si="8"/>
        <v>2.5954774503734429E-2</v>
      </c>
      <c r="FH47" s="45">
        <f t="shared" si="8"/>
        <v>3.1307854190247772E-2</v>
      </c>
      <c r="FI47" s="45" t="str">
        <f t="shared" si="8"/>
        <v/>
      </c>
      <c r="FJ47" s="45" t="str">
        <f t="shared" ref="FJ47:FJ110" si="27">IF(AND(ISNUMBER(AA46),ISNUMBER(AA47)),EG47/$EH47,"")</f>
        <v/>
      </c>
      <c r="FK47" s="46">
        <f t="shared" si="17"/>
        <v>0.99999999999999956</v>
      </c>
      <c r="FL47" s="47">
        <f t="shared" si="18"/>
        <v>2.1812910510010277</v>
      </c>
    </row>
    <row r="48" spans="1:168" x14ac:dyDescent="0.2">
      <c r="A48" t="s">
        <v>732</v>
      </c>
      <c r="B48" s="11">
        <v>38168</v>
      </c>
      <c r="C48" s="2">
        <v>373.5</v>
      </c>
      <c r="D48" s="3">
        <v>36751</v>
      </c>
      <c r="E48" s="9">
        <v>15637.1</v>
      </c>
      <c r="F48" s="3">
        <v>87156</v>
      </c>
      <c r="G48" s="3">
        <v>2887</v>
      </c>
      <c r="H48" s="2">
        <v>16399</v>
      </c>
      <c r="I48" s="2">
        <v>209239.1</v>
      </c>
      <c r="J48" s="2">
        <v>1175880.8999999999</v>
      </c>
      <c r="K48" s="2">
        <v>110727.9</v>
      </c>
      <c r="L48" s="9">
        <v>2069.8089</v>
      </c>
      <c r="M48" s="3">
        <v>64560</v>
      </c>
      <c r="N48" s="9">
        <v>595.62800000000004</v>
      </c>
      <c r="O48" s="2">
        <v>3525.7</v>
      </c>
      <c r="P48" s="2">
        <v>9450.7999999999993</v>
      </c>
      <c r="Q48" s="3">
        <v>53982</v>
      </c>
      <c r="R48" s="3">
        <v>65055</v>
      </c>
      <c r="S48" s="2">
        <v>16208.5</v>
      </c>
      <c r="T48" s="2">
        <v>14892</v>
      </c>
      <c r="U48" s="3">
        <v>129046</v>
      </c>
      <c r="V48" s="2">
        <v>13938.8</v>
      </c>
      <c r="W48" s="2">
        <v>23112.9</v>
      </c>
      <c r="X48" s="3">
        <v>251534.03451135321</v>
      </c>
      <c r="Y48" s="2">
        <v>44325.9</v>
      </c>
      <c r="Z48" s="3" t="e">
        <v>#N/A</v>
      </c>
      <c r="AA48" s="3" t="e">
        <v>#N/A</v>
      </c>
      <c r="AC48" s="43">
        <f t="shared" si="9"/>
        <v>38168</v>
      </c>
      <c r="AD48" s="45">
        <f t="shared" si="22"/>
        <v>2.7227722772277252</v>
      </c>
      <c r="AE48" s="45">
        <f t="shared" si="22"/>
        <v>3.2070543963604647</v>
      </c>
      <c r="AF48" s="45">
        <f t="shared" si="22"/>
        <v>4.5337558242918963</v>
      </c>
      <c r="AG48" s="45">
        <f t="shared" si="22"/>
        <v>-0.6622063667551914</v>
      </c>
      <c r="AH48" s="45">
        <f t="shared" si="22"/>
        <v>-1.6689373297002708</v>
      </c>
      <c r="AI48" s="45">
        <f t="shared" si="22"/>
        <v>-1.9960556983206867</v>
      </c>
      <c r="AJ48" s="45">
        <f t="shared" si="22"/>
        <v>2.756472398934906</v>
      </c>
      <c r="AK48" s="45">
        <f t="shared" si="22"/>
        <v>3.7196340160764008</v>
      </c>
      <c r="AL48" s="45">
        <f t="shared" si="22"/>
        <v>1.7386774180506936</v>
      </c>
      <c r="AM48" s="45">
        <f t="shared" si="22"/>
        <v>8.7842625199252353</v>
      </c>
      <c r="AN48" s="45">
        <f t="shared" si="22"/>
        <v>6.2488685548771405</v>
      </c>
      <c r="AO48" s="45">
        <f t="shared" si="22"/>
        <v>-1.9852161950461689</v>
      </c>
      <c r="AP48" s="45">
        <f t="shared" si="22"/>
        <v>6.946340279673624</v>
      </c>
      <c r="AQ48" s="45">
        <f t="shared" si="22"/>
        <v>6.3070156691150681</v>
      </c>
      <c r="AR48" s="45">
        <f t="shared" si="22"/>
        <v>0.84438632542500613</v>
      </c>
      <c r="AS48" s="45">
        <f t="shared" si="22"/>
        <v>-3.7562505547829694</v>
      </c>
      <c r="AT48" s="45">
        <f t="shared" si="19"/>
        <v>3.8294246894758022</v>
      </c>
      <c r="AU48" s="45">
        <f t="shared" si="19"/>
        <v>-2.1447721179624679</v>
      </c>
      <c r="AV48" s="45">
        <f t="shared" si="19"/>
        <v>2.1709526222447373</v>
      </c>
      <c r="AW48" s="45">
        <f t="shared" si="19"/>
        <v>3.4242763758319583</v>
      </c>
      <c r="AX48" s="45">
        <f t="shared" si="19"/>
        <v>4.1891307091725505</v>
      </c>
      <c r="AY48" s="45">
        <f t="shared" si="19"/>
        <v>-3.1452143939784016</v>
      </c>
      <c r="AZ48" s="45">
        <f t="shared" si="19"/>
        <v>-0.27201058343908624</v>
      </c>
      <c r="BA48" s="45" t="str">
        <f t="shared" si="19"/>
        <v/>
      </c>
      <c r="BB48" s="45" t="str">
        <f t="shared" si="23"/>
        <v/>
      </c>
      <c r="BC48" s="32"/>
      <c r="BD48" s="39">
        <f t="shared" si="2"/>
        <v>38168</v>
      </c>
      <c r="BE48" s="44">
        <f>IF(AND(ISNUMBER(C47),ISNUMBER(C48)),INDEX('Country weights'!$B$6:$FB$133,MATCH(Goods!$BD48,'Country weights'!$A$6:$A$133,0),MATCH(Goods!BE$1,'Country weights'!$B$3:$FB$3,0)),"")</f>
        <v>0.2330260211272856</v>
      </c>
      <c r="BF48" s="44">
        <f>IF(AND(ISNUMBER(D47),ISNUMBER(D48)),INDEX('Country weights'!$B$6:$FB$133,MATCH(Goods!$BD48,'Country weights'!$A$6:$A$133,0),MATCH(Goods!BF$1,'Country weights'!$B$3:$FB$3,0)),"")</f>
        <v>8.2222022007490611E-2</v>
      </c>
      <c r="BG48" s="44">
        <f>IF(AND(ISNUMBER(E47),ISNUMBER(E48)),INDEX('Country weights'!$B$6:$FB$133,MATCH(Goods!$BD48,'Country weights'!$A$6:$A$133,0),MATCH(Goods!BG$1,'Country weights'!$B$3:$FB$3,0)),"")</f>
        <v>6.9171046853862439E-2</v>
      </c>
      <c r="BH48" s="44">
        <f>IF(AND(ISNUMBER(F47),ISNUMBER(F48)),INDEX('Country weights'!$B$6:$FB$133,MATCH(Goods!$BD48,'Country weights'!$A$6:$A$133,0),MATCH(Goods!BH$1,'Country weights'!$B$3:$FB$3,0)),"")</f>
        <v>4.3419446619539517E-2</v>
      </c>
      <c r="BI48" s="44">
        <f>IF(AND(ISNUMBER(G47),ISNUMBER(G48)),INDEX('Country weights'!$B$6:$FB$133,MATCH(Goods!$BD48,'Country weights'!$A$6:$A$133,0),MATCH(Goods!BI$1,'Country weights'!$B$3:$FB$3,0)),"")</f>
        <v>3.7973032664501177E-3</v>
      </c>
      <c r="BJ48" s="44">
        <f>IF(AND(ISNUMBER(H47),ISNUMBER(H48)),INDEX('Country weights'!$B$6:$FB$133,MATCH(Goods!$BD48,'Country weights'!$A$6:$A$133,0),MATCH(Goods!BJ$1,'Country weights'!$B$3:$FB$3,0)),"")</f>
        <v>1.7390880473009785E-2</v>
      </c>
      <c r="BK48" s="44">
        <f>IF(AND(ISNUMBER(I47),ISNUMBER(I48)),INDEX('Country weights'!$B$6:$FB$133,MATCH(Goods!$BD48,'Country weights'!$A$6:$A$133,0),MATCH(Goods!BK$1,'Country weights'!$B$3:$FB$3,0)),"")</f>
        <v>1.367349726387997E-2</v>
      </c>
      <c r="BL48" s="44">
        <f>IF(AND(ISNUMBER(J47),ISNUMBER(J48)),INDEX('Country weights'!$B$6:$FB$133,MATCH(Goods!$BD48,'Country weights'!$A$6:$A$133,0),MATCH(Goods!BL$1,'Country weights'!$B$3:$FB$3,0)),"")</f>
        <v>3.7781677706619872E-3</v>
      </c>
      <c r="BM48" s="44">
        <f>IF(AND(ISNUMBER(K47),ISNUMBER(K48)),INDEX('Country weights'!$B$6:$FB$133,MATCH(Goods!$BD48,'Country weights'!$A$6:$A$133,0),MATCH(Goods!BM$1,'Country weights'!$B$3:$FB$3,0)),"")</f>
        <v>2.8382466406820701E-2</v>
      </c>
      <c r="BN48" s="44">
        <f>IF(AND(ISNUMBER(L47),ISNUMBER(L48)),INDEX('Country weights'!$B$6:$FB$133,MATCH(Goods!$BD48,'Country weights'!$A$6:$A$133,0),MATCH(Goods!BN$1,'Country weights'!$B$3:$FB$3,0)),"")</f>
        <v>2.1819768371321635E-3</v>
      </c>
      <c r="BO48" s="44">
        <f>IF(AND(ISNUMBER(M47),ISNUMBER(M48)),INDEX('Country weights'!$B$6:$FB$133,MATCH(Goods!$BD48,'Country weights'!$A$6:$A$133,0),MATCH(Goods!BO$1,'Country weights'!$B$3:$FB$3,0)),"")</f>
        <v>8.7472380365909309E-3</v>
      </c>
      <c r="BP48" s="44">
        <f>IF(AND(ISNUMBER(N47),ISNUMBER(N48)),INDEX('Country weights'!$B$6:$FB$133,MATCH(Goods!$BD48,'Country weights'!$A$6:$A$133,0),MATCH(Goods!BP$1,'Country weights'!$B$3:$FB$3,0)),"")</f>
        <v>8.4739274860026886E-3</v>
      </c>
      <c r="BQ48" s="44">
        <f>IF(AND(ISNUMBER(O47),ISNUMBER(O48)),INDEX('Country weights'!$B$6:$FB$133,MATCH(Goods!$BD48,'Country weights'!$A$6:$A$133,0),MATCH(Goods!BQ$1,'Country weights'!$B$3:$FB$3,0)),"")</f>
        <v>3.358660056274148E-3</v>
      </c>
      <c r="BR48" s="44">
        <f>IF(AND(ISNUMBER(P47),ISNUMBER(P48)),INDEX('Country weights'!$B$6:$FB$133,MATCH(Goods!$BD48,'Country weights'!$A$6:$A$133,0),MATCH(Goods!BR$1,'Country weights'!$B$3:$FB$3,0)),"")</f>
        <v>1.7240741723937209E-2</v>
      </c>
      <c r="BS48" s="44">
        <f>IF(AND(ISNUMBER(Q47),ISNUMBER(Q48)),INDEX('Country weights'!$B$6:$FB$133,MATCH(Goods!$BD48,'Country weights'!$A$6:$A$133,0),MATCH(Goods!BS$1,'Country weights'!$B$3:$FB$3,0)),"")</f>
        <v>1.2396915777896986E-2</v>
      </c>
      <c r="BT48" s="44">
        <f>IF(AND(ISNUMBER(R47),ISNUMBER(R48)),INDEX('Country weights'!$B$6:$FB$133,MATCH(Goods!$BD48,'Country weights'!$A$6:$A$133,0),MATCH(Goods!BT$1,'Country weights'!$B$3:$FB$3,0)),"")</f>
        <v>9.4101487316569227E-3</v>
      </c>
      <c r="BU48" s="44">
        <f>IF(AND(ISNUMBER(S47),ISNUMBER(S48)),INDEX('Country weights'!$B$6:$FB$133,MATCH(Goods!$BD48,'Country weights'!$A$6:$A$133,0),MATCH(Goods!BU$1,'Country weights'!$B$3:$FB$3,0)),"")</f>
        <v>2.2938974305919894E-2</v>
      </c>
      <c r="BV48" s="44">
        <f>IF(AND(ISNUMBER(T47),ISNUMBER(T48)),INDEX('Country weights'!$B$6:$FB$133,MATCH(Goods!$BD48,'Country weights'!$A$6:$A$133,0),MATCH(Goods!BV$1,'Country weights'!$B$3:$FB$3,0)),"")</f>
        <v>1.224451670473526E-2</v>
      </c>
      <c r="BW48" s="44">
        <f>IF(AND(ISNUMBER(U47),ISNUMBER(U48)),INDEX('Country weights'!$B$6:$FB$133,MATCH(Goods!$BD48,'Country weights'!$A$6:$A$133,0),MATCH(Goods!BW$1,'Country weights'!$B$3:$FB$3,0)),"")</f>
        <v>3.46731784783064E-2</v>
      </c>
      <c r="BX48" s="44">
        <f>IF(AND(ISNUMBER(V47),ISNUMBER(V48)),INDEX('Country weights'!$B$6:$FB$133,MATCH(Goods!$BD48,'Country weights'!$A$6:$A$133,0),MATCH(Goods!BX$1,'Country weights'!$B$3:$FB$3,0)),"")</f>
        <v>3.4392825934130025E-2</v>
      </c>
      <c r="BY48" s="44">
        <f>IF(AND(ISNUMBER(W47),ISNUMBER(W48)),INDEX('Country weights'!$B$6:$FB$133,MATCH(Goods!$BD48,'Country weights'!$A$6:$A$133,0),MATCH(Goods!BY$1,'Country weights'!$B$3:$FB$3,0)),"")</f>
        <v>2.7771448934741486E-2</v>
      </c>
      <c r="BZ48" s="44">
        <f>IF(AND(ISNUMBER(X47),ISNUMBER(X48)),INDEX('Country weights'!$B$6:$FB$133,MATCH(Goods!$BD48,'Country weights'!$A$6:$A$133,0),MATCH(Goods!BZ$1,'Country weights'!$B$3:$FB$3,0)),"")</f>
        <v>2.5551003970266561E-2</v>
      </c>
      <c r="CA48" s="44">
        <f>IF(AND(ISNUMBER(Y47),ISNUMBER(Y48)),INDEX('Country weights'!$B$6:$FB$133,MATCH(Goods!$BD48,'Country weights'!$A$6:$A$133,0),MATCH(Goods!CA$1,'Country weights'!$B$3:$FB$3,0)),"")</f>
        <v>1.8855150451607416E-2</v>
      </c>
      <c r="CB48" s="44" t="str">
        <f>IF(AND(ISNUMBER(Z47),ISNUMBER(Z48)),INDEX('Country weights'!$B$6:$FB$133,MATCH(Goods!$BD48,'Country weights'!$A$6:$A$133,0),MATCH(Goods!CB$1,'Country weights'!$B$3:$FB$3,0)),"")</f>
        <v/>
      </c>
      <c r="CC48" s="44" t="str">
        <f>IF(AND(ISNUMBER(AA47),ISNUMBER(AA48)),INDEX('Country weights'!$B$6:$FB$133,MATCH(Goods!$BD48,'Country weights'!$A$6:$A$133,0),MATCH(Goods!CC$1,'Country weights'!$B$3:$FB$3,0)),"")</f>
        <v/>
      </c>
      <c r="CD48" s="46">
        <f t="shared" si="11"/>
        <v>0.73309755921819886</v>
      </c>
      <c r="CF48" s="39">
        <f t="shared" si="3"/>
        <v>38168</v>
      </c>
      <c r="CG48" s="45">
        <f t="shared" si="24"/>
        <v>0.31786495289357231</v>
      </c>
      <c r="CH48" s="45">
        <f t="shared" si="24"/>
        <v>0.11215699871538937</v>
      </c>
      <c r="CI48" s="45">
        <f t="shared" si="24"/>
        <v>9.4354490727849225E-2</v>
      </c>
      <c r="CJ48" s="45">
        <f t="shared" si="24"/>
        <v>5.92273785031334E-2</v>
      </c>
      <c r="CK48" s="45">
        <f t="shared" si="24"/>
        <v>5.1798061781841102E-3</v>
      </c>
      <c r="CL48" s="45">
        <f t="shared" si="24"/>
        <v>2.3722464021781815E-2</v>
      </c>
      <c r="CM48" s="45">
        <f t="shared" si="24"/>
        <v>1.8651674789999125E-2</v>
      </c>
      <c r="CN48" s="45">
        <f t="shared" si="24"/>
        <v>5.1537039281526987E-3</v>
      </c>
      <c r="CO48" s="45">
        <f t="shared" si="24"/>
        <v>3.8715810808439693E-2</v>
      </c>
      <c r="CP48" s="45">
        <f t="shared" si="24"/>
        <v>2.9763798960933665E-3</v>
      </c>
      <c r="CQ48" s="45">
        <f t="shared" si="24"/>
        <v>1.1931888091292099E-2</v>
      </c>
      <c r="CR48" s="45">
        <f t="shared" si="24"/>
        <v>1.1559072021791458E-2</v>
      </c>
      <c r="CS48" s="45">
        <f t="shared" si="24"/>
        <v>4.5814639730296491E-3</v>
      </c>
      <c r="CT48" s="45">
        <f t="shared" si="24"/>
        <v>2.3517663518513615E-2</v>
      </c>
      <c r="CU48" s="45">
        <f t="shared" si="24"/>
        <v>1.691032199195629E-2</v>
      </c>
      <c r="CV48" s="45">
        <f t="shared" si="24"/>
        <v>1.2836147949656575E-2</v>
      </c>
      <c r="CW48" s="45">
        <f t="shared" si="20"/>
        <v>3.1290479715118447E-2</v>
      </c>
      <c r="CX48" s="45">
        <f t="shared" si="20"/>
        <v>1.6702438237269874E-2</v>
      </c>
      <c r="CY48" s="45">
        <f t="shared" si="20"/>
        <v>4.7296813421781277E-2</v>
      </c>
      <c r="CZ48" s="45">
        <f t="shared" si="20"/>
        <v>4.6914391545386881E-2</v>
      </c>
      <c r="DA48" s="45">
        <f t="shared" si="20"/>
        <v>3.7882337194462823E-2</v>
      </c>
      <c r="DB48" s="45">
        <f t="shared" si="20"/>
        <v>3.4853483890350222E-2</v>
      </c>
      <c r="DC48" s="45">
        <f t="shared" si="20"/>
        <v>2.5719837986795665E-2</v>
      </c>
      <c r="DD48" s="45" t="str">
        <f t="shared" si="20"/>
        <v/>
      </c>
      <c r="DE48" s="45" t="str">
        <f t="shared" si="25"/>
        <v/>
      </c>
      <c r="DF48" s="46">
        <f t="shared" si="13"/>
        <v>0.99999999999999989</v>
      </c>
      <c r="DG48" s="47">
        <f>SUMPRODUCT(AD48:BB48,CG48:DE48,'Sector weights'!B35:Z35)</f>
        <v>1.8059298333316562</v>
      </c>
      <c r="DI48" s="45">
        <f>IF(AND(ISNUMBER(C47),ISNUMBER(C48)),CG48*'Sector weights'!AB35,"")</f>
        <v>5.9039485529272025E-2</v>
      </c>
      <c r="DJ48" s="45">
        <f>IF(AND(ISNUMBER(D47),ISNUMBER(D48)),CH48*'Sector weights'!AC35,"")</f>
        <v>2.9775358174145426E-2</v>
      </c>
      <c r="DK48" s="45">
        <f>IF(AND(ISNUMBER(E47),ISNUMBER(E48)),CI48*'Sector weights'!AD35,"")</f>
        <v>2.0336454048285466E-2</v>
      </c>
      <c r="DL48" s="45">
        <f>IF(AND(ISNUMBER(F47),ISNUMBER(F48)),CJ48*'Sector weights'!AE35,"")</f>
        <v>1.0896798352047625E-2</v>
      </c>
      <c r="DM48" s="45">
        <f>IF(AND(ISNUMBER(G47),ISNUMBER(G48)),CK48*'Sector weights'!AF35,"")</f>
        <v>1.2380259637861078E-3</v>
      </c>
      <c r="DN48" s="45">
        <f>IF(AND(ISNUMBER(H47),ISNUMBER(H48)),CL48*'Sector weights'!AG35,"")</f>
        <v>6.3448737328805844E-3</v>
      </c>
      <c r="DO48" s="45">
        <f>IF(AND(ISNUMBER(I47),ISNUMBER(I48)),CM48*'Sector weights'!AH35,"")</f>
        <v>3.7737388612689984E-3</v>
      </c>
      <c r="DP48" s="45">
        <f>IF(AND(ISNUMBER(J47),ISNUMBER(J48)),CN48*'Sector weights'!AI35,"")</f>
        <v>1.0187160275563891E-3</v>
      </c>
      <c r="DQ48" s="45">
        <f>IF(AND(ISNUMBER(K47),ISNUMBER(K48)),CO48*'Sector weights'!AJ35,"")</f>
        <v>3.1229795714192363E-3</v>
      </c>
      <c r="DR48" s="45">
        <f>IF(AND(ISNUMBER(L47),ISNUMBER(L48)),CP48*'Sector weights'!AK35,"")</f>
        <v>7.7547186857085013E-4</v>
      </c>
      <c r="DS48" s="45">
        <f>IF(AND(ISNUMBER(M47),ISNUMBER(M48)),CQ48*'Sector weights'!AL35,"")</f>
        <v>1.9220420243554865E-3</v>
      </c>
      <c r="DT48" s="45">
        <f>IF(AND(ISNUMBER(N47),ISNUMBER(N48)),CR48*'Sector weights'!AM35,"")</f>
        <v>1.6100272285890273E-3</v>
      </c>
      <c r="DU48" s="45">
        <f>IF(AND(ISNUMBER(O47),ISNUMBER(O48)),CS48*'Sector weights'!AN35,"")</f>
        <v>6.3487384583868251E-4</v>
      </c>
      <c r="DV48" s="45">
        <f>IF(AND(ISNUMBER(P47),ISNUMBER(P48)),CT48*'Sector weights'!AO35,"")</f>
        <v>7.5998030005248142E-3</v>
      </c>
      <c r="DW48" s="45">
        <f>IF(AND(ISNUMBER(Q47),ISNUMBER(Q48)),CU48*'Sector weights'!AP35,"")</f>
        <v>5.7532066621928321E-3</v>
      </c>
      <c r="DX48" s="45">
        <f>IF(AND(ISNUMBER(R47),ISNUMBER(R48)),CV48*'Sector weights'!AQ35,"")</f>
        <v>4.0528135297152367E-3</v>
      </c>
      <c r="DY48" s="45">
        <f>IF(AND(ISNUMBER(S47),ISNUMBER(S48)),CW48*'Sector weights'!AR35,"")</f>
        <v>8.6849723019840723E-3</v>
      </c>
      <c r="DZ48" s="45">
        <f>IF(AND(ISNUMBER(T47),ISNUMBER(T48)),CX48*'Sector weights'!AS35,"")</f>
        <v>2.3953603869570914E-3</v>
      </c>
      <c r="EA48" s="45">
        <f>IF(AND(ISNUMBER(U47),ISNUMBER(U48)),CY48*'Sector weights'!AT35,"")</f>
        <v>7.5520970335668279E-3</v>
      </c>
      <c r="EB48" s="45">
        <f>IF(AND(ISNUMBER(V47),ISNUMBER(V48)),CZ48*'Sector weights'!AU35,"")</f>
        <v>8.4874949214937111E-3</v>
      </c>
      <c r="EC48" s="45">
        <f>IF(AND(ISNUMBER(W47),ISNUMBER(W48)),DA48*'Sector weights'!AV35,"")</f>
        <v>1.0697321685812698E-2</v>
      </c>
      <c r="ED48" s="45">
        <f>IF(AND(ISNUMBER(X47),ISNUMBER(X48)),DB48*'Sector weights'!AW35,"")</f>
        <v>5.5610827763179155E-3</v>
      </c>
      <c r="EE48" s="45">
        <f>IF(AND(ISNUMBER(Y47),ISNUMBER(Y48)),DC48*'Sector weights'!AX35,"")</f>
        <v>5.6840034239900531E-3</v>
      </c>
      <c r="EF48" s="45" t="str">
        <f>IF(AND(ISNUMBER(Z47),ISNUMBER(Z48)),DD48*'Sector weights'!AY35,"")</f>
        <v/>
      </c>
      <c r="EG48" s="45" t="str">
        <f>IF(AND(ISNUMBER(AA47),ISNUMBER(AA48)),DE48*'Sector weights'!AZ35,"")</f>
        <v/>
      </c>
      <c r="EH48" s="46">
        <f t="shared" si="14"/>
        <v>0.20695700095057112</v>
      </c>
      <c r="EI48" s="47">
        <f t="shared" si="15"/>
        <v>0.50307550542332669</v>
      </c>
      <c r="EK48" s="39">
        <f t="shared" si="6"/>
        <v>38168</v>
      </c>
      <c r="EL48" s="45">
        <f t="shared" si="26"/>
        <v>0.28527416447908815</v>
      </c>
      <c r="EM48" s="45">
        <f t="shared" si="26"/>
        <v>0.14387219585413719</v>
      </c>
      <c r="EN48" s="45">
        <f t="shared" si="26"/>
        <v>9.8264151272382194E-2</v>
      </c>
      <c r="EO48" s="45">
        <f t="shared" si="26"/>
        <v>5.2652475161495876E-2</v>
      </c>
      <c r="EP48" s="45">
        <f t="shared" si="26"/>
        <v>5.9820443768500179E-3</v>
      </c>
      <c r="EQ48" s="45">
        <f t="shared" si="26"/>
        <v>3.0657932342167887E-2</v>
      </c>
      <c r="ER48" s="45">
        <f t="shared" si="26"/>
        <v>1.8234410258826203E-2</v>
      </c>
      <c r="ES48" s="45">
        <f t="shared" si="26"/>
        <v>4.9223559622401736E-3</v>
      </c>
      <c r="ET48" s="45">
        <f t="shared" si="26"/>
        <v>1.5089992399750311E-2</v>
      </c>
      <c r="EU48" s="45">
        <f t="shared" si="26"/>
        <v>3.7470192600832144E-3</v>
      </c>
      <c r="EV48" s="45">
        <f t="shared" si="26"/>
        <v>9.28715634420379E-3</v>
      </c>
      <c r="EW48" s="45">
        <f t="shared" si="26"/>
        <v>7.7795253177908221E-3</v>
      </c>
      <c r="EX48" s="45">
        <f t="shared" si="26"/>
        <v>3.0676606392760473E-3</v>
      </c>
      <c r="EY48" s="45">
        <f t="shared" si="26"/>
        <v>3.6721652157782884E-2</v>
      </c>
      <c r="EZ48" s="45">
        <f t="shared" si="26"/>
        <v>2.7799043452349348E-2</v>
      </c>
      <c r="FA48" s="45">
        <f t="shared" si="26"/>
        <v>1.9582877173037486E-2</v>
      </c>
      <c r="FB48" s="45">
        <f t="shared" si="21"/>
        <v>4.1965105128569005E-2</v>
      </c>
      <c r="FC48" s="45">
        <f t="shared" si="21"/>
        <v>1.1574193556898279E-2</v>
      </c>
      <c r="FD48" s="45">
        <f t="shared" si="21"/>
        <v>3.6491140666319109E-2</v>
      </c>
      <c r="FE48" s="45">
        <f t="shared" si="21"/>
        <v>4.1010909911285552E-2</v>
      </c>
      <c r="FF48" s="45">
        <f t="shared" si="21"/>
        <v>5.1688619552269256E-2</v>
      </c>
      <c r="FG48" s="45">
        <f t="shared" si="21"/>
        <v>2.6870715901251896E-2</v>
      </c>
      <c r="FH48" s="45">
        <f t="shared" si="21"/>
        <v>2.7464658831945484E-2</v>
      </c>
      <c r="FI48" s="45" t="str">
        <f t="shared" si="21"/>
        <v/>
      </c>
      <c r="FJ48" s="45" t="str">
        <f t="shared" si="27"/>
        <v/>
      </c>
      <c r="FK48" s="46">
        <f t="shared" si="17"/>
        <v>1</v>
      </c>
      <c r="FL48" s="47">
        <f t="shared" si="18"/>
        <v>2.4308213933940768</v>
      </c>
    </row>
    <row r="49" spans="1:168" x14ac:dyDescent="0.2">
      <c r="A49" t="s">
        <v>733</v>
      </c>
      <c r="B49" s="11">
        <v>38260</v>
      </c>
      <c r="C49" s="2">
        <v>379.5</v>
      </c>
      <c r="D49" s="3">
        <v>37861</v>
      </c>
      <c r="E49" s="9">
        <v>15744.4</v>
      </c>
      <c r="F49" s="3">
        <v>87813</v>
      </c>
      <c r="G49" s="3">
        <v>3137</v>
      </c>
      <c r="H49" s="2">
        <v>16379</v>
      </c>
      <c r="I49" s="2">
        <v>215566.1</v>
      </c>
      <c r="J49" s="2">
        <v>1211407</v>
      </c>
      <c r="K49" s="2">
        <v>113362.9</v>
      </c>
      <c r="L49" s="9">
        <v>2201.4912000000004</v>
      </c>
      <c r="M49" s="3">
        <v>66553</v>
      </c>
      <c r="N49" s="9">
        <v>652.255</v>
      </c>
      <c r="O49" s="2">
        <v>3724.1</v>
      </c>
      <c r="P49" s="2">
        <v>9094.2000000000007</v>
      </c>
      <c r="Q49" s="3">
        <v>56129</v>
      </c>
      <c r="R49" s="3">
        <v>66153</v>
      </c>
      <c r="S49" s="2">
        <v>16462.7</v>
      </c>
      <c r="T49" s="2">
        <v>15465.1</v>
      </c>
      <c r="U49" s="3">
        <v>129095</v>
      </c>
      <c r="V49" s="2">
        <v>14545.9</v>
      </c>
      <c r="W49" s="2">
        <v>23674.5</v>
      </c>
      <c r="X49" s="3">
        <v>258147.23399057679</v>
      </c>
      <c r="Y49" s="2">
        <v>44492.4</v>
      </c>
      <c r="Z49" s="3" t="e">
        <v>#N/A</v>
      </c>
      <c r="AA49" s="3" t="e">
        <v>#N/A</v>
      </c>
      <c r="AC49" s="43">
        <f t="shared" si="9"/>
        <v>38260</v>
      </c>
      <c r="AD49" s="45">
        <f t="shared" si="22"/>
        <v>1.6064257028112428</v>
      </c>
      <c r="AE49" s="45">
        <f t="shared" si="22"/>
        <v>3.0203259775244184</v>
      </c>
      <c r="AF49" s="45">
        <f t="shared" si="22"/>
        <v>0.68618861553613186</v>
      </c>
      <c r="AG49" s="45">
        <f t="shared" si="22"/>
        <v>0.75382073523337922</v>
      </c>
      <c r="AH49" s="45">
        <f t="shared" si="22"/>
        <v>8.659508139937655</v>
      </c>
      <c r="AI49" s="45">
        <f t="shared" si="22"/>
        <v>-0.12195865601560829</v>
      </c>
      <c r="AJ49" s="45">
        <f t="shared" si="22"/>
        <v>3.0238134268403938</v>
      </c>
      <c r="AK49" s="45">
        <f t="shared" si="22"/>
        <v>3.0212328476463934</v>
      </c>
      <c r="AL49" s="45">
        <f t="shared" si="22"/>
        <v>2.3797073727578999</v>
      </c>
      <c r="AM49" s="45">
        <f t="shared" si="22"/>
        <v>6.3620511052977058</v>
      </c>
      <c r="AN49" s="45">
        <f t="shared" si="22"/>
        <v>3.0870508054522849</v>
      </c>
      <c r="AO49" s="45">
        <f t="shared" si="22"/>
        <v>9.5071084636719547</v>
      </c>
      <c r="AP49" s="45">
        <f t="shared" si="22"/>
        <v>5.6272513259778334</v>
      </c>
      <c r="AQ49" s="45">
        <f t="shared" si="22"/>
        <v>-3.7732255470436238</v>
      </c>
      <c r="AR49" s="45">
        <f t="shared" si="22"/>
        <v>3.9772516764847499</v>
      </c>
      <c r="AS49" s="45">
        <f t="shared" si="22"/>
        <v>1.6878026285450876</v>
      </c>
      <c r="AT49" s="45">
        <f t="shared" si="19"/>
        <v>1.5683129222321623</v>
      </c>
      <c r="AU49" s="45">
        <f t="shared" si="19"/>
        <v>3.8483749664249389</v>
      </c>
      <c r="AV49" s="45">
        <f t="shared" si="19"/>
        <v>3.7970956093169583E-2</v>
      </c>
      <c r="AW49" s="45">
        <f t="shared" si="19"/>
        <v>4.3554681895141556</v>
      </c>
      <c r="AX49" s="45">
        <f t="shared" si="19"/>
        <v>2.4298119232116999</v>
      </c>
      <c r="AY49" s="45">
        <f t="shared" si="19"/>
        <v>2.6291469828609193</v>
      </c>
      <c r="AZ49" s="45">
        <f t="shared" si="19"/>
        <v>0.37562689082455414</v>
      </c>
      <c r="BA49" s="45" t="str">
        <f t="shared" si="19"/>
        <v/>
      </c>
      <c r="BB49" s="45" t="str">
        <f t="shared" si="23"/>
        <v/>
      </c>
      <c r="BC49" s="32"/>
      <c r="BD49" s="39">
        <f t="shared" si="2"/>
        <v>38260</v>
      </c>
      <c r="BE49" s="44">
        <f>IF(AND(ISNUMBER(C48),ISNUMBER(C49)),INDEX('Country weights'!$B$6:$FB$133,MATCH(Goods!$BD49,'Country weights'!$A$6:$A$133,0),MATCH(Goods!BE$1,'Country weights'!$B$3:$FB$3,0)),"")</f>
        <v>0.2330260211272856</v>
      </c>
      <c r="BF49" s="44">
        <f>IF(AND(ISNUMBER(D48),ISNUMBER(D49)),INDEX('Country weights'!$B$6:$FB$133,MATCH(Goods!$BD49,'Country weights'!$A$6:$A$133,0),MATCH(Goods!BF$1,'Country weights'!$B$3:$FB$3,0)),"")</f>
        <v>8.2222022007490611E-2</v>
      </c>
      <c r="BG49" s="44">
        <f>IF(AND(ISNUMBER(E48),ISNUMBER(E49)),INDEX('Country weights'!$B$6:$FB$133,MATCH(Goods!$BD49,'Country weights'!$A$6:$A$133,0),MATCH(Goods!BG$1,'Country weights'!$B$3:$FB$3,0)),"")</f>
        <v>6.9171046853862439E-2</v>
      </c>
      <c r="BH49" s="44">
        <f>IF(AND(ISNUMBER(F48),ISNUMBER(F49)),INDEX('Country weights'!$B$6:$FB$133,MATCH(Goods!$BD49,'Country weights'!$A$6:$A$133,0),MATCH(Goods!BH$1,'Country weights'!$B$3:$FB$3,0)),"")</f>
        <v>4.3419446619539517E-2</v>
      </c>
      <c r="BI49" s="44">
        <f>IF(AND(ISNUMBER(G48),ISNUMBER(G49)),INDEX('Country weights'!$B$6:$FB$133,MATCH(Goods!$BD49,'Country weights'!$A$6:$A$133,0),MATCH(Goods!BI$1,'Country weights'!$B$3:$FB$3,0)),"")</f>
        <v>3.7973032664501177E-3</v>
      </c>
      <c r="BJ49" s="44">
        <f>IF(AND(ISNUMBER(H48),ISNUMBER(H49)),INDEX('Country weights'!$B$6:$FB$133,MATCH(Goods!$BD49,'Country weights'!$A$6:$A$133,0),MATCH(Goods!BJ$1,'Country weights'!$B$3:$FB$3,0)),"")</f>
        <v>1.7390880473009785E-2</v>
      </c>
      <c r="BK49" s="44">
        <f>IF(AND(ISNUMBER(I48),ISNUMBER(I49)),INDEX('Country weights'!$B$6:$FB$133,MATCH(Goods!$BD49,'Country weights'!$A$6:$A$133,0),MATCH(Goods!BK$1,'Country weights'!$B$3:$FB$3,0)),"")</f>
        <v>1.367349726387997E-2</v>
      </c>
      <c r="BL49" s="44">
        <f>IF(AND(ISNUMBER(J48),ISNUMBER(J49)),INDEX('Country weights'!$B$6:$FB$133,MATCH(Goods!$BD49,'Country weights'!$A$6:$A$133,0),MATCH(Goods!BL$1,'Country weights'!$B$3:$FB$3,0)),"")</f>
        <v>3.7781677706619872E-3</v>
      </c>
      <c r="BM49" s="44">
        <f>IF(AND(ISNUMBER(K48),ISNUMBER(K49)),INDEX('Country weights'!$B$6:$FB$133,MATCH(Goods!$BD49,'Country weights'!$A$6:$A$133,0),MATCH(Goods!BM$1,'Country weights'!$B$3:$FB$3,0)),"")</f>
        <v>2.8382466406820701E-2</v>
      </c>
      <c r="BN49" s="44">
        <f>IF(AND(ISNUMBER(L48),ISNUMBER(L49)),INDEX('Country weights'!$B$6:$FB$133,MATCH(Goods!$BD49,'Country weights'!$A$6:$A$133,0),MATCH(Goods!BN$1,'Country weights'!$B$3:$FB$3,0)),"")</f>
        <v>2.1819768371321635E-3</v>
      </c>
      <c r="BO49" s="44">
        <f>IF(AND(ISNUMBER(M48),ISNUMBER(M49)),INDEX('Country weights'!$B$6:$FB$133,MATCH(Goods!$BD49,'Country weights'!$A$6:$A$133,0),MATCH(Goods!BO$1,'Country weights'!$B$3:$FB$3,0)),"")</f>
        <v>8.7472380365909309E-3</v>
      </c>
      <c r="BP49" s="44">
        <f>IF(AND(ISNUMBER(N48),ISNUMBER(N49)),INDEX('Country weights'!$B$6:$FB$133,MATCH(Goods!$BD49,'Country weights'!$A$6:$A$133,0),MATCH(Goods!BP$1,'Country weights'!$B$3:$FB$3,0)),"")</f>
        <v>8.4739274860026886E-3</v>
      </c>
      <c r="BQ49" s="44">
        <f>IF(AND(ISNUMBER(O48),ISNUMBER(O49)),INDEX('Country weights'!$B$6:$FB$133,MATCH(Goods!$BD49,'Country weights'!$A$6:$A$133,0),MATCH(Goods!BQ$1,'Country weights'!$B$3:$FB$3,0)),"")</f>
        <v>3.358660056274148E-3</v>
      </c>
      <c r="BR49" s="44">
        <f>IF(AND(ISNUMBER(P48),ISNUMBER(P49)),INDEX('Country weights'!$B$6:$FB$133,MATCH(Goods!$BD49,'Country weights'!$A$6:$A$133,0),MATCH(Goods!BR$1,'Country weights'!$B$3:$FB$3,0)),"")</f>
        <v>1.7240741723937209E-2</v>
      </c>
      <c r="BS49" s="44">
        <f>IF(AND(ISNUMBER(Q48),ISNUMBER(Q49)),INDEX('Country weights'!$B$6:$FB$133,MATCH(Goods!$BD49,'Country weights'!$A$6:$A$133,0),MATCH(Goods!BS$1,'Country weights'!$B$3:$FB$3,0)),"")</f>
        <v>1.2396915777896986E-2</v>
      </c>
      <c r="BT49" s="44">
        <f>IF(AND(ISNUMBER(R48),ISNUMBER(R49)),INDEX('Country weights'!$B$6:$FB$133,MATCH(Goods!$BD49,'Country weights'!$A$6:$A$133,0),MATCH(Goods!BT$1,'Country weights'!$B$3:$FB$3,0)),"")</f>
        <v>9.4101487316569227E-3</v>
      </c>
      <c r="BU49" s="44">
        <f>IF(AND(ISNUMBER(S48),ISNUMBER(S49)),INDEX('Country weights'!$B$6:$FB$133,MATCH(Goods!$BD49,'Country weights'!$A$6:$A$133,0),MATCH(Goods!BU$1,'Country weights'!$B$3:$FB$3,0)),"")</f>
        <v>2.2938974305919894E-2</v>
      </c>
      <c r="BV49" s="44">
        <f>IF(AND(ISNUMBER(T48),ISNUMBER(T49)),INDEX('Country weights'!$B$6:$FB$133,MATCH(Goods!$BD49,'Country weights'!$A$6:$A$133,0),MATCH(Goods!BV$1,'Country weights'!$B$3:$FB$3,0)),"")</f>
        <v>1.224451670473526E-2</v>
      </c>
      <c r="BW49" s="44">
        <f>IF(AND(ISNUMBER(U48),ISNUMBER(U49)),INDEX('Country weights'!$B$6:$FB$133,MATCH(Goods!$BD49,'Country weights'!$A$6:$A$133,0),MATCH(Goods!BW$1,'Country weights'!$B$3:$FB$3,0)),"")</f>
        <v>3.46731784783064E-2</v>
      </c>
      <c r="BX49" s="44">
        <f>IF(AND(ISNUMBER(V48),ISNUMBER(V49)),INDEX('Country weights'!$B$6:$FB$133,MATCH(Goods!$BD49,'Country weights'!$A$6:$A$133,0),MATCH(Goods!BX$1,'Country weights'!$B$3:$FB$3,0)),"")</f>
        <v>3.4392825934130025E-2</v>
      </c>
      <c r="BY49" s="44">
        <f>IF(AND(ISNUMBER(W48),ISNUMBER(W49)),INDEX('Country weights'!$B$6:$FB$133,MATCH(Goods!$BD49,'Country weights'!$A$6:$A$133,0),MATCH(Goods!BY$1,'Country weights'!$B$3:$FB$3,0)),"")</f>
        <v>2.7771448934741486E-2</v>
      </c>
      <c r="BZ49" s="44">
        <f>IF(AND(ISNUMBER(X48),ISNUMBER(X49)),INDEX('Country weights'!$B$6:$FB$133,MATCH(Goods!$BD49,'Country weights'!$A$6:$A$133,0),MATCH(Goods!BZ$1,'Country weights'!$B$3:$FB$3,0)),"")</f>
        <v>2.5551003970266561E-2</v>
      </c>
      <c r="CA49" s="44">
        <f>IF(AND(ISNUMBER(Y48),ISNUMBER(Y49)),INDEX('Country weights'!$B$6:$FB$133,MATCH(Goods!$BD49,'Country weights'!$A$6:$A$133,0),MATCH(Goods!CA$1,'Country weights'!$B$3:$FB$3,0)),"")</f>
        <v>1.8855150451607416E-2</v>
      </c>
      <c r="CB49" s="44" t="str">
        <f>IF(AND(ISNUMBER(Z48),ISNUMBER(Z49)),INDEX('Country weights'!$B$6:$FB$133,MATCH(Goods!$BD49,'Country weights'!$A$6:$A$133,0),MATCH(Goods!CB$1,'Country weights'!$B$3:$FB$3,0)),"")</f>
        <v/>
      </c>
      <c r="CC49" s="44" t="str">
        <f>IF(AND(ISNUMBER(AA48),ISNUMBER(AA49)),INDEX('Country weights'!$B$6:$FB$133,MATCH(Goods!$BD49,'Country weights'!$A$6:$A$133,0),MATCH(Goods!CC$1,'Country weights'!$B$3:$FB$3,0)),"")</f>
        <v/>
      </c>
      <c r="CD49" s="46">
        <f t="shared" si="11"/>
        <v>0.73309755921819886</v>
      </c>
      <c r="CF49" s="39">
        <f t="shared" si="3"/>
        <v>38260</v>
      </c>
      <c r="CG49" s="45">
        <f t="shared" si="24"/>
        <v>0.31786495289357231</v>
      </c>
      <c r="CH49" s="45">
        <f t="shared" si="24"/>
        <v>0.11215699871538937</v>
      </c>
      <c r="CI49" s="45">
        <f t="shared" si="24"/>
        <v>9.4354490727849225E-2</v>
      </c>
      <c r="CJ49" s="45">
        <f t="shared" si="24"/>
        <v>5.92273785031334E-2</v>
      </c>
      <c r="CK49" s="45">
        <f t="shared" si="24"/>
        <v>5.1798061781841102E-3</v>
      </c>
      <c r="CL49" s="45">
        <f t="shared" si="24"/>
        <v>2.3722464021781815E-2</v>
      </c>
      <c r="CM49" s="45">
        <f t="shared" si="24"/>
        <v>1.8651674789999125E-2</v>
      </c>
      <c r="CN49" s="45">
        <f t="shared" si="24"/>
        <v>5.1537039281526987E-3</v>
      </c>
      <c r="CO49" s="45">
        <f t="shared" si="24"/>
        <v>3.8715810808439693E-2</v>
      </c>
      <c r="CP49" s="45">
        <f t="shared" si="24"/>
        <v>2.9763798960933665E-3</v>
      </c>
      <c r="CQ49" s="45">
        <f t="shared" si="24"/>
        <v>1.1931888091292099E-2</v>
      </c>
      <c r="CR49" s="45">
        <f t="shared" si="24"/>
        <v>1.1559072021791458E-2</v>
      </c>
      <c r="CS49" s="45">
        <f t="shared" si="24"/>
        <v>4.5814639730296491E-3</v>
      </c>
      <c r="CT49" s="45">
        <f t="shared" si="24"/>
        <v>2.3517663518513615E-2</v>
      </c>
      <c r="CU49" s="45">
        <f t="shared" si="24"/>
        <v>1.691032199195629E-2</v>
      </c>
      <c r="CV49" s="45">
        <f t="shared" si="24"/>
        <v>1.2836147949656575E-2</v>
      </c>
      <c r="CW49" s="45">
        <f t="shared" si="20"/>
        <v>3.1290479715118447E-2</v>
      </c>
      <c r="CX49" s="45">
        <f t="shared" si="20"/>
        <v>1.6702438237269874E-2</v>
      </c>
      <c r="CY49" s="45">
        <f t="shared" si="20"/>
        <v>4.7296813421781277E-2</v>
      </c>
      <c r="CZ49" s="45">
        <f t="shared" si="20"/>
        <v>4.6914391545386881E-2</v>
      </c>
      <c r="DA49" s="45">
        <f t="shared" si="20"/>
        <v>3.7882337194462823E-2</v>
      </c>
      <c r="DB49" s="45">
        <f t="shared" si="20"/>
        <v>3.4853483890350222E-2</v>
      </c>
      <c r="DC49" s="45">
        <f t="shared" si="20"/>
        <v>2.5719837986795665E-2</v>
      </c>
      <c r="DD49" s="45" t="str">
        <f t="shared" si="20"/>
        <v/>
      </c>
      <c r="DE49" s="45" t="str">
        <f t="shared" si="25"/>
        <v/>
      </c>
      <c r="DF49" s="46">
        <f t="shared" si="13"/>
        <v>0.99999999999999989</v>
      </c>
      <c r="DG49" s="47">
        <f>SUMPRODUCT(AD49:BB49,CG49:DE49,'Sector weights'!B36:Z36)</f>
        <v>1.5020903763512237</v>
      </c>
      <c r="DI49" s="45">
        <f>IF(AND(ISNUMBER(C48),ISNUMBER(C49)),CG49*'Sector weights'!AB36,"")</f>
        <v>5.8366137311709983E-2</v>
      </c>
      <c r="DJ49" s="45">
        <f>IF(AND(ISNUMBER(D48),ISNUMBER(D49)),CH49*'Sector weights'!AC36,"")</f>
        <v>2.999499239398682E-2</v>
      </c>
      <c r="DK49" s="45">
        <f>IF(AND(ISNUMBER(E48),ISNUMBER(E49)),CI49*'Sector weights'!AD36,"")</f>
        <v>2.0925541096553486E-2</v>
      </c>
      <c r="DL49" s="45">
        <f>IF(AND(ISNUMBER(F48),ISNUMBER(F49)),CJ49*'Sector weights'!AE36,"")</f>
        <v>1.0542590706994179E-2</v>
      </c>
      <c r="DM49" s="45">
        <f>IF(AND(ISNUMBER(G48),ISNUMBER(G49)),CK49*'Sector weights'!AF36,"")</f>
        <v>1.1962323363264959E-3</v>
      </c>
      <c r="DN49" s="45">
        <f>IF(AND(ISNUMBER(H48),ISNUMBER(H49)),CL49*'Sector weights'!AG36,"")</f>
        <v>6.1177022722629345E-3</v>
      </c>
      <c r="DO49" s="45">
        <f>IF(AND(ISNUMBER(I48),ISNUMBER(I49)),CM49*'Sector weights'!AH36,"")</f>
        <v>3.727977791190302E-3</v>
      </c>
      <c r="DP49" s="45">
        <f>IF(AND(ISNUMBER(J48),ISNUMBER(J49)),CN49*'Sector weights'!AI36,"")</f>
        <v>1.0055207959426046E-3</v>
      </c>
      <c r="DQ49" s="45">
        <f>IF(AND(ISNUMBER(K48),ISNUMBER(K49)),CO49*'Sector weights'!AJ36,"")</f>
        <v>3.1652407466771213E-3</v>
      </c>
      <c r="DR49" s="45">
        <f>IF(AND(ISNUMBER(L48),ISNUMBER(L49)),CP49*'Sector weights'!AK36,"")</f>
        <v>8.0844596921248737E-4</v>
      </c>
      <c r="DS49" s="45">
        <f>IF(AND(ISNUMBER(M48),ISNUMBER(M49)),CQ49*'Sector weights'!AL36,"")</f>
        <v>1.7087714093096081E-3</v>
      </c>
      <c r="DT49" s="45">
        <f>IF(AND(ISNUMBER(N48),ISNUMBER(N49)),CR49*'Sector weights'!AM36,"")</f>
        <v>1.4183661952097105E-3</v>
      </c>
      <c r="DU49" s="45">
        <f>IF(AND(ISNUMBER(O48),ISNUMBER(O49)),CS49*'Sector weights'!AN36,"")</f>
        <v>6.392162791043314E-4</v>
      </c>
      <c r="DV49" s="45">
        <f>IF(AND(ISNUMBER(P48),ISNUMBER(P49)),CT49*'Sector weights'!AO36,"")</f>
        <v>7.7575210073215052E-3</v>
      </c>
      <c r="DW49" s="45">
        <f>IF(AND(ISNUMBER(Q48),ISNUMBER(Q49)),CU49*'Sector weights'!AP36,"")</f>
        <v>5.5963768002316432E-3</v>
      </c>
      <c r="DX49" s="45">
        <f>IF(AND(ISNUMBER(R48),ISNUMBER(R49)),CV49*'Sector weights'!AQ36,"")</f>
        <v>3.814432691690611E-3</v>
      </c>
      <c r="DY49" s="45">
        <f>IF(AND(ISNUMBER(S48),ISNUMBER(S49)),CW49*'Sector weights'!AR36,"")</f>
        <v>8.8671193799401242E-3</v>
      </c>
      <c r="DZ49" s="45">
        <f>IF(AND(ISNUMBER(T48),ISNUMBER(T49)),CX49*'Sector weights'!AS36,"")</f>
        <v>2.2165826183730528E-3</v>
      </c>
      <c r="EA49" s="45">
        <f>IF(AND(ISNUMBER(U48),ISNUMBER(U49)),CY49*'Sector weights'!AT36,"")</f>
        <v>7.5132787491548501E-3</v>
      </c>
      <c r="EB49" s="45">
        <f>IF(AND(ISNUMBER(V48),ISNUMBER(V49)),CZ49*'Sector weights'!AU36,"")</f>
        <v>8.6881642486838634E-3</v>
      </c>
      <c r="EC49" s="45">
        <f>IF(AND(ISNUMBER(W48),ISNUMBER(W49)),DA49*'Sector weights'!AV36,"")</f>
        <v>1.057907350674807E-2</v>
      </c>
      <c r="ED49" s="45">
        <f>IF(AND(ISNUMBER(X48),ISNUMBER(X49)),DB49*'Sector weights'!AW36,"")</f>
        <v>5.2640719762440486E-3</v>
      </c>
      <c r="EE49" s="45">
        <f>IF(AND(ISNUMBER(Y48),ISNUMBER(Y49)),DC49*'Sector weights'!AX36,"")</f>
        <v>5.4399747607786521E-3</v>
      </c>
      <c r="EF49" s="45" t="str">
        <f>IF(AND(ISNUMBER(Z48),ISNUMBER(Z49)),DD49*'Sector weights'!AY36,"")</f>
        <v/>
      </c>
      <c r="EG49" s="45" t="str">
        <f>IF(AND(ISNUMBER(AA48),ISNUMBER(AA49)),DE49*'Sector weights'!AZ36,"")</f>
        <v/>
      </c>
      <c r="EH49" s="46">
        <f t="shared" si="14"/>
        <v>0.20535333104364645</v>
      </c>
      <c r="EI49" s="47">
        <f t="shared" si="15"/>
        <v>0.3671941646179111</v>
      </c>
      <c r="EK49" s="39">
        <f t="shared" si="6"/>
        <v>38260</v>
      </c>
      <c r="EL49" s="45">
        <f t="shared" si="26"/>
        <v>0.28422298783799449</v>
      </c>
      <c r="EM49" s="45">
        <f t="shared" si="26"/>
        <v>0.14606528290311294</v>
      </c>
      <c r="EN49" s="45">
        <f t="shared" si="26"/>
        <v>0.10190017853718626</v>
      </c>
      <c r="EO49" s="45">
        <f t="shared" si="26"/>
        <v>5.1338785952069234E-2</v>
      </c>
      <c r="EP49" s="45">
        <f t="shared" si="26"/>
        <v>5.8252395042583697E-3</v>
      </c>
      <c r="EQ49" s="45">
        <f t="shared" si="26"/>
        <v>2.9791103174083202E-2</v>
      </c>
      <c r="ER49" s="45">
        <f t="shared" si="26"/>
        <v>1.8153967954860913E-2</v>
      </c>
      <c r="ES49" s="45">
        <f t="shared" si="26"/>
        <v>4.8965399822459565E-3</v>
      </c>
      <c r="ET49" s="45">
        <f t="shared" si="26"/>
        <v>1.5413632350596597E-2</v>
      </c>
      <c r="EU49" s="45">
        <f t="shared" si="26"/>
        <v>3.9368534471966162E-3</v>
      </c>
      <c r="EV49" s="45">
        <f t="shared" si="26"/>
        <v>8.3211282749848375E-3</v>
      </c>
      <c r="EW49" s="45">
        <f t="shared" si="26"/>
        <v>6.9069548957462323E-3</v>
      </c>
      <c r="EX49" s="45">
        <f t="shared" si="26"/>
        <v>3.1127631378351996E-3</v>
      </c>
      <c r="EY49" s="45">
        <f t="shared" si="26"/>
        <v>3.7776455672261275E-2</v>
      </c>
      <c r="EZ49" s="45">
        <f t="shared" si="26"/>
        <v>2.7252427665963558E-2</v>
      </c>
      <c r="FA49" s="45">
        <f t="shared" si="26"/>
        <v>1.8574973545863151E-2</v>
      </c>
      <c r="FB49" s="45">
        <f t="shared" si="21"/>
        <v>4.3179817609364603E-2</v>
      </c>
      <c r="FC49" s="45">
        <f t="shared" si="21"/>
        <v>1.0793993976664217E-2</v>
      </c>
      <c r="FD49" s="45">
        <f t="shared" si="21"/>
        <v>3.6587079990233778E-2</v>
      </c>
      <c r="FE49" s="45">
        <f t="shared" si="21"/>
        <v>4.2308367750982588E-2</v>
      </c>
      <c r="FF49" s="45">
        <f t="shared" si="21"/>
        <v>5.1516444622461764E-2</v>
      </c>
      <c r="FG49" s="45">
        <f t="shared" si="21"/>
        <v>2.5634217616490505E-2</v>
      </c>
      <c r="FH49" s="45">
        <f t="shared" si="21"/>
        <v>2.6490803597543897E-2</v>
      </c>
      <c r="FI49" s="45" t="str">
        <f t="shared" si="21"/>
        <v/>
      </c>
      <c r="FJ49" s="45" t="str">
        <f t="shared" si="27"/>
        <v/>
      </c>
      <c r="FK49" s="46">
        <f t="shared" si="17"/>
        <v>1.0000000000000002</v>
      </c>
      <c r="FL49" s="47">
        <f t="shared" si="18"/>
        <v>1.7881091227094172</v>
      </c>
    </row>
    <row r="50" spans="1:168" x14ac:dyDescent="0.2">
      <c r="A50" t="s">
        <v>734</v>
      </c>
      <c r="B50" s="11">
        <v>38352</v>
      </c>
      <c r="C50" s="2">
        <v>384.8</v>
      </c>
      <c r="D50" s="3">
        <v>38082</v>
      </c>
      <c r="E50" s="9">
        <v>15978.1</v>
      </c>
      <c r="F50" s="3">
        <v>90907</v>
      </c>
      <c r="G50" s="3">
        <v>3211</v>
      </c>
      <c r="H50" s="2">
        <v>17378</v>
      </c>
      <c r="I50" s="2">
        <v>215675.8</v>
      </c>
      <c r="J50" s="2">
        <v>1242402.2</v>
      </c>
      <c r="K50" s="2">
        <v>122337.9</v>
      </c>
      <c r="L50" s="9">
        <v>2309.6351</v>
      </c>
      <c r="M50" s="3">
        <v>69426</v>
      </c>
      <c r="N50" s="9">
        <v>589.89499999999998</v>
      </c>
      <c r="O50" s="2">
        <v>3593.6</v>
      </c>
      <c r="P50" s="2">
        <v>9701.6</v>
      </c>
      <c r="Q50" s="3">
        <v>57141</v>
      </c>
      <c r="R50" s="3">
        <v>67994</v>
      </c>
      <c r="S50" s="2">
        <v>16697.5</v>
      </c>
      <c r="T50" s="2">
        <v>14336.2</v>
      </c>
      <c r="U50" s="3">
        <v>133083</v>
      </c>
      <c r="V50" s="2">
        <v>16640.8</v>
      </c>
      <c r="W50" s="2">
        <v>24404.3</v>
      </c>
      <c r="X50" s="3">
        <v>265495.45228018053</v>
      </c>
      <c r="Y50" s="2">
        <v>45468.1</v>
      </c>
      <c r="Z50" s="3" t="e">
        <v>#N/A</v>
      </c>
      <c r="AA50" s="3" t="e">
        <v>#N/A</v>
      </c>
      <c r="AC50" s="43">
        <f t="shared" si="9"/>
        <v>38352</v>
      </c>
      <c r="AD50" s="45">
        <f t="shared" si="22"/>
        <v>1.3965744400527003</v>
      </c>
      <c r="AE50" s="45">
        <f t="shared" si="22"/>
        <v>0.58371411214706015</v>
      </c>
      <c r="AF50" s="45">
        <f t="shared" si="22"/>
        <v>1.4843372881786498</v>
      </c>
      <c r="AG50" s="45">
        <f t="shared" si="22"/>
        <v>3.5233963080637309</v>
      </c>
      <c r="AH50" s="45">
        <f t="shared" si="22"/>
        <v>2.3589416640102057</v>
      </c>
      <c r="AI50" s="45">
        <f t="shared" si="22"/>
        <v>6.0992734599181864</v>
      </c>
      <c r="AJ50" s="45">
        <f t="shared" si="22"/>
        <v>5.0889263200470936E-2</v>
      </c>
      <c r="AK50" s="45">
        <f t="shared" si="22"/>
        <v>2.5586115979187696</v>
      </c>
      <c r="AL50" s="45">
        <f t="shared" si="22"/>
        <v>7.9170522278452671</v>
      </c>
      <c r="AM50" s="45">
        <f t="shared" si="22"/>
        <v>4.9123021704560843</v>
      </c>
      <c r="AN50" s="45">
        <f t="shared" si="22"/>
        <v>4.3168602467206663</v>
      </c>
      <c r="AO50" s="45">
        <f t="shared" si="22"/>
        <v>-9.5606779557075079</v>
      </c>
      <c r="AP50" s="45">
        <f t="shared" si="22"/>
        <v>-3.5042023576166037</v>
      </c>
      <c r="AQ50" s="45">
        <f t="shared" si="22"/>
        <v>6.6789822084405426</v>
      </c>
      <c r="AR50" s="45">
        <f t="shared" si="22"/>
        <v>1.8029895419480191</v>
      </c>
      <c r="AS50" s="45">
        <f t="shared" si="22"/>
        <v>2.7829425725212742</v>
      </c>
      <c r="AT50" s="45">
        <f t="shared" si="19"/>
        <v>1.4262545026028528</v>
      </c>
      <c r="AU50" s="45">
        <f t="shared" si="19"/>
        <v>-7.2996618191928935</v>
      </c>
      <c r="AV50" s="45">
        <f t="shared" si="19"/>
        <v>3.0891978775320572</v>
      </c>
      <c r="AW50" s="45">
        <f t="shared" si="19"/>
        <v>14.401996438859065</v>
      </c>
      <c r="AX50" s="45">
        <f t="shared" si="19"/>
        <v>3.0826416608587204</v>
      </c>
      <c r="AY50" s="45">
        <f t="shared" si="19"/>
        <v>2.846522186587519</v>
      </c>
      <c r="AZ50" s="45">
        <f t="shared" si="19"/>
        <v>2.1929587974575337</v>
      </c>
      <c r="BA50" s="45" t="str">
        <f t="shared" si="19"/>
        <v/>
      </c>
      <c r="BB50" s="45" t="str">
        <f t="shared" si="23"/>
        <v/>
      </c>
      <c r="BC50" s="32"/>
      <c r="BD50" s="39">
        <f t="shared" si="2"/>
        <v>38352</v>
      </c>
      <c r="BE50" s="44">
        <f>IF(AND(ISNUMBER(C49),ISNUMBER(C50)),INDEX('Country weights'!$B$6:$FB$133,MATCH(Goods!$BD50,'Country weights'!$A$6:$A$133,0),MATCH(Goods!BE$1,'Country weights'!$B$3:$FB$3,0)),"")</f>
        <v>0.2330260211272856</v>
      </c>
      <c r="BF50" s="44">
        <f>IF(AND(ISNUMBER(D49),ISNUMBER(D50)),INDEX('Country weights'!$B$6:$FB$133,MATCH(Goods!$BD50,'Country weights'!$A$6:$A$133,0),MATCH(Goods!BF$1,'Country weights'!$B$3:$FB$3,0)),"")</f>
        <v>8.2222022007490611E-2</v>
      </c>
      <c r="BG50" s="44">
        <f>IF(AND(ISNUMBER(E49),ISNUMBER(E50)),INDEX('Country weights'!$B$6:$FB$133,MATCH(Goods!$BD50,'Country weights'!$A$6:$A$133,0),MATCH(Goods!BG$1,'Country weights'!$B$3:$FB$3,0)),"")</f>
        <v>6.9171046853862439E-2</v>
      </c>
      <c r="BH50" s="44">
        <f>IF(AND(ISNUMBER(F49),ISNUMBER(F50)),INDEX('Country weights'!$B$6:$FB$133,MATCH(Goods!$BD50,'Country weights'!$A$6:$A$133,0),MATCH(Goods!BH$1,'Country weights'!$B$3:$FB$3,0)),"")</f>
        <v>4.3419446619539517E-2</v>
      </c>
      <c r="BI50" s="44">
        <f>IF(AND(ISNUMBER(G49),ISNUMBER(G50)),INDEX('Country weights'!$B$6:$FB$133,MATCH(Goods!$BD50,'Country weights'!$A$6:$A$133,0),MATCH(Goods!BI$1,'Country weights'!$B$3:$FB$3,0)),"")</f>
        <v>3.7973032664501177E-3</v>
      </c>
      <c r="BJ50" s="44">
        <f>IF(AND(ISNUMBER(H49),ISNUMBER(H50)),INDEX('Country weights'!$B$6:$FB$133,MATCH(Goods!$BD50,'Country weights'!$A$6:$A$133,0),MATCH(Goods!BJ$1,'Country weights'!$B$3:$FB$3,0)),"")</f>
        <v>1.7390880473009785E-2</v>
      </c>
      <c r="BK50" s="44">
        <f>IF(AND(ISNUMBER(I49),ISNUMBER(I50)),INDEX('Country weights'!$B$6:$FB$133,MATCH(Goods!$BD50,'Country weights'!$A$6:$A$133,0),MATCH(Goods!BK$1,'Country weights'!$B$3:$FB$3,0)),"")</f>
        <v>1.367349726387997E-2</v>
      </c>
      <c r="BL50" s="44">
        <f>IF(AND(ISNUMBER(J49),ISNUMBER(J50)),INDEX('Country weights'!$B$6:$FB$133,MATCH(Goods!$BD50,'Country weights'!$A$6:$A$133,0),MATCH(Goods!BL$1,'Country weights'!$B$3:$FB$3,0)),"")</f>
        <v>3.7781677706619872E-3</v>
      </c>
      <c r="BM50" s="44">
        <f>IF(AND(ISNUMBER(K49),ISNUMBER(K50)),INDEX('Country weights'!$B$6:$FB$133,MATCH(Goods!$BD50,'Country weights'!$A$6:$A$133,0),MATCH(Goods!BM$1,'Country weights'!$B$3:$FB$3,0)),"")</f>
        <v>2.8382466406820701E-2</v>
      </c>
      <c r="BN50" s="44">
        <f>IF(AND(ISNUMBER(L49),ISNUMBER(L50)),INDEX('Country weights'!$B$6:$FB$133,MATCH(Goods!$BD50,'Country weights'!$A$6:$A$133,0),MATCH(Goods!BN$1,'Country weights'!$B$3:$FB$3,0)),"")</f>
        <v>2.1819768371321635E-3</v>
      </c>
      <c r="BO50" s="44">
        <f>IF(AND(ISNUMBER(M49),ISNUMBER(M50)),INDEX('Country weights'!$B$6:$FB$133,MATCH(Goods!$BD50,'Country weights'!$A$6:$A$133,0),MATCH(Goods!BO$1,'Country weights'!$B$3:$FB$3,0)),"")</f>
        <v>8.7472380365909309E-3</v>
      </c>
      <c r="BP50" s="44">
        <f>IF(AND(ISNUMBER(N49),ISNUMBER(N50)),INDEX('Country weights'!$B$6:$FB$133,MATCH(Goods!$BD50,'Country weights'!$A$6:$A$133,0),MATCH(Goods!BP$1,'Country weights'!$B$3:$FB$3,0)),"")</f>
        <v>8.4739274860026886E-3</v>
      </c>
      <c r="BQ50" s="44">
        <f>IF(AND(ISNUMBER(O49),ISNUMBER(O50)),INDEX('Country weights'!$B$6:$FB$133,MATCH(Goods!$BD50,'Country weights'!$A$6:$A$133,0),MATCH(Goods!BQ$1,'Country weights'!$B$3:$FB$3,0)),"")</f>
        <v>3.358660056274148E-3</v>
      </c>
      <c r="BR50" s="44">
        <f>IF(AND(ISNUMBER(P49),ISNUMBER(P50)),INDEX('Country weights'!$B$6:$FB$133,MATCH(Goods!$BD50,'Country weights'!$A$6:$A$133,0),MATCH(Goods!BR$1,'Country weights'!$B$3:$FB$3,0)),"")</f>
        <v>1.7240741723937209E-2</v>
      </c>
      <c r="BS50" s="44">
        <f>IF(AND(ISNUMBER(Q49),ISNUMBER(Q50)),INDEX('Country weights'!$B$6:$FB$133,MATCH(Goods!$BD50,'Country weights'!$A$6:$A$133,0),MATCH(Goods!BS$1,'Country weights'!$B$3:$FB$3,0)),"")</f>
        <v>1.2396915777896986E-2</v>
      </c>
      <c r="BT50" s="44">
        <f>IF(AND(ISNUMBER(R49),ISNUMBER(R50)),INDEX('Country weights'!$B$6:$FB$133,MATCH(Goods!$BD50,'Country weights'!$A$6:$A$133,0),MATCH(Goods!BT$1,'Country weights'!$B$3:$FB$3,0)),"")</f>
        <v>9.4101487316569227E-3</v>
      </c>
      <c r="BU50" s="44">
        <f>IF(AND(ISNUMBER(S49),ISNUMBER(S50)),INDEX('Country weights'!$B$6:$FB$133,MATCH(Goods!$BD50,'Country weights'!$A$6:$A$133,0),MATCH(Goods!BU$1,'Country weights'!$B$3:$FB$3,0)),"")</f>
        <v>2.2938974305919894E-2</v>
      </c>
      <c r="BV50" s="44">
        <f>IF(AND(ISNUMBER(T49),ISNUMBER(T50)),INDEX('Country weights'!$B$6:$FB$133,MATCH(Goods!$BD50,'Country weights'!$A$6:$A$133,0),MATCH(Goods!BV$1,'Country weights'!$B$3:$FB$3,0)),"")</f>
        <v>1.224451670473526E-2</v>
      </c>
      <c r="BW50" s="44">
        <f>IF(AND(ISNUMBER(U49),ISNUMBER(U50)),INDEX('Country weights'!$B$6:$FB$133,MATCH(Goods!$BD50,'Country weights'!$A$6:$A$133,0),MATCH(Goods!BW$1,'Country weights'!$B$3:$FB$3,0)),"")</f>
        <v>3.46731784783064E-2</v>
      </c>
      <c r="BX50" s="44">
        <f>IF(AND(ISNUMBER(V49),ISNUMBER(V50)),INDEX('Country weights'!$B$6:$FB$133,MATCH(Goods!$BD50,'Country weights'!$A$6:$A$133,0),MATCH(Goods!BX$1,'Country weights'!$B$3:$FB$3,0)),"")</f>
        <v>3.4392825934130025E-2</v>
      </c>
      <c r="BY50" s="44">
        <f>IF(AND(ISNUMBER(W49),ISNUMBER(W50)),INDEX('Country weights'!$B$6:$FB$133,MATCH(Goods!$BD50,'Country weights'!$A$6:$A$133,0),MATCH(Goods!BY$1,'Country weights'!$B$3:$FB$3,0)),"")</f>
        <v>2.7771448934741486E-2</v>
      </c>
      <c r="BZ50" s="44">
        <f>IF(AND(ISNUMBER(X49),ISNUMBER(X50)),INDEX('Country weights'!$B$6:$FB$133,MATCH(Goods!$BD50,'Country weights'!$A$6:$A$133,0),MATCH(Goods!BZ$1,'Country weights'!$B$3:$FB$3,0)),"")</f>
        <v>2.5551003970266561E-2</v>
      </c>
      <c r="CA50" s="44">
        <f>IF(AND(ISNUMBER(Y49),ISNUMBER(Y50)),INDEX('Country weights'!$B$6:$FB$133,MATCH(Goods!$BD50,'Country weights'!$A$6:$A$133,0),MATCH(Goods!CA$1,'Country weights'!$B$3:$FB$3,0)),"")</f>
        <v>1.8855150451607416E-2</v>
      </c>
      <c r="CB50" s="44" t="str">
        <f>IF(AND(ISNUMBER(Z49),ISNUMBER(Z50)),INDEX('Country weights'!$B$6:$FB$133,MATCH(Goods!$BD50,'Country weights'!$A$6:$A$133,0),MATCH(Goods!CB$1,'Country weights'!$B$3:$FB$3,0)),"")</f>
        <v/>
      </c>
      <c r="CC50" s="44" t="str">
        <f>IF(AND(ISNUMBER(AA49),ISNUMBER(AA50)),INDEX('Country weights'!$B$6:$FB$133,MATCH(Goods!$BD50,'Country weights'!$A$6:$A$133,0),MATCH(Goods!CC$1,'Country weights'!$B$3:$FB$3,0)),"")</f>
        <v/>
      </c>
      <c r="CD50" s="46">
        <f t="shared" si="11"/>
        <v>0.73309755921819886</v>
      </c>
      <c r="CF50" s="39">
        <f t="shared" si="3"/>
        <v>38352</v>
      </c>
      <c r="CG50" s="45">
        <f t="shared" si="24"/>
        <v>0.31786495289357231</v>
      </c>
      <c r="CH50" s="45">
        <f t="shared" si="24"/>
        <v>0.11215699871538937</v>
      </c>
      <c r="CI50" s="45">
        <f t="shared" si="24"/>
        <v>9.4354490727849225E-2</v>
      </c>
      <c r="CJ50" s="45">
        <f t="shared" si="24"/>
        <v>5.92273785031334E-2</v>
      </c>
      <c r="CK50" s="45">
        <f t="shared" si="24"/>
        <v>5.1798061781841102E-3</v>
      </c>
      <c r="CL50" s="45">
        <f t="shared" si="24"/>
        <v>2.3722464021781815E-2</v>
      </c>
      <c r="CM50" s="45">
        <f t="shared" si="24"/>
        <v>1.8651674789999125E-2</v>
      </c>
      <c r="CN50" s="45">
        <f t="shared" si="24"/>
        <v>5.1537039281526987E-3</v>
      </c>
      <c r="CO50" s="45">
        <f t="shared" si="24"/>
        <v>3.8715810808439693E-2</v>
      </c>
      <c r="CP50" s="45">
        <f t="shared" si="24"/>
        <v>2.9763798960933665E-3</v>
      </c>
      <c r="CQ50" s="45">
        <f t="shared" si="24"/>
        <v>1.1931888091292099E-2</v>
      </c>
      <c r="CR50" s="45">
        <f t="shared" si="24"/>
        <v>1.1559072021791458E-2</v>
      </c>
      <c r="CS50" s="45">
        <f t="shared" si="24"/>
        <v>4.5814639730296491E-3</v>
      </c>
      <c r="CT50" s="45">
        <f t="shared" si="24"/>
        <v>2.3517663518513615E-2</v>
      </c>
      <c r="CU50" s="45">
        <f t="shared" si="24"/>
        <v>1.691032199195629E-2</v>
      </c>
      <c r="CV50" s="45">
        <f t="shared" si="24"/>
        <v>1.2836147949656575E-2</v>
      </c>
      <c r="CW50" s="45">
        <f t="shared" si="20"/>
        <v>3.1290479715118447E-2</v>
      </c>
      <c r="CX50" s="45">
        <f t="shared" si="20"/>
        <v>1.6702438237269874E-2</v>
      </c>
      <c r="CY50" s="45">
        <f t="shared" si="20"/>
        <v>4.7296813421781277E-2</v>
      </c>
      <c r="CZ50" s="45">
        <f t="shared" si="20"/>
        <v>4.6914391545386881E-2</v>
      </c>
      <c r="DA50" s="45">
        <f t="shared" si="20"/>
        <v>3.7882337194462823E-2</v>
      </c>
      <c r="DB50" s="45">
        <f t="shared" si="20"/>
        <v>3.4853483890350222E-2</v>
      </c>
      <c r="DC50" s="45">
        <f t="shared" si="20"/>
        <v>2.5719837986795665E-2</v>
      </c>
      <c r="DD50" s="45" t="str">
        <f t="shared" si="20"/>
        <v/>
      </c>
      <c r="DE50" s="45" t="str">
        <f t="shared" si="25"/>
        <v/>
      </c>
      <c r="DF50" s="46">
        <f t="shared" si="13"/>
        <v>0.99999999999999989</v>
      </c>
      <c r="DG50" s="47">
        <f>SUMPRODUCT(AD50:BB50,CG50:DE50,'Sector weights'!B37:Z37)</f>
        <v>2.0066819167785721</v>
      </c>
      <c r="DI50" s="45">
        <f>IF(AND(ISNUMBER(C49),ISNUMBER(C50)),CG50*'Sector weights'!AB37,"")</f>
        <v>5.8489987210585091E-2</v>
      </c>
      <c r="DJ50" s="45">
        <f>IF(AND(ISNUMBER(D49),ISNUMBER(D50)),CH50*'Sector weights'!AC37,"")</f>
        <v>3.0077532588403233E-2</v>
      </c>
      <c r="DK50" s="45">
        <f>IF(AND(ISNUMBER(E49),ISNUMBER(E50)),CI50*'Sector weights'!AD37,"")</f>
        <v>2.0605746978474681E-2</v>
      </c>
      <c r="DL50" s="45">
        <f>IF(AND(ISNUMBER(F49),ISNUMBER(F50)),CJ50*'Sector weights'!AE37,"")</f>
        <v>1.0327160895076324E-2</v>
      </c>
      <c r="DM50" s="45">
        <f>IF(AND(ISNUMBER(G49),ISNUMBER(G50)),CK50*'Sector weights'!AF37,"")</f>
        <v>1.287563548412326E-3</v>
      </c>
      <c r="DN50" s="45">
        <f>IF(AND(ISNUMBER(H49),ISNUMBER(H50)),CL50*'Sector weights'!AG37,"")</f>
        <v>6.0266509215281729E-3</v>
      </c>
      <c r="DO50" s="45">
        <f>IF(AND(ISNUMBER(I49),ISNUMBER(I50)),CM50*'Sector weights'!AH37,"")</f>
        <v>3.8039242332757644E-3</v>
      </c>
      <c r="DP50" s="45">
        <f>IF(AND(ISNUMBER(J49),ISNUMBER(J50)),CN50*'Sector weights'!AI37,"")</f>
        <v>9.6272094638701457E-4</v>
      </c>
      <c r="DQ50" s="45">
        <f>IF(AND(ISNUMBER(K49),ISNUMBER(K50)),CO50*'Sector weights'!AJ37,"")</f>
        <v>3.2204627251748537E-3</v>
      </c>
      <c r="DR50" s="45">
        <f>IF(AND(ISNUMBER(L49),ISNUMBER(L50)),CP50*'Sector weights'!AK37,"")</f>
        <v>8.4296812055106136E-4</v>
      </c>
      <c r="DS50" s="45">
        <f>IF(AND(ISNUMBER(M49),ISNUMBER(M50)),CQ50*'Sector weights'!AL37,"")</f>
        <v>1.7534356438729632E-3</v>
      </c>
      <c r="DT50" s="45">
        <f>IF(AND(ISNUMBER(N49),ISNUMBER(N50)),CR50*'Sector weights'!AM37,"")</f>
        <v>1.5485690780003688E-3</v>
      </c>
      <c r="DU50" s="45">
        <f>IF(AND(ISNUMBER(O49),ISNUMBER(O50)),CS50*'Sector weights'!AN37,"")</f>
        <v>6.4430946126853099E-4</v>
      </c>
      <c r="DV50" s="45">
        <f>IF(AND(ISNUMBER(P49),ISNUMBER(P50)),CT50*'Sector weights'!AO37,"")</f>
        <v>7.4279202304031334E-3</v>
      </c>
      <c r="DW50" s="45">
        <f>IF(AND(ISNUMBER(Q49),ISNUMBER(Q50)),CU50*'Sector weights'!AP37,"")</f>
        <v>5.65298898827017E-3</v>
      </c>
      <c r="DX50" s="45">
        <f>IF(AND(ISNUMBER(R49),ISNUMBER(R50)),CV50*'Sector weights'!AQ37,"")</f>
        <v>3.7662652478627503E-3</v>
      </c>
      <c r="DY50" s="45">
        <f>IF(AND(ISNUMBER(S49),ISNUMBER(S50)),CW50*'Sector weights'!AR37,"")</f>
        <v>8.7818653652121971E-3</v>
      </c>
      <c r="DZ50" s="45">
        <f>IF(AND(ISNUMBER(T49),ISNUMBER(T50)),CX50*'Sector weights'!AS37,"")</f>
        <v>2.2846828975140706E-3</v>
      </c>
      <c r="EA50" s="45">
        <f>IF(AND(ISNUMBER(U49),ISNUMBER(U50)),CY50*'Sector weights'!AT37,"")</f>
        <v>7.6214623452933406E-3</v>
      </c>
      <c r="EB50" s="45">
        <f>IF(AND(ISNUMBER(V49),ISNUMBER(V50)),CZ50*'Sector weights'!AU37,"")</f>
        <v>9.1331557946473883E-3</v>
      </c>
      <c r="EC50" s="45">
        <f>IF(AND(ISNUMBER(W49),ISNUMBER(W50)),DA50*'Sector weights'!AV37,"")</f>
        <v>1.044993005275165E-2</v>
      </c>
      <c r="ED50" s="45">
        <f>IF(AND(ISNUMBER(X49),ISNUMBER(X50)),DB50*'Sector weights'!AW37,"")</f>
        <v>5.3542541213400397E-3</v>
      </c>
      <c r="EE50" s="45">
        <f>IF(AND(ISNUMBER(Y49),ISNUMBER(Y50)),DC50*'Sector weights'!AX37,"")</f>
        <v>5.1256457558533728E-3</v>
      </c>
      <c r="EF50" s="45" t="str">
        <f>IF(AND(ISNUMBER(Z49),ISNUMBER(Z50)),DD50*'Sector weights'!AY37,"")</f>
        <v/>
      </c>
      <c r="EG50" s="45" t="str">
        <f>IF(AND(ISNUMBER(AA49),ISNUMBER(AA50)),DE50*'Sector weights'!AZ37,"")</f>
        <v/>
      </c>
      <c r="EH50" s="46">
        <f t="shared" si="14"/>
        <v>0.20518920315015851</v>
      </c>
      <c r="EI50" s="47">
        <f t="shared" si="15"/>
        <v>0.508717703952005</v>
      </c>
      <c r="EK50" s="39">
        <f t="shared" si="6"/>
        <v>38352</v>
      </c>
      <c r="EL50" s="45">
        <f t="shared" si="26"/>
        <v>0.28505392249017031</v>
      </c>
      <c r="EM50" s="45">
        <f t="shared" si="26"/>
        <v>0.14658438225130363</v>
      </c>
      <c r="EN50" s="45">
        <f t="shared" si="26"/>
        <v>0.10042315415297602</v>
      </c>
      <c r="EO50" s="45">
        <f t="shared" si="26"/>
        <v>5.0329942982033291E-2</v>
      </c>
      <c r="EP50" s="45">
        <f t="shared" si="26"/>
        <v>6.275006329012742E-3</v>
      </c>
      <c r="EQ50" s="45">
        <f t="shared" si="26"/>
        <v>2.9371189268266901E-2</v>
      </c>
      <c r="ER50" s="45">
        <f t="shared" si="26"/>
        <v>1.8538617894490447E-2</v>
      </c>
      <c r="ES50" s="45">
        <f t="shared" si="26"/>
        <v>4.6918694142132344E-3</v>
      </c>
      <c r="ET50" s="45">
        <f t="shared" si="26"/>
        <v>1.5695088609599516E-2</v>
      </c>
      <c r="EU50" s="45">
        <f t="shared" si="26"/>
        <v>4.1082479370718791E-3</v>
      </c>
      <c r="EV50" s="45">
        <f t="shared" si="26"/>
        <v>8.5454576408184116E-3</v>
      </c>
      <c r="EW50" s="45">
        <f t="shared" si="26"/>
        <v>7.5470300299724739E-3</v>
      </c>
      <c r="EX50" s="45">
        <f t="shared" si="26"/>
        <v>3.1400748741980448E-3</v>
      </c>
      <c r="EY50" s="45">
        <f t="shared" si="26"/>
        <v>3.620034639428539E-2</v>
      </c>
      <c r="EZ50" s="45">
        <f t="shared" si="26"/>
        <v>2.7550128863911439E-2</v>
      </c>
      <c r="FA50" s="45">
        <f t="shared" si="26"/>
        <v>1.8355084916951394E-2</v>
      </c>
      <c r="FB50" s="45">
        <f t="shared" si="21"/>
        <v>4.2798866755116655E-2</v>
      </c>
      <c r="FC50" s="45">
        <f t="shared" si="21"/>
        <v>1.1134518105429397E-2</v>
      </c>
      <c r="FD50" s="45">
        <f t="shared" si="21"/>
        <v>3.7143583718271547E-2</v>
      </c>
      <c r="FE50" s="45">
        <f t="shared" si="21"/>
        <v>4.4510898499682254E-2</v>
      </c>
      <c r="FF50" s="45">
        <f t="shared" si="21"/>
        <v>5.092826470554758E-2</v>
      </c>
      <c r="FG50" s="45">
        <f t="shared" si="21"/>
        <v>2.6094229321714207E-2</v>
      </c>
      <c r="FH50" s="45">
        <f t="shared" si="21"/>
        <v>2.4980094844963156E-2</v>
      </c>
      <c r="FI50" s="45" t="str">
        <f t="shared" si="21"/>
        <v/>
      </c>
      <c r="FJ50" s="45" t="str">
        <f t="shared" si="27"/>
        <v/>
      </c>
      <c r="FK50" s="46">
        <f t="shared" si="17"/>
        <v>0.99999999999999989</v>
      </c>
      <c r="FL50" s="47">
        <f t="shared" si="18"/>
        <v>2.4792615602670018</v>
      </c>
    </row>
    <row r="51" spans="1:168" x14ac:dyDescent="0.2">
      <c r="A51" t="s">
        <v>735</v>
      </c>
      <c r="B51" s="11">
        <v>38442</v>
      </c>
      <c r="C51" s="2">
        <v>382.4</v>
      </c>
      <c r="D51" s="3">
        <v>38528</v>
      </c>
      <c r="E51" s="9">
        <v>15756.2</v>
      </c>
      <c r="F51" s="3">
        <v>92812</v>
      </c>
      <c r="G51" s="3">
        <v>3272</v>
      </c>
      <c r="H51" s="2">
        <v>18127</v>
      </c>
      <c r="I51" s="2">
        <v>215488.7</v>
      </c>
      <c r="J51" s="2">
        <v>1257534.5</v>
      </c>
      <c r="K51" s="2">
        <v>116288.6</v>
      </c>
      <c r="L51" s="9">
        <v>1925.8916999999999</v>
      </c>
      <c r="M51" s="3">
        <v>65244</v>
      </c>
      <c r="N51" s="9">
        <v>650.14200000000005</v>
      </c>
      <c r="O51" s="2">
        <v>4187.3</v>
      </c>
      <c r="P51" s="2">
        <v>9300.2999999999993</v>
      </c>
      <c r="Q51" s="3">
        <v>61877</v>
      </c>
      <c r="R51" s="3">
        <v>68523</v>
      </c>
      <c r="S51" s="2">
        <v>16997</v>
      </c>
      <c r="T51" s="2">
        <v>14096.1</v>
      </c>
      <c r="U51" s="3">
        <v>138591</v>
      </c>
      <c r="V51" s="2">
        <v>15855.4</v>
      </c>
      <c r="W51" s="2">
        <v>24105.4</v>
      </c>
      <c r="X51" s="3">
        <v>248374.83913815292</v>
      </c>
      <c r="Y51" s="2">
        <v>46344.800000000003</v>
      </c>
      <c r="Z51" s="3" t="e">
        <v>#N/A</v>
      </c>
      <c r="AA51" s="3" t="e">
        <v>#N/A</v>
      </c>
      <c r="AC51" s="43">
        <f t="shared" si="9"/>
        <v>38442</v>
      </c>
      <c r="AD51" s="45">
        <f t="shared" si="22"/>
        <v>-0.62370062370062929</v>
      </c>
      <c r="AE51" s="45">
        <f t="shared" si="22"/>
        <v>1.1711569770495256</v>
      </c>
      <c r="AF51" s="45">
        <f t="shared" si="22"/>
        <v>-1.3887758869953193</v>
      </c>
      <c r="AG51" s="45">
        <f t="shared" si="22"/>
        <v>2.0955481976085544</v>
      </c>
      <c r="AH51" s="45">
        <f t="shared" si="22"/>
        <v>1.8997197134849042</v>
      </c>
      <c r="AI51" s="45">
        <f t="shared" si="22"/>
        <v>4.3100471860973544</v>
      </c>
      <c r="AJ51" s="45">
        <f t="shared" si="22"/>
        <v>-8.6750576559802006E-2</v>
      </c>
      <c r="AK51" s="45">
        <f t="shared" si="22"/>
        <v>1.2179872186317775</v>
      </c>
      <c r="AL51" s="45">
        <f t="shared" si="22"/>
        <v>-4.9447472941745669</v>
      </c>
      <c r="AM51" s="45">
        <f t="shared" si="22"/>
        <v>-16.614892975951058</v>
      </c>
      <c r="AN51" s="45">
        <f t="shared" si="22"/>
        <v>-6.0236798893786192</v>
      </c>
      <c r="AO51" s="45">
        <f t="shared" si="22"/>
        <v>10.213173530882624</v>
      </c>
      <c r="AP51" s="45">
        <f t="shared" si="22"/>
        <v>16.521037399821914</v>
      </c>
      <c r="AQ51" s="45">
        <f t="shared" si="22"/>
        <v>-4.1364311041477748</v>
      </c>
      <c r="AR51" s="45">
        <f t="shared" si="22"/>
        <v>8.2882693687544862</v>
      </c>
      <c r="AS51" s="45">
        <f t="shared" si="22"/>
        <v>0.77800982439626409</v>
      </c>
      <c r="AT51" s="45">
        <f t="shared" si="19"/>
        <v>1.7936816888755702</v>
      </c>
      <c r="AU51" s="45">
        <f t="shared" si="19"/>
        <v>-1.6747813228052078</v>
      </c>
      <c r="AV51" s="45">
        <f t="shared" si="19"/>
        <v>4.1387705416920273</v>
      </c>
      <c r="AW51" s="45">
        <f t="shared" si="19"/>
        <v>-4.719725013220522</v>
      </c>
      <c r="AX51" s="45">
        <f t="shared" si="19"/>
        <v>-1.2247841568903794</v>
      </c>
      <c r="AY51" s="45">
        <f t="shared" si="19"/>
        <v>-6.4485523179357624</v>
      </c>
      <c r="AZ51" s="45">
        <f t="shared" si="19"/>
        <v>1.9281650211906864</v>
      </c>
      <c r="BA51" s="45" t="str">
        <f t="shared" si="19"/>
        <v/>
      </c>
      <c r="BB51" s="45" t="str">
        <f t="shared" si="23"/>
        <v/>
      </c>
      <c r="BC51" s="32"/>
      <c r="BD51" s="39">
        <f t="shared" si="2"/>
        <v>38442</v>
      </c>
      <c r="BE51" s="44">
        <f>IF(AND(ISNUMBER(C50),ISNUMBER(C51)),INDEX('Country weights'!$B$6:$FB$133,MATCH(Goods!$BD51,'Country weights'!$A$6:$A$133,0),MATCH(Goods!BE$1,'Country weights'!$B$3:$FB$3,0)),"")</f>
        <v>0.22809332833885554</v>
      </c>
      <c r="BF51" s="44">
        <f>IF(AND(ISNUMBER(D50),ISNUMBER(D51)),INDEX('Country weights'!$B$6:$FB$133,MATCH(Goods!$BD51,'Country weights'!$A$6:$A$133,0),MATCH(Goods!BF$1,'Country weights'!$B$3:$FB$3,0)),"")</f>
        <v>7.7883432874817846E-2</v>
      </c>
      <c r="BG51" s="44">
        <f>IF(AND(ISNUMBER(E50),ISNUMBER(E51)),INDEX('Country weights'!$B$6:$FB$133,MATCH(Goods!$BD51,'Country weights'!$A$6:$A$133,0),MATCH(Goods!BG$1,'Country weights'!$B$3:$FB$3,0)),"")</f>
        <v>6.7420529331232229E-2</v>
      </c>
      <c r="BH51" s="44">
        <f>IF(AND(ISNUMBER(F50),ISNUMBER(F51)),INDEX('Country weights'!$B$6:$FB$133,MATCH(Goods!$BD51,'Country weights'!$A$6:$A$133,0),MATCH(Goods!BH$1,'Country weights'!$B$3:$FB$3,0)),"")</f>
        <v>4.3139171494197909E-2</v>
      </c>
      <c r="BI51" s="44">
        <f>IF(AND(ISNUMBER(G50),ISNUMBER(G51)),INDEX('Country weights'!$B$6:$FB$133,MATCH(Goods!$BD51,'Country weights'!$A$6:$A$133,0),MATCH(Goods!BI$1,'Country weights'!$B$3:$FB$3,0)),"")</f>
        <v>3.7419522655842965E-3</v>
      </c>
      <c r="BJ51" s="44">
        <f>IF(AND(ISNUMBER(H50),ISNUMBER(H51)),INDEX('Country weights'!$B$6:$FB$133,MATCH(Goods!$BD51,'Country weights'!$A$6:$A$133,0),MATCH(Goods!BJ$1,'Country weights'!$B$3:$FB$3,0)),"")</f>
        <v>1.7284826792947891E-2</v>
      </c>
      <c r="BK51" s="44">
        <f>IF(AND(ISNUMBER(I50),ISNUMBER(I51)),INDEX('Country weights'!$B$6:$FB$133,MATCH(Goods!$BD51,'Country weights'!$A$6:$A$133,0),MATCH(Goods!BK$1,'Country weights'!$B$3:$FB$3,0)),"")</f>
        <v>1.4832870595611617E-2</v>
      </c>
      <c r="BL51" s="44">
        <f>IF(AND(ISNUMBER(J50),ISNUMBER(J51)),INDEX('Country weights'!$B$6:$FB$133,MATCH(Goods!$BD51,'Country weights'!$A$6:$A$133,0),MATCH(Goods!BL$1,'Country weights'!$B$3:$FB$3,0)),"")</f>
        <v>4.2879918762518156E-3</v>
      </c>
      <c r="BM51" s="44">
        <f>IF(AND(ISNUMBER(K50),ISNUMBER(K51)),INDEX('Country weights'!$B$6:$FB$133,MATCH(Goods!$BD51,'Country weights'!$A$6:$A$133,0),MATCH(Goods!BM$1,'Country weights'!$B$3:$FB$3,0)),"")</f>
        <v>2.7781085849030978E-2</v>
      </c>
      <c r="BN51" s="44">
        <f>IF(AND(ISNUMBER(L50),ISNUMBER(L51)),INDEX('Country weights'!$B$6:$FB$133,MATCH(Goods!$BD51,'Country weights'!$A$6:$A$133,0),MATCH(Goods!BN$1,'Country weights'!$B$3:$FB$3,0)),"")</f>
        <v>2.3158394037166279E-3</v>
      </c>
      <c r="BO51" s="44">
        <f>IF(AND(ISNUMBER(M50),ISNUMBER(M51)),INDEX('Country weights'!$B$6:$FB$133,MATCH(Goods!$BD51,'Country weights'!$A$6:$A$133,0),MATCH(Goods!BO$1,'Country weights'!$B$3:$FB$3,0)),"")</f>
        <v>9.1218786683164872E-3</v>
      </c>
      <c r="BP51" s="44">
        <f>IF(AND(ISNUMBER(N50),ISNUMBER(N51)),INDEX('Country weights'!$B$6:$FB$133,MATCH(Goods!$BD51,'Country weights'!$A$6:$A$133,0),MATCH(Goods!BP$1,'Country weights'!$B$3:$FB$3,0)),"")</f>
        <v>8.3319733611212903E-3</v>
      </c>
      <c r="BQ51" s="44">
        <f>IF(AND(ISNUMBER(O50),ISNUMBER(O51)),INDEX('Country weights'!$B$6:$FB$133,MATCH(Goods!$BD51,'Country weights'!$A$6:$A$133,0),MATCH(Goods!BQ$1,'Country weights'!$B$3:$FB$3,0)),"")</f>
        <v>3.8386621485853294E-3</v>
      </c>
      <c r="BR51" s="44">
        <f>IF(AND(ISNUMBER(P50),ISNUMBER(P51)),INDEX('Country weights'!$B$6:$FB$133,MATCH(Goods!$BD51,'Country weights'!$A$6:$A$133,0),MATCH(Goods!BR$1,'Country weights'!$B$3:$FB$3,0)),"")</f>
        <v>1.6683545886444398E-2</v>
      </c>
      <c r="BS51" s="44">
        <f>IF(AND(ISNUMBER(Q50),ISNUMBER(Q51)),INDEX('Country weights'!$B$6:$FB$133,MATCH(Goods!$BD51,'Country weights'!$A$6:$A$133,0),MATCH(Goods!BS$1,'Country weights'!$B$3:$FB$3,0)),"")</f>
        <v>1.2392898454147474E-2</v>
      </c>
      <c r="BT51" s="44">
        <f>IF(AND(ISNUMBER(R50),ISNUMBER(R51)),INDEX('Country weights'!$B$6:$FB$133,MATCH(Goods!$BD51,'Country weights'!$A$6:$A$133,0),MATCH(Goods!BT$1,'Country weights'!$B$3:$FB$3,0)),"")</f>
        <v>9.3604991489891227E-3</v>
      </c>
      <c r="BU51" s="44">
        <f>IF(AND(ISNUMBER(S50),ISNUMBER(S51)),INDEX('Country weights'!$B$6:$FB$133,MATCH(Goods!$BD51,'Country weights'!$A$6:$A$133,0),MATCH(Goods!BU$1,'Country weights'!$B$3:$FB$3,0)),"")</f>
        <v>2.2615085382388406E-2</v>
      </c>
      <c r="BV51" s="44">
        <f>IF(AND(ISNUMBER(T50),ISNUMBER(T51)),INDEX('Country weights'!$B$6:$FB$133,MATCH(Goods!$BD51,'Country weights'!$A$6:$A$133,0),MATCH(Goods!BV$1,'Country weights'!$B$3:$FB$3,0)),"")</f>
        <v>1.2270449028403853E-2</v>
      </c>
      <c r="BW51" s="44">
        <f>IF(AND(ISNUMBER(U50),ISNUMBER(U51)),INDEX('Country weights'!$B$6:$FB$133,MATCH(Goods!$BD51,'Country weights'!$A$6:$A$133,0),MATCH(Goods!BW$1,'Country weights'!$B$3:$FB$3,0)),"")</f>
        <v>3.3621414906641715E-2</v>
      </c>
      <c r="BX51" s="44">
        <f>IF(AND(ISNUMBER(V50),ISNUMBER(V51)),INDEX('Country weights'!$B$6:$FB$133,MATCH(Goods!$BD51,'Country weights'!$A$6:$A$133,0),MATCH(Goods!BX$1,'Country weights'!$B$3:$FB$3,0)),"")</f>
        <v>3.4891787821504219E-2</v>
      </c>
      <c r="BY51" s="44">
        <f>IF(AND(ISNUMBER(W50),ISNUMBER(W51)),INDEX('Country weights'!$B$6:$FB$133,MATCH(Goods!$BD51,'Country weights'!$A$6:$A$133,0),MATCH(Goods!BY$1,'Country weights'!$B$3:$FB$3,0)),"")</f>
        <v>2.7884187765165429E-2</v>
      </c>
      <c r="BZ51" s="44">
        <f>IF(AND(ISNUMBER(X50),ISNUMBER(X51)),INDEX('Country weights'!$B$6:$FB$133,MATCH(Goods!$BD51,'Country weights'!$A$6:$A$133,0),MATCH(Goods!BZ$1,'Country weights'!$B$3:$FB$3,0)),"")</f>
        <v>2.3942816456710772E-2</v>
      </c>
      <c r="CA51" s="44">
        <f>IF(AND(ISNUMBER(Y50),ISNUMBER(Y51)),INDEX('Country weights'!$B$6:$FB$133,MATCH(Goods!$BD51,'Country weights'!$A$6:$A$133,0),MATCH(Goods!CA$1,'Country weights'!$B$3:$FB$3,0)),"")</f>
        <v>2.1387247554962237E-2</v>
      </c>
      <c r="CB51" s="44" t="str">
        <f>IF(AND(ISNUMBER(Z50),ISNUMBER(Z51)),INDEX('Country weights'!$B$6:$FB$133,MATCH(Goods!$BD51,'Country weights'!$A$6:$A$133,0),MATCH(Goods!CB$1,'Country weights'!$B$3:$FB$3,0)),"")</f>
        <v/>
      </c>
      <c r="CC51" s="44" t="str">
        <f>IF(AND(ISNUMBER(AA50),ISNUMBER(AA51)),INDEX('Country weights'!$B$6:$FB$133,MATCH(Goods!$BD51,'Country weights'!$A$6:$A$133,0),MATCH(Goods!CC$1,'Country weights'!$B$3:$FB$3,0)),"")</f>
        <v/>
      </c>
      <c r="CD51" s="46">
        <f t="shared" si="11"/>
        <v>0.72312347540562771</v>
      </c>
      <c r="CF51" s="39">
        <f t="shared" si="3"/>
        <v>38442</v>
      </c>
      <c r="CG51" s="45">
        <f t="shared" si="24"/>
        <v>0.31542791251647478</v>
      </c>
      <c r="CH51" s="45">
        <f t="shared" si="24"/>
        <v>0.10770419648059419</v>
      </c>
      <c r="CI51" s="45">
        <f t="shared" si="24"/>
        <v>9.3235155024407781E-2</v>
      </c>
      <c r="CJ51" s="45">
        <f t="shared" si="24"/>
        <v>5.9656715569909403E-2</v>
      </c>
      <c r="CK51" s="45">
        <f t="shared" si="24"/>
        <v>5.1747072150925425E-3</v>
      </c>
      <c r="CL51" s="45">
        <f t="shared" si="24"/>
        <v>2.3903008795630881E-2</v>
      </c>
      <c r="CM51" s="45">
        <f t="shared" si="24"/>
        <v>2.0512223845714994E-2</v>
      </c>
      <c r="CN51" s="45">
        <f t="shared" si="24"/>
        <v>5.9298197639711756E-3</v>
      </c>
      <c r="CO51" s="45">
        <f t="shared" si="24"/>
        <v>3.8418177246213034E-2</v>
      </c>
      <c r="CP51" s="45">
        <f t="shared" si="24"/>
        <v>3.2025504391453821E-3</v>
      </c>
      <c r="CQ51" s="45">
        <f t="shared" si="24"/>
        <v>1.2614551979798022E-2</v>
      </c>
      <c r="CR51" s="45">
        <f t="shared" si="24"/>
        <v>1.1522200073020124E-2</v>
      </c>
      <c r="CS51" s="45">
        <f t="shared" si="24"/>
        <v>5.3084463153849019E-3</v>
      </c>
      <c r="CT51" s="45">
        <f t="shared" si="24"/>
        <v>2.3071503628181837E-2</v>
      </c>
      <c r="CU51" s="45">
        <f t="shared" si="24"/>
        <v>1.713801152313002E-2</v>
      </c>
      <c r="CV51" s="45">
        <f t="shared" si="24"/>
        <v>1.294453778276035E-2</v>
      </c>
      <c r="CW51" s="45">
        <f t="shared" si="20"/>
        <v>3.1274168453323599E-2</v>
      </c>
      <c r="CX51" s="45">
        <f t="shared" si="20"/>
        <v>1.6968677474508607E-2</v>
      </c>
      <c r="CY51" s="45">
        <f t="shared" si="20"/>
        <v>4.6494708096403832E-2</v>
      </c>
      <c r="CZ51" s="45">
        <f t="shared" si="20"/>
        <v>4.825149370504405E-2</v>
      </c>
      <c r="DA51" s="45">
        <f t="shared" si="20"/>
        <v>3.8560755823234913E-2</v>
      </c>
      <c r="DB51" s="45">
        <f t="shared" si="20"/>
        <v>3.3110274069418542E-2</v>
      </c>
      <c r="DC51" s="45">
        <f t="shared" si="20"/>
        <v>2.9576204178636725E-2</v>
      </c>
      <c r="DD51" s="45" t="str">
        <f t="shared" si="20"/>
        <v/>
      </c>
      <c r="DE51" s="45" t="str">
        <f t="shared" si="25"/>
        <v/>
      </c>
      <c r="DF51" s="46">
        <f t="shared" si="13"/>
        <v>0.99999999999999967</v>
      </c>
      <c r="DG51" s="47">
        <f>SUMPRODUCT(AD51:BB51,CG51:DE51,'Sector weights'!B38:Z38)</f>
        <v>-0.21258182166283721</v>
      </c>
      <c r="DI51" s="45">
        <f>IF(AND(ISNUMBER(C50),ISNUMBER(C51)),CG51*'Sector weights'!AB38,"")</f>
        <v>5.7521757611648509E-2</v>
      </c>
      <c r="DJ51" s="45">
        <f>IF(AND(ISNUMBER(D50),ISNUMBER(D51)),CH51*'Sector weights'!AC38,"")</f>
        <v>2.8631999625652615E-2</v>
      </c>
      <c r="DK51" s="45">
        <f>IF(AND(ISNUMBER(E50),ISNUMBER(E51)),CI51*'Sector weights'!AD38,"")</f>
        <v>2.0045813010093276E-2</v>
      </c>
      <c r="DL51" s="45">
        <f>IF(AND(ISNUMBER(F50),ISNUMBER(F51)),CJ51*'Sector weights'!AE38,"")</f>
        <v>1.0646192496159735E-2</v>
      </c>
      <c r="DM51" s="45">
        <f>IF(AND(ISNUMBER(G50),ISNUMBER(G51)),CK51*'Sector weights'!AF38,"")</f>
        <v>1.2715990562227103E-3</v>
      </c>
      <c r="DN51" s="45">
        <f>IF(AND(ISNUMBER(H50),ISNUMBER(H51)),CL51*'Sector weights'!AG38,"")</f>
        <v>6.1674880380465534E-3</v>
      </c>
      <c r="DO51" s="45">
        <f>IF(AND(ISNUMBER(I50),ISNUMBER(I51)),CM51*'Sector weights'!AH38,"")</f>
        <v>4.1044437452497336E-3</v>
      </c>
      <c r="DP51" s="45">
        <f>IF(AND(ISNUMBER(J50),ISNUMBER(J51)),CN51*'Sector weights'!AI38,"")</f>
        <v>1.0912214367048011E-3</v>
      </c>
      <c r="DQ51" s="45">
        <f>IF(AND(ISNUMBER(K50),ISNUMBER(K51)),CO51*'Sector weights'!AJ38,"")</f>
        <v>3.3208161812022922E-3</v>
      </c>
      <c r="DR51" s="45">
        <f>IF(AND(ISNUMBER(L50),ISNUMBER(L51)),CP51*'Sector weights'!AK38,"")</f>
        <v>8.7066708789964708E-4</v>
      </c>
      <c r="DS51" s="45">
        <f>IF(AND(ISNUMBER(M50),ISNUMBER(M51)),CQ51*'Sector weights'!AL38,"")</f>
        <v>1.919875057543904E-3</v>
      </c>
      <c r="DT51" s="45">
        <f>IF(AND(ISNUMBER(N50),ISNUMBER(N51)),CR51*'Sector weights'!AM38,"")</f>
        <v>1.4040520513965882E-3</v>
      </c>
      <c r="DU51" s="45">
        <f>IF(AND(ISNUMBER(O50),ISNUMBER(O51)),CS51*'Sector weights'!AN38,"")</f>
        <v>7.1212339355785541E-4</v>
      </c>
      <c r="DV51" s="45">
        <f>IF(AND(ISNUMBER(P50),ISNUMBER(P51)),CT51*'Sector weights'!AO38,"")</f>
        <v>7.5874231225269298E-3</v>
      </c>
      <c r="DW51" s="45">
        <f>IF(AND(ISNUMBER(Q50),ISNUMBER(Q51)),CU51*'Sector weights'!AP38,"")</f>
        <v>5.849539557756747E-3</v>
      </c>
      <c r="DX51" s="45">
        <f>IF(AND(ISNUMBER(R50),ISNUMBER(R51)),CV51*'Sector weights'!AQ38,"")</f>
        <v>3.9025717174180365E-3</v>
      </c>
      <c r="DY51" s="45">
        <f>IF(AND(ISNUMBER(S50),ISNUMBER(S51)),CW51*'Sector weights'!AR38,"")</f>
        <v>8.7717749265414143E-3</v>
      </c>
      <c r="DZ51" s="45">
        <f>IF(AND(ISNUMBER(T50),ISNUMBER(T51)),CX51*'Sector weights'!AS38,"")</f>
        <v>2.198868813504624E-3</v>
      </c>
      <c r="EA51" s="45">
        <f>IF(AND(ISNUMBER(U50),ISNUMBER(U51)),CY51*'Sector weights'!AT38,"")</f>
        <v>7.6561603943534661E-3</v>
      </c>
      <c r="EB51" s="45">
        <f>IF(AND(ISNUMBER(V50),ISNUMBER(V51)),CZ51*'Sector weights'!AU38,"")</f>
        <v>1.0084290212487027E-2</v>
      </c>
      <c r="EC51" s="45">
        <f>IF(AND(ISNUMBER(W50),ISNUMBER(W51)),DA51*'Sector weights'!AV38,"")</f>
        <v>1.0825854788405906E-2</v>
      </c>
      <c r="ED51" s="45">
        <f>IF(AND(ISNUMBER(X50),ISNUMBER(X51)),DB51*'Sector weights'!AW38,"")</f>
        <v>5.0029255849244779E-3</v>
      </c>
      <c r="EE51" s="45">
        <f>IF(AND(ISNUMBER(Y50),ISNUMBER(Y51)),DC51*'Sector weights'!AX38,"")</f>
        <v>5.6347931335920852E-3</v>
      </c>
      <c r="EF51" s="45" t="str">
        <f>IF(AND(ISNUMBER(Z50),ISNUMBER(Z51)),DD51*'Sector weights'!AY38,"")</f>
        <v/>
      </c>
      <c r="EG51" s="45" t="str">
        <f>IF(AND(ISNUMBER(AA50),ISNUMBER(AA51)),DE51*'Sector weights'!AZ38,"")</f>
        <v/>
      </c>
      <c r="EH51" s="46">
        <f t="shared" si="14"/>
        <v>0.20522225104288896</v>
      </c>
      <c r="EI51" s="47">
        <f t="shared" si="15"/>
        <v>-1.2627994799940721E-2</v>
      </c>
      <c r="EK51" s="39">
        <f t="shared" si="6"/>
        <v>38442</v>
      </c>
      <c r="EL51" s="45">
        <f t="shared" si="26"/>
        <v>0.28029006269708617</v>
      </c>
      <c r="EM51" s="45">
        <f t="shared" si="26"/>
        <v>0.1395170332658951</v>
      </c>
      <c r="EN51" s="45">
        <f t="shared" si="26"/>
        <v>9.7678555362419955E-2</v>
      </c>
      <c r="EO51" s="45">
        <f t="shared" si="26"/>
        <v>5.1876404444734459E-2</v>
      </c>
      <c r="EP51" s="45">
        <f t="shared" si="26"/>
        <v>6.196204601405339E-3</v>
      </c>
      <c r="EQ51" s="45">
        <f t="shared" si="26"/>
        <v>3.0052725797056104E-2</v>
      </c>
      <c r="ER51" s="45">
        <f t="shared" si="26"/>
        <v>1.9999993784260532E-2</v>
      </c>
      <c r="ES51" s="45">
        <f t="shared" si="26"/>
        <v>5.3172666762959786E-3</v>
      </c>
      <c r="ET51" s="45">
        <f t="shared" si="26"/>
        <v>1.6181560061478334E-2</v>
      </c>
      <c r="EU51" s="45">
        <f t="shared" si="26"/>
        <v>4.2425569521586052E-3</v>
      </c>
      <c r="EV51" s="45">
        <f t="shared" si="26"/>
        <v>9.3551018361194838E-3</v>
      </c>
      <c r="EW51" s="45">
        <f t="shared" si="26"/>
        <v>6.8416170481589659E-3</v>
      </c>
      <c r="EX51" s="45">
        <f t="shared" si="26"/>
        <v>3.4700106345146278E-3</v>
      </c>
      <c r="EY51" s="45">
        <f t="shared" si="26"/>
        <v>3.6971737148235699E-2</v>
      </c>
      <c r="EZ51" s="45">
        <f t="shared" si="26"/>
        <v>2.8503437263897199E-2</v>
      </c>
      <c r="FA51" s="45">
        <f t="shared" si="26"/>
        <v>1.9016318637896854E-2</v>
      </c>
      <c r="FB51" s="45">
        <f t="shared" si="21"/>
        <v>4.274280630860159E-2</v>
      </c>
      <c r="FC51" s="45">
        <f t="shared" si="21"/>
        <v>1.0714573114418703E-2</v>
      </c>
      <c r="FD51" s="45">
        <f t="shared" si="21"/>
        <v>3.7306677786871273E-2</v>
      </c>
      <c r="FE51" s="45">
        <f t="shared" si="21"/>
        <v>4.9138386121588405E-2</v>
      </c>
      <c r="FF51" s="45">
        <f t="shared" si="21"/>
        <v>5.2751856747460746E-2</v>
      </c>
      <c r="FG51" s="45">
        <f t="shared" si="21"/>
        <v>2.4378085512174442E-2</v>
      </c>
      <c r="FH51" s="45">
        <f t="shared" si="21"/>
        <v>2.7457028197271267E-2</v>
      </c>
      <c r="FI51" s="45" t="str">
        <f t="shared" si="21"/>
        <v/>
      </c>
      <c r="FJ51" s="45" t="str">
        <f t="shared" si="27"/>
        <v/>
      </c>
      <c r="FK51" s="46">
        <f t="shared" si="17"/>
        <v>0.99999999999999967</v>
      </c>
      <c r="FL51" s="47">
        <f t="shared" si="18"/>
        <v>-6.1533263258581099E-2</v>
      </c>
    </row>
    <row r="52" spans="1:168" x14ac:dyDescent="0.2">
      <c r="A52" t="s">
        <v>736</v>
      </c>
      <c r="B52" s="11">
        <v>38533</v>
      </c>
      <c r="C52" s="2">
        <v>385.7</v>
      </c>
      <c r="D52" s="3">
        <v>39331</v>
      </c>
      <c r="E52" s="9">
        <v>15348.6</v>
      </c>
      <c r="F52" s="3">
        <v>92195</v>
      </c>
      <c r="G52" s="3">
        <v>3361</v>
      </c>
      <c r="H52" s="2">
        <v>17908</v>
      </c>
      <c r="I52" s="2">
        <v>244556.6</v>
      </c>
      <c r="J52" s="2">
        <v>1292642.8</v>
      </c>
      <c r="K52" s="2">
        <v>129339.2</v>
      </c>
      <c r="L52" s="9">
        <v>1908.3643</v>
      </c>
      <c r="M52" s="3">
        <v>69746</v>
      </c>
      <c r="N52" s="9">
        <v>676.94399999999996</v>
      </c>
      <c r="O52" s="2">
        <v>4285.3999999999996</v>
      </c>
      <c r="P52" s="2">
        <v>9584.9</v>
      </c>
      <c r="Q52" s="3">
        <v>61995</v>
      </c>
      <c r="R52" s="3">
        <v>71843</v>
      </c>
      <c r="S52" s="2">
        <v>17311.2</v>
      </c>
      <c r="T52" s="2">
        <v>15484.2</v>
      </c>
      <c r="U52" s="3">
        <v>139300</v>
      </c>
      <c r="V52" s="2">
        <v>16662.2</v>
      </c>
      <c r="W52" s="2">
        <v>25081.5</v>
      </c>
      <c r="X52" s="3">
        <v>264379.25012210896</v>
      </c>
      <c r="Y52" s="2">
        <v>44291.199999999997</v>
      </c>
      <c r="Z52" s="3" t="e">
        <v>#N/A</v>
      </c>
      <c r="AA52" s="3" t="e">
        <v>#N/A</v>
      </c>
      <c r="AC52" s="43">
        <f t="shared" si="9"/>
        <v>38533</v>
      </c>
      <c r="AD52" s="45">
        <f t="shared" si="22"/>
        <v>0.86297071129708414</v>
      </c>
      <c r="AE52" s="45">
        <f t="shared" si="22"/>
        <v>2.0841985049833811</v>
      </c>
      <c r="AF52" s="45">
        <f t="shared" si="22"/>
        <v>-2.586918165547536</v>
      </c>
      <c r="AG52" s="45">
        <f t="shared" si="22"/>
        <v>-0.6647847261129991</v>
      </c>
      <c r="AH52" s="45">
        <f t="shared" si="22"/>
        <v>2.7200488997555006</v>
      </c>
      <c r="AI52" s="45">
        <f t="shared" si="22"/>
        <v>-1.2081425497876053</v>
      </c>
      <c r="AJ52" s="45">
        <f t="shared" si="22"/>
        <v>13.489292013919973</v>
      </c>
      <c r="AK52" s="45">
        <f t="shared" si="22"/>
        <v>2.791835929749853</v>
      </c>
      <c r="AL52" s="45">
        <f t="shared" si="22"/>
        <v>11.222596196015777</v>
      </c>
      <c r="AM52" s="45">
        <f t="shared" si="22"/>
        <v>-0.91009271185913398</v>
      </c>
      <c r="AN52" s="45">
        <f t="shared" si="22"/>
        <v>6.9002513641100993</v>
      </c>
      <c r="AO52" s="45">
        <f t="shared" si="22"/>
        <v>4.1224840111852235</v>
      </c>
      <c r="AP52" s="45">
        <f t="shared" si="22"/>
        <v>2.3427984620160824</v>
      </c>
      <c r="AQ52" s="45">
        <f t="shared" si="22"/>
        <v>3.0601163403331189</v>
      </c>
      <c r="AR52" s="45">
        <f t="shared" si="22"/>
        <v>0.19070090663735328</v>
      </c>
      <c r="AS52" s="45">
        <f t="shared" si="22"/>
        <v>4.8450885104271535</v>
      </c>
      <c r="AT52" s="45">
        <f t="shared" si="19"/>
        <v>1.8485615108548625</v>
      </c>
      <c r="AU52" s="45">
        <f t="shared" si="19"/>
        <v>9.8474046012726912</v>
      </c>
      <c r="AV52" s="45">
        <f t="shared" si="19"/>
        <v>0.51157723084471751</v>
      </c>
      <c r="AW52" s="45">
        <f t="shared" si="19"/>
        <v>5.0884872030980022</v>
      </c>
      <c r="AX52" s="45">
        <f t="shared" si="19"/>
        <v>4.0493001568113307</v>
      </c>
      <c r="AY52" s="45">
        <f t="shared" si="19"/>
        <v>6.4436522795507267</v>
      </c>
      <c r="AZ52" s="45">
        <f t="shared" si="19"/>
        <v>-4.4311335899604787</v>
      </c>
      <c r="BA52" s="45" t="str">
        <f t="shared" si="19"/>
        <v/>
      </c>
      <c r="BB52" s="45" t="str">
        <f t="shared" si="23"/>
        <v/>
      </c>
      <c r="BC52" s="32"/>
      <c r="BD52" s="39">
        <f t="shared" si="2"/>
        <v>38533</v>
      </c>
      <c r="BE52" s="44">
        <f>IF(AND(ISNUMBER(C51),ISNUMBER(C52)),INDEX('Country weights'!$B$6:$FB$133,MATCH(Goods!$BD52,'Country weights'!$A$6:$A$133,0),MATCH(Goods!BE$1,'Country weights'!$B$3:$FB$3,0)),"")</f>
        <v>0.22809332833885554</v>
      </c>
      <c r="BF52" s="44">
        <f>IF(AND(ISNUMBER(D51),ISNUMBER(D52)),INDEX('Country weights'!$B$6:$FB$133,MATCH(Goods!$BD52,'Country weights'!$A$6:$A$133,0),MATCH(Goods!BF$1,'Country weights'!$B$3:$FB$3,0)),"")</f>
        <v>7.7883432874817846E-2</v>
      </c>
      <c r="BG52" s="44">
        <f>IF(AND(ISNUMBER(E51),ISNUMBER(E52)),INDEX('Country weights'!$B$6:$FB$133,MATCH(Goods!$BD52,'Country weights'!$A$6:$A$133,0),MATCH(Goods!BG$1,'Country weights'!$B$3:$FB$3,0)),"")</f>
        <v>6.7420529331232229E-2</v>
      </c>
      <c r="BH52" s="44">
        <f>IF(AND(ISNUMBER(F51),ISNUMBER(F52)),INDEX('Country weights'!$B$6:$FB$133,MATCH(Goods!$BD52,'Country weights'!$A$6:$A$133,0),MATCH(Goods!BH$1,'Country weights'!$B$3:$FB$3,0)),"")</f>
        <v>4.3139171494197909E-2</v>
      </c>
      <c r="BI52" s="44">
        <f>IF(AND(ISNUMBER(G51),ISNUMBER(G52)),INDEX('Country weights'!$B$6:$FB$133,MATCH(Goods!$BD52,'Country weights'!$A$6:$A$133,0),MATCH(Goods!BI$1,'Country weights'!$B$3:$FB$3,0)),"")</f>
        <v>3.7419522655842965E-3</v>
      </c>
      <c r="BJ52" s="44">
        <f>IF(AND(ISNUMBER(H51),ISNUMBER(H52)),INDEX('Country weights'!$B$6:$FB$133,MATCH(Goods!$BD52,'Country weights'!$A$6:$A$133,0),MATCH(Goods!BJ$1,'Country weights'!$B$3:$FB$3,0)),"")</f>
        <v>1.7284826792947891E-2</v>
      </c>
      <c r="BK52" s="44">
        <f>IF(AND(ISNUMBER(I51),ISNUMBER(I52)),INDEX('Country weights'!$B$6:$FB$133,MATCH(Goods!$BD52,'Country weights'!$A$6:$A$133,0),MATCH(Goods!BK$1,'Country weights'!$B$3:$FB$3,0)),"")</f>
        <v>1.4832870595611617E-2</v>
      </c>
      <c r="BL52" s="44">
        <f>IF(AND(ISNUMBER(J51),ISNUMBER(J52)),INDEX('Country weights'!$B$6:$FB$133,MATCH(Goods!$BD52,'Country weights'!$A$6:$A$133,0),MATCH(Goods!BL$1,'Country weights'!$B$3:$FB$3,0)),"")</f>
        <v>4.2879918762518156E-3</v>
      </c>
      <c r="BM52" s="44">
        <f>IF(AND(ISNUMBER(K51),ISNUMBER(K52)),INDEX('Country weights'!$B$6:$FB$133,MATCH(Goods!$BD52,'Country weights'!$A$6:$A$133,0),MATCH(Goods!BM$1,'Country weights'!$B$3:$FB$3,0)),"")</f>
        <v>2.7781085849030978E-2</v>
      </c>
      <c r="BN52" s="44">
        <f>IF(AND(ISNUMBER(L51),ISNUMBER(L52)),INDEX('Country weights'!$B$6:$FB$133,MATCH(Goods!$BD52,'Country weights'!$A$6:$A$133,0),MATCH(Goods!BN$1,'Country weights'!$B$3:$FB$3,0)),"")</f>
        <v>2.3158394037166279E-3</v>
      </c>
      <c r="BO52" s="44">
        <f>IF(AND(ISNUMBER(M51),ISNUMBER(M52)),INDEX('Country weights'!$B$6:$FB$133,MATCH(Goods!$BD52,'Country weights'!$A$6:$A$133,0),MATCH(Goods!BO$1,'Country weights'!$B$3:$FB$3,0)),"")</f>
        <v>9.1218786683164872E-3</v>
      </c>
      <c r="BP52" s="44">
        <f>IF(AND(ISNUMBER(N51),ISNUMBER(N52)),INDEX('Country weights'!$B$6:$FB$133,MATCH(Goods!$BD52,'Country weights'!$A$6:$A$133,0),MATCH(Goods!BP$1,'Country weights'!$B$3:$FB$3,0)),"")</f>
        <v>8.3319733611212903E-3</v>
      </c>
      <c r="BQ52" s="44">
        <f>IF(AND(ISNUMBER(O51),ISNUMBER(O52)),INDEX('Country weights'!$B$6:$FB$133,MATCH(Goods!$BD52,'Country weights'!$A$6:$A$133,0),MATCH(Goods!BQ$1,'Country weights'!$B$3:$FB$3,0)),"")</f>
        <v>3.8386621485853294E-3</v>
      </c>
      <c r="BR52" s="44">
        <f>IF(AND(ISNUMBER(P51),ISNUMBER(P52)),INDEX('Country weights'!$B$6:$FB$133,MATCH(Goods!$BD52,'Country weights'!$A$6:$A$133,0),MATCH(Goods!BR$1,'Country weights'!$B$3:$FB$3,0)),"")</f>
        <v>1.6683545886444398E-2</v>
      </c>
      <c r="BS52" s="44">
        <f>IF(AND(ISNUMBER(Q51),ISNUMBER(Q52)),INDEX('Country weights'!$B$6:$FB$133,MATCH(Goods!$BD52,'Country weights'!$A$6:$A$133,0),MATCH(Goods!BS$1,'Country weights'!$B$3:$FB$3,0)),"")</f>
        <v>1.2392898454147474E-2</v>
      </c>
      <c r="BT52" s="44">
        <f>IF(AND(ISNUMBER(R51),ISNUMBER(R52)),INDEX('Country weights'!$B$6:$FB$133,MATCH(Goods!$BD52,'Country weights'!$A$6:$A$133,0),MATCH(Goods!BT$1,'Country weights'!$B$3:$FB$3,0)),"")</f>
        <v>9.3604991489891227E-3</v>
      </c>
      <c r="BU52" s="44">
        <f>IF(AND(ISNUMBER(S51),ISNUMBER(S52)),INDEX('Country weights'!$B$6:$FB$133,MATCH(Goods!$BD52,'Country weights'!$A$6:$A$133,0),MATCH(Goods!BU$1,'Country weights'!$B$3:$FB$3,0)),"")</f>
        <v>2.2615085382388406E-2</v>
      </c>
      <c r="BV52" s="44">
        <f>IF(AND(ISNUMBER(T51),ISNUMBER(T52)),INDEX('Country weights'!$B$6:$FB$133,MATCH(Goods!$BD52,'Country weights'!$A$6:$A$133,0),MATCH(Goods!BV$1,'Country weights'!$B$3:$FB$3,0)),"")</f>
        <v>1.2270449028403853E-2</v>
      </c>
      <c r="BW52" s="44">
        <f>IF(AND(ISNUMBER(U51),ISNUMBER(U52)),INDEX('Country weights'!$B$6:$FB$133,MATCH(Goods!$BD52,'Country weights'!$A$6:$A$133,0),MATCH(Goods!BW$1,'Country weights'!$B$3:$FB$3,0)),"")</f>
        <v>3.3621414906641715E-2</v>
      </c>
      <c r="BX52" s="44">
        <f>IF(AND(ISNUMBER(V51),ISNUMBER(V52)),INDEX('Country weights'!$B$6:$FB$133,MATCH(Goods!$BD52,'Country weights'!$A$6:$A$133,0),MATCH(Goods!BX$1,'Country weights'!$B$3:$FB$3,0)),"")</f>
        <v>3.4891787821504219E-2</v>
      </c>
      <c r="BY52" s="44">
        <f>IF(AND(ISNUMBER(W51),ISNUMBER(W52)),INDEX('Country weights'!$B$6:$FB$133,MATCH(Goods!$BD52,'Country weights'!$A$6:$A$133,0),MATCH(Goods!BY$1,'Country weights'!$B$3:$FB$3,0)),"")</f>
        <v>2.7884187765165429E-2</v>
      </c>
      <c r="BZ52" s="44">
        <f>IF(AND(ISNUMBER(X51),ISNUMBER(X52)),INDEX('Country weights'!$B$6:$FB$133,MATCH(Goods!$BD52,'Country weights'!$A$6:$A$133,0),MATCH(Goods!BZ$1,'Country weights'!$B$3:$FB$3,0)),"")</f>
        <v>2.3942816456710772E-2</v>
      </c>
      <c r="CA52" s="44">
        <f>IF(AND(ISNUMBER(Y51),ISNUMBER(Y52)),INDEX('Country weights'!$B$6:$FB$133,MATCH(Goods!$BD52,'Country weights'!$A$6:$A$133,0),MATCH(Goods!CA$1,'Country weights'!$B$3:$FB$3,0)),"")</f>
        <v>2.1387247554962237E-2</v>
      </c>
      <c r="CB52" s="44" t="str">
        <f>IF(AND(ISNUMBER(Z51),ISNUMBER(Z52)),INDEX('Country weights'!$B$6:$FB$133,MATCH(Goods!$BD52,'Country weights'!$A$6:$A$133,0),MATCH(Goods!CB$1,'Country weights'!$B$3:$FB$3,0)),"")</f>
        <v/>
      </c>
      <c r="CC52" s="44" t="str">
        <f>IF(AND(ISNUMBER(AA51),ISNUMBER(AA52)),INDEX('Country weights'!$B$6:$FB$133,MATCH(Goods!$BD52,'Country weights'!$A$6:$A$133,0),MATCH(Goods!CC$1,'Country weights'!$B$3:$FB$3,0)),"")</f>
        <v/>
      </c>
      <c r="CD52" s="46">
        <f t="shared" si="11"/>
        <v>0.72312347540562771</v>
      </c>
      <c r="CF52" s="39">
        <f t="shared" si="3"/>
        <v>38533</v>
      </c>
      <c r="CG52" s="45">
        <f t="shared" si="24"/>
        <v>0.31542791251647478</v>
      </c>
      <c r="CH52" s="45">
        <f t="shared" si="24"/>
        <v>0.10770419648059419</v>
      </c>
      <c r="CI52" s="45">
        <f t="shared" si="24"/>
        <v>9.3235155024407781E-2</v>
      </c>
      <c r="CJ52" s="45">
        <f t="shared" si="24"/>
        <v>5.9656715569909403E-2</v>
      </c>
      <c r="CK52" s="45">
        <f t="shared" si="24"/>
        <v>5.1747072150925425E-3</v>
      </c>
      <c r="CL52" s="45">
        <f t="shared" si="24"/>
        <v>2.3903008795630881E-2</v>
      </c>
      <c r="CM52" s="45">
        <f t="shared" si="24"/>
        <v>2.0512223845714994E-2</v>
      </c>
      <c r="CN52" s="45">
        <f t="shared" si="24"/>
        <v>5.9298197639711756E-3</v>
      </c>
      <c r="CO52" s="45">
        <f t="shared" si="24"/>
        <v>3.8418177246213034E-2</v>
      </c>
      <c r="CP52" s="45">
        <f t="shared" si="24"/>
        <v>3.2025504391453821E-3</v>
      </c>
      <c r="CQ52" s="45">
        <f t="shared" si="24"/>
        <v>1.2614551979798022E-2</v>
      </c>
      <c r="CR52" s="45">
        <f t="shared" si="24"/>
        <v>1.1522200073020124E-2</v>
      </c>
      <c r="CS52" s="45">
        <f t="shared" si="24"/>
        <v>5.3084463153849019E-3</v>
      </c>
      <c r="CT52" s="45">
        <f t="shared" si="24"/>
        <v>2.3071503628181837E-2</v>
      </c>
      <c r="CU52" s="45">
        <f t="shared" si="24"/>
        <v>1.713801152313002E-2</v>
      </c>
      <c r="CV52" s="45">
        <f t="shared" si="24"/>
        <v>1.294453778276035E-2</v>
      </c>
      <c r="CW52" s="45">
        <f t="shared" si="20"/>
        <v>3.1274168453323599E-2</v>
      </c>
      <c r="CX52" s="45">
        <f t="shared" si="20"/>
        <v>1.6968677474508607E-2</v>
      </c>
      <c r="CY52" s="45">
        <f t="shared" si="20"/>
        <v>4.6494708096403832E-2</v>
      </c>
      <c r="CZ52" s="45">
        <f t="shared" si="20"/>
        <v>4.825149370504405E-2</v>
      </c>
      <c r="DA52" s="45">
        <f t="shared" si="20"/>
        <v>3.8560755823234913E-2</v>
      </c>
      <c r="DB52" s="45">
        <f t="shared" si="20"/>
        <v>3.3110274069418542E-2</v>
      </c>
      <c r="DC52" s="45">
        <f t="shared" si="20"/>
        <v>2.9576204178636725E-2</v>
      </c>
      <c r="DD52" s="45" t="str">
        <f t="shared" si="20"/>
        <v/>
      </c>
      <c r="DE52" s="45" t="str">
        <f t="shared" si="25"/>
        <v/>
      </c>
      <c r="DF52" s="46">
        <f t="shared" si="13"/>
        <v>0.99999999999999967</v>
      </c>
      <c r="DG52" s="47">
        <f>SUMPRODUCT(AD52:BB52,CG52:DE52,'Sector weights'!B39:Z39)</f>
        <v>1.59925698386743</v>
      </c>
      <c r="DI52" s="45">
        <f>IF(AND(ISNUMBER(C51),ISNUMBER(C52)),CG52*'Sector weights'!AB39,"")</f>
        <v>5.6698145034455173E-2</v>
      </c>
      <c r="DJ52" s="45">
        <f>IF(AND(ISNUMBER(D51),ISNUMBER(D52)),CH52*'Sector weights'!AC39,"")</f>
        <v>2.9095077806555274E-2</v>
      </c>
      <c r="DK52" s="45">
        <f>IF(AND(ISNUMBER(E51),ISNUMBER(E52)),CI52*'Sector weights'!AD39,"")</f>
        <v>1.9902424000471118E-2</v>
      </c>
      <c r="DL52" s="45">
        <f>IF(AND(ISNUMBER(F51),ISNUMBER(F52)),CJ52*'Sector weights'!AE39,"")</f>
        <v>1.0518389289994321E-2</v>
      </c>
      <c r="DM52" s="45">
        <f>IF(AND(ISNUMBER(G51),ISNUMBER(G52)),CK52*'Sector weights'!AF39,"")</f>
        <v>1.2925904273442858E-3</v>
      </c>
      <c r="DN52" s="45">
        <f>IF(AND(ISNUMBER(H51),ISNUMBER(H52)),CL52*'Sector weights'!AG39,"")</f>
        <v>6.3104750872156499E-3</v>
      </c>
      <c r="DO52" s="45">
        <f>IF(AND(ISNUMBER(I51),ISNUMBER(I52)),CM52*'Sector weights'!AH39,"")</f>
        <v>3.7493705606032822E-3</v>
      </c>
      <c r="DP52" s="45">
        <f>IF(AND(ISNUMBER(J51),ISNUMBER(J52)),CN52*'Sector weights'!AI39,"")</f>
        <v>1.0712001101022552E-3</v>
      </c>
      <c r="DQ52" s="45">
        <f>IF(AND(ISNUMBER(K51),ISNUMBER(K52)),CO52*'Sector weights'!AJ39,"")</f>
        <v>3.2189053842753596E-3</v>
      </c>
      <c r="DR52" s="45">
        <f>IF(AND(ISNUMBER(L51),ISNUMBER(L52)),CP52*'Sector weights'!AK39,"")</f>
        <v>7.6451122237234433E-4</v>
      </c>
      <c r="DS52" s="45">
        <f>IF(AND(ISNUMBER(M51),ISNUMBER(M52)),CQ52*'Sector weights'!AL39,"")</f>
        <v>1.819733989059674E-3</v>
      </c>
      <c r="DT52" s="45">
        <f>IF(AND(ISNUMBER(N51),ISNUMBER(N52)),CR52*'Sector weights'!AM39,"")</f>
        <v>1.5620410489069147E-3</v>
      </c>
      <c r="DU52" s="45">
        <f>IF(AND(ISNUMBER(O51),ISNUMBER(O52)),CS52*'Sector weights'!AN39,"")</f>
        <v>7.75015245614181E-4</v>
      </c>
      <c r="DV52" s="45">
        <f>IF(AND(ISNUMBER(P51),ISNUMBER(P52)),CT52*'Sector weights'!AO39,"")</f>
        <v>7.339831674637305E-3</v>
      </c>
      <c r="DW52" s="45">
        <f>IF(AND(ISNUMBER(Q51),ISNUMBER(Q52)),CU52*'Sector weights'!AP39,"")</f>
        <v>6.1425792492815429E-3</v>
      </c>
      <c r="DX52" s="45">
        <f>IF(AND(ISNUMBER(R51),ISNUMBER(R52)),CV52*'Sector weights'!AQ39,"")</f>
        <v>3.8669394127129109E-3</v>
      </c>
      <c r="DY52" s="45">
        <f>IF(AND(ISNUMBER(S51),ISNUMBER(S52)),CW52*'Sector weights'!AR39,"")</f>
        <v>8.6617180986894391E-3</v>
      </c>
      <c r="DZ52" s="45">
        <f>IF(AND(ISNUMBER(T51),ISNUMBER(T52)),CX52*'Sector weights'!AS39,"")</f>
        <v>2.2087970116401573E-3</v>
      </c>
      <c r="EA52" s="45">
        <f>IF(AND(ISNUMBER(U51),ISNUMBER(U52)),CY52*'Sector weights'!AT39,"")</f>
        <v>7.7561882090120514E-3</v>
      </c>
      <c r="EB52" s="45">
        <f>IF(AND(ISNUMBER(V51),ISNUMBER(V52)),CZ52*'Sector weights'!AU39,"")</f>
        <v>9.798417662342249E-3</v>
      </c>
      <c r="EC52" s="45">
        <f>IF(AND(ISNUMBER(W51),ISNUMBER(W52)),DA52*'Sector weights'!AV39,"")</f>
        <v>1.0366602428608309E-2</v>
      </c>
      <c r="ED52" s="45">
        <f>IF(AND(ISNUMBER(X51),ISNUMBER(X52)),DB52*'Sector weights'!AW39,"")</f>
        <v>4.7858777473065439E-3</v>
      </c>
      <c r="EE52" s="45">
        <f>IF(AND(ISNUMBER(Y51),ISNUMBER(Y52)),DC52*'Sector weights'!AX39,"")</f>
        <v>5.4331949600194517E-3</v>
      </c>
      <c r="EF52" s="45" t="str">
        <f>IF(AND(ISNUMBER(Z51),ISNUMBER(Z52)),DD52*'Sector weights'!AY39,"")</f>
        <v/>
      </c>
      <c r="EG52" s="45" t="str">
        <f>IF(AND(ISNUMBER(AA51),ISNUMBER(AA52)),DE52*'Sector weights'!AZ39,"")</f>
        <v/>
      </c>
      <c r="EH52" s="46">
        <f t="shared" si="14"/>
        <v>0.20313802566121977</v>
      </c>
      <c r="EI52" s="47">
        <f t="shared" si="15"/>
        <v>0.33948804037873836</v>
      </c>
      <c r="EK52" s="39">
        <f t="shared" si="6"/>
        <v>38533</v>
      </c>
      <c r="EL52" s="45">
        <f t="shared" si="26"/>
        <v>0.27911143100806052</v>
      </c>
      <c r="EM52" s="45">
        <f t="shared" si="26"/>
        <v>0.14322812143049046</v>
      </c>
      <c r="EN52" s="45">
        <f t="shared" si="26"/>
        <v>9.7974881540214789E-2</v>
      </c>
      <c r="EO52" s="45">
        <f t="shared" si="26"/>
        <v>5.1779519150866413E-2</v>
      </c>
      <c r="EP52" s="45">
        <f t="shared" si="26"/>
        <v>6.3631140606829712E-3</v>
      </c>
      <c r="EQ52" s="45">
        <f t="shared" si="26"/>
        <v>3.1064962193439079E-2</v>
      </c>
      <c r="ER52" s="45">
        <f t="shared" si="26"/>
        <v>1.845725608683544E-2</v>
      </c>
      <c r="ES52" s="45">
        <f t="shared" si="26"/>
        <v>5.2732623870664777E-3</v>
      </c>
      <c r="ET52" s="45">
        <f t="shared" si="26"/>
        <v>1.5845902675275764E-2</v>
      </c>
      <c r="EU52" s="45">
        <f t="shared" si="26"/>
        <v>3.7635062164449004E-3</v>
      </c>
      <c r="EV52" s="45">
        <f t="shared" si="26"/>
        <v>8.9581159565590464E-3</v>
      </c>
      <c r="EW52" s="45">
        <f t="shared" si="26"/>
        <v>7.6895551378055819E-3</v>
      </c>
      <c r="EX52" s="45">
        <f t="shared" si="26"/>
        <v>3.8152150149706604E-3</v>
      </c>
      <c r="EY52" s="45">
        <f t="shared" si="26"/>
        <v>3.613223890872206E-2</v>
      </c>
      <c r="EZ52" s="45">
        <f t="shared" si="26"/>
        <v>3.0238451069351892E-2</v>
      </c>
      <c r="FA52" s="45">
        <f t="shared" si="26"/>
        <v>1.903601947555569E-2</v>
      </c>
      <c r="FB52" s="45">
        <f t="shared" si="21"/>
        <v>4.2639570166616084E-2</v>
      </c>
      <c r="FC52" s="45">
        <f t="shared" si="21"/>
        <v>1.0873380325768468E-2</v>
      </c>
      <c r="FD52" s="45">
        <f t="shared" si="21"/>
        <v>3.8181862720017334E-2</v>
      </c>
      <c r="FE52" s="45">
        <f t="shared" si="21"/>
        <v>4.8235270725154163E-2</v>
      </c>
      <c r="FF52" s="45">
        <f t="shared" si="21"/>
        <v>5.1032308672218002E-2</v>
      </c>
      <c r="FG52" s="45">
        <f t="shared" si="21"/>
        <v>2.3559733495136532E-2</v>
      </c>
      <c r="FH52" s="45">
        <f t="shared" si="21"/>
        <v>2.6746321582747763E-2</v>
      </c>
      <c r="FI52" s="45" t="str">
        <f t="shared" si="21"/>
        <v/>
      </c>
      <c r="FJ52" s="45" t="str">
        <f t="shared" si="27"/>
        <v/>
      </c>
      <c r="FK52" s="46">
        <f t="shared" si="17"/>
        <v>1.0000000000000002</v>
      </c>
      <c r="FL52" s="47">
        <f t="shared" si="18"/>
        <v>1.6712185681321634</v>
      </c>
    </row>
    <row r="53" spans="1:168" x14ac:dyDescent="0.2">
      <c r="A53" t="s">
        <v>737</v>
      </c>
      <c r="B53" s="11">
        <v>38625</v>
      </c>
      <c r="C53" s="2">
        <v>390.6</v>
      </c>
      <c r="D53" s="3">
        <v>38263</v>
      </c>
      <c r="E53" s="9">
        <v>15848.7</v>
      </c>
      <c r="F53" s="3">
        <v>95005</v>
      </c>
      <c r="G53" s="3">
        <v>3314</v>
      </c>
      <c r="H53" s="2">
        <v>18189</v>
      </c>
      <c r="I53" s="2">
        <v>246154.9</v>
      </c>
      <c r="J53" s="2">
        <v>1342949.1</v>
      </c>
      <c r="K53" s="2">
        <v>118801.4</v>
      </c>
      <c r="L53" s="9">
        <v>2178.2516000000001</v>
      </c>
      <c r="M53" s="3">
        <v>72372</v>
      </c>
      <c r="N53" s="9">
        <v>673.02099999999996</v>
      </c>
      <c r="O53" s="2">
        <v>4321.7</v>
      </c>
      <c r="P53" s="2">
        <v>10061.200000000001</v>
      </c>
      <c r="Q53" s="3">
        <v>63011</v>
      </c>
      <c r="R53" s="3">
        <v>72177</v>
      </c>
      <c r="S53" s="2">
        <v>17424.5</v>
      </c>
      <c r="T53" s="2">
        <v>16235.3</v>
      </c>
      <c r="U53" s="3">
        <v>147466</v>
      </c>
      <c r="V53" s="2">
        <v>16702.3</v>
      </c>
      <c r="W53" s="2">
        <v>25543.8</v>
      </c>
      <c r="X53" s="3">
        <v>272725.20165344945</v>
      </c>
      <c r="Y53" s="2">
        <v>47430.1</v>
      </c>
      <c r="Z53" s="3" t="e">
        <v>#N/A</v>
      </c>
      <c r="AA53" s="3" t="e">
        <v>#N/A</v>
      </c>
      <c r="AC53" s="43">
        <f t="shared" si="9"/>
        <v>38625</v>
      </c>
      <c r="AD53" s="45">
        <f t="shared" si="22"/>
        <v>1.2704174228675313</v>
      </c>
      <c r="AE53" s="45">
        <f t="shared" si="22"/>
        <v>-2.7154153212478715</v>
      </c>
      <c r="AF53" s="45">
        <f t="shared" si="22"/>
        <v>3.2582776279269865</v>
      </c>
      <c r="AG53" s="45">
        <f t="shared" si="22"/>
        <v>3.0478876294809831</v>
      </c>
      <c r="AH53" s="45">
        <f t="shared" si="22"/>
        <v>-1.398393335316872</v>
      </c>
      <c r="AI53" s="45">
        <f t="shared" si="22"/>
        <v>1.5691311145856535</v>
      </c>
      <c r="AJ53" s="45">
        <f t="shared" si="22"/>
        <v>0.65355013931334138</v>
      </c>
      <c r="AK53" s="45">
        <f t="shared" si="22"/>
        <v>3.8917402394536227</v>
      </c>
      <c r="AL53" s="45">
        <f t="shared" si="22"/>
        <v>-8.1474139317391785</v>
      </c>
      <c r="AM53" s="45">
        <f t="shared" si="22"/>
        <v>14.142336450121196</v>
      </c>
      <c r="AN53" s="45">
        <f t="shared" si="22"/>
        <v>3.7650904711381328</v>
      </c>
      <c r="AO53" s="45">
        <f t="shared" si="22"/>
        <v>-0.57951617859084426</v>
      </c>
      <c r="AP53" s="45">
        <f t="shared" si="22"/>
        <v>0.84706211788865282</v>
      </c>
      <c r="AQ53" s="45">
        <f t="shared" si="22"/>
        <v>4.9692745881543043</v>
      </c>
      <c r="AR53" s="45">
        <f t="shared" si="22"/>
        <v>1.6388418420840489</v>
      </c>
      <c r="AS53" s="45">
        <f t="shared" si="22"/>
        <v>0.46490263491223427</v>
      </c>
      <c r="AT53" s="45">
        <f t="shared" si="19"/>
        <v>0.65448957900087201</v>
      </c>
      <c r="AU53" s="45">
        <f t="shared" si="19"/>
        <v>4.850751088206029</v>
      </c>
      <c r="AV53" s="45">
        <f t="shared" si="19"/>
        <v>5.8621679827709938</v>
      </c>
      <c r="AW53" s="45">
        <f t="shared" si="19"/>
        <v>0.24066449808548551</v>
      </c>
      <c r="AX53" s="45">
        <f t="shared" si="19"/>
        <v>1.8431911966987569</v>
      </c>
      <c r="AY53" s="45">
        <f t="shared" si="19"/>
        <v>3.1568103500882572</v>
      </c>
      <c r="AZ53" s="45">
        <f t="shared" si="19"/>
        <v>7.0869608409797058</v>
      </c>
      <c r="BA53" s="45" t="str">
        <f t="shared" si="19"/>
        <v/>
      </c>
      <c r="BB53" s="45" t="str">
        <f t="shared" si="23"/>
        <v/>
      </c>
      <c r="BC53" s="32"/>
      <c r="BD53" s="39">
        <f t="shared" si="2"/>
        <v>38625</v>
      </c>
      <c r="BE53" s="44">
        <f>IF(AND(ISNUMBER(C52),ISNUMBER(C53)),INDEX('Country weights'!$B$6:$FB$133,MATCH(Goods!$BD53,'Country weights'!$A$6:$A$133,0),MATCH(Goods!BE$1,'Country weights'!$B$3:$FB$3,0)),"")</f>
        <v>0.22809332833885554</v>
      </c>
      <c r="BF53" s="44">
        <f>IF(AND(ISNUMBER(D52),ISNUMBER(D53)),INDEX('Country weights'!$B$6:$FB$133,MATCH(Goods!$BD53,'Country weights'!$A$6:$A$133,0),MATCH(Goods!BF$1,'Country weights'!$B$3:$FB$3,0)),"")</f>
        <v>7.7883432874817846E-2</v>
      </c>
      <c r="BG53" s="44">
        <f>IF(AND(ISNUMBER(E52),ISNUMBER(E53)),INDEX('Country weights'!$B$6:$FB$133,MATCH(Goods!$BD53,'Country weights'!$A$6:$A$133,0),MATCH(Goods!BG$1,'Country weights'!$B$3:$FB$3,0)),"")</f>
        <v>6.7420529331232229E-2</v>
      </c>
      <c r="BH53" s="44">
        <f>IF(AND(ISNUMBER(F52),ISNUMBER(F53)),INDEX('Country weights'!$B$6:$FB$133,MATCH(Goods!$BD53,'Country weights'!$A$6:$A$133,0),MATCH(Goods!BH$1,'Country weights'!$B$3:$FB$3,0)),"")</f>
        <v>4.3139171494197909E-2</v>
      </c>
      <c r="BI53" s="44">
        <f>IF(AND(ISNUMBER(G52),ISNUMBER(G53)),INDEX('Country weights'!$B$6:$FB$133,MATCH(Goods!$BD53,'Country weights'!$A$6:$A$133,0),MATCH(Goods!BI$1,'Country weights'!$B$3:$FB$3,0)),"")</f>
        <v>3.7419522655842965E-3</v>
      </c>
      <c r="BJ53" s="44">
        <f>IF(AND(ISNUMBER(H52),ISNUMBER(H53)),INDEX('Country weights'!$B$6:$FB$133,MATCH(Goods!$BD53,'Country weights'!$A$6:$A$133,0),MATCH(Goods!BJ$1,'Country weights'!$B$3:$FB$3,0)),"")</f>
        <v>1.7284826792947891E-2</v>
      </c>
      <c r="BK53" s="44">
        <f>IF(AND(ISNUMBER(I52),ISNUMBER(I53)),INDEX('Country weights'!$B$6:$FB$133,MATCH(Goods!$BD53,'Country weights'!$A$6:$A$133,0),MATCH(Goods!BK$1,'Country weights'!$B$3:$FB$3,0)),"")</f>
        <v>1.4832870595611617E-2</v>
      </c>
      <c r="BL53" s="44">
        <f>IF(AND(ISNUMBER(J52),ISNUMBER(J53)),INDEX('Country weights'!$B$6:$FB$133,MATCH(Goods!$BD53,'Country weights'!$A$6:$A$133,0),MATCH(Goods!BL$1,'Country weights'!$B$3:$FB$3,0)),"")</f>
        <v>4.2879918762518156E-3</v>
      </c>
      <c r="BM53" s="44">
        <f>IF(AND(ISNUMBER(K52),ISNUMBER(K53)),INDEX('Country weights'!$B$6:$FB$133,MATCH(Goods!$BD53,'Country weights'!$A$6:$A$133,0),MATCH(Goods!BM$1,'Country weights'!$B$3:$FB$3,0)),"")</f>
        <v>2.7781085849030978E-2</v>
      </c>
      <c r="BN53" s="44">
        <f>IF(AND(ISNUMBER(L52),ISNUMBER(L53)),INDEX('Country weights'!$B$6:$FB$133,MATCH(Goods!$BD53,'Country weights'!$A$6:$A$133,0),MATCH(Goods!BN$1,'Country weights'!$B$3:$FB$3,0)),"")</f>
        <v>2.3158394037166279E-3</v>
      </c>
      <c r="BO53" s="44">
        <f>IF(AND(ISNUMBER(M52),ISNUMBER(M53)),INDEX('Country weights'!$B$6:$FB$133,MATCH(Goods!$BD53,'Country weights'!$A$6:$A$133,0),MATCH(Goods!BO$1,'Country weights'!$B$3:$FB$3,0)),"")</f>
        <v>9.1218786683164872E-3</v>
      </c>
      <c r="BP53" s="44">
        <f>IF(AND(ISNUMBER(N52),ISNUMBER(N53)),INDEX('Country weights'!$B$6:$FB$133,MATCH(Goods!$BD53,'Country weights'!$A$6:$A$133,0),MATCH(Goods!BP$1,'Country weights'!$B$3:$FB$3,0)),"")</f>
        <v>8.3319733611212903E-3</v>
      </c>
      <c r="BQ53" s="44">
        <f>IF(AND(ISNUMBER(O52),ISNUMBER(O53)),INDEX('Country weights'!$B$6:$FB$133,MATCH(Goods!$BD53,'Country weights'!$A$6:$A$133,0),MATCH(Goods!BQ$1,'Country weights'!$B$3:$FB$3,0)),"")</f>
        <v>3.8386621485853294E-3</v>
      </c>
      <c r="BR53" s="44">
        <f>IF(AND(ISNUMBER(P52),ISNUMBER(P53)),INDEX('Country weights'!$B$6:$FB$133,MATCH(Goods!$BD53,'Country weights'!$A$6:$A$133,0),MATCH(Goods!BR$1,'Country weights'!$B$3:$FB$3,0)),"")</f>
        <v>1.6683545886444398E-2</v>
      </c>
      <c r="BS53" s="44">
        <f>IF(AND(ISNUMBER(Q52),ISNUMBER(Q53)),INDEX('Country weights'!$B$6:$FB$133,MATCH(Goods!$BD53,'Country weights'!$A$6:$A$133,0),MATCH(Goods!BS$1,'Country weights'!$B$3:$FB$3,0)),"")</f>
        <v>1.2392898454147474E-2</v>
      </c>
      <c r="BT53" s="44">
        <f>IF(AND(ISNUMBER(R52),ISNUMBER(R53)),INDEX('Country weights'!$B$6:$FB$133,MATCH(Goods!$BD53,'Country weights'!$A$6:$A$133,0),MATCH(Goods!BT$1,'Country weights'!$B$3:$FB$3,0)),"")</f>
        <v>9.3604991489891227E-3</v>
      </c>
      <c r="BU53" s="44">
        <f>IF(AND(ISNUMBER(S52),ISNUMBER(S53)),INDEX('Country weights'!$B$6:$FB$133,MATCH(Goods!$BD53,'Country weights'!$A$6:$A$133,0),MATCH(Goods!BU$1,'Country weights'!$B$3:$FB$3,0)),"")</f>
        <v>2.2615085382388406E-2</v>
      </c>
      <c r="BV53" s="44">
        <f>IF(AND(ISNUMBER(T52),ISNUMBER(T53)),INDEX('Country weights'!$B$6:$FB$133,MATCH(Goods!$BD53,'Country weights'!$A$6:$A$133,0),MATCH(Goods!BV$1,'Country weights'!$B$3:$FB$3,0)),"")</f>
        <v>1.2270449028403853E-2</v>
      </c>
      <c r="BW53" s="44">
        <f>IF(AND(ISNUMBER(U52),ISNUMBER(U53)),INDEX('Country weights'!$B$6:$FB$133,MATCH(Goods!$BD53,'Country weights'!$A$6:$A$133,0),MATCH(Goods!BW$1,'Country weights'!$B$3:$FB$3,0)),"")</f>
        <v>3.3621414906641715E-2</v>
      </c>
      <c r="BX53" s="44">
        <f>IF(AND(ISNUMBER(V52),ISNUMBER(V53)),INDEX('Country weights'!$B$6:$FB$133,MATCH(Goods!$BD53,'Country weights'!$A$6:$A$133,0),MATCH(Goods!BX$1,'Country weights'!$B$3:$FB$3,0)),"")</f>
        <v>3.4891787821504219E-2</v>
      </c>
      <c r="BY53" s="44">
        <f>IF(AND(ISNUMBER(W52),ISNUMBER(W53)),INDEX('Country weights'!$B$6:$FB$133,MATCH(Goods!$BD53,'Country weights'!$A$6:$A$133,0),MATCH(Goods!BY$1,'Country weights'!$B$3:$FB$3,0)),"")</f>
        <v>2.7884187765165429E-2</v>
      </c>
      <c r="BZ53" s="44">
        <f>IF(AND(ISNUMBER(X52),ISNUMBER(X53)),INDEX('Country weights'!$B$6:$FB$133,MATCH(Goods!$BD53,'Country weights'!$A$6:$A$133,0),MATCH(Goods!BZ$1,'Country weights'!$B$3:$FB$3,0)),"")</f>
        <v>2.3942816456710772E-2</v>
      </c>
      <c r="CA53" s="44">
        <f>IF(AND(ISNUMBER(Y52),ISNUMBER(Y53)),INDEX('Country weights'!$B$6:$FB$133,MATCH(Goods!$BD53,'Country weights'!$A$6:$A$133,0),MATCH(Goods!CA$1,'Country weights'!$B$3:$FB$3,0)),"")</f>
        <v>2.1387247554962237E-2</v>
      </c>
      <c r="CB53" s="44" t="str">
        <f>IF(AND(ISNUMBER(Z52),ISNUMBER(Z53)),INDEX('Country weights'!$B$6:$FB$133,MATCH(Goods!$BD53,'Country weights'!$A$6:$A$133,0),MATCH(Goods!CB$1,'Country weights'!$B$3:$FB$3,0)),"")</f>
        <v/>
      </c>
      <c r="CC53" s="44" t="str">
        <f>IF(AND(ISNUMBER(AA52),ISNUMBER(AA53)),INDEX('Country weights'!$B$6:$FB$133,MATCH(Goods!$BD53,'Country weights'!$A$6:$A$133,0),MATCH(Goods!CC$1,'Country weights'!$B$3:$FB$3,0)),"")</f>
        <v/>
      </c>
      <c r="CD53" s="46">
        <f t="shared" si="11"/>
        <v>0.72312347540562771</v>
      </c>
      <c r="CF53" s="39">
        <f t="shared" si="3"/>
        <v>38625</v>
      </c>
      <c r="CG53" s="45">
        <f t="shared" si="24"/>
        <v>0.31542791251647478</v>
      </c>
      <c r="CH53" s="45">
        <f t="shared" si="24"/>
        <v>0.10770419648059419</v>
      </c>
      <c r="CI53" s="45">
        <f t="shared" si="24"/>
        <v>9.3235155024407781E-2</v>
      </c>
      <c r="CJ53" s="45">
        <f t="shared" si="24"/>
        <v>5.9656715569909403E-2</v>
      </c>
      <c r="CK53" s="45">
        <f t="shared" si="24"/>
        <v>5.1747072150925425E-3</v>
      </c>
      <c r="CL53" s="45">
        <f t="shared" si="24"/>
        <v>2.3903008795630881E-2</v>
      </c>
      <c r="CM53" s="45">
        <f t="shared" si="24"/>
        <v>2.0512223845714994E-2</v>
      </c>
      <c r="CN53" s="45">
        <f t="shared" si="24"/>
        <v>5.9298197639711756E-3</v>
      </c>
      <c r="CO53" s="45">
        <f t="shared" si="24"/>
        <v>3.8418177246213034E-2</v>
      </c>
      <c r="CP53" s="45">
        <f t="shared" si="24"/>
        <v>3.2025504391453821E-3</v>
      </c>
      <c r="CQ53" s="45">
        <f t="shared" si="24"/>
        <v>1.2614551979798022E-2</v>
      </c>
      <c r="CR53" s="45">
        <f t="shared" si="24"/>
        <v>1.1522200073020124E-2</v>
      </c>
      <c r="CS53" s="45">
        <f t="shared" si="24"/>
        <v>5.3084463153849019E-3</v>
      </c>
      <c r="CT53" s="45">
        <f t="shared" si="24"/>
        <v>2.3071503628181837E-2</v>
      </c>
      <c r="CU53" s="45">
        <f t="shared" si="24"/>
        <v>1.713801152313002E-2</v>
      </c>
      <c r="CV53" s="45">
        <f t="shared" si="24"/>
        <v>1.294453778276035E-2</v>
      </c>
      <c r="CW53" s="45">
        <f t="shared" si="20"/>
        <v>3.1274168453323599E-2</v>
      </c>
      <c r="CX53" s="45">
        <f t="shared" si="20"/>
        <v>1.6968677474508607E-2</v>
      </c>
      <c r="CY53" s="45">
        <f t="shared" si="20"/>
        <v>4.6494708096403832E-2</v>
      </c>
      <c r="CZ53" s="45">
        <f t="shared" si="20"/>
        <v>4.825149370504405E-2</v>
      </c>
      <c r="DA53" s="45">
        <f t="shared" si="20"/>
        <v>3.8560755823234913E-2</v>
      </c>
      <c r="DB53" s="45">
        <f t="shared" si="20"/>
        <v>3.3110274069418542E-2</v>
      </c>
      <c r="DC53" s="45">
        <f t="shared" si="20"/>
        <v>2.9576204178636725E-2</v>
      </c>
      <c r="DD53" s="45" t="str">
        <f t="shared" si="20"/>
        <v/>
      </c>
      <c r="DE53" s="45" t="str">
        <f t="shared" si="25"/>
        <v/>
      </c>
      <c r="DF53" s="46">
        <f t="shared" si="13"/>
        <v>0.99999999999999967</v>
      </c>
      <c r="DG53" s="47">
        <f>SUMPRODUCT(AD53:BB53,CG53:DE53,'Sector weights'!B40:Z40)</f>
        <v>1.0869519750563059</v>
      </c>
      <c r="DI53" s="45">
        <f>IF(AND(ISNUMBER(C52),ISNUMBER(C53)),CG53*'Sector weights'!AB40,"")</f>
        <v>5.6436677579257008E-2</v>
      </c>
      <c r="DJ53" s="45">
        <f>IF(AND(ISNUMBER(D52),ISNUMBER(D53)),CH53*'Sector weights'!AC40,"")</f>
        <v>2.8529860936006533E-2</v>
      </c>
      <c r="DK53" s="45">
        <f>IF(AND(ISNUMBER(E52),ISNUMBER(E53)),CI53*'Sector weights'!AD40,"")</f>
        <v>1.9009697277824533E-2</v>
      </c>
      <c r="DL53" s="45">
        <f>IF(AND(ISNUMBER(F52),ISNUMBER(F53)),CJ53*'Sector weights'!AE40,"")</f>
        <v>1.0525828981679098E-2</v>
      </c>
      <c r="DM53" s="45">
        <f>IF(AND(ISNUMBER(G52),ISNUMBER(G53)),CK53*'Sector weights'!AF40,"")</f>
        <v>1.2862143876590766E-3</v>
      </c>
      <c r="DN53" s="45">
        <f>IF(AND(ISNUMBER(H52),ISNUMBER(H53)),CL53*'Sector weights'!AG40,"")</f>
        <v>6.0657665761475691E-3</v>
      </c>
      <c r="DO53" s="45">
        <f>IF(AND(ISNUMBER(I52),ISNUMBER(I53)),CM53*'Sector weights'!AH40,"")</f>
        <v>3.9554337321676533E-3</v>
      </c>
      <c r="DP53" s="45">
        <f>IF(AND(ISNUMBER(J52),ISNUMBER(J53)),CN53*'Sector weights'!AI40,"")</f>
        <v>1.0577419093275677E-3</v>
      </c>
      <c r="DQ53" s="45">
        <f>IF(AND(ISNUMBER(K52),ISNUMBER(K53)),CO53*'Sector weights'!AJ40,"")</f>
        <v>3.4504472579613087E-3</v>
      </c>
      <c r="DR53" s="45">
        <f>IF(AND(ISNUMBER(L52),ISNUMBER(L53)),CP53*'Sector weights'!AK40,"")</f>
        <v>7.0693613752149172E-4</v>
      </c>
      <c r="DS53" s="45">
        <f>IF(AND(ISNUMBER(M52),ISNUMBER(M53)),CQ53*'Sector weights'!AL40,"")</f>
        <v>1.821105980454157E-3</v>
      </c>
      <c r="DT53" s="45">
        <f>IF(AND(ISNUMBER(N52),ISNUMBER(N53)),CR53*'Sector weights'!AM40,"")</f>
        <v>1.5276119381571471E-3</v>
      </c>
      <c r="DU53" s="45">
        <f>IF(AND(ISNUMBER(O52),ISNUMBER(O53)),CS53*'Sector weights'!AN40,"")</f>
        <v>7.6923234528158599E-4</v>
      </c>
      <c r="DV53" s="45">
        <f>IF(AND(ISNUMBER(P52),ISNUMBER(P53)),CT53*'Sector weights'!AO40,"")</f>
        <v>7.3287616864108193E-3</v>
      </c>
      <c r="DW53" s="45">
        <f>IF(AND(ISNUMBER(Q52),ISNUMBER(Q53)),CU53*'Sector weights'!AP40,"")</f>
        <v>5.8653393122402369E-3</v>
      </c>
      <c r="DX53" s="45">
        <f>IF(AND(ISNUMBER(R52),ISNUMBER(R53)),CV53*'Sector weights'!AQ40,"")</f>
        <v>3.9684327158347032E-3</v>
      </c>
      <c r="DY53" s="45">
        <f>IF(AND(ISNUMBER(S52),ISNUMBER(S53)),CW53*'Sector weights'!AR40,"")</f>
        <v>8.3473261699609069E-3</v>
      </c>
      <c r="DZ53" s="45">
        <f>IF(AND(ISNUMBER(T52),ISNUMBER(T53)),CX53*'Sector weights'!AS40,"")</f>
        <v>2.2384713586816071E-3</v>
      </c>
      <c r="EA53" s="45">
        <f>IF(AND(ISNUMBER(U52),ISNUMBER(U53)),CY53*'Sector weights'!AT40,"")</f>
        <v>7.4038359879067071E-3</v>
      </c>
      <c r="EB53" s="45">
        <f>IF(AND(ISNUMBER(V52),ISNUMBER(V53)),CZ53*'Sector weights'!AU40,"")</f>
        <v>9.7805400188340011E-3</v>
      </c>
      <c r="EC53" s="45">
        <f>IF(AND(ISNUMBER(W52),ISNUMBER(W53)),DA53*'Sector weights'!AV40,"")</f>
        <v>1.0652509719264234E-2</v>
      </c>
      <c r="ED53" s="45">
        <f>IF(AND(ISNUMBER(X52),ISNUMBER(X53)),DB53*'Sector weights'!AW40,"")</f>
        <v>4.9996896238258103E-3</v>
      </c>
      <c r="EE53" s="45">
        <f>IF(AND(ISNUMBER(Y52),ISNUMBER(Y53)),DC53*'Sector weights'!AX40,"")</f>
        <v>5.028125904959148E-3</v>
      </c>
      <c r="EF53" s="45" t="str">
        <f>IF(AND(ISNUMBER(Z52),ISNUMBER(Z53)),DD53*'Sector weights'!AY40,"")</f>
        <v/>
      </c>
      <c r="EG53" s="45" t="str">
        <f>IF(AND(ISNUMBER(AA52),ISNUMBER(AA53)),DE53*'Sector weights'!AZ40,"")</f>
        <v/>
      </c>
      <c r="EH53" s="46">
        <f t="shared" si="14"/>
        <v>0.20075558753736283</v>
      </c>
      <c r="EI53" s="47">
        <f t="shared" si="15"/>
        <v>0.27218306731254333</v>
      </c>
      <c r="EK53" s="39">
        <f t="shared" si="6"/>
        <v>38625</v>
      </c>
      <c r="EL53" s="45">
        <f t="shared" si="26"/>
        <v>0.28112132903276488</v>
      </c>
      <c r="EM53" s="45">
        <f t="shared" si="26"/>
        <v>0.14211241283980108</v>
      </c>
      <c r="EN53" s="45">
        <f t="shared" si="26"/>
        <v>9.4690750633710852E-2</v>
      </c>
      <c r="EO53" s="45">
        <f t="shared" si="26"/>
        <v>5.2431063617196336E-2</v>
      </c>
      <c r="EP53" s="45">
        <f t="shared" si="26"/>
        <v>6.4068671932715092E-3</v>
      </c>
      <c r="EQ53" s="45">
        <f t="shared" si="26"/>
        <v>3.0214683688535755E-2</v>
      </c>
      <c r="ER53" s="45">
        <f t="shared" si="26"/>
        <v>1.9702732963442441E-2</v>
      </c>
      <c r="ES53" s="45">
        <f t="shared" si="26"/>
        <v>5.2688043321868199E-3</v>
      </c>
      <c r="ET53" s="45">
        <f t="shared" si="26"/>
        <v>1.7187303727320379E-2</v>
      </c>
      <c r="EU53" s="45">
        <f t="shared" si="26"/>
        <v>3.5213771441849561E-3</v>
      </c>
      <c r="EV53" s="45">
        <f t="shared" si="26"/>
        <v>9.0712592500830341E-3</v>
      </c>
      <c r="EW53" s="45">
        <f t="shared" si="26"/>
        <v>7.6093121835168927E-3</v>
      </c>
      <c r="EX53" s="45">
        <f t="shared" si="26"/>
        <v>3.8316858560084829E-3</v>
      </c>
      <c r="EY53" s="45">
        <f t="shared" si="26"/>
        <v>3.6505891448958327E-2</v>
      </c>
      <c r="EZ53" s="45">
        <f t="shared" si="26"/>
        <v>2.9216319128097155E-2</v>
      </c>
      <c r="FA53" s="45">
        <f t="shared" si="26"/>
        <v>1.9767483259195133E-2</v>
      </c>
      <c r="FB53" s="45">
        <f t="shared" si="21"/>
        <v>4.1579545916286771E-2</v>
      </c>
      <c r="FC53" s="45">
        <f t="shared" si="21"/>
        <v>1.115023191205078E-2</v>
      </c>
      <c r="FD53" s="45">
        <f t="shared" si="21"/>
        <v>3.687985016371597E-2</v>
      </c>
      <c r="FE53" s="45">
        <f t="shared" si="21"/>
        <v>4.8718644092602077E-2</v>
      </c>
      <c r="FF53" s="45">
        <f t="shared" si="21"/>
        <v>5.3062083351885211E-2</v>
      </c>
      <c r="FG53" s="45">
        <f t="shared" si="21"/>
        <v>2.4904360995159414E-2</v>
      </c>
      <c r="FH53" s="45">
        <f t="shared" si="21"/>
        <v>2.5046007270026087E-2</v>
      </c>
      <c r="FI53" s="45" t="str">
        <f t="shared" si="21"/>
        <v/>
      </c>
      <c r="FJ53" s="45" t="str">
        <f t="shared" si="27"/>
        <v/>
      </c>
      <c r="FK53" s="46">
        <f t="shared" si="17"/>
        <v>1.0000000000000002</v>
      </c>
      <c r="FL53" s="47">
        <f t="shared" si="18"/>
        <v>1.3557932342076757</v>
      </c>
    </row>
    <row r="54" spans="1:168" x14ac:dyDescent="0.2">
      <c r="A54" t="s">
        <v>738</v>
      </c>
      <c r="B54" s="11">
        <v>38717</v>
      </c>
      <c r="C54" s="2">
        <v>399</v>
      </c>
      <c r="D54" s="3">
        <v>39107</v>
      </c>
      <c r="E54" s="9">
        <v>15593.9</v>
      </c>
      <c r="F54" s="3">
        <v>96198</v>
      </c>
      <c r="G54" s="3">
        <v>3264</v>
      </c>
      <c r="H54" s="2">
        <v>18198</v>
      </c>
      <c r="I54" s="2">
        <v>254688.9</v>
      </c>
      <c r="J54" s="2">
        <v>1399486.4</v>
      </c>
      <c r="K54" s="2">
        <v>130063.3</v>
      </c>
      <c r="L54" s="9">
        <v>2245.5513999999998</v>
      </c>
      <c r="M54" s="3">
        <v>77152</v>
      </c>
      <c r="N54" s="9">
        <v>652.56700000000001</v>
      </c>
      <c r="O54" s="2">
        <v>4676.7</v>
      </c>
      <c r="P54" s="2">
        <v>10359.5</v>
      </c>
      <c r="Q54" s="3">
        <v>65632</v>
      </c>
      <c r="R54" s="3">
        <v>74657</v>
      </c>
      <c r="S54" s="2">
        <v>17436.3</v>
      </c>
      <c r="T54" s="2">
        <v>16625.2</v>
      </c>
      <c r="U54" s="3">
        <v>144157</v>
      </c>
      <c r="V54" s="2">
        <v>16603.400000000001</v>
      </c>
      <c r="W54" s="2">
        <v>26528.9</v>
      </c>
      <c r="X54" s="3">
        <v>276805.98878273659</v>
      </c>
      <c r="Y54" s="2">
        <v>53050.6</v>
      </c>
      <c r="Z54" s="3" t="e">
        <v>#N/A</v>
      </c>
      <c r="AA54" s="3" t="e">
        <v>#N/A</v>
      </c>
      <c r="AC54" s="43">
        <f t="shared" si="9"/>
        <v>38717</v>
      </c>
      <c r="AD54" s="45">
        <f t="shared" si="22"/>
        <v>2.1505376344086002</v>
      </c>
      <c r="AE54" s="45">
        <f t="shared" si="22"/>
        <v>2.2057862687191232</v>
      </c>
      <c r="AF54" s="45">
        <f t="shared" si="22"/>
        <v>-1.6077028399805737</v>
      </c>
      <c r="AG54" s="45">
        <f t="shared" si="22"/>
        <v>1.2557233829798342</v>
      </c>
      <c r="AH54" s="45">
        <f t="shared" si="22"/>
        <v>-1.5087507543753764</v>
      </c>
      <c r="AI54" s="45">
        <f t="shared" si="22"/>
        <v>4.9480455220196617E-2</v>
      </c>
      <c r="AJ54" s="45">
        <f t="shared" si="22"/>
        <v>3.4669226572373812</v>
      </c>
      <c r="AK54" s="45">
        <f t="shared" si="22"/>
        <v>4.2099361770300714</v>
      </c>
      <c r="AL54" s="45">
        <f t="shared" si="22"/>
        <v>9.4796020922312429</v>
      </c>
      <c r="AM54" s="45">
        <f t="shared" si="22"/>
        <v>3.0896247247103936</v>
      </c>
      <c r="AN54" s="45">
        <f t="shared" si="22"/>
        <v>6.6047642734759382</v>
      </c>
      <c r="AO54" s="45">
        <f t="shared" si="22"/>
        <v>-3.0391325084952681</v>
      </c>
      <c r="AP54" s="45">
        <f t="shared" si="22"/>
        <v>8.2143600897794933</v>
      </c>
      <c r="AQ54" s="45">
        <f t="shared" si="22"/>
        <v>2.9648550868683676</v>
      </c>
      <c r="AR54" s="45">
        <f t="shared" si="22"/>
        <v>4.1595911824919396</v>
      </c>
      <c r="AS54" s="45">
        <f t="shared" si="22"/>
        <v>3.4359976169693995</v>
      </c>
      <c r="AT54" s="45">
        <f t="shared" si="19"/>
        <v>6.7720738041265882E-2</v>
      </c>
      <c r="AU54" s="45">
        <f t="shared" si="19"/>
        <v>2.4015571008851211</v>
      </c>
      <c r="AV54" s="45">
        <f t="shared" si="19"/>
        <v>-2.2439070701043007</v>
      </c>
      <c r="AW54" s="45">
        <f t="shared" si="19"/>
        <v>-0.59213401747063577</v>
      </c>
      <c r="AX54" s="45">
        <f t="shared" si="19"/>
        <v>3.8565131264729713</v>
      </c>
      <c r="AY54" s="45">
        <f t="shared" si="19"/>
        <v>1.4962999768802332</v>
      </c>
      <c r="AZ54" s="45">
        <f t="shared" si="19"/>
        <v>11.850069892325754</v>
      </c>
      <c r="BA54" s="45" t="str">
        <f t="shared" si="19"/>
        <v/>
      </c>
      <c r="BB54" s="45" t="str">
        <f t="shared" si="23"/>
        <v/>
      </c>
      <c r="BC54" s="32"/>
      <c r="BD54" s="39">
        <f t="shared" si="2"/>
        <v>38717</v>
      </c>
      <c r="BE54" s="44">
        <f>IF(AND(ISNUMBER(C53),ISNUMBER(C54)),INDEX('Country weights'!$B$6:$FB$133,MATCH(Goods!$BD54,'Country weights'!$A$6:$A$133,0),MATCH(Goods!BE$1,'Country weights'!$B$3:$FB$3,0)),"")</f>
        <v>0.22809332833885554</v>
      </c>
      <c r="BF54" s="44">
        <f>IF(AND(ISNUMBER(D53),ISNUMBER(D54)),INDEX('Country weights'!$B$6:$FB$133,MATCH(Goods!$BD54,'Country weights'!$A$6:$A$133,0),MATCH(Goods!BF$1,'Country weights'!$B$3:$FB$3,0)),"")</f>
        <v>7.7883432874817846E-2</v>
      </c>
      <c r="BG54" s="44">
        <f>IF(AND(ISNUMBER(E53),ISNUMBER(E54)),INDEX('Country weights'!$B$6:$FB$133,MATCH(Goods!$BD54,'Country weights'!$A$6:$A$133,0),MATCH(Goods!BG$1,'Country weights'!$B$3:$FB$3,0)),"")</f>
        <v>6.7420529331232229E-2</v>
      </c>
      <c r="BH54" s="44">
        <f>IF(AND(ISNUMBER(F53),ISNUMBER(F54)),INDEX('Country weights'!$B$6:$FB$133,MATCH(Goods!$BD54,'Country weights'!$A$6:$A$133,0),MATCH(Goods!BH$1,'Country weights'!$B$3:$FB$3,0)),"")</f>
        <v>4.3139171494197909E-2</v>
      </c>
      <c r="BI54" s="44">
        <f>IF(AND(ISNUMBER(G53),ISNUMBER(G54)),INDEX('Country weights'!$B$6:$FB$133,MATCH(Goods!$BD54,'Country weights'!$A$6:$A$133,0),MATCH(Goods!BI$1,'Country weights'!$B$3:$FB$3,0)),"")</f>
        <v>3.7419522655842965E-3</v>
      </c>
      <c r="BJ54" s="44">
        <f>IF(AND(ISNUMBER(H53),ISNUMBER(H54)),INDEX('Country weights'!$B$6:$FB$133,MATCH(Goods!$BD54,'Country weights'!$A$6:$A$133,0),MATCH(Goods!BJ$1,'Country weights'!$B$3:$FB$3,0)),"")</f>
        <v>1.7284826792947891E-2</v>
      </c>
      <c r="BK54" s="44">
        <f>IF(AND(ISNUMBER(I53),ISNUMBER(I54)),INDEX('Country weights'!$B$6:$FB$133,MATCH(Goods!$BD54,'Country weights'!$A$6:$A$133,0),MATCH(Goods!BK$1,'Country weights'!$B$3:$FB$3,0)),"")</f>
        <v>1.4832870595611617E-2</v>
      </c>
      <c r="BL54" s="44">
        <f>IF(AND(ISNUMBER(J53),ISNUMBER(J54)),INDEX('Country weights'!$B$6:$FB$133,MATCH(Goods!$BD54,'Country weights'!$A$6:$A$133,0),MATCH(Goods!BL$1,'Country weights'!$B$3:$FB$3,0)),"")</f>
        <v>4.2879918762518156E-3</v>
      </c>
      <c r="BM54" s="44">
        <f>IF(AND(ISNUMBER(K53),ISNUMBER(K54)),INDEX('Country weights'!$B$6:$FB$133,MATCH(Goods!$BD54,'Country weights'!$A$6:$A$133,0),MATCH(Goods!BM$1,'Country weights'!$B$3:$FB$3,0)),"")</f>
        <v>2.7781085849030978E-2</v>
      </c>
      <c r="BN54" s="44">
        <f>IF(AND(ISNUMBER(L53),ISNUMBER(L54)),INDEX('Country weights'!$B$6:$FB$133,MATCH(Goods!$BD54,'Country weights'!$A$6:$A$133,0),MATCH(Goods!BN$1,'Country weights'!$B$3:$FB$3,0)),"")</f>
        <v>2.3158394037166279E-3</v>
      </c>
      <c r="BO54" s="44">
        <f>IF(AND(ISNUMBER(M53),ISNUMBER(M54)),INDEX('Country weights'!$B$6:$FB$133,MATCH(Goods!$BD54,'Country weights'!$A$6:$A$133,0),MATCH(Goods!BO$1,'Country weights'!$B$3:$FB$3,0)),"")</f>
        <v>9.1218786683164872E-3</v>
      </c>
      <c r="BP54" s="44">
        <f>IF(AND(ISNUMBER(N53),ISNUMBER(N54)),INDEX('Country weights'!$B$6:$FB$133,MATCH(Goods!$BD54,'Country weights'!$A$6:$A$133,0),MATCH(Goods!BP$1,'Country weights'!$B$3:$FB$3,0)),"")</f>
        <v>8.3319733611212903E-3</v>
      </c>
      <c r="BQ54" s="44">
        <f>IF(AND(ISNUMBER(O53),ISNUMBER(O54)),INDEX('Country weights'!$B$6:$FB$133,MATCH(Goods!$BD54,'Country weights'!$A$6:$A$133,0),MATCH(Goods!BQ$1,'Country weights'!$B$3:$FB$3,0)),"")</f>
        <v>3.8386621485853294E-3</v>
      </c>
      <c r="BR54" s="44">
        <f>IF(AND(ISNUMBER(P53),ISNUMBER(P54)),INDEX('Country weights'!$B$6:$FB$133,MATCH(Goods!$BD54,'Country weights'!$A$6:$A$133,0),MATCH(Goods!BR$1,'Country weights'!$B$3:$FB$3,0)),"")</f>
        <v>1.6683545886444398E-2</v>
      </c>
      <c r="BS54" s="44">
        <f>IF(AND(ISNUMBER(Q53),ISNUMBER(Q54)),INDEX('Country weights'!$B$6:$FB$133,MATCH(Goods!$BD54,'Country weights'!$A$6:$A$133,0),MATCH(Goods!BS$1,'Country weights'!$B$3:$FB$3,0)),"")</f>
        <v>1.2392898454147474E-2</v>
      </c>
      <c r="BT54" s="44">
        <f>IF(AND(ISNUMBER(R53),ISNUMBER(R54)),INDEX('Country weights'!$B$6:$FB$133,MATCH(Goods!$BD54,'Country weights'!$A$6:$A$133,0),MATCH(Goods!BT$1,'Country weights'!$B$3:$FB$3,0)),"")</f>
        <v>9.3604991489891227E-3</v>
      </c>
      <c r="BU54" s="44">
        <f>IF(AND(ISNUMBER(S53),ISNUMBER(S54)),INDEX('Country weights'!$B$6:$FB$133,MATCH(Goods!$BD54,'Country weights'!$A$6:$A$133,0),MATCH(Goods!BU$1,'Country weights'!$B$3:$FB$3,0)),"")</f>
        <v>2.2615085382388406E-2</v>
      </c>
      <c r="BV54" s="44">
        <f>IF(AND(ISNUMBER(T53),ISNUMBER(T54)),INDEX('Country weights'!$B$6:$FB$133,MATCH(Goods!$BD54,'Country weights'!$A$6:$A$133,0),MATCH(Goods!BV$1,'Country weights'!$B$3:$FB$3,0)),"")</f>
        <v>1.2270449028403853E-2</v>
      </c>
      <c r="BW54" s="44">
        <f>IF(AND(ISNUMBER(U53),ISNUMBER(U54)),INDEX('Country weights'!$B$6:$FB$133,MATCH(Goods!$BD54,'Country weights'!$A$6:$A$133,0),MATCH(Goods!BW$1,'Country weights'!$B$3:$FB$3,0)),"")</f>
        <v>3.3621414906641715E-2</v>
      </c>
      <c r="BX54" s="44">
        <f>IF(AND(ISNUMBER(V53),ISNUMBER(V54)),INDEX('Country weights'!$B$6:$FB$133,MATCH(Goods!$BD54,'Country weights'!$A$6:$A$133,0),MATCH(Goods!BX$1,'Country weights'!$B$3:$FB$3,0)),"")</f>
        <v>3.4891787821504219E-2</v>
      </c>
      <c r="BY54" s="44">
        <f>IF(AND(ISNUMBER(W53),ISNUMBER(W54)),INDEX('Country weights'!$B$6:$FB$133,MATCH(Goods!$BD54,'Country weights'!$A$6:$A$133,0),MATCH(Goods!BY$1,'Country weights'!$B$3:$FB$3,0)),"")</f>
        <v>2.7884187765165429E-2</v>
      </c>
      <c r="BZ54" s="44">
        <f>IF(AND(ISNUMBER(X53),ISNUMBER(X54)),INDEX('Country weights'!$B$6:$FB$133,MATCH(Goods!$BD54,'Country weights'!$A$6:$A$133,0),MATCH(Goods!BZ$1,'Country weights'!$B$3:$FB$3,0)),"")</f>
        <v>2.3942816456710772E-2</v>
      </c>
      <c r="CA54" s="44">
        <f>IF(AND(ISNUMBER(Y53),ISNUMBER(Y54)),INDEX('Country weights'!$B$6:$FB$133,MATCH(Goods!$BD54,'Country weights'!$A$6:$A$133,0),MATCH(Goods!CA$1,'Country weights'!$B$3:$FB$3,0)),"")</f>
        <v>2.1387247554962237E-2</v>
      </c>
      <c r="CB54" s="44" t="str">
        <f>IF(AND(ISNUMBER(Z53),ISNUMBER(Z54)),INDEX('Country weights'!$B$6:$FB$133,MATCH(Goods!$BD54,'Country weights'!$A$6:$A$133,0),MATCH(Goods!CB$1,'Country weights'!$B$3:$FB$3,0)),"")</f>
        <v/>
      </c>
      <c r="CC54" s="44" t="str">
        <f>IF(AND(ISNUMBER(AA53),ISNUMBER(AA54)),INDEX('Country weights'!$B$6:$FB$133,MATCH(Goods!$BD54,'Country weights'!$A$6:$A$133,0),MATCH(Goods!CC$1,'Country weights'!$B$3:$FB$3,0)),"")</f>
        <v/>
      </c>
      <c r="CD54" s="46">
        <f t="shared" si="11"/>
        <v>0.72312347540562771</v>
      </c>
      <c r="CF54" s="39">
        <f t="shared" si="3"/>
        <v>38717</v>
      </c>
      <c r="CG54" s="45">
        <f t="shared" si="24"/>
        <v>0.31542791251647478</v>
      </c>
      <c r="CH54" s="45">
        <f t="shared" si="24"/>
        <v>0.10770419648059419</v>
      </c>
      <c r="CI54" s="45">
        <f t="shared" si="24"/>
        <v>9.3235155024407781E-2</v>
      </c>
      <c r="CJ54" s="45">
        <f t="shared" si="24"/>
        <v>5.9656715569909403E-2</v>
      </c>
      <c r="CK54" s="45">
        <f t="shared" si="24"/>
        <v>5.1747072150925425E-3</v>
      </c>
      <c r="CL54" s="45">
        <f t="shared" si="24"/>
        <v>2.3903008795630881E-2</v>
      </c>
      <c r="CM54" s="45">
        <f t="shared" si="24"/>
        <v>2.0512223845714994E-2</v>
      </c>
      <c r="CN54" s="45">
        <f t="shared" si="24"/>
        <v>5.9298197639711756E-3</v>
      </c>
      <c r="CO54" s="45">
        <f t="shared" si="24"/>
        <v>3.8418177246213034E-2</v>
      </c>
      <c r="CP54" s="45">
        <f t="shared" si="24"/>
        <v>3.2025504391453821E-3</v>
      </c>
      <c r="CQ54" s="45">
        <f t="shared" si="24"/>
        <v>1.2614551979798022E-2</v>
      </c>
      <c r="CR54" s="45">
        <f t="shared" si="24"/>
        <v>1.1522200073020124E-2</v>
      </c>
      <c r="CS54" s="45">
        <f t="shared" si="24"/>
        <v>5.3084463153849019E-3</v>
      </c>
      <c r="CT54" s="45">
        <f t="shared" si="24"/>
        <v>2.3071503628181837E-2</v>
      </c>
      <c r="CU54" s="45">
        <f t="shared" si="24"/>
        <v>1.713801152313002E-2</v>
      </c>
      <c r="CV54" s="45">
        <f t="shared" si="24"/>
        <v>1.294453778276035E-2</v>
      </c>
      <c r="CW54" s="45">
        <f t="shared" si="20"/>
        <v>3.1274168453323599E-2</v>
      </c>
      <c r="CX54" s="45">
        <f t="shared" si="20"/>
        <v>1.6968677474508607E-2</v>
      </c>
      <c r="CY54" s="45">
        <f t="shared" si="20"/>
        <v>4.6494708096403832E-2</v>
      </c>
      <c r="CZ54" s="45">
        <f t="shared" si="20"/>
        <v>4.825149370504405E-2</v>
      </c>
      <c r="DA54" s="45">
        <f t="shared" si="20"/>
        <v>3.8560755823234913E-2</v>
      </c>
      <c r="DB54" s="45">
        <f t="shared" si="20"/>
        <v>3.3110274069418542E-2</v>
      </c>
      <c r="DC54" s="45">
        <f t="shared" si="20"/>
        <v>2.9576204178636725E-2</v>
      </c>
      <c r="DD54" s="45" t="str">
        <f t="shared" si="20"/>
        <v/>
      </c>
      <c r="DE54" s="45" t="str">
        <f t="shared" si="25"/>
        <v/>
      </c>
      <c r="DF54" s="46">
        <f t="shared" si="13"/>
        <v>0.99999999999999967</v>
      </c>
      <c r="DG54" s="47">
        <f>SUMPRODUCT(AD54:BB54,CG54:DE54,'Sector weights'!B41:Z41)</f>
        <v>1.6554497615278163</v>
      </c>
      <c r="DI54" s="45">
        <f>IF(AND(ISNUMBER(C53),ISNUMBER(C54)),CG54*'Sector weights'!AB41,"")</f>
        <v>5.6826780420153614E-2</v>
      </c>
      <c r="DJ54" s="45">
        <f>IF(AND(ISNUMBER(D53),ISNUMBER(D54)),CH54*'Sector weights'!AC41,"")</f>
        <v>2.7463468348274157E-2</v>
      </c>
      <c r="DK54" s="45">
        <f>IF(AND(ISNUMBER(E53),ISNUMBER(E54)),CI54*'Sector weights'!AD41,"")</f>
        <v>1.9090792832636726E-2</v>
      </c>
      <c r="DL54" s="45">
        <f>IF(AND(ISNUMBER(F53),ISNUMBER(F54)),CJ54*'Sector weights'!AE41,"")</f>
        <v>1.0658233626668954E-2</v>
      </c>
      <c r="DM54" s="45">
        <f>IF(AND(ISNUMBER(G53),ISNUMBER(G54)),CK54*'Sector weights'!AF41,"")</f>
        <v>1.2484696935655712E-3</v>
      </c>
      <c r="DN54" s="45">
        <f>IF(AND(ISNUMBER(H53),ISNUMBER(H54)),CL54*'Sector weights'!AG41,"")</f>
        <v>6.1692514542062331E-3</v>
      </c>
      <c r="DO54" s="45">
        <f>IF(AND(ISNUMBER(I53),ISNUMBER(I54)),CM54*'Sector weights'!AH41,"")</f>
        <v>4.2126607729834134E-3</v>
      </c>
      <c r="DP54" s="45">
        <f>IF(AND(ISNUMBER(J53),ISNUMBER(J54)),CN54*'Sector weights'!AI41,"")</f>
        <v>1.053456212368275E-3</v>
      </c>
      <c r="DQ54" s="45">
        <f>IF(AND(ISNUMBER(K53),ISNUMBER(K54)),CO54*'Sector weights'!AJ41,"")</f>
        <v>3.1832985836875321E-3</v>
      </c>
      <c r="DR54" s="45">
        <f>IF(AND(ISNUMBER(L53),ISNUMBER(L54)),CP54*'Sector weights'!AK41,"")</f>
        <v>7.6479891996858505E-4</v>
      </c>
      <c r="DS54" s="45">
        <f>IF(AND(ISNUMBER(M53),ISNUMBER(M54)),CQ54*'Sector weights'!AL41,"")</f>
        <v>1.7957092056898835E-3</v>
      </c>
      <c r="DT54" s="45">
        <f>IF(AND(ISNUMBER(N53),ISNUMBER(N54)),CR54*'Sector weights'!AM41,"")</f>
        <v>1.4746294621430821E-3</v>
      </c>
      <c r="DU54" s="45">
        <f>IF(AND(ISNUMBER(O53),ISNUMBER(O54)),CS54*'Sector weights'!AN41,"")</f>
        <v>7.287971015610264E-4</v>
      </c>
      <c r="DV54" s="45">
        <f>IF(AND(ISNUMBER(P53),ISNUMBER(P54)),CT54*'Sector weights'!AO41,"")</f>
        <v>7.5353680345354038E-3</v>
      </c>
      <c r="DW54" s="45">
        <f>IF(AND(ISNUMBER(Q53),ISNUMBER(Q54)),CU54*'Sector weights'!AP41,"")</f>
        <v>5.7828789217189095E-3</v>
      </c>
      <c r="DX54" s="45">
        <f>IF(AND(ISNUMBER(R53),ISNUMBER(R54)),CV54*'Sector weights'!AQ41,"")</f>
        <v>3.8275367926386174E-3</v>
      </c>
      <c r="DY54" s="45">
        <f>IF(AND(ISNUMBER(S53),ISNUMBER(S54)),CW54*'Sector weights'!AR41,"")</f>
        <v>8.5944441621957825E-3</v>
      </c>
      <c r="DZ54" s="45">
        <f>IF(AND(ISNUMBER(T53),ISNUMBER(T54)),CX54*'Sector weights'!AS41,"")</f>
        <v>2.3137738798588814E-3</v>
      </c>
      <c r="EA54" s="45">
        <f>IF(AND(ISNUMBER(U53),ISNUMBER(U54)),CY54*'Sector weights'!AT41,"")</f>
        <v>7.6091462437455461E-3</v>
      </c>
      <c r="EB54" s="45">
        <f>IF(AND(ISNUMBER(V53),ISNUMBER(V54)),CZ54*'Sector weights'!AU41,"")</f>
        <v>9.5925103887866767E-3</v>
      </c>
      <c r="EC54" s="45">
        <f>IF(AND(ISNUMBER(W53),ISNUMBER(W54)),DA54*'Sector weights'!AV41,"")</f>
        <v>1.0578009018773751E-2</v>
      </c>
      <c r="ED54" s="45">
        <f>IF(AND(ISNUMBER(X53),ISNUMBER(X54)),DB54*'Sector weights'!AW41,"")</f>
        <v>5.1713160728658761E-3</v>
      </c>
      <c r="EE54" s="45">
        <f>IF(AND(ISNUMBER(Y53),ISNUMBER(Y54)),DC54*'Sector weights'!AX41,"")</f>
        <v>5.3572028703574998E-3</v>
      </c>
      <c r="EF54" s="45" t="str">
        <f>IF(AND(ISNUMBER(Z53),ISNUMBER(Z54)),DD54*'Sector weights'!AY41,"")</f>
        <v/>
      </c>
      <c r="EG54" s="45" t="str">
        <f>IF(AND(ISNUMBER(AA53),ISNUMBER(AA54)),DE54*'Sector weights'!AZ41,"")</f>
        <v/>
      </c>
      <c r="EH54" s="46">
        <f t="shared" si="14"/>
        <v>0.20103253301938401</v>
      </c>
      <c r="EI54" s="47">
        <f t="shared" si="15"/>
        <v>0.38379111832083102</v>
      </c>
      <c r="EK54" s="39">
        <f t="shared" si="6"/>
        <v>38717</v>
      </c>
      <c r="EL54" s="45">
        <f t="shared" si="26"/>
        <v>0.2826745480776201</v>
      </c>
      <c r="EM54" s="45">
        <f t="shared" si="26"/>
        <v>0.13661205943033145</v>
      </c>
      <c r="EN54" s="45">
        <f t="shared" si="26"/>
        <v>9.4963698392020707E-2</v>
      </c>
      <c r="EO54" s="45">
        <f t="shared" si="26"/>
        <v>5.3017456759803468E-2</v>
      </c>
      <c r="EP54" s="45">
        <f t="shared" si="26"/>
        <v>6.2102868367339874E-3</v>
      </c>
      <c r="EQ54" s="45">
        <f t="shared" si="26"/>
        <v>3.0687826301285175E-2</v>
      </c>
      <c r="ER54" s="45">
        <f t="shared" si="26"/>
        <v>2.0955119600354531E-2</v>
      </c>
      <c r="ES54" s="45">
        <f t="shared" si="26"/>
        <v>5.2402275221130421E-3</v>
      </c>
      <c r="ET54" s="45">
        <f t="shared" si="26"/>
        <v>1.5834743441155326E-2</v>
      </c>
      <c r="EU54" s="45">
        <f t="shared" si="26"/>
        <v>3.8043539942604287E-3</v>
      </c>
      <c r="EV54" s="45">
        <f t="shared" si="26"/>
        <v>8.9324308793181113E-3</v>
      </c>
      <c r="EW54" s="45">
        <f t="shared" si="26"/>
        <v>7.3352777284107296E-3</v>
      </c>
      <c r="EX54" s="45">
        <f t="shared" si="26"/>
        <v>3.6252694557191603E-3</v>
      </c>
      <c r="EY54" s="45">
        <f t="shared" si="26"/>
        <v>3.7483326312208513E-2</v>
      </c>
      <c r="EZ54" s="45">
        <f t="shared" si="26"/>
        <v>2.8765885973099245E-2</v>
      </c>
      <c r="FA54" s="45">
        <f t="shared" si="26"/>
        <v>1.9039389969132795E-2</v>
      </c>
      <c r="FB54" s="45">
        <f t="shared" si="21"/>
        <v>4.27515090871739E-2</v>
      </c>
      <c r="FC54" s="45">
        <f t="shared" si="21"/>
        <v>1.1509449963682158E-2</v>
      </c>
      <c r="FD54" s="45">
        <f t="shared" si="21"/>
        <v>3.7850322678926081E-2</v>
      </c>
      <c r="FE54" s="45">
        <f t="shared" si="21"/>
        <v>4.7716209136467208E-2</v>
      </c>
      <c r="FF54" s="45">
        <f t="shared" si="21"/>
        <v>5.2618393947977543E-2</v>
      </c>
      <c r="FG54" s="45">
        <f t="shared" si="21"/>
        <v>2.5723777118041118E-2</v>
      </c>
      <c r="FH54" s="45">
        <f t="shared" si="21"/>
        <v>2.6648437394165184E-2</v>
      </c>
      <c r="FI54" s="45" t="str">
        <f t="shared" si="21"/>
        <v/>
      </c>
      <c r="FJ54" s="45" t="str">
        <f t="shared" si="27"/>
        <v/>
      </c>
      <c r="FK54" s="46">
        <f t="shared" si="17"/>
        <v>1</v>
      </c>
      <c r="FL54" s="47">
        <f t="shared" si="18"/>
        <v>1.9090995499908714</v>
      </c>
    </row>
    <row r="55" spans="1:168" x14ac:dyDescent="0.2">
      <c r="A55" t="s">
        <v>739</v>
      </c>
      <c r="B55" s="11">
        <v>38807</v>
      </c>
      <c r="C55" s="2">
        <v>419</v>
      </c>
      <c r="D55" s="3">
        <v>40271</v>
      </c>
      <c r="E55" s="9">
        <v>15289.6</v>
      </c>
      <c r="F55" s="3">
        <v>97833</v>
      </c>
      <c r="G55" s="3">
        <v>3265</v>
      </c>
      <c r="H55" s="2">
        <v>18444</v>
      </c>
      <c r="I55" s="2">
        <v>265738</v>
      </c>
      <c r="J55" s="2">
        <v>1461319.5</v>
      </c>
      <c r="K55" s="2">
        <v>121947.7</v>
      </c>
      <c r="L55" s="9">
        <v>1978.1232</v>
      </c>
      <c r="M55" s="3">
        <v>80032</v>
      </c>
      <c r="N55" s="9">
        <v>767.28499999999997</v>
      </c>
      <c r="O55" s="2">
        <v>4690.3</v>
      </c>
      <c r="P55" s="2">
        <v>10400.4</v>
      </c>
      <c r="Q55" s="3">
        <v>65950</v>
      </c>
      <c r="R55" s="3">
        <v>70989</v>
      </c>
      <c r="S55" s="2">
        <v>17408.3</v>
      </c>
      <c r="T55" s="2">
        <v>18199.7</v>
      </c>
      <c r="U55" s="3">
        <v>154045</v>
      </c>
      <c r="V55" s="2">
        <v>18027.3</v>
      </c>
      <c r="W55" s="2">
        <v>27528.9</v>
      </c>
      <c r="X55" s="3">
        <v>279202.96558350115</v>
      </c>
      <c r="Y55" s="2">
        <v>55950.5</v>
      </c>
      <c r="Z55" s="3" t="e">
        <v>#N/A</v>
      </c>
      <c r="AA55" s="3" t="e">
        <v>#N/A</v>
      </c>
      <c r="AC55" s="43">
        <f t="shared" si="9"/>
        <v>38807</v>
      </c>
      <c r="AD55" s="45">
        <f t="shared" si="22"/>
        <v>5.0125313283208017</v>
      </c>
      <c r="AE55" s="45">
        <f t="shared" si="22"/>
        <v>2.9764492290382805</v>
      </c>
      <c r="AF55" s="45">
        <f t="shared" si="22"/>
        <v>-1.9514040746702155</v>
      </c>
      <c r="AG55" s="45">
        <f t="shared" si="22"/>
        <v>1.699619534709651</v>
      </c>
      <c r="AH55" s="45">
        <f t="shared" si="22"/>
        <v>3.0637254901955124E-2</v>
      </c>
      <c r="AI55" s="45">
        <f t="shared" si="22"/>
        <v>1.3517969007583286</v>
      </c>
      <c r="AJ55" s="45">
        <f t="shared" si="22"/>
        <v>4.3382730853209539</v>
      </c>
      <c r="AK55" s="45">
        <f t="shared" si="22"/>
        <v>4.418270874229302</v>
      </c>
      <c r="AL55" s="45">
        <f t="shared" si="22"/>
        <v>-6.239730961770162</v>
      </c>
      <c r="AM55" s="45">
        <f t="shared" si="22"/>
        <v>-11.909244206122372</v>
      </c>
      <c r="AN55" s="45">
        <f t="shared" si="22"/>
        <v>3.7328909166320923</v>
      </c>
      <c r="AO55" s="45">
        <f t="shared" si="22"/>
        <v>17.579497584156112</v>
      </c>
      <c r="AP55" s="45">
        <f t="shared" si="22"/>
        <v>0.2908033442384772</v>
      </c>
      <c r="AQ55" s="45">
        <f t="shared" si="22"/>
        <v>0.39480669916500677</v>
      </c>
      <c r="AR55" s="45">
        <f t="shared" si="22"/>
        <v>0.48451974646512852</v>
      </c>
      <c r="AS55" s="45">
        <f t="shared" si="22"/>
        <v>-4.9131360756526465</v>
      </c>
      <c r="AT55" s="45">
        <f t="shared" si="19"/>
        <v>-0.1605845276807627</v>
      </c>
      <c r="AU55" s="45">
        <f t="shared" si="19"/>
        <v>9.4705627601472386</v>
      </c>
      <c r="AV55" s="45">
        <f t="shared" si="19"/>
        <v>6.8591882461483067</v>
      </c>
      <c r="AW55" s="45">
        <f t="shared" si="19"/>
        <v>8.5759543226086024</v>
      </c>
      <c r="AX55" s="45">
        <f t="shared" si="19"/>
        <v>3.7694740452864695</v>
      </c>
      <c r="AY55" s="45">
        <f t="shared" si="19"/>
        <v>0.86594109155850862</v>
      </c>
      <c r="AZ55" s="45">
        <f t="shared" si="19"/>
        <v>5.4662906734325389</v>
      </c>
      <c r="BA55" s="45" t="str">
        <f t="shared" si="19"/>
        <v/>
      </c>
      <c r="BB55" s="45" t="str">
        <f t="shared" si="23"/>
        <v/>
      </c>
      <c r="BC55" s="32"/>
      <c r="BD55" s="39">
        <f t="shared" si="2"/>
        <v>38807</v>
      </c>
      <c r="BE55" s="44">
        <f>IF(AND(ISNUMBER(C54),ISNUMBER(C55)),INDEX('Country weights'!$B$6:$FB$133,MATCH(Goods!$BD55,'Country weights'!$A$6:$A$133,0),MATCH(Goods!BE$1,'Country weights'!$B$3:$FB$3,0)),"")</f>
        <v>0.21968536655293655</v>
      </c>
      <c r="BF55" s="44">
        <f>IF(AND(ISNUMBER(D54),ISNUMBER(D55)),INDEX('Country weights'!$B$6:$FB$133,MATCH(Goods!$BD55,'Country weights'!$A$6:$A$133,0),MATCH(Goods!BF$1,'Country weights'!$B$3:$FB$3,0)),"")</f>
        <v>7.7579256001965302E-2</v>
      </c>
      <c r="BG55" s="44">
        <f>IF(AND(ISNUMBER(E54),ISNUMBER(E55)),INDEX('Country weights'!$B$6:$FB$133,MATCH(Goods!$BD55,'Country weights'!$A$6:$A$133,0),MATCH(Goods!BG$1,'Country weights'!$B$3:$FB$3,0)),"")</f>
        <v>6.4746044923163271E-2</v>
      </c>
      <c r="BH55" s="44">
        <f>IF(AND(ISNUMBER(F54),ISNUMBER(F55)),INDEX('Country weights'!$B$6:$FB$133,MATCH(Goods!$BD55,'Country weights'!$A$6:$A$133,0),MATCH(Goods!BH$1,'Country weights'!$B$3:$FB$3,0)),"")</f>
        <v>4.1934843604836514E-2</v>
      </c>
      <c r="BI55" s="44">
        <f>IF(AND(ISNUMBER(G54),ISNUMBER(G55)),INDEX('Country weights'!$B$6:$FB$133,MATCH(Goods!$BD55,'Country weights'!$A$6:$A$133,0),MATCH(Goods!BI$1,'Country weights'!$B$3:$FB$3,0)),"")</f>
        <v>3.2252820451749544E-3</v>
      </c>
      <c r="BJ55" s="44">
        <f>IF(AND(ISNUMBER(H54),ISNUMBER(H55)),INDEX('Country weights'!$B$6:$FB$133,MATCH(Goods!$BD55,'Country weights'!$A$6:$A$133,0),MATCH(Goods!BJ$1,'Country weights'!$B$3:$FB$3,0)),"")</f>
        <v>1.68293971099505E-2</v>
      </c>
      <c r="BK55" s="44">
        <f>IF(AND(ISNUMBER(I54),ISNUMBER(I55)),INDEX('Country weights'!$B$6:$FB$133,MATCH(Goods!$BD55,'Country weights'!$A$6:$A$133,0),MATCH(Goods!BK$1,'Country weights'!$B$3:$FB$3,0)),"")</f>
        <v>1.4299478096339763E-2</v>
      </c>
      <c r="BL55" s="44">
        <f>IF(AND(ISNUMBER(J54),ISNUMBER(J55)),INDEX('Country weights'!$B$6:$FB$133,MATCH(Goods!$BD55,'Country weights'!$A$6:$A$133,0),MATCH(Goods!BL$1,'Country weights'!$B$3:$FB$3,0)),"")</f>
        <v>4.3944088493595782E-3</v>
      </c>
      <c r="BM55" s="44">
        <f>IF(AND(ISNUMBER(K54),ISNUMBER(K55)),INDEX('Country weights'!$B$6:$FB$133,MATCH(Goods!$BD55,'Country weights'!$A$6:$A$133,0),MATCH(Goods!BM$1,'Country weights'!$B$3:$FB$3,0)),"")</f>
        <v>2.7718960841785469E-2</v>
      </c>
      <c r="BN55" s="44">
        <f>IF(AND(ISNUMBER(L54),ISNUMBER(L55)),INDEX('Country weights'!$B$6:$FB$133,MATCH(Goods!$BD55,'Country weights'!$A$6:$A$133,0),MATCH(Goods!BN$1,'Country weights'!$B$3:$FB$3,0)),"")</f>
        <v>2.5479596241009565E-3</v>
      </c>
      <c r="BO55" s="44">
        <f>IF(AND(ISNUMBER(M54),ISNUMBER(M55)),INDEX('Country weights'!$B$6:$FB$133,MATCH(Goods!$BD55,'Country weights'!$A$6:$A$133,0),MATCH(Goods!BO$1,'Country weights'!$B$3:$FB$3,0)),"")</f>
        <v>9.4622998876748056E-3</v>
      </c>
      <c r="BP55" s="44">
        <f>IF(AND(ISNUMBER(N54),ISNUMBER(N55)),INDEX('Country weights'!$B$6:$FB$133,MATCH(Goods!$BD55,'Country weights'!$A$6:$A$133,0),MATCH(Goods!BP$1,'Country weights'!$B$3:$FB$3,0)),"")</f>
        <v>8.3885933515076908E-3</v>
      </c>
      <c r="BQ55" s="44">
        <f>IF(AND(ISNUMBER(O54),ISNUMBER(O55)),INDEX('Country weights'!$B$6:$FB$133,MATCH(Goods!$BD55,'Country weights'!$A$6:$A$133,0),MATCH(Goods!BQ$1,'Country weights'!$B$3:$FB$3,0)),"")</f>
        <v>4.377071121061853E-3</v>
      </c>
      <c r="BR55" s="44">
        <f>IF(AND(ISNUMBER(P54),ISNUMBER(P55)),INDEX('Country weights'!$B$6:$FB$133,MATCH(Goods!$BD55,'Country weights'!$A$6:$A$133,0),MATCH(Goods!BR$1,'Country weights'!$B$3:$FB$3,0)),"")</f>
        <v>1.6448092471974721E-2</v>
      </c>
      <c r="BS55" s="44">
        <f>IF(AND(ISNUMBER(Q54),ISNUMBER(Q55)),INDEX('Country weights'!$B$6:$FB$133,MATCH(Goods!$BD55,'Country weights'!$A$6:$A$133,0),MATCH(Goods!BS$1,'Country weights'!$B$3:$FB$3,0)),"")</f>
        <v>1.2841355118224387E-2</v>
      </c>
      <c r="BT55" s="44">
        <f>IF(AND(ISNUMBER(R54),ISNUMBER(R55)),INDEX('Country weights'!$B$6:$FB$133,MATCH(Goods!$BD55,'Country weights'!$A$6:$A$133,0),MATCH(Goods!BT$1,'Country weights'!$B$3:$FB$3,0)),"")</f>
        <v>9.1600029635587835E-3</v>
      </c>
      <c r="BU55" s="44">
        <f>IF(AND(ISNUMBER(S54),ISNUMBER(S55)),INDEX('Country weights'!$B$6:$FB$133,MATCH(Goods!$BD55,'Country weights'!$A$6:$A$133,0),MATCH(Goods!BU$1,'Country weights'!$B$3:$FB$3,0)),"")</f>
        <v>2.1348638011345032E-2</v>
      </c>
      <c r="BV55" s="44">
        <f>IF(AND(ISNUMBER(T54),ISNUMBER(T55)),INDEX('Country weights'!$B$6:$FB$133,MATCH(Goods!$BD55,'Country weights'!$A$6:$A$133,0),MATCH(Goods!BV$1,'Country weights'!$B$3:$FB$3,0)),"")</f>
        <v>1.3515280313984019E-2</v>
      </c>
      <c r="BW55" s="44">
        <f>IF(AND(ISNUMBER(U54),ISNUMBER(U55)),INDEX('Country weights'!$B$6:$FB$133,MATCH(Goods!$BD55,'Country weights'!$A$6:$A$133,0),MATCH(Goods!BW$1,'Country weights'!$B$3:$FB$3,0)),"")</f>
        <v>3.2753202273487166E-2</v>
      </c>
      <c r="BX55" s="44">
        <f>IF(AND(ISNUMBER(V54),ISNUMBER(V55)),INDEX('Country weights'!$B$6:$FB$133,MATCH(Goods!$BD55,'Country weights'!$A$6:$A$133,0),MATCH(Goods!BX$1,'Country weights'!$B$3:$FB$3,0)),"")</f>
        <v>3.6472526458558467E-2</v>
      </c>
      <c r="BY55" s="44">
        <f>IF(AND(ISNUMBER(W54),ISNUMBER(W55)),INDEX('Country weights'!$B$6:$FB$133,MATCH(Goods!$BD55,'Country weights'!$A$6:$A$133,0),MATCH(Goods!BY$1,'Country weights'!$B$3:$FB$3,0)),"")</f>
        <v>2.8551177569114055E-2</v>
      </c>
      <c r="BZ55" s="44">
        <f>IF(AND(ISNUMBER(X54),ISNUMBER(X55)),INDEX('Country weights'!$B$6:$FB$133,MATCH(Goods!$BD55,'Country weights'!$A$6:$A$133,0),MATCH(Goods!BZ$1,'Country weights'!$B$3:$FB$3,0)),"")</f>
        <v>2.2979286477809967E-2</v>
      </c>
      <c r="CA55" s="44">
        <f>IF(AND(ISNUMBER(Y54),ISNUMBER(Y55)),INDEX('Country weights'!$B$6:$FB$133,MATCH(Goods!$BD55,'Country weights'!$A$6:$A$133,0),MATCH(Goods!CA$1,'Country weights'!$B$3:$FB$3,0)),"")</f>
        <v>2.2847009266433425E-2</v>
      </c>
      <c r="CB55" s="44" t="str">
        <f>IF(AND(ISNUMBER(Z54),ISNUMBER(Z55)),INDEX('Country weights'!$B$6:$FB$133,MATCH(Goods!$BD55,'Country weights'!$A$6:$A$133,0),MATCH(Goods!CB$1,'Country weights'!$B$3:$FB$3,0)),"")</f>
        <v/>
      </c>
      <c r="CC55" s="44" t="str">
        <f>IF(AND(ISNUMBER(AA54),ISNUMBER(AA55)),INDEX('Country weights'!$B$6:$FB$133,MATCH(Goods!$BD55,'Country weights'!$A$6:$A$133,0),MATCH(Goods!CC$1,'Country weights'!$B$3:$FB$3,0)),"")</f>
        <v/>
      </c>
      <c r="CD55" s="46">
        <f t="shared" si="11"/>
        <v>0.71210553293434742</v>
      </c>
      <c r="CF55" s="39">
        <f t="shared" si="3"/>
        <v>38807</v>
      </c>
      <c r="CG55" s="45">
        <f t="shared" si="24"/>
        <v>0.30850113697008791</v>
      </c>
      <c r="CH55" s="45">
        <f t="shared" si="24"/>
        <v>0.10894348156836708</v>
      </c>
      <c r="CI55" s="45">
        <f t="shared" si="24"/>
        <v>9.0921979859314661E-2</v>
      </c>
      <c r="CJ55" s="45">
        <f t="shared" si="24"/>
        <v>5.8888523772645224E-2</v>
      </c>
      <c r="CK55" s="45">
        <f t="shared" si="24"/>
        <v>4.5292191901453874E-3</v>
      </c>
      <c r="CL55" s="45">
        <f t="shared" si="24"/>
        <v>2.3633290757624385E-2</v>
      </c>
      <c r="CM55" s="45">
        <f t="shared" si="24"/>
        <v>2.0080560303212956E-2</v>
      </c>
      <c r="CN55" s="45">
        <f t="shared" si="24"/>
        <v>6.171007871897438E-3</v>
      </c>
      <c r="CO55" s="45">
        <f t="shared" si="24"/>
        <v>3.8925355245541984E-2</v>
      </c>
      <c r="CP55" s="45">
        <f t="shared" si="24"/>
        <v>3.5780646354504112E-3</v>
      </c>
      <c r="CQ55" s="45">
        <f t="shared" si="24"/>
        <v>1.3287777513374809E-2</v>
      </c>
      <c r="CR55" s="45">
        <f t="shared" si="24"/>
        <v>1.1779986200838966E-2</v>
      </c>
      <c r="CS55" s="45">
        <f t="shared" si="24"/>
        <v>6.1466607386484063E-3</v>
      </c>
      <c r="CT55" s="45">
        <f t="shared" si="24"/>
        <v>2.309782990197768E-2</v>
      </c>
      <c r="CU55" s="45">
        <f t="shared" si="24"/>
        <v>1.8032938271536077E-2</v>
      </c>
      <c r="CV55" s="45">
        <f t="shared" si="24"/>
        <v>1.2863266103007923E-2</v>
      </c>
      <c r="CW55" s="45">
        <f t="shared" si="20"/>
        <v>2.9979598562272749E-2</v>
      </c>
      <c r="CX55" s="45">
        <f t="shared" si="20"/>
        <v>1.8979322149474242E-2</v>
      </c>
      <c r="CY55" s="45">
        <f t="shared" si="20"/>
        <v>4.5994871207533289E-2</v>
      </c>
      <c r="CZ55" s="45">
        <f t="shared" si="20"/>
        <v>5.1217866975794238E-2</v>
      </c>
      <c r="DA55" s="45">
        <f t="shared" si="20"/>
        <v>4.0094025742875856E-2</v>
      </c>
      <c r="DB55" s="45">
        <f t="shared" si="20"/>
        <v>3.226949576296656E-2</v>
      </c>
      <c r="DC55" s="45">
        <f t="shared" si="20"/>
        <v>3.2083740695411513E-2</v>
      </c>
      <c r="DD55" s="45" t="str">
        <f t="shared" si="20"/>
        <v/>
      </c>
      <c r="DE55" s="45" t="str">
        <f t="shared" si="25"/>
        <v/>
      </c>
      <c r="DF55" s="46">
        <f t="shared" si="13"/>
        <v>0.99999999999999989</v>
      </c>
      <c r="DG55" s="47">
        <f>SUMPRODUCT(AD55:BB55,CG55:DE55,'Sector weights'!B42:Z42)</f>
        <v>2.5503704905467859</v>
      </c>
      <c r="DI55" s="45">
        <f>IF(AND(ISNUMBER(C54),ISNUMBER(C55)),CG55*'Sector weights'!AB42,"")</f>
        <v>5.5018081460271338E-2</v>
      </c>
      <c r="DJ55" s="45">
        <f>IF(AND(ISNUMBER(D54),ISNUMBER(D55)),CH55*'Sector weights'!AC42,"")</f>
        <v>2.7687571380164106E-2</v>
      </c>
      <c r="DK55" s="45">
        <f>IF(AND(ISNUMBER(E54),ISNUMBER(E55)),CI55*'Sector weights'!AD42,"")</f>
        <v>1.8279462917438077E-2</v>
      </c>
      <c r="DL55" s="45">
        <f>IF(AND(ISNUMBER(F54),ISNUMBER(F55)),CJ55*'Sector weights'!AE42,"")</f>
        <v>1.0412205455339166E-2</v>
      </c>
      <c r="DM55" s="45">
        <f>IF(AND(ISNUMBER(G54),ISNUMBER(G55)),CK55*'Sector weights'!AF42,"")</f>
        <v>1.1141285278946826E-3</v>
      </c>
      <c r="DN55" s="45">
        <f>IF(AND(ISNUMBER(H54),ISNUMBER(H55)),CL55*'Sector weights'!AG42,"")</f>
        <v>5.9516568211127356E-3</v>
      </c>
      <c r="DO55" s="45">
        <f>IF(AND(ISNUMBER(I54),ISNUMBER(I55)),CM55*'Sector weights'!AH42,"")</f>
        <v>4.2008982822974864E-3</v>
      </c>
      <c r="DP55" s="45">
        <f>IF(AND(ISNUMBER(J54),ISNUMBER(J55)),CN55*'Sector weights'!AI42,"")</f>
        <v>1.1079992564210753E-3</v>
      </c>
      <c r="DQ55" s="45">
        <f>IF(AND(ISNUMBER(K54),ISNUMBER(K55)),CO55*'Sector weights'!AJ42,"")</f>
        <v>3.2896850770027918E-3</v>
      </c>
      <c r="DR55" s="45">
        <f>IF(AND(ISNUMBER(L54),ISNUMBER(L55)),CP55*'Sector weights'!AK42,"")</f>
        <v>8.3500180530966469E-4</v>
      </c>
      <c r="DS55" s="45">
        <f>IF(AND(ISNUMBER(M54),ISNUMBER(M55)),CQ55*'Sector weights'!AL42,"")</f>
        <v>1.9988313469618052E-3</v>
      </c>
      <c r="DT55" s="45">
        <f>IF(AND(ISNUMBER(N54),ISNUMBER(N55)),CR55*'Sector weights'!AM42,"")</f>
        <v>1.4576438406243772E-3</v>
      </c>
      <c r="DU55" s="45">
        <f>IF(AND(ISNUMBER(O54),ISNUMBER(O55)),CS55*'Sector weights'!AN42,"")</f>
        <v>8.7770563323818227E-4</v>
      </c>
      <c r="DV55" s="45">
        <f>IF(AND(ISNUMBER(P54),ISNUMBER(P55)),CT55*'Sector weights'!AO42,"")</f>
        <v>7.486147202245632E-3</v>
      </c>
      <c r="DW55" s="45">
        <f>IF(AND(ISNUMBER(Q54),ISNUMBER(Q55)),CU55*'Sector weights'!AP42,"")</f>
        <v>6.1306049324927519E-3</v>
      </c>
      <c r="DX55" s="45">
        <f>IF(AND(ISNUMBER(R54),ISNUMBER(R55)),CV55*'Sector weights'!AQ42,"")</f>
        <v>3.9006050237499544E-3</v>
      </c>
      <c r="DY55" s="45">
        <f>IF(AND(ISNUMBER(S54),ISNUMBER(S55)),CW55*'Sector weights'!AR42,"")</f>
        <v>8.1020680023769342E-3</v>
      </c>
      <c r="DZ55" s="45">
        <f>IF(AND(ISNUMBER(T54),ISNUMBER(T55)),CX55*'Sector weights'!AS42,"")</f>
        <v>2.4958100088624184E-3</v>
      </c>
      <c r="EA55" s="45">
        <f>IF(AND(ISNUMBER(U54),ISNUMBER(U55)),CY55*'Sector weights'!AT42,"")</f>
        <v>7.3258525750921196E-3</v>
      </c>
      <c r="EB55" s="45">
        <f>IF(AND(ISNUMBER(V54),ISNUMBER(V55)),CZ55*'Sector weights'!AU42,"")</f>
        <v>1.0087839330023298E-2</v>
      </c>
      <c r="EC55" s="45">
        <f>IF(AND(ISNUMBER(W54),ISNUMBER(W55)),DA55*'Sector weights'!AV42,"")</f>
        <v>1.0802396396766946E-2</v>
      </c>
      <c r="ED55" s="45">
        <f>IF(AND(ISNUMBER(X54),ISNUMBER(X55)),DB55*'Sector weights'!AW42,"")</f>
        <v>5.0752813664519635E-3</v>
      </c>
      <c r="EE55" s="45">
        <f>IF(AND(ISNUMBER(Y54),ISNUMBER(Y55)),DC55*'Sector weights'!AX42,"")</f>
        <v>6.5652409480913389E-3</v>
      </c>
      <c r="EF55" s="45" t="str">
        <f>IF(AND(ISNUMBER(Z54),ISNUMBER(Z55)),DD55*'Sector weights'!AY42,"")</f>
        <v/>
      </c>
      <c r="EG55" s="45" t="str">
        <f>IF(AND(ISNUMBER(AA54),ISNUMBER(AA55)),DE55*'Sector weights'!AZ42,"")</f>
        <v/>
      </c>
      <c r="EH55" s="46">
        <f t="shared" si="14"/>
        <v>0.20020271759022881</v>
      </c>
      <c r="EI55" s="47">
        <f t="shared" si="15"/>
        <v>0.60114809152609583</v>
      </c>
      <c r="EK55" s="39">
        <f t="shared" si="6"/>
        <v>38807</v>
      </c>
      <c r="EL55" s="45">
        <f t="shared" si="26"/>
        <v>0.27481186130990148</v>
      </c>
      <c r="EM55" s="45">
        <f t="shared" si="26"/>
        <v>0.13829768003866216</v>
      </c>
      <c r="EN55" s="45">
        <f t="shared" si="26"/>
        <v>9.1304769173274361E-2</v>
      </c>
      <c r="EO55" s="45">
        <f t="shared" si="26"/>
        <v>5.2008312278011504E-2</v>
      </c>
      <c r="EP55" s="45">
        <f t="shared" si="26"/>
        <v>5.5650020204773649E-3</v>
      </c>
      <c r="EQ55" s="45">
        <f t="shared" si="26"/>
        <v>2.9728152008877701E-2</v>
      </c>
      <c r="ER55" s="45">
        <f t="shared" si="26"/>
        <v>2.0983223069408113E-2</v>
      </c>
      <c r="ES55" s="45">
        <f t="shared" si="26"/>
        <v>5.534386694434925E-3</v>
      </c>
      <c r="ET55" s="45">
        <f t="shared" si="26"/>
        <v>1.6431770340580781E-2</v>
      </c>
      <c r="EU55" s="45">
        <f t="shared" si="26"/>
        <v>4.1707815725994827E-3</v>
      </c>
      <c r="EV55" s="45">
        <f t="shared" si="26"/>
        <v>9.9840370351664057E-3</v>
      </c>
      <c r="EW55" s="45">
        <f t="shared" si="26"/>
        <v>7.2808394319993971E-3</v>
      </c>
      <c r="EX55" s="45">
        <f t="shared" si="26"/>
        <v>4.3840845109538113E-3</v>
      </c>
      <c r="EY55" s="45">
        <f t="shared" si="26"/>
        <v>3.7392835084127773E-2</v>
      </c>
      <c r="EZ55" s="45">
        <f t="shared" si="26"/>
        <v>3.0621986585820278E-2</v>
      </c>
      <c r="FA55" s="45">
        <f t="shared" si="26"/>
        <v>1.9483277103828529E-2</v>
      </c>
      <c r="FB55" s="45">
        <f t="shared" si="21"/>
        <v>4.0469320795934925E-2</v>
      </c>
      <c r="FC55" s="45">
        <f t="shared" si="21"/>
        <v>1.246641423704745E-2</v>
      </c>
      <c r="FD55" s="45">
        <f t="shared" si="21"/>
        <v>3.6592173489305664E-2</v>
      </c>
      <c r="FE55" s="45">
        <f t="shared" si="21"/>
        <v>5.0388123854896411E-2</v>
      </c>
      <c r="FF55" s="45">
        <f t="shared" si="21"/>
        <v>5.3957291523270376E-2</v>
      </c>
      <c r="FG55" s="45">
        <f t="shared" si="21"/>
        <v>2.5350711656371993E-2</v>
      </c>
      <c r="FH55" s="45">
        <f t="shared" si="21"/>
        <v>3.2792966185049253E-2</v>
      </c>
      <c r="FI55" s="45" t="str">
        <f t="shared" si="21"/>
        <v/>
      </c>
      <c r="FJ55" s="45" t="str">
        <f t="shared" si="27"/>
        <v/>
      </c>
      <c r="FK55" s="46">
        <f t="shared" si="17"/>
        <v>1.0000000000000004</v>
      </c>
      <c r="FL55" s="47">
        <f t="shared" si="18"/>
        <v>3.002696960170713</v>
      </c>
    </row>
    <row r="56" spans="1:168" x14ac:dyDescent="0.2">
      <c r="A56" t="s">
        <v>740</v>
      </c>
      <c r="B56" s="11">
        <v>38898</v>
      </c>
      <c r="C56" s="2">
        <v>420</v>
      </c>
      <c r="D56" s="3">
        <v>39946</v>
      </c>
      <c r="E56" s="9">
        <v>15691.8</v>
      </c>
      <c r="F56" s="3">
        <v>98325</v>
      </c>
      <c r="G56" s="3">
        <v>3161</v>
      </c>
      <c r="H56" s="2">
        <v>18976</v>
      </c>
      <c r="I56" s="2">
        <v>263235.8</v>
      </c>
      <c r="J56" s="2">
        <v>1479854.2</v>
      </c>
      <c r="K56" s="2">
        <v>130192.3</v>
      </c>
      <c r="L56" s="9">
        <v>2223.0108</v>
      </c>
      <c r="M56" s="3">
        <v>79872</v>
      </c>
      <c r="N56" s="9">
        <v>756.06299999999999</v>
      </c>
      <c r="O56" s="2">
        <v>4755.3999999999996</v>
      </c>
      <c r="P56" s="2">
        <v>10506.6</v>
      </c>
      <c r="Q56" s="3">
        <v>73204</v>
      </c>
      <c r="R56" s="3">
        <v>75278</v>
      </c>
      <c r="S56" s="2">
        <v>17399.3</v>
      </c>
      <c r="T56" s="2">
        <v>19533.2</v>
      </c>
      <c r="U56" s="3">
        <v>155398</v>
      </c>
      <c r="V56" s="2">
        <v>17782.599999999999</v>
      </c>
      <c r="W56" s="2">
        <v>28454</v>
      </c>
      <c r="X56" s="3">
        <v>283907.19958801218</v>
      </c>
      <c r="Y56" s="2">
        <v>55645.4</v>
      </c>
      <c r="Z56" s="3" t="e">
        <v>#N/A</v>
      </c>
      <c r="AA56" s="3" t="e">
        <v>#N/A</v>
      </c>
      <c r="AC56" s="43">
        <f t="shared" si="9"/>
        <v>38898</v>
      </c>
      <c r="AD56" s="45">
        <f t="shared" si="22"/>
        <v>0.23866348448686736</v>
      </c>
      <c r="AE56" s="45">
        <f t="shared" si="22"/>
        <v>-0.80703235578952759</v>
      </c>
      <c r="AF56" s="45">
        <f t="shared" si="22"/>
        <v>2.6305462536626134</v>
      </c>
      <c r="AG56" s="45">
        <f t="shared" si="22"/>
        <v>0.5028977952224789</v>
      </c>
      <c r="AH56" s="45">
        <f t="shared" si="22"/>
        <v>-3.1852986217457913</v>
      </c>
      <c r="AI56" s="45">
        <f t="shared" si="22"/>
        <v>2.8844068531771905</v>
      </c>
      <c r="AJ56" s="45">
        <f t="shared" si="22"/>
        <v>-0.94160413640503871</v>
      </c>
      <c r="AK56" s="45">
        <f t="shared" si="22"/>
        <v>1.2683537036219716</v>
      </c>
      <c r="AL56" s="45">
        <f t="shared" si="22"/>
        <v>6.7607671157389637</v>
      </c>
      <c r="AM56" s="45">
        <f t="shared" si="22"/>
        <v>12.379795151282803</v>
      </c>
      <c r="AN56" s="45">
        <f t="shared" si="22"/>
        <v>-0.19992003198719965</v>
      </c>
      <c r="AO56" s="45">
        <f t="shared" si="22"/>
        <v>-1.4625595443674699</v>
      </c>
      <c r="AP56" s="45">
        <f t="shared" si="22"/>
        <v>1.3879709187045508</v>
      </c>
      <c r="AQ56" s="45">
        <f t="shared" si="22"/>
        <v>1.0211145725164572</v>
      </c>
      <c r="AR56" s="45">
        <f t="shared" si="22"/>
        <v>10.999241849886277</v>
      </c>
      <c r="AS56" s="45">
        <f t="shared" si="22"/>
        <v>6.0417811210187411</v>
      </c>
      <c r="AT56" s="45">
        <f t="shared" si="19"/>
        <v>-5.1699476686406509E-2</v>
      </c>
      <c r="AU56" s="45">
        <f t="shared" si="19"/>
        <v>7.3270438523711956</v>
      </c>
      <c r="AV56" s="45">
        <f t="shared" si="19"/>
        <v>0.8783147781492362</v>
      </c>
      <c r="AW56" s="45">
        <f t="shared" si="19"/>
        <v>-1.3573857427346292</v>
      </c>
      <c r="AX56" s="45">
        <f t="shared" si="19"/>
        <v>3.3604684531528539</v>
      </c>
      <c r="AY56" s="45">
        <f t="shared" si="19"/>
        <v>1.6848796697698898</v>
      </c>
      <c r="AZ56" s="45">
        <f t="shared" si="19"/>
        <v>-0.54530343786024504</v>
      </c>
      <c r="BA56" s="45" t="str">
        <f t="shared" si="19"/>
        <v/>
      </c>
      <c r="BB56" s="45" t="str">
        <f t="shared" si="23"/>
        <v/>
      </c>
      <c r="BC56" s="32"/>
      <c r="BD56" s="39">
        <f t="shared" si="2"/>
        <v>38898</v>
      </c>
      <c r="BE56" s="44">
        <f>IF(AND(ISNUMBER(C55),ISNUMBER(C56)),INDEX('Country weights'!$B$6:$FB$133,MATCH(Goods!$BD56,'Country weights'!$A$6:$A$133,0),MATCH(Goods!BE$1,'Country weights'!$B$3:$FB$3,0)),"")</f>
        <v>0.21968536655293655</v>
      </c>
      <c r="BF56" s="44">
        <f>IF(AND(ISNUMBER(D55),ISNUMBER(D56)),INDEX('Country weights'!$B$6:$FB$133,MATCH(Goods!$BD56,'Country weights'!$A$6:$A$133,0),MATCH(Goods!BF$1,'Country weights'!$B$3:$FB$3,0)),"")</f>
        <v>7.7579256001965302E-2</v>
      </c>
      <c r="BG56" s="44">
        <f>IF(AND(ISNUMBER(E55),ISNUMBER(E56)),INDEX('Country weights'!$B$6:$FB$133,MATCH(Goods!$BD56,'Country weights'!$A$6:$A$133,0),MATCH(Goods!BG$1,'Country weights'!$B$3:$FB$3,0)),"")</f>
        <v>6.4746044923163271E-2</v>
      </c>
      <c r="BH56" s="44">
        <f>IF(AND(ISNUMBER(F55),ISNUMBER(F56)),INDEX('Country weights'!$B$6:$FB$133,MATCH(Goods!$BD56,'Country weights'!$A$6:$A$133,0),MATCH(Goods!BH$1,'Country weights'!$B$3:$FB$3,0)),"")</f>
        <v>4.1934843604836514E-2</v>
      </c>
      <c r="BI56" s="44">
        <f>IF(AND(ISNUMBER(G55),ISNUMBER(G56)),INDEX('Country weights'!$B$6:$FB$133,MATCH(Goods!$BD56,'Country weights'!$A$6:$A$133,0),MATCH(Goods!BI$1,'Country weights'!$B$3:$FB$3,0)),"")</f>
        <v>3.2252820451749544E-3</v>
      </c>
      <c r="BJ56" s="44">
        <f>IF(AND(ISNUMBER(H55),ISNUMBER(H56)),INDEX('Country weights'!$B$6:$FB$133,MATCH(Goods!$BD56,'Country weights'!$A$6:$A$133,0),MATCH(Goods!BJ$1,'Country weights'!$B$3:$FB$3,0)),"")</f>
        <v>1.68293971099505E-2</v>
      </c>
      <c r="BK56" s="44">
        <f>IF(AND(ISNUMBER(I55),ISNUMBER(I56)),INDEX('Country weights'!$B$6:$FB$133,MATCH(Goods!$BD56,'Country weights'!$A$6:$A$133,0),MATCH(Goods!BK$1,'Country weights'!$B$3:$FB$3,0)),"")</f>
        <v>1.4299478096339763E-2</v>
      </c>
      <c r="BL56" s="44">
        <f>IF(AND(ISNUMBER(J55),ISNUMBER(J56)),INDEX('Country weights'!$B$6:$FB$133,MATCH(Goods!$BD56,'Country weights'!$A$6:$A$133,0),MATCH(Goods!BL$1,'Country weights'!$B$3:$FB$3,0)),"")</f>
        <v>4.3944088493595782E-3</v>
      </c>
      <c r="BM56" s="44">
        <f>IF(AND(ISNUMBER(K55),ISNUMBER(K56)),INDEX('Country weights'!$B$6:$FB$133,MATCH(Goods!$BD56,'Country weights'!$A$6:$A$133,0),MATCH(Goods!BM$1,'Country weights'!$B$3:$FB$3,0)),"")</f>
        <v>2.7718960841785469E-2</v>
      </c>
      <c r="BN56" s="44">
        <f>IF(AND(ISNUMBER(L55),ISNUMBER(L56)),INDEX('Country weights'!$B$6:$FB$133,MATCH(Goods!$BD56,'Country weights'!$A$6:$A$133,0),MATCH(Goods!BN$1,'Country weights'!$B$3:$FB$3,0)),"")</f>
        <v>2.5479596241009565E-3</v>
      </c>
      <c r="BO56" s="44">
        <f>IF(AND(ISNUMBER(M55),ISNUMBER(M56)),INDEX('Country weights'!$B$6:$FB$133,MATCH(Goods!$BD56,'Country weights'!$A$6:$A$133,0),MATCH(Goods!BO$1,'Country weights'!$B$3:$FB$3,0)),"")</f>
        <v>9.4622998876748056E-3</v>
      </c>
      <c r="BP56" s="44">
        <f>IF(AND(ISNUMBER(N55),ISNUMBER(N56)),INDEX('Country weights'!$B$6:$FB$133,MATCH(Goods!$BD56,'Country weights'!$A$6:$A$133,0),MATCH(Goods!BP$1,'Country weights'!$B$3:$FB$3,0)),"")</f>
        <v>8.3885933515076908E-3</v>
      </c>
      <c r="BQ56" s="44">
        <f>IF(AND(ISNUMBER(O55),ISNUMBER(O56)),INDEX('Country weights'!$B$6:$FB$133,MATCH(Goods!$BD56,'Country weights'!$A$6:$A$133,0),MATCH(Goods!BQ$1,'Country weights'!$B$3:$FB$3,0)),"")</f>
        <v>4.377071121061853E-3</v>
      </c>
      <c r="BR56" s="44">
        <f>IF(AND(ISNUMBER(P55),ISNUMBER(P56)),INDEX('Country weights'!$B$6:$FB$133,MATCH(Goods!$BD56,'Country weights'!$A$6:$A$133,0),MATCH(Goods!BR$1,'Country weights'!$B$3:$FB$3,0)),"")</f>
        <v>1.6448092471974721E-2</v>
      </c>
      <c r="BS56" s="44">
        <f>IF(AND(ISNUMBER(Q55),ISNUMBER(Q56)),INDEX('Country weights'!$B$6:$FB$133,MATCH(Goods!$BD56,'Country weights'!$A$6:$A$133,0),MATCH(Goods!BS$1,'Country weights'!$B$3:$FB$3,0)),"")</f>
        <v>1.2841355118224387E-2</v>
      </c>
      <c r="BT56" s="44">
        <f>IF(AND(ISNUMBER(R55),ISNUMBER(R56)),INDEX('Country weights'!$B$6:$FB$133,MATCH(Goods!$BD56,'Country weights'!$A$6:$A$133,0),MATCH(Goods!BT$1,'Country weights'!$B$3:$FB$3,0)),"")</f>
        <v>9.1600029635587835E-3</v>
      </c>
      <c r="BU56" s="44">
        <f>IF(AND(ISNUMBER(S55),ISNUMBER(S56)),INDEX('Country weights'!$B$6:$FB$133,MATCH(Goods!$BD56,'Country weights'!$A$6:$A$133,0),MATCH(Goods!BU$1,'Country weights'!$B$3:$FB$3,0)),"")</f>
        <v>2.1348638011345032E-2</v>
      </c>
      <c r="BV56" s="44">
        <f>IF(AND(ISNUMBER(T55),ISNUMBER(T56)),INDEX('Country weights'!$B$6:$FB$133,MATCH(Goods!$BD56,'Country weights'!$A$6:$A$133,0),MATCH(Goods!BV$1,'Country weights'!$B$3:$FB$3,0)),"")</f>
        <v>1.3515280313984019E-2</v>
      </c>
      <c r="BW56" s="44">
        <f>IF(AND(ISNUMBER(U55),ISNUMBER(U56)),INDEX('Country weights'!$B$6:$FB$133,MATCH(Goods!$BD56,'Country weights'!$A$6:$A$133,0),MATCH(Goods!BW$1,'Country weights'!$B$3:$FB$3,0)),"")</f>
        <v>3.2753202273487166E-2</v>
      </c>
      <c r="BX56" s="44">
        <f>IF(AND(ISNUMBER(V55),ISNUMBER(V56)),INDEX('Country weights'!$B$6:$FB$133,MATCH(Goods!$BD56,'Country weights'!$A$6:$A$133,0),MATCH(Goods!BX$1,'Country weights'!$B$3:$FB$3,0)),"")</f>
        <v>3.6472526458558467E-2</v>
      </c>
      <c r="BY56" s="44">
        <f>IF(AND(ISNUMBER(W55),ISNUMBER(W56)),INDEX('Country weights'!$B$6:$FB$133,MATCH(Goods!$BD56,'Country weights'!$A$6:$A$133,0),MATCH(Goods!BY$1,'Country weights'!$B$3:$FB$3,0)),"")</f>
        <v>2.8551177569114055E-2</v>
      </c>
      <c r="BZ56" s="44">
        <f>IF(AND(ISNUMBER(X55),ISNUMBER(X56)),INDEX('Country weights'!$B$6:$FB$133,MATCH(Goods!$BD56,'Country weights'!$A$6:$A$133,0),MATCH(Goods!BZ$1,'Country weights'!$B$3:$FB$3,0)),"")</f>
        <v>2.2979286477809967E-2</v>
      </c>
      <c r="CA56" s="44">
        <f>IF(AND(ISNUMBER(Y55),ISNUMBER(Y56)),INDEX('Country weights'!$B$6:$FB$133,MATCH(Goods!$BD56,'Country weights'!$A$6:$A$133,0),MATCH(Goods!CA$1,'Country weights'!$B$3:$FB$3,0)),"")</f>
        <v>2.2847009266433425E-2</v>
      </c>
      <c r="CB56" s="44" t="str">
        <f>IF(AND(ISNUMBER(Z55),ISNUMBER(Z56)),INDEX('Country weights'!$B$6:$FB$133,MATCH(Goods!$BD56,'Country weights'!$A$6:$A$133,0),MATCH(Goods!CB$1,'Country weights'!$B$3:$FB$3,0)),"")</f>
        <v/>
      </c>
      <c r="CC56" s="44" t="str">
        <f>IF(AND(ISNUMBER(AA55),ISNUMBER(AA56)),INDEX('Country weights'!$B$6:$FB$133,MATCH(Goods!$BD56,'Country weights'!$A$6:$A$133,0),MATCH(Goods!CC$1,'Country weights'!$B$3:$FB$3,0)),"")</f>
        <v/>
      </c>
      <c r="CD56" s="46">
        <f t="shared" si="11"/>
        <v>0.71210553293434742</v>
      </c>
      <c r="CF56" s="39">
        <f t="shared" si="3"/>
        <v>38898</v>
      </c>
      <c r="CG56" s="45">
        <f t="shared" si="24"/>
        <v>0.30850113697008791</v>
      </c>
      <c r="CH56" s="45">
        <f t="shared" si="24"/>
        <v>0.10894348156836708</v>
      </c>
      <c r="CI56" s="45">
        <f t="shared" si="24"/>
        <v>9.0921979859314661E-2</v>
      </c>
      <c r="CJ56" s="45">
        <f t="shared" si="24"/>
        <v>5.8888523772645224E-2</v>
      </c>
      <c r="CK56" s="45">
        <f t="shared" si="24"/>
        <v>4.5292191901453874E-3</v>
      </c>
      <c r="CL56" s="45">
        <f t="shared" si="24"/>
        <v>2.3633290757624385E-2</v>
      </c>
      <c r="CM56" s="45">
        <f t="shared" si="24"/>
        <v>2.0080560303212956E-2</v>
      </c>
      <c r="CN56" s="45">
        <f t="shared" si="24"/>
        <v>6.171007871897438E-3</v>
      </c>
      <c r="CO56" s="45">
        <f t="shared" si="24"/>
        <v>3.8925355245541984E-2</v>
      </c>
      <c r="CP56" s="45">
        <f t="shared" si="24"/>
        <v>3.5780646354504112E-3</v>
      </c>
      <c r="CQ56" s="45">
        <f t="shared" si="24"/>
        <v>1.3287777513374809E-2</v>
      </c>
      <c r="CR56" s="45">
        <f t="shared" si="24"/>
        <v>1.1779986200838966E-2</v>
      </c>
      <c r="CS56" s="45">
        <f t="shared" si="24"/>
        <v>6.1466607386484063E-3</v>
      </c>
      <c r="CT56" s="45">
        <f t="shared" si="24"/>
        <v>2.309782990197768E-2</v>
      </c>
      <c r="CU56" s="45">
        <f t="shared" si="24"/>
        <v>1.8032938271536077E-2</v>
      </c>
      <c r="CV56" s="45">
        <f t="shared" si="24"/>
        <v>1.2863266103007923E-2</v>
      </c>
      <c r="CW56" s="45">
        <f t="shared" si="20"/>
        <v>2.9979598562272749E-2</v>
      </c>
      <c r="CX56" s="45">
        <f t="shared" si="20"/>
        <v>1.8979322149474242E-2</v>
      </c>
      <c r="CY56" s="45">
        <f t="shared" si="20"/>
        <v>4.5994871207533289E-2</v>
      </c>
      <c r="CZ56" s="45">
        <f t="shared" si="20"/>
        <v>5.1217866975794238E-2</v>
      </c>
      <c r="DA56" s="45">
        <f t="shared" si="20"/>
        <v>4.0094025742875856E-2</v>
      </c>
      <c r="DB56" s="45">
        <f t="shared" si="20"/>
        <v>3.226949576296656E-2</v>
      </c>
      <c r="DC56" s="45">
        <f t="shared" si="20"/>
        <v>3.2083740695411513E-2</v>
      </c>
      <c r="DD56" s="45" t="str">
        <f t="shared" si="20"/>
        <v/>
      </c>
      <c r="DE56" s="45" t="str">
        <f t="shared" si="25"/>
        <v/>
      </c>
      <c r="DF56" s="46">
        <f t="shared" si="13"/>
        <v>0.99999999999999989</v>
      </c>
      <c r="DG56" s="47">
        <f>SUMPRODUCT(AD56:BB56,CG56:DE56,'Sector weights'!B43:Z43)</f>
        <v>0.94070639733801464</v>
      </c>
      <c r="DI56" s="45">
        <f>IF(AND(ISNUMBER(C55),ISNUMBER(C56)),CG56*'Sector weights'!AB43,"")</f>
        <v>5.6562366599775447E-2</v>
      </c>
      <c r="DJ56" s="45">
        <f>IF(AND(ISNUMBER(D55),ISNUMBER(D56)),CH56*'Sector weights'!AC43,"")</f>
        <v>2.5699792318288759E-2</v>
      </c>
      <c r="DK56" s="45">
        <f>IF(AND(ISNUMBER(E55),ISNUMBER(E56)),CI56*'Sector weights'!AD43,"")</f>
        <v>1.7611907608439784E-2</v>
      </c>
      <c r="DL56" s="45">
        <f>IF(AND(ISNUMBER(F55),ISNUMBER(F56)),CJ56*'Sector weights'!AE43,"")</f>
        <v>1.049320355571802E-2</v>
      </c>
      <c r="DM56" s="45">
        <f>IF(AND(ISNUMBER(G55),ISNUMBER(G56)),CK56*'Sector weights'!AF43,"")</f>
        <v>1.1176706715913152E-3</v>
      </c>
      <c r="DN56" s="45">
        <f>IF(AND(ISNUMBER(H55),ISNUMBER(H56)),CL56*'Sector weights'!AG43,"")</f>
        <v>5.8963343713121794E-3</v>
      </c>
      <c r="DO56" s="45">
        <f>IF(AND(ISNUMBER(I55),ISNUMBER(I56)),CM56*'Sector weights'!AH43,"")</f>
        <v>4.3506773087400646E-3</v>
      </c>
      <c r="DP56" s="45">
        <f>IF(AND(ISNUMBER(J55),ISNUMBER(J56)),CN56*'Sector weights'!AI43,"")</f>
        <v>1.1170250611257713E-3</v>
      </c>
      <c r="DQ56" s="45">
        <f>IF(AND(ISNUMBER(K55),ISNUMBER(K56)),CO56*'Sector weights'!AJ43,"")</f>
        <v>3.0381974520247348E-3</v>
      </c>
      <c r="DR56" s="45">
        <f>IF(AND(ISNUMBER(L55),ISNUMBER(L56)),CP56*'Sector weights'!AK43,"")</f>
        <v>7.3711913644789362E-4</v>
      </c>
      <c r="DS56" s="45">
        <f>IF(AND(ISNUMBER(M55),ISNUMBER(M56)),CQ56*'Sector weights'!AL43,"")</f>
        <v>2.0228014569273443E-3</v>
      </c>
      <c r="DT56" s="45">
        <f>IF(AND(ISNUMBER(N55),ISNUMBER(N56)),CR56*'Sector weights'!AM43,"")</f>
        <v>1.5932293377262112E-3</v>
      </c>
      <c r="DU56" s="45">
        <f>IF(AND(ISNUMBER(O55),ISNUMBER(O56)),CS56*'Sector weights'!AN43,"")</f>
        <v>8.4413572090459728E-4</v>
      </c>
      <c r="DV56" s="45">
        <f>IF(AND(ISNUMBER(P55),ISNUMBER(P56)),CT56*'Sector weights'!AO43,"")</f>
        <v>7.4871955777630877E-3</v>
      </c>
      <c r="DW56" s="45">
        <f>IF(AND(ISNUMBER(Q55),ISNUMBER(Q56)),CU56*'Sector weights'!AP43,"")</f>
        <v>6.0355977071390723E-3</v>
      </c>
      <c r="DX56" s="45">
        <f>IF(AND(ISNUMBER(R55),ISNUMBER(R56)),CV56*'Sector weights'!AQ43,"")</f>
        <v>3.6452091054798045E-3</v>
      </c>
      <c r="DY56" s="45">
        <f>IF(AND(ISNUMBER(S55),ISNUMBER(S56)),CW56*'Sector weights'!AR43,"")</f>
        <v>8.1150305643054588E-3</v>
      </c>
      <c r="DZ56" s="45">
        <f>IF(AND(ISNUMBER(T55),ISNUMBER(T56)),CX56*'Sector weights'!AS43,"")</f>
        <v>2.5798850339631319E-3</v>
      </c>
      <c r="EA56" s="45">
        <f>IF(AND(ISNUMBER(U55),ISNUMBER(U56)),CY56*'Sector weights'!AT43,"")</f>
        <v>7.5279217330689171E-3</v>
      </c>
      <c r="EB56" s="45">
        <f>IF(AND(ISNUMBER(V55),ISNUMBER(V56)),CZ56*'Sector weights'!AU43,"")</f>
        <v>1.027302372138191E-2</v>
      </c>
      <c r="EC56" s="45">
        <f>IF(AND(ISNUMBER(W55),ISNUMBER(W56)),DA56*'Sector weights'!AV43,"")</f>
        <v>1.1088763048117237E-2</v>
      </c>
      <c r="ED56" s="45">
        <f>IF(AND(ISNUMBER(X55),ISNUMBER(X56)),DB56*'Sector weights'!AW43,"")</f>
        <v>4.8655201418404039E-3</v>
      </c>
      <c r="EE56" s="45">
        <f>IF(AND(ISNUMBER(Y55),ISNUMBER(Y56)),DC56*'Sector weights'!AX43,"")</f>
        <v>6.7801308199741655E-3</v>
      </c>
      <c r="EF56" s="45" t="str">
        <f>IF(AND(ISNUMBER(Z55),ISNUMBER(Z56)),DD56*'Sector weights'!AY43,"")</f>
        <v/>
      </c>
      <c r="EG56" s="45" t="str">
        <f>IF(AND(ISNUMBER(AA55),ISNUMBER(AA56)),DE56*'Sector weights'!AZ43,"")</f>
        <v/>
      </c>
      <c r="EH56" s="46">
        <f t="shared" si="14"/>
        <v>0.19948273805205533</v>
      </c>
      <c r="EI56" s="47">
        <f t="shared" si="15"/>
        <v>0.23220588908869294</v>
      </c>
      <c r="EK56" s="39">
        <f t="shared" si="6"/>
        <v>38898</v>
      </c>
      <c r="EL56" s="45">
        <f t="shared" si="26"/>
        <v>0.28354516863015694</v>
      </c>
      <c r="EM56" s="45">
        <f t="shared" si="26"/>
        <v>0.12883216146543144</v>
      </c>
      <c r="EN56" s="45">
        <f t="shared" si="26"/>
        <v>8.8287877840557458E-2</v>
      </c>
      <c r="EO56" s="45">
        <f t="shared" si="26"/>
        <v>5.2602063006473285E-2</v>
      </c>
      <c r="EP56" s="45">
        <f t="shared" si="26"/>
        <v>5.6028440480882982E-3</v>
      </c>
      <c r="EQ56" s="45">
        <f t="shared" si="26"/>
        <v>2.9558118305823142E-2</v>
      </c>
      <c r="ER56" s="45">
        <f t="shared" si="26"/>
        <v>2.1809793424856384E-2</v>
      </c>
      <c r="ES56" s="45">
        <f t="shared" si="26"/>
        <v>5.5996076253689775E-3</v>
      </c>
      <c r="ET56" s="45">
        <f t="shared" si="26"/>
        <v>1.5230377734397813E-2</v>
      </c>
      <c r="EU56" s="45">
        <f t="shared" si="26"/>
        <v>3.695152491117007E-3</v>
      </c>
      <c r="EV56" s="45">
        <f t="shared" si="26"/>
        <v>1.0140233068184032E-2</v>
      </c>
      <c r="EW56" s="45">
        <f t="shared" si="26"/>
        <v>7.9868030351100128E-3</v>
      </c>
      <c r="EX56" s="45">
        <f t="shared" si="26"/>
        <v>4.2316228920234629E-3</v>
      </c>
      <c r="EY56" s="45">
        <f t="shared" si="26"/>
        <v>3.7533049981544234E-2</v>
      </c>
      <c r="EZ56" s="45">
        <f t="shared" si="26"/>
        <v>3.0256240545305096E-2</v>
      </c>
      <c r="FA56" s="45">
        <f t="shared" si="26"/>
        <v>1.8273305956571447E-2</v>
      </c>
      <c r="FB56" s="45">
        <f t="shared" si="21"/>
        <v>4.06803648453423E-2</v>
      </c>
      <c r="FC56" s="45">
        <f t="shared" si="21"/>
        <v>1.2932873586735645E-2</v>
      </c>
      <c r="FD56" s="45">
        <f t="shared" si="21"/>
        <v>3.7737208775951804E-2</v>
      </c>
      <c r="FE56" s="45">
        <f t="shared" si="21"/>
        <v>5.1498309185535385E-2</v>
      </c>
      <c r="FF56" s="45">
        <f t="shared" si="21"/>
        <v>5.5587581945178675E-2</v>
      </c>
      <c r="FG56" s="45">
        <f t="shared" si="21"/>
        <v>2.4390682569088957E-2</v>
      </c>
      <c r="FH56" s="45">
        <f t="shared" si="21"/>
        <v>3.3988559041158141E-2</v>
      </c>
      <c r="FI56" s="45" t="str">
        <f t="shared" si="21"/>
        <v/>
      </c>
      <c r="FJ56" s="45" t="str">
        <f t="shared" si="27"/>
        <v/>
      </c>
      <c r="FK56" s="46">
        <f t="shared" si="17"/>
        <v>0.99999999999999989</v>
      </c>
      <c r="FL56" s="47">
        <f t="shared" si="18"/>
        <v>1.164040013467724</v>
      </c>
    </row>
    <row r="57" spans="1:168" x14ac:dyDescent="0.2">
      <c r="A57" t="s">
        <v>741</v>
      </c>
      <c r="B57" s="11">
        <v>38990</v>
      </c>
      <c r="C57" s="2">
        <v>417.1</v>
      </c>
      <c r="D57" s="3">
        <v>39961</v>
      </c>
      <c r="E57" s="9">
        <v>15767.6</v>
      </c>
      <c r="F57" s="3">
        <v>99898</v>
      </c>
      <c r="G57" s="3">
        <v>3144</v>
      </c>
      <c r="H57" s="2">
        <v>19453</v>
      </c>
      <c r="I57" s="2">
        <v>266945.5</v>
      </c>
      <c r="J57" s="2">
        <v>1493781.5</v>
      </c>
      <c r="K57" s="2">
        <v>134502.1</v>
      </c>
      <c r="L57" s="9">
        <v>2608.0057999999999</v>
      </c>
      <c r="M57" s="3">
        <v>79216</v>
      </c>
      <c r="N57" s="9">
        <v>780.255</v>
      </c>
      <c r="O57" s="2">
        <v>5208.6000000000004</v>
      </c>
      <c r="P57" s="2">
        <v>10433.6</v>
      </c>
      <c r="Q57" s="3">
        <v>75257</v>
      </c>
      <c r="R57" s="3">
        <v>76728</v>
      </c>
      <c r="S57" s="2">
        <v>17626.2</v>
      </c>
      <c r="T57" s="2">
        <v>18745.5</v>
      </c>
      <c r="U57" s="3">
        <v>160687</v>
      </c>
      <c r="V57" s="2">
        <v>18398.7</v>
      </c>
      <c r="W57" s="2">
        <v>29127.1</v>
      </c>
      <c r="X57" s="3">
        <v>270143.97742221114</v>
      </c>
      <c r="Y57" s="2">
        <v>54292.4</v>
      </c>
      <c r="Z57" s="3" t="e">
        <v>#N/A</v>
      </c>
      <c r="AA57" s="3" t="e">
        <v>#N/A</v>
      </c>
      <c r="AC57" s="43">
        <f t="shared" si="9"/>
        <v>38990</v>
      </c>
      <c r="AD57" s="45">
        <f t="shared" si="22"/>
        <v>-0.6904761904761858</v>
      </c>
      <c r="AE57" s="45">
        <f t="shared" si="22"/>
        <v>3.7550693436139149E-2</v>
      </c>
      <c r="AF57" s="45">
        <f t="shared" si="22"/>
        <v>0.48305484393122988</v>
      </c>
      <c r="AG57" s="45">
        <f t="shared" si="22"/>
        <v>1.5997965929316127</v>
      </c>
      <c r="AH57" s="45">
        <f t="shared" si="22"/>
        <v>-0.53780449224928306</v>
      </c>
      <c r="AI57" s="45">
        <f t="shared" si="22"/>
        <v>2.5137015177065791</v>
      </c>
      <c r="AJ57" s="45">
        <f t="shared" si="22"/>
        <v>1.4092688000644227</v>
      </c>
      <c r="AK57" s="45">
        <f t="shared" si="22"/>
        <v>0.9411264974617195</v>
      </c>
      <c r="AL57" s="45">
        <f t="shared" si="22"/>
        <v>3.3103340212900401</v>
      </c>
      <c r="AM57" s="45">
        <f t="shared" si="22"/>
        <v>17.318629311202628</v>
      </c>
      <c r="AN57" s="45">
        <f t="shared" si="22"/>
        <v>-0.82131410256410797</v>
      </c>
      <c r="AO57" s="45">
        <f t="shared" si="22"/>
        <v>3.1997333555537022</v>
      </c>
      <c r="AP57" s="45">
        <f t="shared" si="22"/>
        <v>9.5302182781680003</v>
      </c>
      <c r="AQ57" s="45">
        <f t="shared" si="22"/>
        <v>-0.6948013629528127</v>
      </c>
      <c r="AR57" s="45">
        <f t="shared" si="22"/>
        <v>2.8044915578383733</v>
      </c>
      <c r="AS57" s="45">
        <f t="shared" si="22"/>
        <v>1.9261935758123183</v>
      </c>
      <c r="AT57" s="45">
        <f t="shared" si="19"/>
        <v>1.3040754513112596</v>
      </c>
      <c r="AU57" s="45">
        <f t="shared" si="19"/>
        <v>-4.0326213830811142</v>
      </c>
      <c r="AV57" s="45">
        <f t="shared" si="19"/>
        <v>3.4035187068044648</v>
      </c>
      <c r="AW57" s="45">
        <f t="shared" si="19"/>
        <v>3.4646227210869185</v>
      </c>
      <c r="AX57" s="45">
        <f t="shared" si="19"/>
        <v>2.3655725029872787</v>
      </c>
      <c r="AY57" s="45">
        <f t="shared" si="19"/>
        <v>-4.8477890612754209</v>
      </c>
      <c r="AZ57" s="45">
        <f t="shared" si="19"/>
        <v>-2.4314678302249648</v>
      </c>
      <c r="BA57" s="45" t="str">
        <f t="shared" si="19"/>
        <v/>
      </c>
      <c r="BB57" s="45" t="str">
        <f t="shared" si="23"/>
        <v/>
      </c>
      <c r="BC57" s="32"/>
      <c r="BD57" s="39">
        <f t="shared" si="2"/>
        <v>38990</v>
      </c>
      <c r="BE57" s="44">
        <f>IF(AND(ISNUMBER(C56),ISNUMBER(C57)),INDEX('Country weights'!$B$6:$FB$133,MATCH(Goods!$BD57,'Country weights'!$A$6:$A$133,0),MATCH(Goods!BE$1,'Country weights'!$B$3:$FB$3,0)),"")</f>
        <v>0.21968536655293655</v>
      </c>
      <c r="BF57" s="44">
        <f>IF(AND(ISNUMBER(D56),ISNUMBER(D57)),INDEX('Country weights'!$B$6:$FB$133,MATCH(Goods!$BD57,'Country weights'!$A$6:$A$133,0),MATCH(Goods!BF$1,'Country weights'!$B$3:$FB$3,0)),"")</f>
        <v>7.7579256001965302E-2</v>
      </c>
      <c r="BG57" s="44">
        <f>IF(AND(ISNUMBER(E56),ISNUMBER(E57)),INDEX('Country weights'!$B$6:$FB$133,MATCH(Goods!$BD57,'Country weights'!$A$6:$A$133,0),MATCH(Goods!BG$1,'Country weights'!$B$3:$FB$3,0)),"")</f>
        <v>6.4746044923163271E-2</v>
      </c>
      <c r="BH57" s="44">
        <f>IF(AND(ISNUMBER(F56),ISNUMBER(F57)),INDEX('Country weights'!$B$6:$FB$133,MATCH(Goods!$BD57,'Country weights'!$A$6:$A$133,0),MATCH(Goods!BH$1,'Country weights'!$B$3:$FB$3,0)),"")</f>
        <v>4.1934843604836514E-2</v>
      </c>
      <c r="BI57" s="44">
        <f>IF(AND(ISNUMBER(G56),ISNUMBER(G57)),INDEX('Country weights'!$B$6:$FB$133,MATCH(Goods!$BD57,'Country weights'!$A$6:$A$133,0),MATCH(Goods!BI$1,'Country weights'!$B$3:$FB$3,0)),"")</f>
        <v>3.2252820451749544E-3</v>
      </c>
      <c r="BJ57" s="44">
        <f>IF(AND(ISNUMBER(H56),ISNUMBER(H57)),INDEX('Country weights'!$B$6:$FB$133,MATCH(Goods!$BD57,'Country weights'!$A$6:$A$133,0),MATCH(Goods!BJ$1,'Country weights'!$B$3:$FB$3,0)),"")</f>
        <v>1.68293971099505E-2</v>
      </c>
      <c r="BK57" s="44">
        <f>IF(AND(ISNUMBER(I56),ISNUMBER(I57)),INDEX('Country weights'!$B$6:$FB$133,MATCH(Goods!$BD57,'Country weights'!$A$6:$A$133,0),MATCH(Goods!BK$1,'Country weights'!$B$3:$FB$3,0)),"")</f>
        <v>1.4299478096339763E-2</v>
      </c>
      <c r="BL57" s="44">
        <f>IF(AND(ISNUMBER(J56),ISNUMBER(J57)),INDEX('Country weights'!$B$6:$FB$133,MATCH(Goods!$BD57,'Country weights'!$A$6:$A$133,0),MATCH(Goods!BL$1,'Country weights'!$B$3:$FB$3,0)),"")</f>
        <v>4.3944088493595782E-3</v>
      </c>
      <c r="BM57" s="44">
        <f>IF(AND(ISNUMBER(K56),ISNUMBER(K57)),INDEX('Country weights'!$B$6:$FB$133,MATCH(Goods!$BD57,'Country weights'!$A$6:$A$133,0),MATCH(Goods!BM$1,'Country weights'!$B$3:$FB$3,0)),"")</f>
        <v>2.7718960841785469E-2</v>
      </c>
      <c r="BN57" s="44">
        <f>IF(AND(ISNUMBER(L56),ISNUMBER(L57)),INDEX('Country weights'!$B$6:$FB$133,MATCH(Goods!$BD57,'Country weights'!$A$6:$A$133,0),MATCH(Goods!BN$1,'Country weights'!$B$3:$FB$3,0)),"")</f>
        <v>2.5479596241009565E-3</v>
      </c>
      <c r="BO57" s="44">
        <f>IF(AND(ISNUMBER(M56),ISNUMBER(M57)),INDEX('Country weights'!$B$6:$FB$133,MATCH(Goods!$BD57,'Country weights'!$A$6:$A$133,0),MATCH(Goods!BO$1,'Country weights'!$B$3:$FB$3,0)),"")</f>
        <v>9.4622998876748056E-3</v>
      </c>
      <c r="BP57" s="44">
        <f>IF(AND(ISNUMBER(N56),ISNUMBER(N57)),INDEX('Country weights'!$B$6:$FB$133,MATCH(Goods!$BD57,'Country weights'!$A$6:$A$133,0),MATCH(Goods!BP$1,'Country weights'!$B$3:$FB$3,0)),"")</f>
        <v>8.3885933515076908E-3</v>
      </c>
      <c r="BQ57" s="44">
        <f>IF(AND(ISNUMBER(O56),ISNUMBER(O57)),INDEX('Country weights'!$B$6:$FB$133,MATCH(Goods!$BD57,'Country weights'!$A$6:$A$133,0),MATCH(Goods!BQ$1,'Country weights'!$B$3:$FB$3,0)),"")</f>
        <v>4.377071121061853E-3</v>
      </c>
      <c r="BR57" s="44">
        <f>IF(AND(ISNUMBER(P56),ISNUMBER(P57)),INDEX('Country weights'!$B$6:$FB$133,MATCH(Goods!$BD57,'Country weights'!$A$6:$A$133,0),MATCH(Goods!BR$1,'Country weights'!$B$3:$FB$3,0)),"")</f>
        <v>1.6448092471974721E-2</v>
      </c>
      <c r="BS57" s="44">
        <f>IF(AND(ISNUMBER(Q56),ISNUMBER(Q57)),INDEX('Country weights'!$B$6:$FB$133,MATCH(Goods!$BD57,'Country weights'!$A$6:$A$133,0),MATCH(Goods!BS$1,'Country weights'!$B$3:$FB$3,0)),"")</f>
        <v>1.2841355118224387E-2</v>
      </c>
      <c r="BT57" s="44">
        <f>IF(AND(ISNUMBER(R56),ISNUMBER(R57)),INDEX('Country weights'!$B$6:$FB$133,MATCH(Goods!$BD57,'Country weights'!$A$6:$A$133,0),MATCH(Goods!BT$1,'Country weights'!$B$3:$FB$3,0)),"")</f>
        <v>9.1600029635587835E-3</v>
      </c>
      <c r="BU57" s="44">
        <f>IF(AND(ISNUMBER(S56),ISNUMBER(S57)),INDEX('Country weights'!$B$6:$FB$133,MATCH(Goods!$BD57,'Country weights'!$A$6:$A$133,0),MATCH(Goods!BU$1,'Country weights'!$B$3:$FB$3,0)),"")</f>
        <v>2.1348638011345032E-2</v>
      </c>
      <c r="BV57" s="44">
        <f>IF(AND(ISNUMBER(T56),ISNUMBER(T57)),INDEX('Country weights'!$B$6:$FB$133,MATCH(Goods!$BD57,'Country weights'!$A$6:$A$133,0),MATCH(Goods!BV$1,'Country weights'!$B$3:$FB$3,0)),"")</f>
        <v>1.3515280313984019E-2</v>
      </c>
      <c r="BW57" s="44">
        <f>IF(AND(ISNUMBER(U56),ISNUMBER(U57)),INDEX('Country weights'!$B$6:$FB$133,MATCH(Goods!$BD57,'Country weights'!$A$6:$A$133,0),MATCH(Goods!BW$1,'Country weights'!$B$3:$FB$3,0)),"")</f>
        <v>3.2753202273487166E-2</v>
      </c>
      <c r="BX57" s="44">
        <f>IF(AND(ISNUMBER(V56),ISNUMBER(V57)),INDEX('Country weights'!$B$6:$FB$133,MATCH(Goods!$BD57,'Country weights'!$A$6:$A$133,0),MATCH(Goods!BX$1,'Country weights'!$B$3:$FB$3,0)),"")</f>
        <v>3.6472526458558467E-2</v>
      </c>
      <c r="BY57" s="44">
        <f>IF(AND(ISNUMBER(W56),ISNUMBER(W57)),INDEX('Country weights'!$B$6:$FB$133,MATCH(Goods!$BD57,'Country weights'!$A$6:$A$133,0),MATCH(Goods!BY$1,'Country weights'!$B$3:$FB$3,0)),"")</f>
        <v>2.8551177569114055E-2</v>
      </c>
      <c r="BZ57" s="44">
        <f>IF(AND(ISNUMBER(X56),ISNUMBER(X57)),INDEX('Country weights'!$B$6:$FB$133,MATCH(Goods!$BD57,'Country weights'!$A$6:$A$133,0),MATCH(Goods!BZ$1,'Country weights'!$B$3:$FB$3,0)),"")</f>
        <v>2.2979286477809967E-2</v>
      </c>
      <c r="CA57" s="44">
        <f>IF(AND(ISNUMBER(Y56),ISNUMBER(Y57)),INDEX('Country weights'!$B$6:$FB$133,MATCH(Goods!$BD57,'Country weights'!$A$6:$A$133,0),MATCH(Goods!CA$1,'Country weights'!$B$3:$FB$3,0)),"")</f>
        <v>2.2847009266433425E-2</v>
      </c>
      <c r="CB57" s="44" t="str">
        <f>IF(AND(ISNUMBER(Z56),ISNUMBER(Z57)),INDEX('Country weights'!$B$6:$FB$133,MATCH(Goods!$BD57,'Country weights'!$A$6:$A$133,0),MATCH(Goods!CB$1,'Country weights'!$B$3:$FB$3,0)),"")</f>
        <v/>
      </c>
      <c r="CC57" s="44" t="str">
        <f>IF(AND(ISNUMBER(AA56),ISNUMBER(AA57)),INDEX('Country weights'!$B$6:$FB$133,MATCH(Goods!$BD57,'Country weights'!$A$6:$A$133,0),MATCH(Goods!CC$1,'Country weights'!$B$3:$FB$3,0)),"")</f>
        <v/>
      </c>
      <c r="CD57" s="46">
        <f t="shared" si="11"/>
        <v>0.71210553293434742</v>
      </c>
      <c r="CF57" s="39">
        <f t="shared" si="3"/>
        <v>38990</v>
      </c>
      <c r="CG57" s="45">
        <f t="shared" si="24"/>
        <v>0.30850113697008791</v>
      </c>
      <c r="CH57" s="45">
        <f t="shared" si="24"/>
        <v>0.10894348156836708</v>
      </c>
      <c r="CI57" s="45">
        <f t="shared" si="24"/>
        <v>9.0921979859314661E-2</v>
      </c>
      <c r="CJ57" s="45">
        <f t="shared" si="24"/>
        <v>5.8888523772645224E-2</v>
      </c>
      <c r="CK57" s="45">
        <f t="shared" si="24"/>
        <v>4.5292191901453874E-3</v>
      </c>
      <c r="CL57" s="45">
        <f t="shared" si="24"/>
        <v>2.3633290757624385E-2</v>
      </c>
      <c r="CM57" s="45">
        <f t="shared" si="24"/>
        <v>2.0080560303212956E-2</v>
      </c>
      <c r="CN57" s="45">
        <f t="shared" si="24"/>
        <v>6.171007871897438E-3</v>
      </c>
      <c r="CO57" s="45">
        <f t="shared" si="24"/>
        <v>3.8925355245541984E-2</v>
      </c>
      <c r="CP57" s="45">
        <f t="shared" si="24"/>
        <v>3.5780646354504112E-3</v>
      </c>
      <c r="CQ57" s="45">
        <f t="shared" si="24"/>
        <v>1.3287777513374809E-2</v>
      </c>
      <c r="CR57" s="45">
        <f t="shared" si="24"/>
        <v>1.1779986200838966E-2</v>
      </c>
      <c r="CS57" s="45">
        <f t="shared" si="24"/>
        <v>6.1466607386484063E-3</v>
      </c>
      <c r="CT57" s="45">
        <f t="shared" si="24"/>
        <v>2.309782990197768E-2</v>
      </c>
      <c r="CU57" s="45">
        <f t="shared" si="24"/>
        <v>1.8032938271536077E-2</v>
      </c>
      <c r="CV57" s="45">
        <f t="shared" si="24"/>
        <v>1.2863266103007923E-2</v>
      </c>
      <c r="CW57" s="45">
        <f t="shared" si="20"/>
        <v>2.9979598562272749E-2</v>
      </c>
      <c r="CX57" s="45">
        <f t="shared" si="20"/>
        <v>1.8979322149474242E-2</v>
      </c>
      <c r="CY57" s="45">
        <f t="shared" si="20"/>
        <v>4.5994871207533289E-2</v>
      </c>
      <c r="CZ57" s="45">
        <f t="shared" si="20"/>
        <v>5.1217866975794238E-2</v>
      </c>
      <c r="DA57" s="45">
        <f t="shared" si="20"/>
        <v>4.0094025742875856E-2</v>
      </c>
      <c r="DB57" s="45">
        <f t="shared" si="20"/>
        <v>3.226949576296656E-2</v>
      </c>
      <c r="DC57" s="45">
        <f t="shared" si="20"/>
        <v>3.2083740695411513E-2</v>
      </c>
      <c r="DD57" s="45" t="str">
        <f t="shared" si="20"/>
        <v/>
      </c>
      <c r="DE57" s="45" t="str">
        <f t="shared" si="25"/>
        <v/>
      </c>
      <c r="DF57" s="46">
        <f t="shared" si="13"/>
        <v>0.99999999999999989</v>
      </c>
      <c r="DG57" s="47">
        <f>SUMPRODUCT(AD57:BB57,CG57:DE57,'Sector weights'!B44:Z44)</f>
        <v>0.4019825189829791</v>
      </c>
      <c r="DI57" s="45">
        <f>IF(AND(ISNUMBER(C56),ISNUMBER(C57)),CG57*'Sector weights'!AB44,"")</f>
        <v>5.6151886252410368E-2</v>
      </c>
      <c r="DJ57" s="45">
        <f>IF(AND(ISNUMBER(D56),ISNUMBER(D57)),CH57*'Sector weights'!AC44,"")</f>
        <v>2.4947153595902341E-2</v>
      </c>
      <c r="DK57" s="45">
        <f>IF(AND(ISNUMBER(E56),ISNUMBER(E57)),CI57*'Sector weights'!AD44,"")</f>
        <v>1.784292899064405E-2</v>
      </c>
      <c r="DL57" s="45">
        <f>IF(AND(ISNUMBER(F56),ISNUMBER(F57)),CJ57*'Sector weights'!AE44,"")</f>
        <v>1.0275993575426095E-2</v>
      </c>
      <c r="DM57" s="45">
        <f>IF(AND(ISNUMBER(G56),ISNUMBER(G57)),CK57*'Sector weights'!AF44,"")</f>
        <v>1.1079447345650494E-3</v>
      </c>
      <c r="DN57" s="45">
        <f>IF(AND(ISNUMBER(H56),ISNUMBER(H57)),CL57*'Sector weights'!AG44,"")</f>
        <v>5.8280851657159976E-3</v>
      </c>
      <c r="DO57" s="45">
        <f>IF(AND(ISNUMBER(I56),ISNUMBER(I57)),CM57*'Sector weights'!AH44,"")</f>
        <v>4.2284936468985589E-3</v>
      </c>
      <c r="DP57" s="45">
        <f>IF(AND(ISNUMBER(J56),ISNUMBER(J57)),CN57*'Sector weights'!AI44,"")</f>
        <v>1.1209259937373917E-3</v>
      </c>
      <c r="DQ57" s="45">
        <f>IF(AND(ISNUMBER(K56),ISNUMBER(K57)),CO57*'Sector weights'!AJ44,"")</f>
        <v>3.2247722100455451E-3</v>
      </c>
      <c r="DR57" s="45">
        <f>IF(AND(ISNUMBER(L56),ISNUMBER(L57)),CP57*'Sector weights'!AK44,"")</f>
        <v>8.0474834683211293E-4</v>
      </c>
      <c r="DS57" s="45">
        <f>IF(AND(ISNUMBER(M56),ISNUMBER(M57)),CQ57*'Sector weights'!AL44,"")</f>
        <v>1.9677238336715821E-3</v>
      </c>
      <c r="DT57" s="45">
        <f>IF(AND(ISNUMBER(N56),ISNUMBER(N57)),CR57*'Sector weights'!AM44,"")</f>
        <v>1.5665067471291845E-3</v>
      </c>
      <c r="DU57" s="45">
        <f>IF(AND(ISNUMBER(O56),ISNUMBER(O57)),CS57*'Sector weights'!AN44,"")</f>
        <v>7.9995814020472882E-4</v>
      </c>
      <c r="DV57" s="45">
        <f>IF(AND(ISNUMBER(P56),ISNUMBER(P57)),CT57*'Sector weights'!AO44,"")</f>
        <v>7.4075552911263276E-3</v>
      </c>
      <c r="DW57" s="45">
        <f>IF(AND(ISNUMBER(Q56),ISNUMBER(Q57)),CU57*'Sector weights'!AP44,"")</f>
        <v>6.2968151249005542E-3</v>
      </c>
      <c r="DX57" s="45">
        <f>IF(AND(ISNUMBER(R56),ISNUMBER(R57)),CV57*'Sector weights'!AQ44,"")</f>
        <v>3.7708376651228634E-3</v>
      </c>
      <c r="DY57" s="45">
        <f>IF(AND(ISNUMBER(S56),ISNUMBER(S57)),CW57*'Sector weights'!AR44,"")</f>
        <v>8.0384030152570399E-3</v>
      </c>
      <c r="DZ57" s="45">
        <f>IF(AND(ISNUMBER(T56),ISNUMBER(T57)),CX57*'Sector weights'!AS44,"")</f>
        <v>2.7456106034210639E-3</v>
      </c>
      <c r="EA57" s="45">
        <f>IF(AND(ISNUMBER(U56),ISNUMBER(U57)),CY57*'Sector weights'!AT44,"")</f>
        <v>7.663658388364615E-3</v>
      </c>
      <c r="EB57" s="45">
        <f>IF(AND(ISNUMBER(V56),ISNUMBER(V57)),CZ57*'Sector weights'!AU44,"")</f>
        <v>1.0057963788198381E-2</v>
      </c>
      <c r="EC57" s="45">
        <f>IF(AND(ISNUMBER(W56),ISNUMBER(W57)),DA57*'Sector weights'!AV44,"")</f>
        <v>1.1173717197448673E-2</v>
      </c>
      <c r="ED57" s="45">
        <f>IF(AND(ISNUMBER(X56),ISNUMBER(X57)),DB57*'Sector weights'!AW44,"")</f>
        <v>5.0081884685287976E-3</v>
      </c>
      <c r="EE57" s="45">
        <f>IF(AND(ISNUMBER(Y56),ISNUMBER(Y57)),DC57*'Sector weights'!AX44,"")</f>
        <v>6.3561784035735466E-3</v>
      </c>
      <c r="EF57" s="45" t="str">
        <f>IF(AND(ISNUMBER(Z56),ISNUMBER(Z57)),DD57*'Sector weights'!AY44,"")</f>
        <v/>
      </c>
      <c r="EG57" s="45" t="str">
        <f>IF(AND(ISNUMBER(AA56),ISNUMBER(AA57)),DE57*'Sector weights'!AZ44,"")</f>
        <v/>
      </c>
      <c r="EH57" s="46">
        <f t="shared" si="14"/>
        <v>0.19838604917912486</v>
      </c>
      <c r="EI57" s="47">
        <f t="shared" si="15"/>
        <v>0.11074018587494693</v>
      </c>
      <c r="EK57" s="39">
        <f t="shared" si="6"/>
        <v>38990</v>
      </c>
      <c r="EL57" s="45">
        <f t="shared" si="26"/>
        <v>0.28304352289263163</v>
      </c>
      <c r="EM57" s="45">
        <f t="shared" si="26"/>
        <v>0.1257505439476608</v>
      </c>
      <c r="EN57" s="45">
        <f t="shared" si="26"/>
        <v>8.9940442205860352E-2</v>
      </c>
      <c r="EO57" s="45">
        <f t="shared" si="26"/>
        <v>5.1797964715491619E-2</v>
      </c>
      <c r="EP57" s="45">
        <f t="shared" si="26"/>
        <v>5.5847915674991566E-3</v>
      </c>
      <c r="EQ57" s="45">
        <f t="shared" si="26"/>
        <v>2.9377494989346543E-2</v>
      </c>
      <c r="ER57" s="45">
        <f t="shared" si="26"/>
        <v>2.1314470772491705E-2</v>
      </c>
      <c r="ES57" s="45">
        <f t="shared" si="26"/>
        <v>5.6502259023531219E-3</v>
      </c>
      <c r="ET57" s="45">
        <f t="shared" si="26"/>
        <v>1.6255035187145966E-2</v>
      </c>
      <c r="EU57" s="45">
        <f t="shared" si="26"/>
        <v>4.0564765020623863E-3</v>
      </c>
      <c r="EV57" s="45">
        <f t="shared" si="26"/>
        <v>9.9186603181703747E-3</v>
      </c>
      <c r="EW57" s="45">
        <f t="shared" si="26"/>
        <v>7.8962545683581263E-3</v>
      </c>
      <c r="EX57" s="45">
        <f t="shared" si="26"/>
        <v>4.0323306175750195E-3</v>
      </c>
      <c r="EY57" s="45">
        <f t="shared" si="26"/>
        <v>3.7339093760761208E-2</v>
      </c>
      <c r="EZ57" s="45">
        <f t="shared" si="26"/>
        <v>3.1740211325117389E-2</v>
      </c>
      <c r="FA57" s="45">
        <f t="shared" si="26"/>
        <v>1.9007574780211155E-2</v>
      </c>
      <c r="FB57" s="45">
        <f t="shared" si="21"/>
        <v>4.0518993389495252E-2</v>
      </c>
      <c r="FC57" s="45">
        <f t="shared" si="21"/>
        <v>1.383973628580114E-2</v>
      </c>
      <c r="FD57" s="45">
        <f t="shared" si="21"/>
        <v>3.8630026758812143E-2</v>
      </c>
      <c r="FE57" s="45">
        <f t="shared" si="21"/>
        <v>5.0698946976442581E-2</v>
      </c>
      <c r="FF57" s="45">
        <f t="shared" si="21"/>
        <v>5.6323099551016338E-2</v>
      </c>
      <c r="FG57" s="45">
        <f t="shared" si="21"/>
        <v>2.5244660545696192E-2</v>
      </c>
      <c r="FH57" s="45">
        <f t="shared" si="21"/>
        <v>3.203944243999983E-2</v>
      </c>
      <c r="FI57" s="45" t="str">
        <f t="shared" si="21"/>
        <v/>
      </c>
      <c r="FJ57" s="45" t="str">
        <f t="shared" si="27"/>
        <v/>
      </c>
      <c r="FK57" s="46">
        <f t="shared" si="17"/>
        <v>0.99999999999999989</v>
      </c>
      <c r="FL57" s="47">
        <f t="shared" si="18"/>
        <v>0.55820551058486212</v>
      </c>
    </row>
    <row r="58" spans="1:168" x14ac:dyDescent="0.2">
      <c r="A58" t="s">
        <v>742</v>
      </c>
      <c r="B58" s="11">
        <v>39082</v>
      </c>
      <c r="C58" s="2">
        <v>430.8</v>
      </c>
      <c r="D58" s="3">
        <v>40499</v>
      </c>
      <c r="E58" s="9">
        <v>15892.5</v>
      </c>
      <c r="F58" s="3">
        <v>98285</v>
      </c>
      <c r="G58" s="3">
        <v>3204</v>
      </c>
      <c r="H58" s="2">
        <v>19821</v>
      </c>
      <c r="I58" s="2">
        <v>273800.59999999998</v>
      </c>
      <c r="J58" s="2">
        <v>1504186.5</v>
      </c>
      <c r="K58" s="2">
        <v>133247.1</v>
      </c>
      <c r="L58" s="9">
        <v>2473.7252999999996</v>
      </c>
      <c r="M58" s="3">
        <v>82264</v>
      </c>
      <c r="N58" s="9">
        <v>807.90200000000004</v>
      </c>
      <c r="O58" s="2">
        <v>5568.3</v>
      </c>
      <c r="P58" s="2">
        <v>10558.6</v>
      </c>
      <c r="Q58" s="3">
        <v>78103</v>
      </c>
      <c r="R58" s="3">
        <v>79502</v>
      </c>
      <c r="S58" s="2">
        <v>17766.099999999999</v>
      </c>
      <c r="T58" s="2">
        <v>19444.900000000001</v>
      </c>
      <c r="U58" s="3">
        <v>167991</v>
      </c>
      <c r="V58" s="2">
        <v>19127.400000000001</v>
      </c>
      <c r="W58" s="2">
        <v>29413</v>
      </c>
      <c r="X58" s="3">
        <v>272691.04449945735</v>
      </c>
      <c r="Y58" s="2">
        <v>52916.6</v>
      </c>
      <c r="Z58" s="3" t="e">
        <v>#N/A</v>
      </c>
      <c r="AA58" s="3" t="e">
        <v>#N/A</v>
      </c>
      <c r="AC58" s="43">
        <f t="shared" si="9"/>
        <v>39082</v>
      </c>
      <c r="AD58" s="45">
        <f t="shared" si="22"/>
        <v>3.2845840326060971</v>
      </c>
      <c r="AE58" s="45">
        <f t="shared" si="22"/>
        <v>1.3463126548384663</v>
      </c>
      <c r="AF58" s="45">
        <f t="shared" si="22"/>
        <v>0.79213069839416672</v>
      </c>
      <c r="AG58" s="45">
        <f t="shared" si="22"/>
        <v>-1.6146469398786722</v>
      </c>
      <c r="AH58" s="45">
        <f t="shared" si="22"/>
        <v>1.9083969465648831</v>
      </c>
      <c r="AI58" s="45">
        <f t="shared" si="22"/>
        <v>1.8917390633835351</v>
      </c>
      <c r="AJ58" s="45">
        <f t="shared" si="22"/>
        <v>2.5679773586743337</v>
      </c>
      <c r="AK58" s="45">
        <f t="shared" si="22"/>
        <v>0.6965543488120618</v>
      </c>
      <c r="AL58" s="45">
        <f t="shared" si="22"/>
        <v>-0.93307093346497449</v>
      </c>
      <c r="AM58" s="45">
        <f t="shared" si="22"/>
        <v>-5.1487807274048336</v>
      </c>
      <c r="AN58" s="45">
        <f t="shared" si="22"/>
        <v>3.8477075338315458</v>
      </c>
      <c r="AO58" s="45">
        <f t="shared" si="22"/>
        <v>3.5433287835387128</v>
      </c>
      <c r="AP58" s="45">
        <f t="shared" si="22"/>
        <v>6.905886418615359</v>
      </c>
      <c r="AQ58" s="45">
        <f t="shared" si="22"/>
        <v>1.1980524459438646</v>
      </c>
      <c r="AR58" s="45">
        <f t="shared" si="22"/>
        <v>3.7817080138724535</v>
      </c>
      <c r="AS58" s="45">
        <f t="shared" si="22"/>
        <v>3.6153685747054576</v>
      </c>
      <c r="AT58" s="45">
        <f t="shared" si="19"/>
        <v>0.79370482577072465</v>
      </c>
      <c r="AU58" s="45">
        <f t="shared" si="19"/>
        <v>3.7310287802406084</v>
      </c>
      <c r="AV58" s="45">
        <f t="shared" si="19"/>
        <v>4.5454828330854458</v>
      </c>
      <c r="AW58" s="45">
        <f t="shared" si="19"/>
        <v>3.9606059123742376</v>
      </c>
      <c r="AX58" s="45">
        <f t="shared" si="19"/>
        <v>0.98156012785344249</v>
      </c>
      <c r="AY58" s="45">
        <f t="shared" si="19"/>
        <v>0.9428553993877653</v>
      </c>
      <c r="AZ58" s="45">
        <f t="shared" si="19"/>
        <v>-2.5340563320096376</v>
      </c>
      <c r="BA58" s="45" t="str">
        <f t="shared" si="19"/>
        <v/>
      </c>
      <c r="BB58" s="45" t="str">
        <f t="shared" si="23"/>
        <v/>
      </c>
      <c r="BC58" s="32"/>
      <c r="BD58" s="39">
        <f t="shared" si="2"/>
        <v>39082</v>
      </c>
      <c r="BE58" s="44">
        <f>IF(AND(ISNUMBER(C57),ISNUMBER(C58)),INDEX('Country weights'!$B$6:$FB$133,MATCH(Goods!$BD58,'Country weights'!$A$6:$A$133,0),MATCH(Goods!BE$1,'Country weights'!$B$3:$FB$3,0)),"")</f>
        <v>0.21968536655293655</v>
      </c>
      <c r="BF58" s="44">
        <f>IF(AND(ISNUMBER(D57),ISNUMBER(D58)),INDEX('Country weights'!$B$6:$FB$133,MATCH(Goods!$BD58,'Country weights'!$A$6:$A$133,0),MATCH(Goods!BF$1,'Country weights'!$B$3:$FB$3,0)),"")</f>
        <v>7.7579256001965302E-2</v>
      </c>
      <c r="BG58" s="44">
        <f>IF(AND(ISNUMBER(E57),ISNUMBER(E58)),INDEX('Country weights'!$B$6:$FB$133,MATCH(Goods!$BD58,'Country weights'!$A$6:$A$133,0),MATCH(Goods!BG$1,'Country weights'!$B$3:$FB$3,0)),"")</f>
        <v>6.4746044923163271E-2</v>
      </c>
      <c r="BH58" s="44">
        <f>IF(AND(ISNUMBER(F57),ISNUMBER(F58)),INDEX('Country weights'!$B$6:$FB$133,MATCH(Goods!$BD58,'Country weights'!$A$6:$A$133,0),MATCH(Goods!BH$1,'Country weights'!$B$3:$FB$3,0)),"")</f>
        <v>4.1934843604836514E-2</v>
      </c>
      <c r="BI58" s="44">
        <f>IF(AND(ISNUMBER(G57),ISNUMBER(G58)),INDEX('Country weights'!$B$6:$FB$133,MATCH(Goods!$BD58,'Country weights'!$A$6:$A$133,0),MATCH(Goods!BI$1,'Country weights'!$B$3:$FB$3,0)),"")</f>
        <v>3.2252820451749544E-3</v>
      </c>
      <c r="BJ58" s="44">
        <f>IF(AND(ISNUMBER(H57),ISNUMBER(H58)),INDEX('Country weights'!$B$6:$FB$133,MATCH(Goods!$BD58,'Country weights'!$A$6:$A$133,0),MATCH(Goods!BJ$1,'Country weights'!$B$3:$FB$3,0)),"")</f>
        <v>1.68293971099505E-2</v>
      </c>
      <c r="BK58" s="44">
        <f>IF(AND(ISNUMBER(I57),ISNUMBER(I58)),INDEX('Country weights'!$B$6:$FB$133,MATCH(Goods!$BD58,'Country weights'!$A$6:$A$133,0),MATCH(Goods!BK$1,'Country weights'!$B$3:$FB$3,0)),"")</f>
        <v>1.4299478096339763E-2</v>
      </c>
      <c r="BL58" s="44">
        <f>IF(AND(ISNUMBER(J57),ISNUMBER(J58)),INDEX('Country weights'!$B$6:$FB$133,MATCH(Goods!$BD58,'Country weights'!$A$6:$A$133,0),MATCH(Goods!BL$1,'Country weights'!$B$3:$FB$3,0)),"")</f>
        <v>4.3944088493595782E-3</v>
      </c>
      <c r="BM58" s="44">
        <f>IF(AND(ISNUMBER(K57),ISNUMBER(K58)),INDEX('Country weights'!$B$6:$FB$133,MATCH(Goods!$BD58,'Country weights'!$A$6:$A$133,0),MATCH(Goods!BM$1,'Country weights'!$B$3:$FB$3,0)),"")</f>
        <v>2.7718960841785469E-2</v>
      </c>
      <c r="BN58" s="44">
        <f>IF(AND(ISNUMBER(L57),ISNUMBER(L58)),INDEX('Country weights'!$B$6:$FB$133,MATCH(Goods!$BD58,'Country weights'!$A$6:$A$133,0),MATCH(Goods!BN$1,'Country weights'!$B$3:$FB$3,0)),"")</f>
        <v>2.5479596241009565E-3</v>
      </c>
      <c r="BO58" s="44">
        <f>IF(AND(ISNUMBER(M57),ISNUMBER(M58)),INDEX('Country weights'!$B$6:$FB$133,MATCH(Goods!$BD58,'Country weights'!$A$6:$A$133,0),MATCH(Goods!BO$1,'Country weights'!$B$3:$FB$3,0)),"")</f>
        <v>9.4622998876748056E-3</v>
      </c>
      <c r="BP58" s="44">
        <f>IF(AND(ISNUMBER(N57),ISNUMBER(N58)),INDEX('Country weights'!$B$6:$FB$133,MATCH(Goods!$BD58,'Country weights'!$A$6:$A$133,0),MATCH(Goods!BP$1,'Country weights'!$B$3:$FB$3,0)),"")</f>
        <v>8.3885933515076908E-3</v>
      </c>
      <c r="BQ58" s="44">
        <f>IF(AND(ISNUMBER(O57),ISNUMBER(O58)),INDEX('Country weights'!$B$6:$FB$133,MATCH(Goods!$BD58,'Country weights'!$A$6:$A$133,0),MATCH(Goods!BQ$1,'Country weights'!$B$3:$FB$3,0)),"")</f>
        <v>4.377071121061853E-3</v>
      </c>
      <c r="BR58" s="44">
        <f>IF(AND(ISNUMBER(P57),ISNUMBER(P58)),INDEX('Country weights'!$B$6:$FB$133,MATCH(Goods!$BD58,'Country weights'!$A$6:$A$133,0),MATCH(Goods!BR$1,'Country weights'!$B$3:$FB$3,0)),"")</f>
        <v>1.6448092471974721E-2</v>
      </c>
      <c r="BS58" s="44">
        <f>IF(AND(ISNUMBER(Q57),ISNUMBER(Q58)),INDEX('Country weights'!$B$6:$FB$133,MATCH(Goods!$BD58,'Country weights'!$A$6:$A$133,0),MATCH(Goods!BS$1,'Country weights'!$B$3:$FB$3,0)),"")</f>
        <v>1.2841355118224387E-2</v>
      </c>
      <c r="BT58" s="44">
        <f>IF(AND(ISNUMBER(R57),ISNUMBER(R58)),INDEX('Country weights'!$B$6:$FB$133,MATCH(Goods!$BD58,'Country weights'!$A$6:$A$133,0),MATCH(Goods!BT$1,'Country weights'!$B$3:$FB$3,0)),"")</f>
        <v>9.1600029635587835E-3</v>
      </c>
      <c r="BU58" s="44">
        <f>IF(AND(ISNUMBER(S57),ISNUMBER(S58)),INDEX('Country weights'!$B$6:$FB$133,MATCH(Goods!$BD58,'Country weights'!$A$6:$A$133,0),MATCH(Goods!BU$1,'Country weights'!$B$3:$FB$3,0)),"")</f>
        <v>2.1348638011345032E-2</v>
      </c>
      <c r="BV58" s="44">
        <f>IF(AND(ISNUMBER(T57),ISNUMBER(T58)),INDEX('Country weights'!$B$6:$FB$133,MATCH(Goods!$BD58,'Country weights'!$A$6:$A$133,0),MATCH(Goods!BV$1,'Country weights'!$B$3:$FB$3,0)),"")</f>
        <v>1.3515280313984019E-2</v>
      </c>
      <c r="BW58" s="44">
        <f>IF(AND(ISNUMBER(U57),ISNUMBER(U58)),INDEX('Country weights'!$B$6:$FB$133,MATCH(Goods!$BD58,'Country weights'!$A$6:$A$133,0),MATCH(Goods!BW$1,'Country weights'!$B$3:$FB$3,0)),"")</f>
        <v>3.2753202273487166E-2</v>
      </c>
      <c r="BX58" s="44">
        <f>IF(AND(ISNUMBER(V57),ISNUMBER(V58)),INDEX('Country weights'!$B$6:$FB$133,MATCH(Goods!$BD58,'Country weights'!$A$6:$A$133,0),MATCH(Goods!BX$1,'Country weights'!$B$3:$FB$3,0)),"")</f>
        <v>3.6472526458558467E-2</v>
      </c>
      <c r="BY58" s="44">
        <f>IF(AND(ISNUMBER(W57),ISNUMBER(W58)),INDEX('Country weights'!$B$6:$FB$133,MATCH(Goods!$BD58,'Country weights'!$A$6:$A$133,0),MATCH(Goods!BY$1,'Country weights'!$B$3:$FB$3,0)),"")</f>
        <v>2.8551177569114055E-2</v>
      </c>
      <c r="BZ58" s="44">
        <f>IF(AND(ISNUMBER(X57),ISNUMBER(X58)),INDEX('Country weights'!$B$6:$FB$133,MATCH(Goods!$BD58,'Country weights'!$A$6:$A$133,0),MATCH(Goods!BZ$1,'Country weights'!$B$3:$FB$3,0)),"")</f>
        <v>2.2979286477809967E-2</v>
      </c>
      <c r="CA58" s="44">
        <f>IF(AND(ISNUMBER(Y57),ISNUMBER(Y58)),INDEX('Country weights'!$B$6:$FB$133,MATCH(Goods!$BD58,'Country weights'!$A$6:$A$133,0),MATCH(Goods!CA$1,'Country weights'!$B$3:$FB$3,0)),"")</f>
        <v>2.2847009266433425E-2</v>
      </c>
      <c r="CB58" s="44" t="str">
        <f>IF(AND(ISNUMBER(Z57),ISNUMBER(Z58)),INDEX('Country weights'!$B$6:$FB$133,MATCH(Goods!$BD58,'Country weights'!$A$6:$A$133,0),MATCH(Goods!CB$1,'Country weights'!$B$3:$FB$3,0)),"")</f>
        <v/>
      </c>
      <c r="CC58" s="44" t="str">
        <f>IF(AND(ISNUMBER(AA57),ISNUMBER(AA58)),INDEX('Country weights'!$B$6:$FB$133,MATCH(Goods!$BD58,'Country weights'!$A$6:$A$133,0),MATCH(Goods!CC$1,'Country weights'!$B$3:$FB$3,0)),"")</f>
        <v/>
      </c>
      <c r="CD58" s="46">
        <f t="shared" si="11"/>
        <v>0.71210553293434742</v>
      </c>
      <c r="CF58" s="39">
        <f t="shared" si="3"/>
        <v>39082</v>
      </c>
      <c r="CG58" s="45">
        <f t="shared" si="24"/>
        <v>0.30850113697008791</v>
      </c>
      <c r="CH58" s="45">
        <f t="shared" si="24"/>
        <v>0.10894348156836708</v>
      </c>
      <c r="CI58" s="45">
        <f t="shared" si="24"/>
        <v>9.0921979859314661E-2</v>
      </c>
      <c r="CJ58" s="45">
        <f t="shared" si="24"/>
        <v>5.8888523772645224E-2</v>
      </c>
      <c r="CK58" s="45">
        <f t="shared" si="24"/>
        <v>4.5292191901453874E-3</v>
      </c>
      <c r="CL58" s="45">
        <f t="shared" si="24"/>
        <v>2.3633290757624385E-2</v>
      </c>
      <c r="CM58" s="45">
        <f t="shared" si="24"/>
        <v>2.0080560303212956E-2</v>
      </c>
      <c r="CN58" s="45">
        <f t="shared" si="24"/>
        <v>6.171007871897438E-3</v>
      </c>
      <c r="CO58" s="45">
        <f t="shared" si="24"/>
        <v>3.8925355245541984E-2</v>
      </c>
      <c r="CP58" s="45">
        <f t="shared" si="24"/>
        <v>3.5780646354504112E-3</v>
      </c>
      <c r="CQ58" s="45">
        <f t="shared" si="24"/>
        <v>1.3287777513374809E-2</v>
      </c>
      <c r="CR58" s="45">
        <f t="shared" si="24"/>
        <v>1.1779986200838966E-2</v>
      </c>
      <c r="CS58" s="45">
        <f t="shared" si="24"/>
        <v>6.1466607386484063E-3</v>
      </c>
      <c r="CT58" s="45">
        <f t="shared" si="24"/>
        <v>2.309782990197768E-2</v>
      </c>
      <c r="CU58" s="45">
        <f t="shared" si="24"/>
        <v>1.8032938271536077E-2</v>
      </c>
      <c r="CV58" s="45">
        <f t="shared" si="24"/>
        <v>1.2863266103007923E-2</v>
      </c>
      <c r="CW58" s="45">
        <f t="shared" si="20"/>
        <v>2.9979598562272749E-2</v>
      </c>
      <c r="CX58" s="45">
        <f t="shared" si="20"/>
        <v>1.8979322149474242E-2</v>
      </c>
      <c r="CY58" s="45">
        <f t="shared" si="20"/>
        <v>4.5994871207533289E-2</v>
      </c>
      <c r="CZ58" s="45">
        <f t="shared" si="20"/>
        <v>5.1217866975794238E-2</v>
      </c>
      <c r="DA58" s="45">
        <f t="shared" si="20"/>
        <v>4.0094025742875856E-2</v>
      </c>
      <c r="DB58" s="45">
        <f t="shared" si="20"/>
        <v>3.226949576296656E-2</v>
      </c>
      <c r="DC58" s="45">
        <f t="shared" si="20"/>
        <v>3.2083740695411513E-2</v>
      </c>
      <c r="DD58" s="45" t="str">
        <f t="shared" si="20"/>
        <v/>
      </c>
      <c r="DE58" s="45" t="str">
        <f t="shared" si="25"/>
        <v/>
      </c>
      <c r="DF58" s="46">
        <f t="shared" si="13"/>
        <v>0.99999999999999989</v>
      </c>
      <c r="DG58" s="47">
        <f>SUMPRODUCT(AD58:BB58,CG58:DE58,'Sector weights'!B45:Z45)</f>
        <v>1.5757861575541903</v>
      </c>
      <c r="DI58" s="45">
        <f>IF(AND(ISNUMBER(C57),ISNUMBER(C58)),CG58*'Sector weights'!AB45,"")</f>
        <v>5.5239900502371285E-2</v>
      </c>
      <c r="DJ58" s="45">
        <f>IF(AND(ISNUMBER(D57),ISNUMBER(D58)),CH58*'Sector weights'!AC45,"")</f>
        <v>2.7862517308613284E-2</v>
      </c>
      <c r="DK58" s="45">
        <f>IF(AND(ISNUMBER(E57),ISNUMBER(E58)),CI58*'Sector weights'!AD45,"")</f>
        <v>1.7941640599736058E-2</v>
      </c>
      <c r="DL58" s="45">
        <f>IF(AND(ISNUMBER(F57),ISNUMBER(F58)),CJ58*'Sector weights'!AE45,"")</f>
        <v>1.0454972502931863E-2</v>
      </c>
      <c r="DM58" s="45">
        <f>IF(AND(ISNUMBER(G57),ISNUMBER(G58)),CK58*'Sector weights'!AF45,"")</f>
        <v>1.0895910271495216E-3</v>
      </c>
      <c r="DN58" s="45">
        <f>IF(AND(ISNUMBER(H57),ISNUMBER(H58)),CL58*'Sector weights'!AG45,"")</f>
        <v>6.0717188133345718E-3</v>
      </c>
      <c r="DO58" s="45">
        <f>IF(AND(ISNUMBER(I57),ISNUMBER(I58)),CM58*'Sector weights'!AH45,"")</f>
        <v>4.2593031433219445E-3</v>
      </c>
      <c r="DP58" s="45">
        <f>IF(AND(ISNUMBER(J57),ISNUMBER(J58)),CN58*'Sector weights'!AI45,"")</f>
        <v>1.1059448273962665E-3</v>
      </c>
      <c r="DQ58" s="45">
        <f>IF(AND(ISNUMBER(K57),ISNUMBER(K58)),CO58*'Sector weights'!AJ45,"")</f>
        <v>3.3425358397078933E-3</v>
      </c>
      <c r="DR58" s="45">
        <f>IF(AND(ISNUMBER(L57),ISNUMBER(L58)),CP58*'Sector weights'!AK45,"")</f>
        <v>8.6416972037464711E-4</v>
      </c>
      <c r="DS58" s="45">
        <f>IF(AND(ISNUMBER(M57),ISNUMBER(M58)),CQ58*'Sector weights'!AL45,"")</f>
        <v>1.927797791813944E-3</v>
      </c>
      <c r="DT58" s="45">
        <f>IF(AND(ISNUMBER(N57),ISNUMBER(N58)),CR58*'Sector weights'!AM45,"")</f>
        <v>1.5516461387146427E-3</v>
      </c>
      <c r="DU58" s="45">
        <f>IF(AND(ISNUMBER(O57),ISNUMBER(O58)),CS58*'Sector weights'!AN45,"")</f>
        <v>8.0066766176471998E-4</v>
      </c>
      <c r="DV58" s="45">
        <f>IF(AND(ISNUMBER(P57),ISNUMBER(P58)),CT58*'Sector weights'!AO45,"")</f>
        <v>7.2317002474230549E-3</v>
      </c>
      <c r="DW58" s="45">
        <f>IF(AND(ISNUMBER(Q57),ISNUMBER(Q58)),CU58*'Sector weights'!AP45,"")</f>
        <v>6.4370847784475851E-3</v>
      </c>
      <c r="DX58" s="45">
        <f>IF(AND(ISNUMBER(R57),ISNUMBER(R58)),CV58*'Sector weights'!AQ45,"")</f>
        <v>3.7966328725634402E-3</v>
      </c>
      <c r="DY58" s="45">
        <f>IF(AND(ISNUMBER(S57),ISNUMBER(S58)),CW58*'Sector weights'!AR45,"")</f>
        <v>8.2699849316372476E-3</v>
      </c>
      <c r="DZ58" s="45">
        <f>IF(AND(ISNUMBER(T57),ISNUMBER(T58)),CX58*'Sector weights'!AS45,"")</f>
        <v>2.5506132720298225E-3</v>
      </c>
      <c r="EA58" s="45">
        <f>IF(AND(ISNUMBER(U57),ISNUMBER(U58)),CY58*'Sector weights'!AT45,"")</f>
        <v>7.5974435285895954E-3</v>
      </c>
      <c r="EB58" s="45">
        <f>IF(AND(ISNUMBER(V57),ISNUMBER(V58)),CZ58*'Sector weights'!AU45,"")</f>
        <v>9.7027742651431929E-3</v>
      </c>
      <c r="EC58" s="45">
        <f>IF(AND(ISNUMBER(W57),ISNUMBER(W58)),DA58*'Sector weights'!AV45,"")</f>
        <v>1.113272351968846E-2</v>
      </c>
      <c r="ED58" s="45">
        <f>IF(AND(ISNUMBER(X57),ISNUMBER(X58)),DB58*'Sector weights'!AW45,"")</f>
        <v>4.7366886321239515E-3</v>
      </c>
      <c r="EE58" s="45">
        <f>IF(AND(ISNUMBER(Y57),ISNUMBER(Y58)),DC58*'Sector weights'!AX45,"")</f>
        <v>6.0418935392948141E-3</v>
      </c>
      <c r="EF58" s="45" t="str">
        <f>IF(AND(ISNUMBER(Z57),ISNUMBER(Z58)),DD58*'Sector weights'!AY45,"")</f>
        <v/>
      </c>
      <c r="EG58" s="45" t="str">
        <f>IF(AND(ISNUMBER(AA57),ISNUMBER(AA58)),DE58*'Sector weights'!AZ45,"")</f>
        <v/>
      </c>
      <c r="EH58" s="46">
        <f t="shared" si="14"/>
        <v>0.20000994546417183</v>
      </c>
      <c r="EI58" s="47">
        <f t="shared" si="15"/>
        <v>0.38829264787484979</v>
      </c>
      <c r="EK58" s="39">
        <f t="shared" si="6"/>
        <v>39082</v>
      </c>
      <c r="EL58" s="45">
        <f t="shared" si="26"/>
        <v>0.27618576853352783</v>
      </c>
      <c r="EM58" s="45">
        <f t="shared" si="26"/>
        <v>0.13930565924585162</v>
      </c>
      <c r="EN58" s="45">
        <f t="shared" si="26"/>
        <v>8.970374227190607E-2</v>
      </c>
      <c r="EO58" s="45">
        <f t="shared" si="26"/>
        <v>5.2272263155057369E-2</v>
      </c>
      <c r="EP58" s="45">
        <f t="shared" si="26"/>
        <v>5.4476842370056152E-3</v>
      </c>
      <c r="EQ58" s="45">
        <f t="shared" si="26"/>
        <v>3.0357084490192067E-2</v>
      </c>
      <c r="ER58" s="45">
        <f t="shared" si="26"/>
        <v>2.1295456750599042E-2</v>
      </c>
      <c r="ES58" s="45">
        <f t="shared" si="26"/>
        <v>5.5294491722881678E-3</v>
      </c>
      <c r="ET58" s="45">
        <f t="shared" si="26"/>
        <v>1.6711848163103709E-2</v>
      </c>
      <c r="EU58" s="45">
        <f t="shared" si="26"/>
        <v>4.3206337483325174E-3</v>
      </c>
      <c r="EV58" s="45">
        <f t="shared" si="26"/>
        <v>9.6385096618071629E-3</v>
      </c>
      <c r="EW58" s="45">
        <f t="shared" si="26"/>
        <v>7.7578449167298637E-3</v>
      </c>
      <c r="EX58" s="45">
        <f t="shared" si="26"/>
        <v>4.003139243433998E-3</v>
      </c>
      <c r="EY58" s="45">
        <f t="shared" si="26"/>
        <v>3.6156703261130997E-2</v>
      </c>
      <c r="EZ58" s="45">
        <f t="shared" si="26"/>
        <v>3.2183823476921412E-2</v>
      </c>
      <c r="FA58" s="45">
        <f t="shared" si="26"/>
        <v>1.8982220427851366E-2</v>
      </c>
      <c r="FB58" s="45">
        <f t="shared" si="21"/>
        <v>4.1347868539460535E-2</v>
      </c>
      <c r="FC58" s="45">
        <f t="shared" si="21"/>
        <v>1.2752432215860579E-2</v>
      </c>
      <c r="FD58" s="45">
        <f t="shared" si="21"/>
        <v>3.7985328734318063E-2</v>
      </c>
      <c r="FE58" s="45">
        <f t="shared" si="21"/>
        <v>4.8511458980829876E-2</v>
      </c>
      <c r="FF58" s="45">
        <f t="shared" si="21"/>
        <v>5.5660849733508308E-2</v>
      </c>
      <c r="FG58" s="45">
        <f t="shared" si="21"/>
        <v>2.3682265505004317E-2</v>
      </c>
      <c r="FH58" s="45">
        <f t="shared" si="21"/>
        <v>3.0207965535279394E-2</v>
      </c>
      <c r="FI58" s="45" t="str">
        <f t="shared" si="21"/>
        <v/>
      </c>
      <c r="FJ58" s="45" t="str">
        <f t="shared" si="27"/>
        <v/>
      </c>
      <c r="FK58" s="46">
        <f t="shared" si="17"/>
        <v>0.99999999999999933</v>
      </c>
      <c r="FL58" s="47">
        <f t="shared" si="18"/>
        <v>1.9413667004094326</v>
      </c>
    </row>
    <row r="59" spans="1:168" x14ac:dyDescent="0.2">
      <c r="A59" t="s">
        <v>743</v>
      </c>
      <c r="B59" s="11">
        <v>39172</v>
      </c>
      <c r="C59" s="2">
        <v>440.6</v>
      </c>
      <c r="D59" s="3">
        <v>40444</v>
      </c>
      <c r="E59" s="9">
        <v>16092.4</v>
      </c>
      <c r="F59" s="3">
        <v>99034</v>
      </c>
      <c r="G59" s="3">
        <v>3347</v>
      </c>
      <c r="H59" s="2">
        <v>20893</v>
      </c>
      <c r="I59" s="2">
        <v>273064.59999999998</v>
      </c>
      <c r="J59" s="2">
        <v>1517244.7</v>
      </c>
      <c r="K59" s="2">
        <v>139624.4</v>
      </c>
      <c r="L59" s="9">
        <v>2448.1169</v>
      </c>
      <c r="M59" s="3">
        <v>84268</v>
      </c>
      <c r="N59" s="9">
        <v>862.28899999999999</v>
      </c>
      <c r="O59" s="2">
        <v>5925.5</v>
      </c>
      <c r="P59" s="2">
        <v>10478.9</v>
      </c>
      <c r="Q59" s="3">
        <v>77449</v>
      </c>
      <c r="R59" s="3">
        <v>82819</v>
      </c>
      <c r="S59" s="2">
        <v>18359.2</v>
      </c>
      <c r="T59" s="2">
        <v>19456.8</v>
      </c>
      <c r="U59" s="3">
        <v>161629</v>
      </c>
      <c r="V59" s="2">
        <v>20950</v>
      </c>
      <c r="W59" s="2">
        <v>28982.2</v>
      </c>
      <c r="X59" s="3">
        <v>282509.00887760473</v>
      </c>
      <c r="Y59" s="2">
        <v>53716.2</v>
      </c>
      <c r="Z59" s="3" t="e">
        <v>#N/A</v>
      </c>
      <c r="AA59" s="3" t="e">
        <v>#N/A</v>
      </c>
      <c r="AC59" s="43">
        <f t="shared" si="9"/>
        <v>39172</v>
      </c>
      <c r="AD59" s="45">
        <f t="shared" si="22"/>
        <v>2.2748375116063091</v>
      </c>
      <c r="AE59" s="45">
        <f t="shared" si="22"/>
        <v>-0.13580582236598637</v>
      </c>
      <c r="AF59" s="45">
        <f t="shared" si="22"/>
        <v>1.2578260185622137</v>
      </c>
      <c r="AG59" s="45">
        <f t="shared" si="22"/>
        <v>0.76206949178410088</v>
      </c>
      <c r="AH59" s="45">
        <f t="shared" si="22"/>
        <v>4.4631710362047494</v>
      </c>
      <c r="AI59" s="45">
        <f t="shared" si="22"/>
        <v>5.4084052267796778</v>
      </c>
      <c r="AJ59" s="45">
        <f t="shared" si="22"/>
        <v>-0.26880876082813199</v>
      </c>
      <c r="AK59" s="45">
        <f t="shared" si="22"/>
        <v>0.86812373332694204</v>
      </c>
      <c r="AL59" s="45">
        <f t="shared" si="22"/>
        <v>4.7860703910253877</v>
      </c>
      <c r="AM59" s="45">
        <f t="shared" si="22"/>
        <v>-1.0352159958908813</v>
      </c>
      <c r="AN59" s="45">
        <f t="shared" si="22"/>
        <v>2.4360595157055354</v>
      </c>
      <c r="AO59" s="45">
        <f t="shared" si="22"/>
        <v>6.7318808469343905</v>
      </c>
      <c r="AP59" s="45">
        <f t="shared" si="22"/>
        <v>6.4148842555178387</v>
      </c>
      <c r="AQ59" s="45">
        <f t="shared" si="22"/>
        <v>-0.75483492129638785</v>
      </c>
      <c r="AR59" s="45">
        <f t="shared" si="22"/>
        <v>-0.83735579939311355</v>
      </c>
      <c r="AS59" s="45">
        <f t="shared" si="22"/>
        <v>4.1722220824633283</v>
      </c>
      <c r="AT59" s="45">
        <f t="shared" si="19"/>
        <v>3.3383803986243521</v>
      </c>
      <c r="AU59" s="45">
        <f t="shared" si="19"/>
        <v>6.1198566205011851E-2</v>
      </c>
      <c r="AV59" s="45">
        <f t="shared" si="19"/>
        <v>-3.787107642671339</v>
      </c>
      <c r="AW59" s="45">
        <f t="shared" si="19"/>
        <v>9.5287388772127954</v>
      </c>
      <c r="AX59" s="45">
        <f t="shared" si="19"/>
        <v>-1.4646584843436505</v>
      </c>
      <c r="AY59" s="45">
        <f t="shared" si="19"/>
        <v>3.6003985375349989</v>
      </c>
      <c r="AZ59" s="45">
        <f t="shared" si="19"/>
        <v>1.5110570218041186</v>
      </c>
      <c r="BA59" s="45" t="str">
        <f t="shared" si="19"/>
        <v/>
      </c>
      <c r="BB59" s="45" t="str">
        <f t="shared" si="23"/>
        <v/>
      </c>
      <c r="BC59" s="32"/>
      <c r="BD59" s="39">
        <f t="shared" si="2"/>
        <v>39172</v>
      </c>
      <c r="BE59" s="44">
        <f>IF(AND(ISNUMBER(C58),ISNUMBER(C59)),INDEX('Country weights'!$B$6:$FB$133,MATCH(Goods!$BD59,'Country weights'!$A$6:$A$133,0),MATCH(Goods!BE$1,'Country weights'!$B$3:$FB$3,0)),"")</f>
        <v>0.20219117262776554</v>
      </c>
      <c r="BF59" s="44">
        <f>IF(AND(ISNUMBER(D58),ISNUMBER(D59)),INDEX('Country weights'!$B$6:$FB$133,MATCH(Goods!$BD59,'Country weights'!$A$6:$A$133,0),MATCH(Goods!BF$1,'Country weights'!$B$3:$FB$3,0)),"")</f>
        <v>7.1601135623709622E-2</v>
      </c>
      <c r="BG59" s="44">
        <f>IF(AND(ISNUMBER(E58),ISNUMBER(E59)),INDEX('Country weights'!$B$6:$FB$133,MATCH(Goods!$BD59,'Country weights'!$A$6:$A$133,0),MATCH(Goods!BG$1,'Country weights'!$B$3:$FB$3,0)),"")</f>
        <v>6.0667434385324244E-2</v>
      </c>
      <c r="BH59" s="44">
        <f>IF(AND(ISNUMBER(F58),ISNUMBER(F59)),INDEX('Country weights'!$B$6:$FB$133,MATCH(Goods!$BD59,'Country weights'!$A$6:$A$133,0),MATCH(Goods!BH$1,'Country weights'!$B$3:$FB$3,0)),"")</f>
        <v>3.9744993062544288E-2</v>
      </c>
      <c r="BI59" s="44">
        <f>IF(AND(ISNUMBER(G58),ISNUMBER(G59)),INDEX('Country weights'!$B$6:$FB$133,MATCH(Goods!$BD59,'Country weights'!$A$6:$A$133,0),MATCH(Goods!BI$1,'Country weights'!$B$3:$FB$3,0)),"")</f>
        <v>3.2953379013265205E-3</v>
      </c>
      <c r="BJ59" s="44">
        <f>IF(AND(ISNUMBER(H58),ISNUMBER(H59)),INDEX('Country weights'!$B$6:$FB$133,MATCH(Goods!$BD59,'Country weights'!$A$6:$A$133,0),MATCH(Goods!BJ$1,'Country weights'!$B$3:$FB$3,0)),"")</f>
        <v>1.7614324223517816E-2</v>
      </c>
      <c r="BK59" s="44">
        <f>IF(AND(ISNUMBER(I58),ISNUMBER(I59)),INDEX('Country weights'!$B$6:$FB$133,MATCH(Goods!$BD59,'Country weights'!$A$6:$A$133,0),MATCH(Goods!BK$1,'Country weights'!$B$3:$FB$3,0)),"")</f>
        <v>1.3733150280563607E-2</v>
      </c>
      <c r="BL59" s="44">
        <f>IF(AND(ISNUMBER(J58),ISNUMBER(J59)),INDEX('Country weights'!$B$6:$FB$133,MATCH(Goods!$BD59,'Country weights'!$A$6:$A$133,0),MATCH(Goods!BL$1,'Country weights'!$B$3:$FB$3,0)),"")</f>
        <v>4.5762944581561691E-3</v>
      </c>
      <c r="BM59" s="44">
        <f>IF(AND(ISNUMBER(K58),ISNUMBER(K59)),INDEX('Country weights'!$B$6:$FB$133,MATCH(Goods!$BD59,'Country weights'!$A$6:$A$133,0),MATCH(Goods!BM$1,'Country weights'!$B$3:$FB$3,0)),"")</f>
        <v>2.6503829216857903E-2</v>
      </c>
      <c r="BN59" s="44">
        <f>IF(AND(ISNUMBER(L58),ISNUMBER(L59)),INDEX('Country weights'!$B$6:$FB$133,MATCH(Goods!$BD59,'Country weights'!$A$6:$A$133,0),MATCH(Goods!BN$1,'Country weights'!$B$3:$FB$3,0)),"")</f>
        <v>2.81913118898393E-3</v>
      </c>
      <c r="BO59" s="44">
        <f>IF(AND(ISNUMBER(M58),ISNUMBER(M59)),INDEX('Country weights'!$B$6:$FB$133,MATCH(Goods!$BD59,'Country weights'!$A$6:$A$133,0),MATCH(Goods!BO$1,'Country weights'!$B$3:$FB$3,0)),"")</f>
        <v>1.0216854119523212E-2</v>
      </c>
      <c r="BP59" s="44">
        <f>IF(AND(ISNUMBER(N58),ISNUMBER(N59)),INDEX('Country weights'!$B$6:$FB$133,MATCH(Goods!$BD59,'Country weights'!$A$6:$A$133,0),MATCH(Goods!BP$1,'Country weights'!$B$3:$FB$3,0)),"")</f>
        <v>9.1201983471338108E-3</v>
      </c>
      <c r="BQ59" s="44">
        <f>IF(AND(ISNUMBER(O58),ISNUMBER(O59)),INDEX('Country weights'!$B$6:$FB$133,MATCH(Goods!$BD59,'Country weights'!$A$6:$A$133,0),MATCH(Goods!BQ$1,'Country weights'!$B$3:$FB$3,0)),"")</f>
        <v>5.7238115628897466E-3</v>
      </c>
      <c r="BR59" s="44">
        <f>IF(AND(ISNUMBER(P58),ISNUMBER(P59)),INDEX('Country weights'!$B$6:$FB$133,MATCH(Goods!$BD59,'Country weights'!$A$6:$A$133,0),MATCH(Goods!BR$1,'Country weights'!$B$3:$FB$3,0)),"")</f>
        <v>1.7136788575980531E-2</v>
      </c>
      <c r="BS59" s="44">
        <f>IF(AND(ISNUMBER(Q58),ISNUMBER(Q59)),INDEX('Country weights'!$B$6:$FB$133,MATCH(Goods!$BD59,'Country weights'!$A$6:$A$133,0),MATCH(Goods!BS$1,'Country weights'!$B$3:$FB$3,0)),"")</f>
        <v>1.3098145716678186E-2</v>
      </c>
      <c r="BT59" s="44">
        <f>IF(AND(ISNUMBER(R58),ISNUMBER(R59)),INDEX('Country weights'!$B$6:$FB$133,MATCH(Goods!$BD59,'Country weights'!$A$6:$A$133,0),MATCH(Goods!BT$1,'Country weights'!$B$3:$FB$3,0)),"")</f>
        <v>9.8514386496385015E-3</v>
      </c>
      <c r="BU59" s="44">
        <f>IF(AND(ISNUMBER(S58),ISNUMBER(S59)),INDEX('Country weights'!$B$6:$FB$133,MATCH(Goods!$BD59,'Country weights'!$A$6:$A$133,0),MATCH(Goods!BU$1,'Country weights'!$B$3:$FB$3,0)),"")</f>
        <v>2.1453625360147145E-2</v>
      </c>
      <c r="BV59" s="44">
        <f>IF(AND(ISNUMBER(T58),ISNUMBER(T59)),INDEX('Country weights'!$B$6:$FB$133,MATCH(Goods!$BD59,'Country weights'!$A$6:$A$133,0),MATCH(Goods!BV$1,'Country weights'!$B$3:$FB$3,0)),"")</f>
        <v>1.5431949497034685E-2</v>
      </c>
      <c r="BW59" s="44">
        <f>IF(AND(ISNUMBER(U58),ISNUMBER(U59)),INDEX('Country weights'!$B$6:$FB$133,MATCH(Goods!$BD59,'Country weights'!$A$6:$A$133,0),MATCH(Goods!BW$1,'Country weights'!$B$3:$FB$3,0)),"")</f>
        <v>3.1391155048479231E-2</v>
      </c>
      <c r="BX59" s="44">
        <f>IF(AND(ISNUMBER(V58),ISNUMBER(V59)),INDEX('Country weights'!$B$6:$FB$133,MATCH(Goods!$BD59,'Country weights'!$A$6:$A$133,0),MATCH(Goods!BX$1,'Country weights'!$B$3:$FB$3,0)),"")</f>
        <v>3.6704562750889014E-2</v>
      </c>
      <c r="BY59" s="44">
        <f>IF(AND(ISNUMBER(W58),ISNUMBER(W59)),INDEX('Country weights'!$B$6:$FB$133,MATCH(Goods!$BD59,'Country weights'!$A$6:$A$133,0),MATCH(Goods!BY$1,'Country weights'!$B$3:$FB$3,0)),"")</f>
        <v>2.7723525617439203E-2</v>
      </c>
      <c r="BZ59" s="44">
        <f>IF(AND(ISNUMBER(X58),ISNUMBER(X59)),INDEX('Country weights'!$B$6:$FB$133,MATCH(Goods!$BD59,'Country weights'!$A$6:$A$133,0),MATCH(Goods!BZ$1,'Country weights'!$B$3:$FB$3,0)),"")</f>
        <v>2.1493928280008373E-2</v>
      </c>
      <c r="CA59" s="44">
        <f>IF(AND(ISNUMBER(Y58),ISNUMBER(Y59)),INDEX('Country weights'!$B$6:$FB$133,MATCH(Goods!$BD59,'Country weights'!$A$6:$A$133,0),MATCH(Goods!CA$1,'Country weights'!$B$3:$FB$3,0)),"")</f>
        <v>2.603350749543154E-2</v>
      </c>
      <c r="CB59" s="44" t="str">
        <f>IF(AND(ISNUMBER(Z58),ISNUMBER(Z59)),INDEX('Country weights'!$B$6:$FB$133,MATCH(Goods!$BD59,'Country weights'!$A$6:$A$133,0),MATCH(Goods!CB$1,'Country weights'!$B$3:$FB$3,0)),"")</f>
        <v/>
      </c>
      <c r="CC59" s="44" t="str">
        <f>IF(AND(ISNUMBER(AA58),ISNUMBER(AA59)),INDEX('Country weights'!$B$6:$FB$133,MATCH(Goods!$BD59,'Country weights'!$A$6:$A$133,0),MATCH(Goods!CC$1,'Country weights'!$B$3:$FB$3,0)),"")</f>
        <v/>
      </c>
      <c r="CD59" s="46">
        <f t="shared" si="11"/>
        <v>0.68812629399002279</v>
      </c>
      <c r="CF59" s="39">
        <f t="shared" si="3"/>
        <v>39172</v>
      </c>
      <c r="CG59" s="45">
        <f t="shared" si="24"/>
        <v>0.29382858116841137</v>
      </c>
      <c r="CH59" s="45">
        <f t="shared" si="24"/>
        <v>0.10405231750197846</v>
      </c>
      <c r="CI59" s="45">
        <f t="shared" si="24"/>
        <v>8.8163226598348632E-2</v>
      </c>
      <c r="CJ59" s="45">
        <f t="shared" si="24"/>
        <v>5.7758282759531571E-2</v>
      </c>
      <c r="CK59" s="45">
        <f t="shared" si="24"/>
        <v>4.7888562464585898E-3</v>
      </c>
      <c r="CL59" s="45">
        <f t="shared" si="24"/>
        <v>2.5597516585775471E-2</v>
      </c>
      <c r="CM59" s="45">
        <f t="shared" si="24"/>
        <v>1.9957310744417978E-2</v>
      </c>
      <c r="CN59" s="45">
        <f t="shared" si="24"/>
        <v>6.6503699947593068E-3</v>
      </c>
      <c r="CO59" s="45">
        <f t="shared" si="24"/>
        <v>3.8515937333506667E-2</v>
      </c>
      <c r="CP59" s="45">
        <f t="shared" si="24"/>
        <v>4.0968223618334876E-3</v>
      </c>
      <c r="CQ59" s="45">
        <f t="shared" si="24"/>
        <v>1.4847353180303479E-2</v>
      </c>
      <c r="CR59" s="45">
        <f t="shared" si="24"/>
        <v>1.3253669314467507E-2</v>
      </c>
      <c r="CS59" s="45">
        <f t="shared" si="24"/>
        <v>8.317966647809474E-3</v>
      </c>
      <c r="CT59" s="45">
        <f t="shared" si="24"/>
        <v>2.4903551463808762E-2</v>
      </c>
      <c r="CU59" s="45">
        <f t="shared" si="24"/>
        <v>1.9034508390502074E-2</v>
      </c>
      <c r="CV59" s="45">
        <f t="shared" si="24"/>
        <v>1.4316323523282397E-2</v>
      </c>
      <c r="CW59" s="45">
        <f t="shared" si="20"/>
        <v>3.1176871960161143E-2</v>
      </c>
      <c r="CX59" s="45">
        <f t="shared" si="20"/>
        <v>2.2426042474782158E-2</v>
      </c>
      <c r="CY59" s="45">
        <f t="shared" si="20"/>
        <v>4.5618304841195875E-2</v>
      </c>
      <c r="CZ59" s="45">
        <f t="shared" si="20"/>
        <v>5.3339863730626748E-2</v>
      </c>
      <c r="DA59" s="45">
        <f t="shared" si="20"/>
        <v>4.0288426498989685E-2</v>
      </c>
      <c r="DB59" s="45">
        <f t="shared" si="20"/>
        <v>3.1235441034200642E-2</v>
      </c>
      <c r="DC59" s="45">
        <f t="shared" si="20"/>
        <v>3.7832455644848537E-2</v>
      </c>
      <c r="DD59" s="45" t="str">
        <f t="shared" si="20"/>
        <v/>
      </c>
      <c r="DE59" s="45" t="str">
        <f t="shared" si="25"/>
        <v/>
      </c>
      <c r="DF59" s="46">
        <f t="shared" si="13"/>
        <v>1</v>
      </c>
      <c r="DG59" s="47">
        <f>SUMPRODUCT(AD59:BB59,CG59:DE59,'Sector weights'!B46:Z46)</f>
        <v>1.5574117839650139</v>
      </c>
      <c r="DI59" s="45">
        <f>IF(AND(ISNUMBER(C58),ISNUMBER(C59)),CG59*'Sector weights'!AB46,"")</f>
        <v>5.4357088833835013E-2</v>
      </c>
      <c r="DJ59" s="45">
        <f>IF(AND(ISNUMBER(D58),ISNUMBER(D59)),CH59*'Sector weights'!AC46,"")</f>
        <v>2.6997685962486709E-2</v>
      </c>
      <c r="DK59" s="45">
        <f>IF(AND(ISNUMBER(E58),ISNUMBER(E59)),CI59*'Sector weights'!AD46,"")</f>
        <v>1.7528637109543568E-2</v>
      </c>
      <c r="DL59" s="45">
        <f>IF(AND(ISNUMBER(F58),ISNUMBER(F59)),CJ59*'Sector weights'!AE46,"")</f>
        <v>1.0092794166000946E-2</v>
      </c>
      <c r="DM59" s="45">
        <f>IF(AND(ISNUMBER(G58),ISNUMBER(G59)),CK59*'Sector weights'!AF46,"")</f>
        <v>1.1679603725091971E-3</v>
      </c>
      <c r="DN59" s="45">
        <f>IF(AND(ISNUMBER(H58),ISNUMBER(H59)),CL59*'Sector weights'!AG46,"")</f>
        <v>6.3770990340324477E-3</v>
      </c>
      <c r="DO59" s="45">
        <f>IF(AND(ISNUMBER(I58),ISNUMBER(I59)),CM59*'Sector weights'!AH46,"")</f>
        <v>4.2959242051777346E-3</v>
      </c>
      <c r="DP59" s="45">
        <f>IF(AND(ISNUMBER(J58),ISNUMBER(J59)),CN59*'Sector weights'!AI46,"")</f>
        <v>1.148419057866478E-3</v>
      </c>
      <c r="DQ59" s="45">
        <f>IF(AND(ISNUMBER(K58),ISNUMBER(K59)),CO59*'Sector weights'!AJ46,"")</f>
        <v>3.2968524964878364E-3</v>
      </c>
      <c r="DR59" s="45">
        <f>IF(AND(ISNUMBER(L58),ISNUMBER(L59)),CP59*'Sector weights'!AK46,"")</f>
        <v>9.4109249327725306E-4</v>
      </c>
      <c r="DS59" s="45">
        <f>IF(AND(ISNUMBER(M58),ISNUMBER(M59)),CQ59*'Sector weights'!AL46,"")</f>
        <v>2.1097114258648701E-3</v>
      </c>
      <c r="DT59" s="45">
        <f>IF(AND(ISNUMBER(N58),ISNUMBER(N59)),CR59*'Sector weights'!AM46,"")</f>
        <v>1.7188699452437327E-3</v>
      </c>
      <c r="DU59" s="45">
        <f>IF(AND(ISNUMBER(O58),ISNUMBER(O59)),CS59*'Sector weights'!AN46,"")</f>
        <v>1.0344743460402269E-3</v>
      </c>
      <c r="DV59" s="45">
        <f>IF(AND(ISNUMBER(P58),ISNUMBER(P59)),CT59*'Sector weights'!AO46,"")</f>
        <v>7.6493122508602485E-3</v>
      </c>
      <c r="DW59" s="45">
        <f>IF(AND(ISNUMBER(Q58),ISNUMBER(Q59)),CU59*'Sector weights'!AP46,"")</f>
        <v>6.8007877805278298E-3</v>
      </c>
      <c r="DX59" s="45">
        <f>IF(AND(ISNUMBER(R58),ISNUMBER(R59)),CV59*'Sector weights'!AQ46,"")</f>
        <v>4.1713597066133923E-3</v>
      </c>
      <c r="DY59" s="45">
        <f>IF(AND(ISNUMBER(S58),ISNUMBER(S59)),CW59*'Sector weights'!AR46,"")</f>
        <v>8.065330698696754E-3</v>
      </c>
      <c r="DZ59" s="45">
        <f>IF(AND(ISNUMBER(T58),ISNUMBER(T59)),CX59*'Sector weights'!AS46,"")</f>
        <v>2.9358366848704982E-3</v>
      </c>
      <c r="EA59" s="45">
        <f>IF(AND(ISNUMBER(U58),ISNUMBER(U59)),CY59*'Sector weights'!AT46,"")</f>
        <v>7.5838644077535549E-3</v>
      </c>
      <c r="EB59" s="45">
        <f>IF(AND(ISNUMBER(V58),ISNUMBER(V59)),CZ59*'Sector weights'!AU46,"")</f>
        <v>1.1041411365085648E-2</v>
      </c>
      <c r="EC59" s="45">
        <f>IF(AND(ISNUMBER(W58),ISNUMBER(W59)),DA59*'Sector weights'!AV46,"")</f>
        <v>1.1340375720516389E-2</v>
      </c>
      <c r="ED59" s="45">
        <f>IF(AND(ISNUMBER(X58),ISNUMBER(X59)),DB59*'Sector weights'!AW46,"")</f>
        <v>4.5595110928639748E-3</v>
      </c>
      <c r="EE59" s="45">
        <f>IF(AND(ISNUMBER(Y58),ISNUMBER(Y59)),DC59*'Sector weights'!AX46,"")</f>
        <v>7.0536950712981545E-3</v>
      </c>
      <c r="EF59" s="45" t="str">
        <f>IF(AND(ISNUMBER(Z58),ISNUMBER(Z59)),DD59*'Sector weights'!AY46,"")</f>
        <v/>
      </c>
      <c r="EG59" s="45" t="str">
        <f>IF(AND(ISNUMBER(AA58),ISNUMBER(AA59)),DE59*'Sector weights'!AZ46,"")</f>
        <v/>
      </c>
      <c r="EH59" s="46">
        <f t="shared" si="14"/>
        <v>0.20226809422745243</v>
      </c>
      <c r="EI59" s="47">
        <f t="shared" si="15"/>
        <v>0.34741742889011296</v>
      </c>
      <c r="EK59" s="39">
        <f t="shared" si="6"/>
        <v>39172</v>
      </c>
      <c r="EL59" s="45">
        <f t="shared" si="26"/>
        <v>0.26873783055823891</v>
      </c>
      <c r="EM59" s="45">
        <f t="shared" si="26"/>
        <v>0.13347476311378872</v>
      </c>
      <c r="EN59" s="45">
        <f t="shared" si="26"/>
        <v>8.6660415605797153E-2</v>
      </c>
      <c r="EO59" s="45">
        <f t="shared" si="26"/>
        <v>4.989810283500027E-2</v>
      </c>
      <c r="EP59" s="45">
        <f t="shared" si="26"/>
        <v>5.7743183717141981E-3</v>
      </c>
      <c r="EQ59" s="45">
        <f t="shared" si="26"/>
        <v>3.1527953325457936E-2</v>
      </c>
      <c r="ER59" s="45">
        <f t="shared" si="26"/>
        <v>2.1238763442082597E-2</v>
      </c>
      <c r="ES59" s="45">
        <f t="shared" si="26"/>
        <v>5.6777074122974121E-3</v>
      </c>
      <c r="ET59" s="45">
        <f t="shared" si="26"/>
        <v>1.6299419387323114E-2</v>
      </c>
      <c r="EU59" s="45">
        <f t="shared" si="26"/>
        <v>4.6526986713929554E-3</v>
      </c>
      <c r="EV59" s="45">
        <f t="shared" si="26"/>
        <v>1.043027292031772E-2</v>
      </c>
      <c r="EW59" s="45">
        <f t="shared" si="26"/>
        <v>8.4979786446736719E-3</v>
      </c>
      <c r="EX59" s="45">
        <f t="shared" si="26"/>
        <v>5.1143723383132809E-3</v>
      </c>
      <c r="EY59" s="45">
        <f t="shared" si="26"/>
        <v>3.7817690823044599E-2</v>
      </c>
      <c r="EZ59" s="45">
        <f t="shared" si="26"/>
        <v>3.3622642298099067E-2</v>
      </c>
      <c r="FA59" s="45">
        <f t="shared" si="26"/>
        <v>2.0622924849050379E-2</v>
      </c>
      <c r="FB59" s="45">
        <f t="shared" si="21"/>
        <v>3.9874458349457784E-2</v>
      </c>
      <c r="FC59" s="45">
        <f t="shared" si="21"/>
        <v>1.451458123478991E-2</v>
      </c>
      <c r="FD59" s="45">
        <f t="shared" si="21"/>
        <v>3.7494121041282101E-2</v>
      </c>
      <c r="FE59" s="45">
        <f t="shared" si="21"/>
        <v>5.4588003151250709E-2</v>
      </c>
      <c r="FF59" s="45">
        <f t="shared" si="21"/>
        <v>5.6066063032976558E-2</v>
      </c>
      <c r="FG59" s="45">
        <f t="shared" si="21"/>
        <v>2.2541919477111209E-2</v>
      </c>
      <c r="FH59" s="45">
        <f t="shared" si="21"/>
        <v>3.4872999116539884E-2</v>
      </c>
      <c r="FI59" s="45" t="str">
        <f t="shared" si="21"/>
        <v/>
      </c>
      <c r="FJ59" s="45" t="str">
        <f t="shared" si="27"/>
        <v/>
      </c>
      <c r="FK59" s="46">
        <f t="shared" si="17"/>
        <v>1.0000000000000004</v>
      </c>
      <c r="FL59" s="47">
        <f t="shared" si="18"/>
        <v>1.7176086530950287</v>
      </c>
    </row>
    <row r="60" spans="1:168" x14ac:dyDescent="0.2">
      <c r="A60" t="s">
        <v>744</v>
      </c>
      <c r="B60" s="11">
        <v>39263</v>
      </c>
      <c r="C60" s="2">
        <v>445.3</v>
      </c>
      <c r="D60" s="3">
        <v>41102</v>
      </c>
      <c r="E60" s="9">
        <v>16908.599999999999</v>
      </c>
      <c r="F60" s="3">
        <v>103779</v>
      </c>
      <c r="G60" s="3">
        <v>3507</v>
      </c>
      <c r="H60" s="2">
        <v>22130</v>
      </c>
      <c r="I60" s="2">
        <v>270298.40000000002</v>
      </c>
      <c r="J60" s="2">
        <v>1514618.2</v>
      </c>
      <c r="K60" s="2">
        <v>130364.6</v>
      </c>
      <c r="L60" s="9">
        <v>2382.8633999999997</v>
      </c>
      <c r="M60" s="3">
        <v>83780</v>
      </c>
      <c r="N60" s="9">
        <v>905.46900000000005</v>
      </c>
      <c r="O60" s="2">
        <v>6012.4</v>
      </c>
      <c r="P60" s="2">
        <v>11025.5</v>
      </c>
      <c r="Q60" s="3">
        <v>78274</v>
      </c>
      <c r="R60" s="3">
        <v>81934</v>
      </c>
      <c r="S60" s="2">
        <v>18572.8</v>
      </c>
      <c r="T60" s="2">
        <v>19385.2</v>
      </c>
      <c r="U60" s="3">
        <v>172613</v>
      </c>
      <c r="V60" s="2">
        <v>21095.9</v>
      </c>
      <c r="W60" s="2">
        <v>29222</v>
      </c>
      <c r="X60" s="3">
        <v>286406.45131872059</v>
      </c>
      <c r="Y60" s="2">
        <v>53845.5</v>
      </c>
      <c r="Z60" s="3" t="e">
        <v>#N/A</v>
      </c>
      <c r="AA60" s="3" t="e">
        <v>#N/A</v>
      </c>
      <c r="AC60" s="43">
        <f t="shared" si="9"/>
        <v>39263</v>
      </c>
      <c r="AD60" s="45">
        <f t="shared" si="22"/>
        <v>1.0667271901951825</v>
      </c>
      <c r="AE60" s="45">
        <f t="shared" si="22"/>
        <v>1.6269409553951064</v>
      </c>
      <c r="AF60" s="45">
        <f t="shared" si="22"/>
        <v>5.0719594342671037</v>
      </c>
      <c r="AG60" s="45">
        <f t="shared" si="22"/>
        <v>4.7912838015227166</v>
      </c>
      <c r="AH60" s="45">
        <f t="shared" si="22"/>
        <v>4.7804003585300237</v>
      </c>
      <c r="AI60" s="45">
        <f t="shared" si="22"/>
        <v>5.920643277652804</v>
      </c>
      <c r="AJ60" s="45">
        <f t="shared" si="22"/>
        <v>-1.0130203622146339</v>
      </c>
      <c r="AK60" s="45">
        <f t="shared" si="22"/>
        <v>-0.17310984839822297</v>
      </c>
      <c r="AL60" s="45">
        <f t="shared" si="22"/>
        <v>-6.6319353923812603</v>
      </c>
      <c r="AM60" s="45">
        <f t="shared" si="22"/>
        <v>-2.6654568660508082</v>
      </c>
      <c r="AN60" s="45">
        <f t="shared" si="22"/>
        <v>-0.57910476100061503</v>
      </c>
      <c r="AO60" s="45">
        <f t="shared" si="22"/>
        <v>5.0076018597013272</v>
      </c>
      <c r="AP60" s="45">
        <f t="shared" si="22"/>
        <v>1.4665429077714842</v>
      </c>
      <c r="AQ60" s="45">
        <f t="shared" si="22"/>
        <v>5.2161963564878011</v>
      </c>
      <c r="AR60" s="45">
        <f t="shared" si="22"/>
        <v>1.0652171106147357</v>
      </c>
      <c r="AS60" s="45">
        <f t="shared" si="22"/>
        <v>-1.068595370627512</v>
      </c>
      <c r="AT60" s="45">
        <f t="shared" si="19"/>
        <v>1.1634493877728858</v>
      </c>
      <c r="AU60" s="45">
        <f t="shared" si="19"/>
        <v>-0.36799473705849683</v>
      </c>
      <c r="AV60" s="45">
        <f t="shared" si="19"/>
        <v>6.7958101578305952</v>
      </c>
      <c r="AW60" s="45">
        <f t="shared" si="19"/>
        <v>0.69642004773269317</v>
      </c>
      <c r="AX60" s="45">
        <f t="shared" si="19"/>
        <v>0.82740440684281324</v>
      </c>
      <c r="AY60" s="45">
        <f t="shared" si="19"/>
        <v>1.3795816482455647</v>
      </c>
      <c r="AZ60" s="45">
        <f t="shared" si="19"/>
        <v>0.24070950662928858</v>
      </c>
      <c r="BA60" s="45" t="str">
        <f t="shared" si="19"/>
        <v/>
      </c>
      <c r="BB60" s="45" t="str">
        <f t="shared" si="23"/>
        <v/>
      </c>
      <c r="BC60" s="32"/>
      <c r="BD60" s="39">
        <f t="shared" si="2"/>
        <v>39263</v>
      </c>
      <c r="BE60" s="44">
        <f>IF(AND(ISNUMBER(C59),ISNUMBER(C60)),INDEX('Country weights'!$B$6:$FB$133,MATCH(Goods!$BD60,'Country weights'!$A$6:$A$133,0),MATCH(Goods!BE$1,'Country weights'!$B$3:$FB$3,0)),"")</f>
        <v>0.20219117262776554</v>
      </c>
      <c r="BF60" s="44">
        <f>IF(AND(ISNUMBER(D59),ISNUMBER(D60)),INDEX('Country weights'!$B$6:$FB$133,MATCH(Goods!$BD60,'Country weights'!$A$6:$A$133,0),MATCH(Goods!BF$1,'Country weights'!$B$3:$FB$3,0)),"")</f>
        <v>7.1601135623709622E-2</v>
      </c>
      <c r="BG60" s="44">
        <f>IF(AND(ISNUMBER(E59),ISNUMBER(E60)),INDEX('Country weights'!$B$6:$FB$133,MATCH(Goods!$BD60,'Country weights'!$A$6:$A$133,0),MATCH(Goods!BG$1,'Country weights'!$B$3:$FB$3,0)),"")</f>
        <v>6.0667434385324244E-2</v>
      </c>
      <c r="BH60" s="44">
        <f>IF(AND(ISNUMBER(F59),ISNUMBER(F60)),INDEX('Country weights'!$B$6:$FB$133,MATCH(Goods!$BD60,'Country weights'!$A$6:$A$133,0),MATCH(Goods!BH$1,'Country weights'!$B$3:$FB$3,0)),"")</f>
        <v>3.9744993062544288E-2</v>
      </c>
      <c r="BI60" s="44">
        <f>IF(AND(ISNUMBER(G59),ISNUMBER(G60)),INDEX('Country weights'!$B$6:$FB$133,MATCH(Goods!$BD60,'Country weights'!$A$6:$A$133,0),MATCH(Goods!BI$1,'Country weights'!$B$3:$FB$3,0)),"")</f>
        <v>3.2953379013265205E-3</v>
      </c>
      <c r="BJ60" s="44">
        <f>IF(AND(ISNUMBER(H59),ISNUMBER(H60)),INDEX('Country weights'!$B$6:$FB$133,MATCH(Goods!$BD60,'Country weights'!$A$6:$A$133,0),MATCH(Goods!BJ$1,'Country weights'!$B$3:$FB$3,0)),"")</f>
        <v>1.7614324223517816E-2</v>
      </c>
      <c r="BK60" s="44">
        <f>IF(AND(ISNUMBER(I59),ISNUMBER(I60)),INDEX('Country weights'!$B$6:$FB$133,MATCH(Goods!$BD60,'Country weights'!$A$6:$A$133,0),MATCH(Goods!BK$1,'Country weights'!$B$3:$FB$3,0)),"")</f>
        <v>1.3733150280563607E-2</v>
      </c>
      <c r="BL60" s="44">
        <f>IF(AND(ISNUMBER(J59),ISNUMBER(J60)),INDEX('Country weights'!$B$6:$FB$133,MATCH(Goods!$BD60,'Country weights'!$A$6:$A$133,0),MATCH(Goods!BL$1,'Country weights'!$B$3:$FB$3,0)),"")</f>
        <v>4.5762944581561691E-3</v>
      </c>
      <c r="BM60" s="44">
        <f>IF(AND(ISNUMBER(K59),ISNUMBER(K60)),INDEX('Country weights'!$B$6:$FB$133,MATCH(Goods!$BD60,'Country weights'!$A$6:$A$133,0),MATCH(Goods!BM$1,'Country weights'!$B$3:$FB$3,0)),"")</f>
        <v>2.6503829216857903E-2</v>
      </c>
      <c r="BN60" s="44">
        <f>IF(AND(ISNUMBER(L59),ISNUMBER(L60)),INDEX('Country weights'!$B$6:$FB$133,MATCH(Goods!$BD60,'Country weights'!$A$6:$A$133,0),MATCH(Goods!BN$1,'Country weights'!$B$3:$FB$3,0)),"")</f>
        <v>2.81913118898393E-3</v>
      </c>
      <c r="BO60" s="44">
        <f>IF(AND(ISNUMBER(M59),ISNUMBER(M60)),INDEX('Country weights'!$B$6:$FB$133,MATCH(Goods!$BD60,'Country weights'!$A$6:$A$133,0),MATCH(Goods!BO$1,'Country weights'!$B$3:$FB$3,0)),"")</f>
        <v>1.0216854119523212E-2</v>
      </c>
      <c r="BP60" s="44">
        <f>IF(AND(ISNUMBER(N59),ISNUMBER(N60)),INDEX('Country weights'!$B$6:$FB$133,MATCH(Goods!$BD60,'Country weights'!$A$6:$A$133,0),MATCH(Goods!BP$1,'Country weights'!$B$3:$FB$3,0)),"")</f>
        <v>9.1201983471338108E-3</v>
      </c>
      <c r="BQ60" s="44">
        <f>IF(AND(ISNUMBER(O59),ISNUMBER(O60)),INDEX('Country weights'!$B$6:$FB$133,MATCH(Goods!$BD60,'Country weights'!$A$6:$A$133,0),MATCH(Goods!BQ$1,'Country weights'!$B$3:$FB$3,0)),"")</f>
        <v>5.7238115628897466E-3</v>
      </c>
      <c r="BR60" s="44">
        <f>IF(AND(ISNUMBER(P59),ISNUMBER(P60)),INDEX('Country weights'!$B$6:$FB$133,MATCH(Goods!$BD60,'Country weights'!$A$6:$A$133,0),MATCH(Goods!BR$1,'Country weights'!$B$3:$FB$3,0)),"")</f>
        <v>1.7136788575980531E-2</v>
      </c>
      <c r="BS60" s="44">
        <f>IF(AND(ISNUMBER(Q59),ISNUMBER(Q60)),INDEX('Country weights'!$B$6:$FB$133,MATCH(Goods!$BD60,'Country weights'!$A$6:$A$133,0),MATCH(Goods!BS$1,'Country weights'!$B$3:$FB$3,0)),"")</f>
        <v>1.3098145716678186E-2</v>
      </c>
      <c r="BT60" s="44">
        <f>IF(AND(ISNUMBER(R59),ISNUMBER(R60)),INDEX('Country weights'!$B$6:$FB$133,MATCH(Goods!$BD60,'Country weights'!$A$6:$A$133,0),MATCH(Goods!BT$1,'Country weights'!$B$3:$FB$3,0)),"")</f>
        <v>9.8514386496385015E-3</v>
      </c>
      <c r="BU60" s="44">
        <f>IF(AND(ISNUMBER(S59),ISNUMBER(S60)),INDEX('Country weights'!$B$6:$FB$133,MATCH(Goods!$BD60,'Country weights'!$A$6:$A$133,0),MATCH(Goods!BU$1,'Country weights'!$B$3:$FB$3,0)),"")</f>
        <v>2.1453625360147145E-2</v>
      </c>
      <c r="BV60" s="44">
        <f>IF(AND(ISNUMBER(T59),ISNUMBER(T60)),INDEX('Country weights'!$B$6:$FB$133,MATCH(Goods!$BD60,'Country weights'!$A$6:$A$133,0),MATCH(Goods!BV$1,'Country weights'!$B$3:$FB$3,0)),"")</f>
        <v>1.5431949497034685E-2</v>
      </c>
      <c r="BW60" s="44">
        <f>IF(AND(ISNUMBER(U59),ISNUMBER(U60)),INDEX('Country weights'!$B$6:$FB$133,MATCH(Goods!$BD60,'Country weights'!$A$6:$A$133,0),MATCH(Goods!BW$1,'Country weights'!$B$3:$FB$3,0)),"")</f>
        <v>3.1391155048479231E-2</v>
      </c>
      <c r="BX60" s="44">
        <f>IF(AND(ISNUMBER(V59),ISNUMBER(V60)),INDEX('Country weights'!$B$6:$FB$133,MATCH(Goods!$BD60,'Country weights'!$A$6:$A$133,0),MATCH(Goods!BX$1,'Country weights'!$B$3:$FB$3,0)),"")</f>
        <v>3.6704562750889014E-2</v>
      </c>
      <c r="BY60" s="44">
        <f>IF(AND(ISNUMBER(W59),ISNUMBER(W60)),INDEX('Country weights'!$B$6:$FB$133,MATCH(Goods!$BD60,'Country weights'!$A$6:$A$133,0),MATCH(Goods!BY$1,'Country weights'!$B$3:$FB$3,0)),"")</f>
        <v>2.7723525617439203E-2</v>
      </c>
      <c r="BZ60" s="44">
        <f>IF(AND(ISNUMBER(X59),ISNUMBER(X60)),INDEX('Country weights'!$B$6:$FB$133,MATCH(Goods!$BD60,'Country weights'!$A$6:$A$133,0),MATCH(Goods!BZ$1,'Country weights'!$B$3:$FB$3,0)),"")</f>
        <v>2.1493928280008373E-2</v>
      </c>
      <c r="CA60" s="44">
        <f>IF(AND(ISNUMBER(Y59),ISNUMBER(Y60)),INDEX('Country weights'!$B$6:$FB$133,MATCH(Goods!$BD60,'Country weights'!$A$6:$A$133,0),MATCH(Goods!CA$1,'Country weights'!$B$3:$FB$3,0)),"")</f>
        <v>2.603350749543154E-2</v>
      </c>
      <c r="CB60" s="44" t="str">
        <f>IF(AND(ISNUMBER(Z59),ISNUMBER(Z60)),INDEX('Country weights'!$B$6:$FB$133,MATCH(Goods!$BD60,'Country weights'!$A$6:$A$133,0),MATCH(Goods!CB$1,'Country weights'!$B$3:$FB$3,0)),"")</f>
        <v/>
      </c>
      <c r="CC60" s="44" t="str">
        <f>IF(AND(ISNUMBER(AA59),ISNUMBER(AA60)),INDEX('Country weights'!$B$6:$FB$133,MATCH(Goods!$BD60,'Country weights'!$A$6:$A$133,0),MATCH(Goods!CC$1,'Country weights'!$B$3:$FB$3,0)),"")</f>
        <v/>
      </c>
      <c r="CD60" s="46">
        <f t="shared" si="11"/>
        <v>0.68812629399002279</v>
      </c>
      <c r="CF60" s="39">
        <f t="shared" si="3"/>
        <v>39263</v>
      </c>
      <c r="CG60" s="45">
        <f t="shared" si="24"/>
        <v>0.29382858116841137</v>
      </c>
      <c r="CH60" s="45">
        <f t="shared" si="24"/>
        <v>0.10405231750197846</v>
      </c>
      <c r="CI60" s="45">
        <f t="shared" si="24"/>
        <v>8.8163226598348632E-2</v>
      </c>
      <c r="CJ60" s="45">
        <f t="shared" si="24"/>
        <v>5.7758282759531571E-2</v>
      </c>
      <c r="CK60" s="45">
        <f t="shared" si="24"/>
        <v>4.7888562464585898E-3</v>
      </c>
      <c r="CL60" s="45">
        <f t="shared" si="24"/>
        <v>2.5597516585775471E-2</v>
      </c>
      <c r="CM60" s="45">
        <f t="shared" si="24"/>
        <v>1.9957310744417978E-2</v>
      </c>
      <c r="CN60" s="45">
        <f t="shared" si="24"/>
        <v>6.6503699947593068E-3</v>
      </c>
      <c r="CO60" s="45">
        <f t="shared" si="24"/>
        <v>3.8515937333506667E-2</v>
      </c>
      <c r="CP60" s="45">
        <f t="shared" si="24"/>
        <v>4.0968223618334876E-3</v>
      </c>
      <c r="CQ60" s="45">
        <f t="shared" si="24"/>
        <v>1.4847353180303479E-2</v>
      </c>
      <c r="CR60" s="45">
        <f t="shared" si="24"/>
        <v>1.3253669314467507E-2</v>
      </c>
      <c r="CS60" s="45">
        <f t="shared" si="24"/>
        <v>8.317966647809474E-3</v>
      </c>
      <c r="CT60" s="45">
        <f t="shared" si="24"/>
        <v>2.4903551463808762E-2</v>
      </c>
      <c r="CU60" s="45">
        <f t="shared" si="24"/>
        <v>1.9034508390502074E-2</v>
      </c>
      <c r="CV60" s="45">
        <f t="shared" si="24"/>
        <v>1.4316323523282397E-2</v>
      </c>
      <c r="CW60" s="45">
        <f t="shared" si="20"/>
        <v>3.1176871960161143E-2</v>
      </c>
      <c r="CX60" s="45">
        <f t="shared" si="20"/>
        <v>2.2426042474782158E-2</v>
      </c>
      <c r="CY60" s="45">
        <f t="shared" si="20"/>
        <v>4.5618304841195875E-2</v>
      </c>
      <c r="CZ60" s="45">
        <f t="shared" si="20"/>
        <v>5.3339863730626748E-2</v>
      </c>
      <c r="DA60" s="45">
        <f t="shared" si="20"/>
        <v>4.0288426498989685E-2</v>
      </c>
      <c r="DB60" s="45">
        <f t="shared" si="20"/>
        <v>3.1235441034200642E-2</v>
      </c>
      <c r="DC60" s="45">
        <f t="shared" si="20"/>
        <v>3.7832455644848537E-2</v>
      </c>
      <c r="DD60" s="45" t="str">
        <f t="shared" si="20"/>
        <v/>
      </c>
      <c r="DE60" s="45" t="str">
        <f t="shared" si="25"/>
        <v/>
      </c>
      <c r="DF60" s="46">
        <f t="shared" si="13"/>
        <v>1</v>
      </c>
      <c r="DG60" s="47">
        <f>SUMPRODUCT(AD60:BB60,CG60:DE60,'Sector weights'!B47:Z47)</f>
        <v>1.372006148961934</v>
      </c>
      <c r="DI60" s="45">
        <f>IF(AND(ISNUMBER(C59),ISNUMBER(C60)),CG60*'Sector weights'!AB47,"")</f>
        <v>5.4782021353589228E-2</v>
      </c>
      <c r="DJ60" s="45">
        <f>IF(AND(ISNUMBER(D59),ISNUMBER(D60)),CH60*'Sector weights'!AC47,"")</f>
        <v>2.6284903649838025E-2</v>
      </c>
      <c r="DK60" s="45">
        <f>IF(AND(ISNUMBER(E59),ISNUMBER(E60)),CI60*'Sector weights'!AD47,"")</f>
        <v>1.761008063927514E-2</v>
      </c>
      <c r="DL60" s="45">
        <f>IF(AND(ISNUMBER(F59),ISNUMBER(F60)),CJ60*'Sector weights'!AE47,"")</f>
        <v>9.9539610698138343E-3</v>
      </c>
      <c r="DM60" s="45">
        <f>IF(AND(ISNUMBER(G59),ISNUMBER(G60)),CK60*'Sector weights'!AF47,"")</f>
        <v>1.1630724807268631E-3</v>
      </c>
      <c r="DN60" s="45">
        <f>IF(AND(ISNUMBER(H59),ISNUMBER(H60)),CL60*'Sector weights'!AG47,"")</f>
        <v>6.3987666191266676E-3</v>
      </c>
      <c r="DO60" s="45">
        <f>IF(AND(ISNUMBER(I59),ISNUMBER(I60)),CM60*'Sector weights'!AH47,"")</f>
        <v>4.3638628069013526E-3</v>
      </c>
      <c r="DP60" s="45">
        <f>IF(AND(ISNUMBER(J59),ISNUMBER(J60)),CN60*'Sector weights'!AI47,"")</f>
        <v>1.1239431872951202E-3</v>
      </c>
      <c r="DQ60" s="45">
        <f>IF(AND(ISNUMBER(K59),ISNUMBER(K60)),CO60*'Sector weights'!AJ47,"")</f>
        <v>3.3518955901241654E-3</v>
      </c>
      <c r="DR60" s="45">
        <f>IF(AND(ISNUMBER(L59),ISNUMBER(L60)),CP60*'Sector weights'!AK47,"")</f>
        <v>8.3502221263996221E-4</v>
      </c>
      <c r="DS60" s="45">
        <f>IF(AND(ISNUMBER(M59),ISNUMBER(M60)),CQ60*'Sector weights'!AL47,"")</f>
        <v>2.0780262682058861E-3</v>
      </c>
      <c r="DT60" s="45">
        <f>IF(AND(ISNUMBER(N59),ISNUMBER(N60)),CR60*'Sector weights'!AM47,"")</f>
        <v>1.7623299963134029E-3</v>
      </c>
      <c r="DU60" s="45">
        <f>IF(AND(ISNUMBER(O59),ISNUMBER(O60)),CS60*'Sector weights'!AN47,"")</f>
        <v>9.2694044093128336E-4</v>
      </c>
      <c r="DV60" s="45">
        <f>IF(AND(ISNUMBER(P59),ISNUMBER(P60)),CT60*'Sector weights'!AO47,"")</f>
        <v>7.4754241830717206E-3</v>
      </c>
      <c r="DW60" s="45">
        <f>IF(AND(ISNUMBER(Q59),ISNUMBER(Q60)),CU60*'Sector weights'!AP47,"")</f>
        <v>6.6273619205725314E-3</v>
      </c>
      <c r="DX60" s="45">
        <f>IF(AND(ISNUMBER(R59),ISNUMBER(R60)),CV60*'Sector weights'!AQ47,"")</f>
        <v>4.2049878278754343E-3</v>
      </c>
      <c r="DY60" s="45">
        <f>IF(AND(ISNUMBER(S59),ISNUMBER(S60)),CW60*'Sector weights'!AR47,"")</f>
        <v>8.5334816405390184E-3</v>
      </c>
      <c r="DZ60" s="45">
        <f>IF(AND(ISNUMBER(T59),ISNUMBER(T60)),CX60*'Sector weights'!AS47,"")</f>
        <v>2.8072753799798719E-3</v>
      </c>
      <c r="EA60" s="45">
        <f>IF(AND(ISNUMBER(U59),ISNUMBER(U60)),CY60*'Sector weights'!AT47,"")</f>
        <v>7.3230342702210131E-3</v>
      </c>
      <c r="EB60" s="45">
        <f>IF(AND(ISNUMBER(V59),ISNUMBER(V60)),CZ60*'Sector weights'!AU47,"")</f>
        <v>1.1209585682209339E-2</v>
      </c>
      <c r="EC60" s="45">
        <f>IF(AND(ISNUMBER(W59),ISNUMBER(W60)),DA60*'Sector weights'!AV47,"")</f>
        <v>1.0951319755837643E-2</v>
      </c>
      <c r="ED60" s="45">
        <f>IF(AND(ISNUMBER(X59),ISNUMBER(X60)),DB60*'Sector weights'!AW47,"")</f>
        <v>4.7672780943193976E-3</v>
      </c>
      <c r="EE60" s="45">
        <f>IF(AND(ISNUMBER(Y59),ISNUMBER(Y60)),DC60*'Sector weights'!AX47,"")</f>
        <v>6.9213480275224235E-3</v>
      </c>
      <c r="EF60" s="45" t="str">
        <f>IF(AND(ISNUMBER(Z59),ISNUMBER(Z60)),DD60*'Sector weights'!AY47,"")</f>
        <v/>
      </c>
      <c r="EG60" s="45" t="str">
        <f>IF(AND(ISNUMBER(AA59),ISNUMBER(AA60)),DE60*'Sector weights'!AZ47,"")</f>
        <v/>
      </c>
      <c r="EH60" s="46">
        <f t="shared" si="14"/>
        <v>0.20145592309692936</v>
      </c>
      <c r="EI60" s="47">
        <f t="shared" si="15"/>
        <v>0.38689784884537776</v>
      </c>
      <c r="EK60" s="39">
        <f t="shared" si="6"/>
        <v>39263</v>
      </c>
      <c r="EL60" s="45">
        <f t="shared" si="26"/>
        <v>0.2719305568753676</v>
      </c>
      <c r="EM60" s="45">
        <f t="shared" si="26"/>
        <v>0.13047471251163559</v>
      </c>
      <c r="EN60" s="45">
        <f t="shared" si="26"/>
        <v>8.7414062433905954E-2</v>
      </c>
      <c r="EO60" s="45">
        <f t="shared" si="26"/>
        <v>4.9410118683998895E-2</v>
      </c>
      <c r="EP60" s="45">
        <f t="shared" si="26"/>
        <v>5.7733347466148088E-3</v>
      </c>
      <c r="EQ60" s="45">
        <f t="shared" si="26"/>
        <v>3.1762613482691882E-2</v>
      </c>
      <c r="ER60" s="45">
        <f t="shared" si="26"/>
        <v>2.1661625728431451E-2</v>
      </c>
      <c r="ES60" s="45">
        <f t="shared" si="26"/>
        <v>5.5791022175820633E-3</v>
      </c>
      <c r="ET60" s="45">
        <f t="shared" si="26"/>
        <v>1.6638357108574166E-2</v>
      </c>
      <c r="EU60" s="45">
        <f t="shared" si="26"/>
        <v>4.1449375119052521E-3</v>
      </c>
      <c r="EV60" s="45">
        <f t="shared" si="26"/>
        <v>1.0315041802995565E-2</v>
      </c>
      <c r="EW60" s="45">
        <f t="shared" si="26"/>
        <v>8.7479681372558491E-3</v>
      </c>
      <c r="EX60" s="45">
        <f t="shared" si="26"/>
        <v>4.6012071855801992E-3</v>
      </c>
      <c r="EY60" s="45">
        <f t="shared" si="26"/>
        <v>3.7106996250862098E-2</v>
      </c>
      <c r="EZ60" s="45">
        <f t="shared" si="26"/>
        <v>3.289732969223156E-2</v>
      </c>
      <c r="FA60" s="45">
        <f t="shared" si="26"/>
        <v>2.0872991785166963E-2</v>
      </c>
      <c r="FB60" s="45">
        <f t="shared" si="21"/>
        <v>4.2359050602017709E-2</v>
      </c>
      <c r="FC60" s="45">
        <f t="shared" si="21"/>
        <v>1.3934935924565333E-2</v>
      </c>
      <c r="FD60" s="45">
        <f t="shared" si="21"/>
        <v>3.6350553300423818E-2</v>
      </c>
      <c r="FE60" s="45">
        <f t="shared" si="21"/>
        <v>5.5642869715058767E-2</v>
      </c>
      <c r="FF60" s="45">
        <f t="shared" si="21"/>
        <v>5.4360872529761656E-2</v>
      </c>
      <c r="FG60" s="45">
        <f t="shared" si="21"/>
        <v>2.3664124742689491E-2</v>
      </c>
      <c r="FH60" s="45">
        <f t="shared" si="21"/>
        <v>3.4356637030683167E-2</v>
      </c>
      <c r="FI60" s="45" t="str">
        <f t="shared" si="21"/>
        <v/>
      </c>
      <c r="FJ60" s="45" t="str">
        <f t="shared" si="27"/>
        <v/>
      </c>
      <c r="FK60" s="46">
        <f t="shared" si="17"/>
        <v>0.99999999999999989</v>
      </c>
      <c r="FL60" s="47">
        <f t="shared" si="18"/>
        <v>1.9205086795051649</v>
      </c>
    </row>
    <row r="61" spans="1:168" x14ac:dyDescent="0.2">
      <c r="A61" t="s">
        <v>745</v>
      </c>
      <c r="B61" s="11">
        <v>39355</v>
      </c>
      <c r="C61" s="2">
        <v>452.2</v>
      </c>
      <c r="D61" s="3">
        <v>41179</v>
      </c>
      <c r="E61" s="9">
        <v>16684.099999999999</v>
      </c>
      <c r="F61" s="3">
        <v>105366</v>
      </c>
      <c r="G61" s="3">
        <v>3579</v>
      </c>
      <c r="H61" s="2">
        <v>22994</v>
      </c>
      <c r="I61" s="2">
        <v>269242.3</v>
      </c>
      <c r="J61" s="2">
        <v>1528876.8</v>
      </c>
      <c r="K61" s="2">
        <v>172000.4</v>
      </c>
      <c r="L61" s="9">
        <v>2472.2338999999997</v>
      </c>
      <c r="M61" s="3">
        <v>87344</v>
      </c>
      <c r="N61" s="9">
        <v>977.721</v>
      </c>
      <c r="O61" s="2">
        <v>6269.8</v>
      </c>
      <c r="P61" s="2">
        <v>11152.5</v>
      </c>
      <c r="Q61" s="3">
        <v>80949</v>
      </c>
      <c r="R61" s="3">
        <v>82843</v>
      </c>
      <c r="S61" s="2">
        <v>18687.400000000001</v>
      </c>
      <c r="T61" s="2">
        <v>20693.2</v>
      </c>
      <c r="U61" s="3">
        <v>168818</v>
      </c>
      <c r="V61" s="2">
        <v>21360.7</v>
      </c>
      <c r="W61" s="2">
        <v>29930.3</v>
      </c>
      <c r="X61" s="3">
        <v>297361.93205652956</v>
      </c>
      <c r="Y61" s="2">
        <v>52733</v>
      </c>
      <c r="Z61" s="3" t="e">
        <v>#N/A</v>
      </c>
      <c r="AA61" s="3" t="e">
        <v>#N/A</v>
      </c>
      <c r="AC61" s="43">
        <f t="shared" si="9"/>
        <v>39355</v>
      </c>
      <c r="AD61" s="45">
        <f t="shared" si="22"/>
        <v>1.5495171794295937</v>
      </c>
      <c r="AE61" s="45">
        <f t="shared" si="22"/>
        <v>0.18733881562940091</v>
      </c>
      <c r="AF61" s="45">
        <f t="shared" si="22"/>
        <v>-1.3277267189477526</v>
      </c>
      <c r="AG61" s="45">
        <f t="shared" si="22"/>
        <v>1.529211112074691</v>
      </c>
      <c r="AH61" s="45">
        <f t="shared" si="22"/>
        <v>2.0530367835757124</v>
      </c>
      <c r="AI61" s="45">
        <f t="shared" si="22"/>
        <v>3.9042024401265252</v>
      </c>
      <c r="AJ61" s="45">
        <f t="shared" si="22"/>
        <v>-0.3907163342439457</v>
      </c>
      <c r="AK61" s="45">
        <f t="shared" si="22"/>
        <v>0.94139896113754062</v>
      </c>
      <c r="AL61" s="45">
        <f t="shared" si="22"/>
        <v>31.937964754235427</v>
      </c>
      <c r="AM61" s="45">
        <f t="shared" si="22"/>
        <v>3.7505507029903518</v>
      </c>
      <c r="AN61" s="45">
        <f t="shared" si="22"/>
        <v>4.2539985676772529</v>
      </c>
      <c r="AO61" s="45">
        <f t="shared" si="22"/>
        <v>7.9795111704541899</v>
      </c>
      <c r="AP61" s="45">
        <f t="shared" si="22"/>
        <v>4.2811522852771011</v>
      </c>
      <c r="AQ61" s="45">
        <f t="shared" si="22"/>
        <v>1.1518751984036957</v>
      </c>
      <c r="AR61" s="45">
        <f t="shared" si="22"/>
        <v>3.4174821779901388</v>
      </c>
      <c r="AS61" s="45">
        <f t="shared" si="22"/>
        <v>1.1094295408499599</v>
      </c>
      <c r="AT61" s="45">
        <f t="shared" si="19"/>
        <v>0.61703135768436113</v>
      </c>
      <c r="AU61" s="45">
        <f t="shared" si="19"/>
        <v>6.747415554134073</v>
      </c>
      <c r="AV61" s="45">
        <f t="shared" si="19"/>
        <v>-2.1985597840255333</v>
      </c>
      <c r="AW61" s="45">
        <f t="shared" si="19"/>
        <v>1.2552202086661302</v>
      </c>
      <c r="AX61" s="45">
        <f t="shared" si="19"/>
        <v>2.4238587365683406</v>
      </c>
      <c r="AY61" s="45">
        <f t="shared" si="19"/>
        <v>3.8251515241245038</v>
      </c>
      <c r="AZ61" s="45">
        <f t="shared" si="19"/>
        <v>-2.0660965168862733</v>
      </c>
      <c r="BA61" s="45" t="str">
        <f t="shared" si="19"/>
        <v/>
      </c>
      <c r="BB61" s="45" t="str">
        <f t="shared" si="23"/>
        <v/>
      </c>
      <c r="BC61" s="32"/>
      <c r="BD61" s="39">
        <f t="shared" si="2"/>
        <v>39355</v>
      </c>
      <c r="BE61" s="44">
        <f>IF(AND(ISNUMBER(C60),ISNUMBER(C61)),INDEX('Country weights'!$B$6:$FB$133,MATCH(Goods!$BD61,'Country weights'!$A$6:$A$133,0),MATCH(Goods!BE$1,'Country weights'!$B$3:$FB$3,0)),"")</f>
        <v>0.20219117262776554</v>
      </c>
      <c r="BF61" s="44">
        <f>IF(AND(ISNUMBER(D60),ISNUMBER(D61)),INDEX('Country weights'!$B$6:$FB$133,MATCH(Goods!$BD61,'Country weights'!$A$6:$A$133,0),MATCH(Goods!BF$1,'Country weights'!$B$3:$FB$3,0)),"")</f>
        <v>7.1601135623709622E-2</v>
      </c>
      <c r="BG61" s="44">
        <f>IF(AND(ISNUMBER(E60),ISNUMBER(E61)),INDEX('Country weights'!$B$6:$FB$133,MATCH(Goods!$BD61,'Country weights'!$A$6:$A$133,0),MATCH(Goods!BG$1,'Country weights'!$B$3:$FB$3,0)),"")</f>
        <v>6.0667434385324244E-2</v>
      </c>
      <c r="BH61" s="44">
        <f>IF(AND(ISNUMBER(F60),ISNUMBER(F61)),INDEX('Country weights'!$B$6:$FB$133,MATCH(Goods!$BD61,'Country weights'!$A$6:$A$133,0),MATCH(Goods!BH$1,'Country weights'!$B$3:$FB$3,0)),"")</f>
        <v>3.9744993062544288E-2</v>
      </c>
      <c r="BI61" s="44">
        <f>IF(AND(ISNUMBER(G60),ISNUMBER(G61)),INDEX('Country weights'!$B$6:$FB$133,MATCH(Goods!$BD61,'Country weights'!$A$6:$A$133,0),MATCH(Goods!BI$1,'Country weights'!$B$3:$FB$3,0)),"")</f>
        <v>3.2953379013265205E-3</v>
      </c>
      <c r="BJ61" s="44">
        <f>IF(AND(ISNUMBER(H60),ISNUMBER(H61)),INDEX('Country weights'!$B$6:$FB$133,MATCH(Goods!$BD61,'Country weights'!$A$6:$A$133,0),MATCH(Goods!BJ$1,'Country weights'!$B$3:$FB$3,0)),"")</f>
        <v>1.7614324223517816E-2</v>
      </c>
      <c r="BK61" s="44">
        <f>IF(AND(ISNUMBER(I60),ISNUMBER(I61)),INDEX('Country weights'!$B$6:$FB$133,MATCH(Goods!$BD61,'Country weights'!$A$6:$A$133,0),MATCH(Goods!BK$1,'Country weights'!$B$3:$FB$3,0)),"")</f>
        <v>1.3733150280563607E-2</v>
      </c>
      <c r="BL61" s="44">
        <f>IF(AND(ISNUMBER(J60),ISNUMBER(J61)),INDEX('Country weights'!$B$6:$FB$133,MATCH(Goods!$BD61,'Country weights'!$A$6:$A$133,0),MATCH(Goods!BL$1,'Country weights'!$B$3:$FB$3,0)),"")</f>
        <v>4.5762944581561691E-3</v>
      </c>
      <c r="BM61" s="44">
        <f>IF(AND(ISNUMBER(K60),ISNUMBER(K61)),INDEX('Country weights'!$B$6:$FB$133,MATCH(Goods!$BD61,'Country weights'!$A$6:$A$133,0),MATCH(Goods!BM$1,'Country weights'!$B$3:$FB$3,0)),"")</f>
        <v>2.6503829216857903E-2</v>
      </c>
      <c r="BN61" s="44">
        <f>IF(AND(ISNUMBER(L60),ISNUMBER(L61)),INDEX('Country weights'!$B$6:$FB$133,MATCH(Goods!$BD61,'Country weights'!$A$6:$A$133,0),MATCH(Goods!BN$1,'Country weights'!$B$3:$FB$3,0)),"")</f>
        <v>2.81913118898393E-3</v>
      </c>
      <c r="BO61" s="44">
        <f>IF(AND(ISNUMBER(M60),ISNUMBER(M61)),INDEX('Country weights'!$B$6:$FB$133,MATCH(Goods!$BD61,'Country weights'!$A$6:$A$133,0),MATCH(Goods!BO$1,'Country weights'!$B$3:$FB$3,0)),"")</f>
        <v>1.0216854119523212E-2</v>
      </c>
      <c r="BP61" s="44">
        <f>IF(AND(ISNUMBER(N60),ISNUMBER(N61)),INDEX('Country weights'!$B$6:$FB$133,MATCH(Goods!$BD61,'Country weights'!$A$6:$A$133,0),MATCH(Goods!BP$1,'Country weights'!$B$3:$FB$3,0)),"")</f>
        <v>9.1201983471338108E-3</v>
      </c>
      <c r="BQ61" s="44">
        <f>IF(AND(ISNUMBER(O60),ISNUMBER(O61)),INDEX('Country weights'!$B$6:$FB$133,MATCH(Goods!$BD61,'Country weights'!$A$6:$A$133,0),MATCH(Goods!BQ$1,'Country weights'!$B$3:$FB$3,0)),"")</f>
        <v>5.7238115628897466E-3</v>
      </c>
      <c r="BR61" s="44">
        <f>IF(AND(ISNUMBER(P60),ISNUMBER(P61)),INDEX('Country weights'!$B$6:$FB$133,MATCH(Goods!$BD61,'Country weights'!$A$6:$A$133,0),MATCH(Goods!BR$1,'Country weights'!$B$3:$FB$3,0)),"")</f>
        <v>1.7136788575980531E-2</v>
      </c>
      <c r="BS61" s="44">
        <f>IF(AND(ISNUMBER(Q60),ISNUMBER(Q61)),INDEX('Country weights'!$B$6:$FB$133,MATCH(Goods!$BD61,'Country weights'!$A$6:$A$133,0),MATCH(Goods!BS$1,'Country weights'!$B$3:$FB$3,0)),"")</f>
        <v>1.3098145716678186E-2</v>
      </c>
      <c r="BT61" s="44">
        <f>IF(AND(ISNUMBER(R60),ISNUMBER(R61)),INDEX('Country weights'!$B$6:$FB$133,MATCH(Goods!$BD61,'Country weights'!$A$6:$A$133,0),MATCH(Goods!BT$1,'Country weights'!$B$3:$FB$3,0)),"")</f>
        <v>9.8514386496385015E-3</v>
      </c>
      <c r="BU61" s="44">
        <f>IF(AND(ISNUMBER(S60),ISNUMBER(S61)),INDEX('Country weights'!$B$6:$FB$133,MATCH(Goods!$BD61,'Country weights'!$A$6:$A$133,0),MATCH(Goods!BU$1,'Country weights'!$B$3:$FB$3,0)),"")</f>
        <v>2.1453625360147145E-2</v>
      </c>
      <c r="BV61" s="44">
        <f>IF(AND(ISNUMBER(T60),ISNUMBER(T61)),INDEX('Country weights'!$B$6:$FB$133,MATCH(Goods!$BD61,'Country weights'!$A$6:$A$133,0),MATCH(Goods!BV$1,'Country weights'!$B$3:$FB$3,0)),"")</f>
        <v>1.5431949497034685E-2</v>
      </c>
      <c r="BW61" s="44">
        <f>IF(AND(ISNUMBER(U60),ISNUMBER(U61)),INDEX('Country weights'!$B$6:$FB$133,MATCH(Goods!$BD61,'Country weights'!$A$6:$A$133,0),MATCH(Goods!BW$1,'Country weights'!$B$3:$FB$3,0)),"")</f>
        <v>3.1391155048479231E-2</v>
      </c>
      <c r="BX61" s="44">
        <f>IF(AND(ISNUMBER(V60),ISNUMBER(V61)),INDEX('Country weights'!$B$6:$FB$133,MATCH(Goods!$BD61,'Country weights'!$A$6:$A$133,0),MATCH(Goods!BX$1,'Country weights'!$B$3:$FB$3,0)),"")</f>
        <v>3.6704562750889014E-2</v>
      </c>
      <c r="BY61" s="44">
        <f>IF(AND(ISNUMBER(W60),ISNUMBER(W61)),INDEX('Country weights'!$B$6:$FB$133,MATCH(Goods!$BD61,'Country weights'!$A$6:$A$133,0),MATCH(Goods!BY$1,'Country weights'!$B$3:$FB$3,0)),"")</f>
        <v>2.7723525617439203E-2</v>
      </c>
      <c r="BZ61" s="44">
        <f>IF(AND(ISNUMBER(X60),ISNUMBER(X61)),INDEX('Country weights'!$B$6:$FB$133,MATCH(Goods!$BD61,'Country weights'!$A$6:$A$133,0),MATCH(Goods!BZ$1,'Country weights'!$B$3:$FB$3,0)),"")</f>
        <v>2.1493928280008373E-2</v>
      </c>
      <c r="CA61" s="44">
        <f>IF(AND(ISNUMBER(Y60),ISNUMBER(Y61)),INDEX('Country weights'!$B$6:$FB$133,MATCH(Goods!$BD61,'Country weights'!$A$6:$A$133,0),MATCH(Goods!CA$1,'Country weights'!$B$3:$FB$3,0)),"")</f>
        <v>2.603350749543154E-2</v>
      </c>
      <c r="CB61" s="44" t="str">
        <f>IF(AND(ISNUMBER(Z60),ISNUMBER(Z61)),INDEX('Country weights'!$B$6:$FB$133,MATCH(Goods!$BD61,'Country weights'!$A$6:$A$133,0),MATCH(Goods!CB$1,'Country weights'!$B$3:$FB$3,0)),"")</f>
        <v/>
      </c>
      <c r="CC61" s="44" t="str">
        <f>IF(AND(ISNUMBER(AA60),ISNUMBER(AA61)),INDEX('Country weights'!$B$6:$FB$133,MATCH(Goods!$BD61,'Country weights'!$A$6:$A$133,0),MATCH(Goods!CC$1,'Country weights'!$B$3:$FB$3,0)),"")</f>
        <v/>
      </c>
      <c r="CD61" s="46">
        <f t="shared" si="11"/>
        <v>0.68812629399002279</v>
      </c>
      <c r="CF61" s="39">
        <f t="shared" si="3"/>
        <v>39355</v>
      </c>
      <c r="CG61" s="45">
        <f t="shared" si="24"/>
        <v>0.29382858116841137</v>
      </c>
      <c r="CH61" s="45">
        <f t="shared" si="24"/>
        <v>0.10405231750197846</v>
      </c>
      <c r="CI61" s="45">
        <f t="shared" si="24"/>
        <v>8.8163226598348632E-2</v>
      </c>
      <c r="CJ61" s="45">
        <f t="shared" si="24"/>
        <v>5.7758282759531571E-2</v>
      </c>
      <c r="CK61" s="45">
        <f t="shared" si="24"/>
        <v>4.7888562464585898E-3</v>
      </c>
      <c r="CL61" s="45">
        <f t="shared" si="24"/>
        <v>2.5597516585775471E-2</v>
      </c>
      <c r="CM61" s="45">
        <f t="shared" si="24"/>
        <v>1.9957310744417978E-2</v>
      </c>
      <c r="CN61" s="45">
        <f t="shared" si="24"/>
        <v>6.6503699947593068E-3</v>
      </c>
      <c r="CO61" s="45">
        <f t="shared" si="24"/>
        <v>3.8515937333506667E-2</v>
      </c>
      <c r="CP61" s="45">
        <f t="shared" si="24"/>
        <v>4.0968223618334876E-3</v>
      </c>
      <c r="CQ61" s="45">
        <f t="shared" si="24"/>
        <v>1.4847353180303479E-2</v>
      </c>
      <c r="CR61" s="45">
        <f t="shared" si="24"/>
        <v>1.3253669314467507E-2</v>
      </c>
      <c r="CS61" s="45">
        <f t="shared" si="24"/>
        <v>8.317966647809474E-3</v>
      </c>
      <c r="CT61" s="45">
        <f t="shared" si="24"/>
        <v>2.4903551463808762E-2</v>
      </c>
      <c r="CU61" s="45">
        <f t="shared" si="24"/>
        <v>1.9034508390502074E-2</v>
      </c>
      <c r="CV61" s="45">
        <f t="shared" si="24"/>
        <v>1.4316323523282397E-2</v>
      </c>
      <c r="CW61" s="45">
        <f t="shared" si="20"/>
        <v>3.1176871960161143E-2</v>
      </c>
      <c r="CX61" s="45">
        <f t="shared" si="20"/>
        <v>2.2426042474782158E-2</v>
      </c>
      <c r="CY61" s="45">
        <f t="shared" si="20"/>
        <v>4.5618304841195875E-2</v>
      </c>
      <c r="CZ61" s="45">
        <f t="shared" si="20"/>
        <v>5.3339863730626748E-2</v>
      </c>
      <c r="DA61" s="45">
        <f t="shared" si="20"/>
        <v>4.0288426498989685E-2</v>
      </c>
      <c r="DB61" s="45">
        <f t="shared" si="20"/>
        <v>3.1235441034200642E-2</v>
      </c>
      <c r="DC61" s="45">
        <f t="shared" si="20"/>
        <v>3.7832455644848537E-2</v>
      </c>
      <c r="DD61" s="45" t="str">
        <f t="shared" si="20"/>
        <v/>
      </c>
      <c r="DE61" s="45" t="str">
        <f t="shared" si="25"/>
        <v/>
      </c>
      <c r="DF61" s="46">
        <f t="shared" si="13"/>
        <v>1</v>
      </c>
      <c r="DG61" s="47">
        <f>SUMPRODUCT(AD61:BB61,CG61:DE61,'Sector weights'!B48:Z48)</f>
        <v>2.0646146396716545</v>
      </c>
      <c r="DI61" s="45">
        <f>IF(AND(ISNUMBER(C60),ISNUMBER(C61)),CG61*'Sector weights'!AB48,"")</f>
        <v>5.5063490949538579E-2</v>
      </c>
      <c r="DJ61" s="45">
        <f>IF(AND(ISNUMBER(D60),ISNUMBER(D61)),CH61*'Sector weights'!AC48,"")</f>
        <v>2.6816558319850008E-2</v>
      </c>
      <c r="DK61" s="45">
        <f>IF(AND(ISNUMBER(E60),ISNUMBER(E61)),CI61*'Sector weights'!AD48,"")</f>
        <v>1.8223007566379158E-2</v>
      </c>
      <c r="DL61" s="45">
        <f>IF(AND(ISNUMBER(F60),ISNUMBER(F61)),CJ61*'Sector weights'!AE48,"")</f>
        <v>1.0266712386828926E-2</v>
      </c>
      <c r="DM61" s="45">
        <f>IF(AND(ISNUMBER(G60),ISNUMBER(G61)),CK61*'Sector weights'!AF48,"")</f>
        <v>1.1905939923670973E-3</v>
      </c>
      <c r="DN61" s="45">
        <f>IF(AND(ISNUMBER(H60),ISNUMBER(H61)),CL61*'Sector weights'!AG48,"")</f>
        <v>6.6362821232803558E-3</v>
      </c>
      <c r="DO61" s="45">
        <f>IF(AND(ISNUMBER(I60),ISNUMBER(I61)),CM61*'Sector weights'!AH48,"")</f>
        <v>4.1464386259600283E-3</v>
      </c>
      <c r="DP61" s="45">
        <f>IF(AND(ISNUMBER(J60),ISNUMBER(J61)),CN61*'Sector weights'!AI48,"")</f>
        <v>1.0761649128042353E-3</v>
      </c>
      <c r="DQ61" s="45">
        <f>IF(AND(ISNUMBER(K60),ISNUMBER(K61)),CO61*'Sector weights'!AJ48,"")</f>
        <v>3.0585120066419446E-3</v>
      </c>
      <c r="DR61" s="45">
        <f>IF(AND(ISNUMBER(L60),ISNUMBER(L61)),CP61*'Sector weights'!AK48,"")</f>
        <v>8.1220542042975577E-4</v>
      </c>
      <c r="DS61" s="45">
        <f>IF(AND(ISNUMBER(M60),ISNUMBER(M61)),CQ61*'Sector weights'!AL48,"")</f>
        <v>2.0689406391982872E-3</v>
      </c>
      <c r="DT61" s="45">
        <f>IF(AND(ISNUMBER(N60),ISNUMBER(N61)),CR61*'Sector weights'!AM48,"")</f>
        <v>1.8329157411178648E-3</v>
      </c>
      <c r="DU61" s="45">
        <f>IF(AND(ISNUMBER(O60),ISNUMBER(O61)),CS61*'Sector weights'!AN48,"")</f>
        <v>9.6390842316516196E-4</v>
      </c>
      <c r="DV61" s="45">
        <f>IF(AND(ISNUMBER(P60),ISNUMBER(P61)),CT61*'Sector weights'!AO48,"")</f>
        <v>7.7632167138146123E-3</v>
      </c>
      <c r="DW61" s="45">
        <f>IF(AND(ISNUMBER(Q60),ISNUMBER(Q61)),CU61*'Sector weights'!AP48,"")</f>
        <v>6.8177047601444135E-3</v>
      </c>
      <c r="DX61" s="45">
        <f>IF(AND(ISNUMBER(R60),ISNUMBER(R61)),CV61*'Sector weights'!AQ48,"")</f>
        <v>4.1350933187973967E-3</v>
      </c>
      <c r="DY61" s="45">
        <f>IF(AND(ISNUMBER(S60),ISNUMBER(S61)),CW61*'Sector weights'!AR48,"")</f>
        <v>8.3675957188413513E-3</v>
      </c>
      <c r="DZ61" s="45">
        <f>IF(AND(ISNUMBER(T60),ISNUMBER(T61)),CX61*'Sector weights'!AS48,"")</f>
        <v>2.757601017589996E-3</v>
      </c>
      <c r="EA61" s="45">
        <f>IF(AND(ISNUMBER(U60),ISNUMBER(U61)),CY61*'Sector weights'!AT48,"")</f>
        <v>7.5380476843999464E-3</v>
      </c>
      <c r="EB61" s="45">
        <f>IF(AND(ISNUMBER(V60),ISNUMBER(V61)),CZ61*'Sector weights'!AU48,"")</f>
        <v>1.0770604389926422E-2</v>
      </c>
      <c r="EC61" s="45">
        <f>IF(AND(ISNUMBER(W60),ISNUMBER(W61)),DA61*'Sector weights'!AV48,"")</f>
        <v>1.0824988223010607E-2</v>
      </c>
      <c r="ED61" s="45">
        <f>IF(AND(ISNUMBER(X60),ISNUMBER(X61)),DB61*'Sector weights'!AW48,"")</f>
        <v>4.6602603532798024E-3</v>
      </c>
      <c r="EE61" s="45">
        <f>IF(AND(ISNUMBER(Y60),ISNUMBER(Y61)),DC61*'Sector weights'!AX48,"")</f>
        <v>6.7774134417419125E-3</v>
      </c>
      <c r="EF61" s="45" t="str">
        <f>IF(AND(ISNUMBER(Z60),ISNUMBER(Z61)),DD61*'Sector weights'!AY48,"")</f>
        <v/>
      </c>
      <c r="EG61" s="45" t="str">
        <f>IF(AND(ISNUMBER(AA60),ISNUMBER(AA61)),DE61*'Sector weights'!AZ48,"")</f>
        <v/>
      </c>
      <c r="EH61" s="46">
        <f t="shared" si="14"/>
        <v>0.2025682567291078</v>
      </c>
      <c r="EI61" s="47">
        <f t="shared" si="15"/>
        <v>0.32548696330461813</v>
      </c>
      <c r="EK61" s="39">
        <f t="shared" si="6"/>
        <v>39355</v>
      </c>
      <c r="EL61" s="45">
        <f t="shared" si="26"/>
        <v>0.27182684907623189</v>
      </c>
      <c r="EM61" s="45">
        <f t="shared" si="26"/>
        <v>0.13238282617849392</v>
      </c>
      <c r="EN61" s="45">
        <f t="shared" si="26"/>
        <v>8.9959838034981837E-2</v>
      </c>
      <c r="EO61" s="45">
        <f t="shared" si="26"/>
        <v>5.0682730614394739E-2</v>
      </c>
      <c r="EP61" s="45">
        <f t="shared" si="26"/>
        <v>5.8774953765794854E-3</v>
      </c>
      <c r="EQ61" s="45">
        <f t="shared" si="26"/>
        <v>3.2760720906805152E-2</v>
      </c>
      <c r="ER61" s="45">
        <f t="shared" si="26"/>
        <v>2.0469340522118493E-2</v>
      </c>
      <c r="ES61" s="45">
        <f t="shared" si="26"/>
        <v>5.3126039103124547E-3</v>
      </c>
      <c r="ET61" s="45">
        <f t="shared" si="26"/>
        <v>1.5098673681790417E-2</v>
      </c>
      <c r="EU61" s="45">
        <f t="shared" si="26"/>
        <v>4.0095394685452064E-3</v>
      </c>
      <c r="EV61" s="45">
        <f t="shared" si="26"/>
        <v>1.0213548127459367E-2</v>
      </c>
      <c r="EW61" s="45">
        <f t="shared" si="26"/>
        <v>9.0483858167817576E-3</v>
      </c>
      <c r="EX61" s="45">
        <f t="shared" si="26"/>
        <v>4.7584376680211331E-3</v>
      </c>
      <c r="EY61" s="45">
        <f t="shared" si="26"/>
        <v>3.8323954795129983E-2</v>
      </c>
      <c r="EZ61" s="45">
        <f t="shared" si="26"/>
        <v>3.3656333278622483E-2</v>
      </c>
      <c r="FA61" s="45">
        <f t="shared" si="26"/>
        <v>2.0413333192313587E-2</v>
      </c>
      <c r="FB61" s="45">
        <f t="shared" si="21"/>
        <v>4.1307536797491627E-2</v>
      </c>
      <c r="FC61" s="45">
        <f t="shared" si="21"/>
        <v>1.3613194199907166E-2</v>
      </c>
      <c r="FD61" s="45">
        <f t="shared" si="21"/>
        <v>3.7212383648443453E-2</v>
      </c>
      <c r="FE61" s="45">
        <f t="shared" si="21"/>
        <v>5.3170247717192073E-2</v>
      </c>
      <c r="FF61" s="45">
        <f t="shared" si="21"/>
        <v>5.3438719362070335E-2</v>
      </c>
      <c r="FG61" s="45">
        <f t="shared" si="21"/>
        <v>2.3005876777188811E-2</v>
      </c>
      <c r="FH61" s="45">
        <f t="shared" si="21"/>
        <v>3.345743084912494E-2</v>
      </c>
      <c r="FI61" s="45" t="str">
        <f t="shared" si="21"/>
        <v/>
      </c>
      <c r="FJ61" s="45" t="str">
        <f t="shared" si="27"/>
        <v/>
      </c>
      <c r="FK61" s="46">
        <f t="shared" si="17"/>
        <v>1.0000000000000002</v>
      </c>
      <c r="FL61" s="47">
        <f t="shared" si="18"/>
        <v>1.6068014236795651</v>
      </c>
    </row>
    <row r="62" spans="1:168" x14ac:dyDescent="0.2">
      <c r="A62" t="s">
        <v>746</v>
      </c>
      <c r="B62" s="11">
        <v>39447</v>
      </c>
      <c r="C62" s="2">
        <v>448.9</v>
      </c>
      <c r="D62" s="3">
        <v>42223</v>
      </c>
      <c r="E62" s="9">
        <v>16334.7</v>
      </c>
      <c r="F62" s="3">
        <v>114374</v>
      </c>
      <c r="G62" s="3">
        <v>3701</v>
      </c>
      <c r="H62" s="2">
        <v>23918</v>
      </c>
      <c r="I62" s="2">
        <v>298438.8</v>
      </c>
      <c r="J62" s="2">
        <v>1578654.3</v>
      </c>
      <c r="K62" s="2">
        <v>145640.1</v>
      </c>
      <c r="L62" s="9">
        <v>2700.4927000000002</v>
      </c>
      <c r="M62" s="3">
        <v>88633</v>
      </c>
      <c r="N62" s="9">
        <v>968.44100000000003</v>
      </c>
      <c r="O62" s="2">
        <v>6921.1</v>
      </c>
      <c r="P62" s="2">
        <v>11585</v>
      </c>
      <c r="Q62" s="3">
        <v>82279</v>
      </c>
      <c r="R62" s="3">
        <v>88366</v>
      </c>
      <c r="S62" s="2">
        <v>18526.5</v>
      </c>
      <c r="T62" s="2">
        <v>19795.2</v>
      </c>
      <c r="U62" s="3">
        <v>171173</v>
      </c>
      <c r="V62" s="2">
        <v>22186.799999999999</v>
      </c>
      <c r="W62" s="2">
        <v>31191.599999999999</v>
      </c>
      <c r="X62" s="3">
        <v>290772.1824932989</v>
      </c>
      <c r="Y62" s="2">
        <v>49557.2</v>
      </c>
      <c r="Z62" s="3" t="e">
        <v>#N/A</v>
      </c>
      <c r="AA62" s="3" t="e">
        <v>#N/A</v>
      </c>
      <c r="AC62" s="43">
        <f t="shared" si="9"/>
        <v>39447</v>
      </c>
      <c r="AD62" s="45">
        <f t="shared" si="22"/>
        <v>-0.72976559044670708</v>
      </c>
      <c r="AE62" s="45">
        <f t="shared" si="22"/>
        <v>2.535272833240243</v>
      </c>
      <c r="AF62" s="45">
        <f t="shared" si="22"/>
        <v>-2.0942094569080583</v>
      </c>
      <c r="AG62" s="45">
        <f t="shared" si="22"/>
        <v>8.5492473853045592</v>
      </c>
      <c r="AH62" s="45">
        <f t="shared" si="22"/>
        <v>3.4087734003911629</v>
      </c>
      <c r="AI62" s="45">
        <f t="shared" si="22"/>
        <v>4.018439592937284</v>
      </c>
      <c r="AJ62" s="45">
        <f t="shared" si="22"/>
        <v>10.843949854833369</v>
      </c>
      <c r="AK62" s="45">
        <f t="shared" si="22"/>
        <v>3.2558215285888314</v>
      </c>
      <c r="AL62" s="45">
        <f t="shared" si="22"/>
        <v>-15.325720172743774</v>
      </c>
      <c r="AM62" s="45">
        <f t="shared" si="22"/>
        <v>9.2328966122501743</v>
      </c>
      <c r="AN62" s="45">
        <f t="shared" si="22"/>
        <v>1.4757739512731183</v>
      </c>
      <c r="AO62" s="45">
        <f t="shared" si="22"/>
        <v>-0.9491460242748162</v>
      </c>
      <c r="AP62" s="45">
        <f t="shared" si="22"/>
        <v>10.387891160802587</v>
      </c>
      <c r="AQ62" s="45">
        <f t="shared" si="22"/>
        <v>3.8780542479264657</v>
      </c>
      <c r="AR62" s="45">
        <f t="shared" si="22"/>
        <v>1.6430097962914836</v>
      </c>
      <c r="AS62" s="45">
        <f t="shared" ref="AS62:AY112" si="28">IF(AND(ISNUMBER(R61),ISNUMBER(R62)),100*(R62/R61-1),"")</f>
        <v>6.666827613678894</v>
      </c>
      <c r="AT62" s="45">
        <f t="shared" si="19"/>
        <v>-0.86100795188202017</v>
      </c>
      <c r="AU62" s="45">
        <f t="shared" si="19"/>
        <v>-4.3395898169447005</v>
      </c>
      <c r="AV62" s="45">
        <f t="shared" si="19"/>
        <v>1.3949934248717488</v>
      </c>
      <c r="AW62" s="45">
        <f t="shared" si="19"/>
        <v>3.8673826232286324</v>
      </c>
      <c r="AX62" s="45">
        <f t="shared" si="19"/>
        <v>4.214124148438203</v>
      </c>
      <c r="AY62" s="45">
        <f t="shared" si="19"/>
        <v>-2.2160703347790744</v>
      </c>
      <c r="AZ62" s="45">
        <f t="shared" si="19"/>
        <v>-6.0224148066675536</v>
      </c>
      <c r="BA62" s="45" t="str">
        <f t="shared" si="19"/>
        <v/>
      </c>
      <c r="BB62" s="45" t="str">
        <f t="shared" si="23"/>
        <v/>
      </c>
      <c r="BC62" s="32"/>
      <c r="BD62" s="39">
        <f t="shared" si="2"/>
        <v>39447</v>
      </c>
      <c r="BE62" s="44">
        <f>IF(AND(ISNUMBER(C61),ISNUMBER(C62)),INDEX('Country weights'!$B$6:$FB$133,MATCH(Goods!$BD62,'Country weights'!$A$6:$A$133,0),MATCH(Goods!BE$1,'Country weights'!$B$3:$FB$3,0)),"")</f>
        <v>0.20219117262776554</v>
      </c>
      <c r="BF62" s="44">
        <f>IF(AND(ISNUMBER(D61),ISNUMBER(D62)),INDEX('Country weights'!$B$6:$FB$133,MATCH(Goods!$BD62,'Country weights'!$A$6:$A$133,0),MATCH(Goods!BF$1,'Country weights'!$B$3:$FB$3,0)),"")</f>
        <v>7.1601135623709622E-2</v>
      </c>
      <c r="BG62" s="44">
        <f>IF(AND(ISNUMBER(E61),ISNUMBER(E62)),INDEX('Country weights'!$B$6:$FB$133,MATCH(Goods!$BD62,'Country weights'!$A$6:$A$133,0),MATCH(Goods!BG$1,'Country weights'!$B$3:$FB$3,0)),"")</f>
        <v>6.0667434385324244E-2</v>
      </c>
      <c r="BH62" s="44">
        <f>IF(AND(ISNUMBER(F61),ISNUMBER(F62)),INDEX('Country weights'!$B$6:$FB$133,MATCH(Goods!$BD62,'Country weights'!$A$6:$A$133,0),MATCH(Goods!BH$1,'Country weights'!$B$3:$FB$3,0)),"")</f>
        <v>3.9744993062544288E-2</v>
      </c>
      <c r="BI62" s="44">
        <f>IF(AND(ISNUMBER(G61),ISNUMBER(G62)),INDEX('Country weights'!$B$6:$FB$133,MATCH(Goods!$BD62,'Country weights'!$A$6:$A$133,0),MATCH(Goods!BI$1,'Country weights'!$B$3:$FB$3,0)),"")</f>
        <v>3.2953379013265205E-3</v>
      </c>
      <c r="BJ62" s="44">
        <f>IF(AND(ISNUMBER(H61),ISNUMBER(H62)),INDEX('Country weights'!$B$6:$FB$133,MATCH(Goods!$BD62,'Country weights'!$A$6:$A$133,0),MATCH(Goods!BJ$1,'Country weights'!$B$3:$FB$3,0)),"")</f>
        <v>1.7614324223517816E-2</v>
      </c>
      <c r="BK62" s="44">
        <f>IF(AND(ISNUMBER(I61),ISNUMBER(I62)),INDEX('Country weights'!$B$6:$FB$133,MATCH(Goods!$BD62,'Country weights'!$A$6:$A$133,0),MATCH(Goods!BK$1,'Country weights'!$B$3:$FB$3,0)),"")</f>
        <v>1.3733150280563607E-2</v>
      </c>
      <c r="BL62" s="44">
        <f>IF(AND(ISNUMBER(J61),ISNUMBER(J62)),INDEX('Country weights'!$B$6:$FB$133,MATCH(Goods!$BD62,'Country weights'!$A$6:$A$133,0),MATCH(Goods!BL$1,'Country weights'!$B$3:$FB$3,0)),"")</f>
        <v>4.5762944581561691E-3</v>
      </c>
      <c r="BM62" s="44">
        <f>IF(AND(ISNUMBER(K61),ISNUMBER(K62)),INDEX('Country weights'!$B$6:$FB$133,MATCH(Goods!$BD62,'Country weights'!$A$6:$A$133,0),MATCH(Goods!BM$1,'Country weights'!$B$3:$FB$3,0)),"")</f>
        <v>2.6503829216857903E-2</v>
      </c>
      <c r="BN62" s="44">
        <f>IF(AND(ISNUMBER(L61),ISNUMBER(L62)),INDEX('Country weights'!$B$6:$FB$133,MATCH(Goods!$BD62,'Country weights'!$A$6:$A$133,0),MATCH(Goods!BN$1,'Country weights'!$B$3:$FB$3,0)),"")</f>
        <v>2.81913118898393E-3</v>
      </c>
      <c r="BO62" s="44">
        <f>IF(AND(ISNUMBER(M61),ISNUMBER(M62)),INDEX('Country weights'!$B$6:$FB$133,MATCH(Goods!$BD62,'Country weights'!$A$6:$A$133,0),MATCH(Goods!BO$1,'Country weights'!$B$3:$FB$3,0)),"")</f>
        <v>1.0216854119523212E-2</v>
      </c>
      <c r="BP62" s="44">
        <f>IF(AND(ISNUMBER(N61),ISNUMBER(N62)),INDEX('Country weights'!$B$6:$FB$133,MATCH(Goods!$BD62,'Country weights'!$A$6:$A$133,0),MATCH(Goods!BP$1,'Country weights'!$B$3:$FB$3,0)),"")</f>
        <v>9.1201983471338108E-3</v>
      </c>
      <c r="BQ62" s="44">
        <f>IF(AND(ISNUMBER(O61),ISNUMBER(O62)),INDEX('Country weights'!$B$6:$FB$133,MATCH(Goods!$BD62,'Country weights'!$A$6:$A$133,0),MATCH(Goods!BQ$1,'Country weights'!$B$3:$FB$3,0)),"")</f>
        <v>5.7238115628897466E-3</v>
      </c>
      <c r="BR62" s="44">
        <f>IF(AND(ISNUMBER(P61),ISNUMBER(P62)),INDEX('Country weights'!$B$6:$FB$133,MATCH(Goods!$BD62,'Country weights'!$A$6:$A$133,0),MATCH(Goods!BR$1,'Country weights'!$B$3:$FB$3,0)),"")</f>
        <v>1.7136788575980531E-2</v>
      </c>
      <c r="BS62" s="44">
        <f>IF(AND(ISNUMBER(Q61),ISNUMBER(Q62)),INDEX('Country weights'!$B$6:$FB$133,MATCH(Goods!$BD62,'Country weights'!$A$6:$A$133,0),MATCH(Goods!BS$1,'Country weights'!$B$3:$FB$3,0)),"")</f>
        <v>1.3098145716678186E-2</v>
      </c>
      <c r="BT62" s="44">
        <f>IF(AND(ISNUMBER(R61),ISNUMBER(R62)),INDEX('Country weights'!$B$6:$FB$133,MATCH(Goods!$BD62,'Country weights'!$A$6:$A$133,0),MATCH(Goods!BT$1,'Country weights'!$B$3:$FB$3,0)),"")</f>
        <v>9.8514386496385015E-3</v>
      </c>
      <c r="BU62" s="44">
        <f>IF(AND(ISNUMBER(S61),ISNUMBER(S62)),INDEX('Country weights'!$B$6:$FB$133,MATCH(Goods!$BD62,'Country weights'!$A$6:$A$133,0),MATCH(Goods!BU$1,'Country weights'!$B$3:$FB$3,0)),"")</f>
        <v>2.1453625360147145E-2</v>
      </c>
      <c r="BV62" s="44">
        <f>IF(AND(ISNUMBER(T61),ISNUMBER(T62)),INDEX('Country weights'!$B$6:$FB$133,MATCH(Goods!$BD62,'Country weights'!$A$6:$A$133,0),MATCH(Goods!BV$1,'Country weights'!$B$3:$FB$3,0)),"")</f>
        <v>1.5431949497034685E-2</v>
      </c>
      <c r="BW62" s="44">
        <f>IF(AND(ISNUMBER(U61),ISNUMBER(U62)),INDEX('Country weights'!$B$6:$FB$133,MATCH(Goods!$BD62,'Country weights'!$A$6:$A$133,0),MATCH(Goods!BW$1,'Country weights'!$B$3:$FB$3,0)),"")</f>
        <v>3.1391155048479231E-2</v>
      </c>
      <c r="BX62" s="44">
        <f>IF(AND(ISNUMBER(V61),ISNUMBER(V62)),INDEX('Country weights'!$B$6:$FB$133,MATCH(Goods!$BD62,'Country weights'!$A$6:$A$133,0),MATCH(Goods!BX$1,'Country weights'!$B$3:$FB$3,0)),"")</f>
        <v>3.6704562750889014E-2</v>
      </c>
      <c r="BY62" s="44">
        <f>IF(AND(ISNUMBER(W61),ISNUMBER(W62)),INDEX('Country weights'!$B$6:$FB$133,MATCH(Goods!$BD62,'Country weights'!$A$6:$A$133,0),MATCH(Goods!BY$1,'Country weights'!$B$3:$FB$3,0)),"")</f>
        <v>2.7723525617439203E-2</v>
      </c>
      <c r="BZ62" s="44">
        <f>IF(AND(ISNUMBER(X61),ISNUMBER(X62)),INDEX('Country weights'!$B$6:$FB$133,MATCH(Goods!$BD62,'Country weights'!$A$6:$A$133,0),MATCH(Goods!BZ$1,'Country weights'!$B$3:$FB$3,0)),"")</f>
        <v>2.1493928280008373E-2</v>
      </c>
      <c r="CA62" s="44">
        <f>IF(AND(ISNUMBER(Y61),ISNUMBER(Y62)),INDEX('Country weights'!$B$6:$FB$133,MATCH(Goods!$BD62,'Country weights'!$A$6:$A$133,0),MATCH(Goods!CA$1,'Country weights'!$B$3:$FB$3,0)),"")</f>
        <v>2.603350749543154E-2</v>
      </c>
      <c r="CB62" s="44" t="str">
        <f>IF(AND(ISNUMBER(Z61),ISNUMBER(Z62)),INDEX('Country weights'!$B$6:$FB$133,MATCH(Goods!$BD62,'Country weights'!$A$6:$A$133,0),MATCH(Goods!CB$1,'Country weights'!$B$3:$FB$3,0)),"")</f>
        <v/>
      </c>
      <c r="CC62" s="44" t="str">
        <f>IF(AND(ISNUMBER(AA61),ISNUMBER(AA62)),INDEX('Country weights'!$B$6:$FB$133,MATCH(Goods!$BD62,'Country weights'!$A$6:$A$133,0),MATCH(Goods!CC$1,'Country weights'!$B$3:$FB$3,0)),"")</f>
        <v/>
      </c>
      <c r="CD62" s="46">
        <f t="shared" si="11"/>
        <v>0.68812629399002279</v>
      </c>
      <c r="CF62" s="39">
        <f t="shared" si="3"/>
        <v>39447</v>
      </c>
      <c r="CG62" s="45">
        <f t="shared" si="24"/>
        <v>0.29382858116841137</v>
      </c>
      <c r="CH62" s="45">
        <f t="shared" si="24"/>
        <v>0.10405231750197846</v>
      </c>
      <c r="CI62" s="45">
        <f t="shared" si="24"/>
        <v>8.8163226598348632E-2</v>
      </c>
      <c r="CJ62" s="45">
        <f t="shared" si="24"/>
        <v>5.7758282759531571E-2</v>
      </c>
      <c r="CK62" s="45">
        <f t="shared" si="24"/>
        <v>4.7888562464585898E-3</v>
      </c>
      <c r="CL62" s="45">
        <f t="shared" si="24"/>
        <v>2.5597516585775471E-2</v>
      </c>
      <c r="CM62" s="45">
        <f t="shared" si="24"/>
        <v>1.9957310744417978E-2</v>
      </c>
      <c r="CN62" s="45">
        <f t="shared" si="24"/>
        <v>6.6503699947593068E-3</v>
      </c>
      <c r="CO62" s="45">
        <f t="shared" si="24"/>
        <v>3.8515937333506667E-2</v>
      </c>
      <c r="CP62" s="45">
        <f t="shared" si="24"/>
        <v>4.0968223618334876E-3</v>
      </c>
      <c r="CQ62" s="45">
        <f t="shared" si="24"/>
        <v>1.4847353180303479E-2</v>
      </c>
      <c r="CR62" s="45">
        <f t="shared" si="24"/>
        <v>1.3253669314467507E-2</v>
      </c>
      <c r="CS62" s="45">
        <f t="shared" si="24"/>
        <v>8.317966647809474E-3</v>
      </c>
      <c r="CT62" s="45">
        <f t="shared" si="24"/>
        <v>2.4903551463808762E-2</v>
      </c>
      <c r="CU62" s="45">
        <f t="shared" si="24"/>
        <v>1.9034508390502074E-2</v>
      </c>
      <c r="CV62" s="45">
        <f t="shared" ref="CV62:DB112" si="29">IF(AND(ISNUMBER(R61),ISNUMBER(R62)),BT62/$CD62,"")</f>
        <v>1.4316323523282397E-2</v>
      </c>
      <c r="CW62" s="45">
        <f t="shared" si="20"/>
        <v>3.1176871960161143E-2</v>
      </c>
      <c r="CX62" s="45">
        <f t="shared" si="20"/>
        <v>2.2426042474782158E-2</v>
      </c>
      <c r="CY62" s="45">
        <f t="shared" si="20"/>
        <v>4.5618304841195875E-2</v>
      </c>
      <c r="CZ62" s="45">
        <f t="shared" si="20"/>
        <v>5.3339863730626748E-2</v>
      </c>
      <c r="DA62" s="45">
        <f t="shared" si="20"/>
        <v>4.0288426498989685E-2</v>
      </c>
      <c r="DB62" s="45">
        <f t="shared" si="20"/>
        <v>3.1235441034200642E-2</v>
      </c>
      <c r="DC62" s="45">
        <f t="shared" si="20"/>
        <v>3.7832455644848537E-2</v>
      </c>
      <c r="DD62" s="45" t="str">
        <f t="shared" si="20"/>
        <v/>
      </c>
      <c r="DE62" s="45" t="str">
        <f t="shared" si="25"/>
        <v/>
      </c>
      <c r="DF62" s="46">
        <f t="shared" si="13"/>
        <v>1</v>
      </c>
      <c r="DG62" s="47">
        <f>SUMPRODUCT(AD62:BB62,CG62:DE62,'Sector weights'!B49:Z49)</f>
        <v>0.28858355685753961</v>
      </c>
      <c r="DI62" s="45">
        <f>IF(AND(ISNUMBER(C61),ISNUMBER(C62)),CG62*'Sector weights'!AB49,"")</f>
        <v>5.5591516842121928E-2</v>
      </c>
      <c r="DJ62" s="45">
        <f>IF(AND(ISNUMBER(D61),ISNUMBER(D62)),CH62*'Sector weights'!AC49,"")</f>
        <v>2.6007868833279539E-2</v>
      </c>
      <c r="DK62" s="45">
        <f>IF(AND(ISNUMBER(E61),ISNUMBER(E62)),CI62*'Sector weights'!AD49,"")</f>
        <v>1.8142757803139172E-2</v>
      </c>
      <c r="DL62" s="45">
        <f>IF(AND(ISNUMBER(F61),ISNUMBER(F62)),CJ62*'Sector weights'!AE49,"")</f>
        <v>1.0176803830818246E-2</v>
      </c>
      <c r="DM62" s="45">
        <f>IF(AND(ISNUMBER(G61),ISNUMBER(G62)),CK62*'Sector weights'!AF49,"")</f>
        <v>1.1931302823581826E-3</v>
      </c>
      <c r="DN62" s="45">
        <f>IF(AND(ISNUMBER(H61),ISNUMBER(H62)),CL62*'Sector weights'!AG49,"")</f>
        <v>6.76446118205904E-3</v>
      </c>
      <c r="DO62" s="45">
        <f>IF(AND(ISNUMBER(I61),ISNUMBER(I62)),CM62*'Sector weights'!AH49,"")</f>
        <v>4.1366922386035232E-3</v>
      </c>
      <c r="DP62" s="45">
        <f>IF(AND(ISNUMBER(J61),ISNUMBER(J62)),CN62*'Sector weights'!AI49,"")</f>
        <v>1.0878679311433178E-3</v>
      </c>
      <c r="DQ62" s="45">
        <f>IF(AND(ISNUMBER(K61),ISNUMBER(K62)),CO62*'Sector weights'!AJ49,"")</f>
        <v>3.9312831649393164E-3</v>
      </c>
      <c r="DR62" s="45">
        <f>IF(AND(ISNUMBER(L61),ISNUMBER(L62)),CP62*'Sector weights'!AK49,"")</f>
        <v>7.9901101089916175E-4</v>
      </c>
      <c r="DS62" s="45">
        <f>IF(AND(ISNUMBER(M61),ISNUMBER(M62)),CQ62*'Sector weights'!AL49,"")</f>
        <v>2.0756475317477568E-3</v>
      </c>
      <c r="DT62" s="45">
        <f>IF(AND(ISNUMBER(N61),ISNUMBER(N62)),CR62*'Sector weights'!AM49,"")</f>
        <v>1.904547792421205E-3</v>
      </c>
      <c r="DU62" s="45">
        <f>IF(AND(ISNUMBER(O61),ISNUMBER(O62)),CS62*'Sector weights'!AN49,"")</f>
        <v>9.6470029371712395E-4</v>
      </c>
      <c r="DV62" s="45">
        <f>IF(AND(ISNUMBER(P61),ISNUMBER(P62)),CT62*'Sector weights'!AO49,"")</f>
        <v>7.5459053939169983E-3</v>
      </c>
      <c r="DW62" s="45">
        <f>IF(AND(ISNUMBER(Q61),ISNUMBER(Q62)),CU62*'Sector weights'!AP49,"")</f>
        <v>7.0070279253593836E-3</v>
      </c>
      <c r="DX62" s="45">
        <f>IF(AND(ISNUMBER(R61),ISNUMBER(R62)),CV62*'Sector weights'!AQ49,"")</f>
        <v>4.211344247392901E-3</v>
      </c>
      <c r="DY62" s="45">
        <f>IF(AND(ISNUMBER(S61),ISNUMBER(S62)),CW62*'Sector weights'!AR49,"")</f>
        <v>8.231450768211454E-3</v>
      </c>
      <c r="DZ62" s="45">
        <f>IF(AND(ISNUMBER(T61),ISNUMBER(T62)),CX62*'Sector weights'!AS49,"")</f>
        <v>2.8579452852156551E-3</v>
      </c>
      <c r="EA62" s="45">
        <f>IF(AND(ISNUMBER(U61),ISNUMBER(U62)),CY62*'Sector weights'!AT49,"")</f>
        <v>7.238995595875544E-3</v>
      </c>
      <c r="EB62" s="45">
        <f>IF(AND(ISNUMBER(V61),ISNUMBER(V62)),CZ62*'Sector weights'!AU49,"")</f>
        <v>1.1103327432917726E-2</v>
      </c>
      <c r="EC62" s="45">
        <f>IF(AND(ISNUMBER(W61),ISNUMBER(W62)),DA62*'Sector weights'!AV49,"")</f>
        <v>1.1075598321387209E-2</v>
      </c>
      <c r="ED62" s="45">
        <f>IF(AND(ISNUMBER(X61),ISNUMBER(X62)),DB62*'Sector weights'!AW49,"")</f>
        <v>4.7019297860988315E-3</v>
      </c>
      <c r="EE62" s="45">
        <f>IF(AND(ISNUMBER(Y61),ISNUMBER(Y62)),DC62*'Sector weights'!AX49,"")</f>
        <v>6.4478768700517806E-3</v>
      </c>
      <c r="EF62" s="45" t="str">
        <f>IF(AND(ISNUMBER(Z61),ISNUMBER(Z62)),DD62*'Sector weights'!AY49,"")</f>
        <v/>
      </c>
      <c r="EG62" s="45" t="str">
        <f>IF(AND(ISNUMBER(AA61),ISNUMBER(AA62)),DE62*'Sector weights'!AZ49,"")</f>
        <v/>
      </c>
      <c r="EH62" s="46">
        <f t="shared" si="14"/>
        <v>0.20319769036367497</v>
      </c>
      <c r="EI62" s="47">
        <f t="shared" si="15"/>
        <v>0.21225557101982154</v>
      </c>
      <c r="EK62" s="39">
        <f t="shared" si="6"/>
        <v>39447</v>
      </c>
      <c r="EL62" s="45">
        <f t="shared" si="26"/>
        <v>0.27358340905660145</v>
      </c>
      <c r="EM62" s="45">
        <f t="shared" si="26"/>
        <v>0.12799293528746175</v>
      </c>
      <c r="EN62" s="45">
        <f t="shared" si="26"/>
        <v>8.9286240265172317E-2</v>
      </c>
      <c r="EO62" s="45">
        <f t="shared" si="26"/>
        <v>5.0083265280251046E-2</v>
      </c>
      <c r="EP62" s="45">
        <f t="shared" si="26"/>
        <v>5.871770885893272E-3</v>
      </c>
      <c r="EQ62" s="45">
        <f t="shared" si="26"/>
        <v>3.3290049556923024E-2</v>
      </c>
      <c r="ER62" s="45">
        <f t="shared" si="26"/>
        <v>2.0357968789900316E-2</v>
      </c>
      <c r="ES62" s="45">
        <f t="shared" si="26"/>
        <v>5.3537416158436447E-3</v>
      </c>
      <c r="ET62" s="45">
        <f t="shared" si="26"/>
        <v>1.9347085874368283E-2</v>
      </c>
      <c r="EU62" s="45">
        <f t="shared" si="26"/>
        <v>3.9321854961497068E-3</v>
      </c>
      <c r="EV62" s="45">
        <f t="shared" si="26"/>
        <v>1.0214916951235258E-2</v>
      </c>
      <c r="EW62" s="45">
        <f t="shared" si="26"/>
        <v>9.3728811041726059E-3</v>
      </c>
      <c r="EX62" s="45">
        <f t="shared" si="26"/>
        <v>4.7475947782208679E-3</v>
      </c>
      <c r="EY62" s="45">
        <f t="shared" si="26"/>
        <v>3.7135783287751176E-2</v>
      </c>
      <c r="EZ62" s="45">
        <f t="shared" si="26"/>
        <v>3.4483797098374937E-2</v>
      </c>
      <c r="FA62" s="45">
        <f t="shared" ref="FA62:FG112" si="30">IF(AND(ISNUMBER(R61),ISNUMBER(R62)),DX62/$EH62,"")</f>
        <v>2.0725354898747168E-2</v>
      </c>
      <c r="FB62" s="45">
        <f t="shared" si="21"/>
        <v>4.050956855601625E-2</v>
      </c>
      <c r="FC62" s="45">
        <f t="shared" si="21"/>
        <v>1.4064851229857095E-2</v>
      </c>
      <c r="FD62" s="45">
        <f t="shared" si="21"/>
        <v>3.5625383255683096E-2</v>
      </c>
      <c r="FE62" s="45">
        <f t="shared" si="21"/>
        <v>5.4642980503594514E-2</v>
      </c>
      <c r="FF62" s="45">
        <f t="shared" si="21"/>
        <v>5.4506516789460321E-2</v>
      </c>
      <c r="FG62" s="45">
        <f t="shared" si="21"/>
        <v>2.3139681251708663E-2</v>
      </c>
      <c r="FH62" s="45">
        <f t="shared" si="21"/>
        <v>3.1732038186613402E-2</v>
      </c>
      <c r="FI62" s="45" t="str">
        <f t="shared" si="21"/>
        <v/>
      </c>
      <c r="FJ62" s="45" t="str">
        <f t="shared" si="27"/>
        <v/>
      </c>
      <c r="FK62" s="46">
        <f t="shared" si="17"/>
        <v>1</v>
      </c>
      <c r="FL62" s="47">
        <f t="shared" si="18"/>
        <v>1.0445766910043868</v>
      </c>
    </row>
    <row r="63" spans="1:168" x14ac:dyDescent="0.2">
      <c r="A63" t="s">
        <v>747</v>
      </c>
      <c r="B63" s="11">
        <v>39538</v>
      </c>
      <c r="C63" s="2">
        <v>460.9</v>
      </c>
      <c r="D63" s="3">
        <v>43126</v>
      </c>
      <c r="E63" s="9">
        <v>16864.400000000001</v>
      </c>
      <c r="F63" s="3">
        <v>114485</v>
      </c>
      <c r="G63" s="3">
        <v>3788</v>
      </c>
      <c r="H63" s="2">
        <v>25226</v>
      </c>
      <c r="I63" s="2">
        <v>305511</v>
      </c>
      <c r="J63" s="2">
        <v>1638636.7</v>
      </c>
      <c r="K63" s="2">
        <v>137574.1</v>
      </c>
      <c r="L63" s="9">
        <v>2783.3224</v>
      </c>
      <c r="M63" s="3">
        <v>92435</v>
      </c>
      <c r="N63" s="9">
        <v>942.52300000000002</v>
      </c>
      <c r="O63" s="2">
        <v>8293</v>
      </c>
      <c r="P63" s="2">
        <v>11724.1</v>
      </c>
      <c r="Q63" s="3">
        <v>86496</v>
      </c>
      <c r="R63" s="3">
        <v>86151</v>
      </c>
      <c r="S63" s="2">
        <v>18312.3</v>
      </c>
      <c r="T63" s="2">
        <v>21042.9</v>
      </c>
      <c r="U63" s="3">
        <v>178683</v>
      </c>
      <c r="V63" s="2">
        <v>22456.3</v>
      </c>
      <c r="W63" s="2">
        <v>34014.800000000003</v>
      </c>
      <c r="X63" s="3">
        <v>293910.67541866767</v>
      </c>
      <c r="Y63" s="2">
        <v>54853.4</v>
      </c>
      <c r="Z63" s="3" t="e">
        <v>#N/A</v>
      </c>
      <c r="AA63" s="3" t="e">
        <v>#N/A</v>
      </c>
      <c r="AC63" s="43">
        <f t="shared" si="9"/>
        <v>39538</v>
      </c>
      <c r="AD63" s="45">
        <f t="shared" ref="AD63:AR79" si="31">IF(AND(ISNUMBER(C62),ISNUMBER(C63)),100*(C63/C62-1),"")</f>
        <v>2.6732011583871618</v>
      </c>
      <c r="AE63" s="45">
        <f t="shared" si="31"/>
        <v>2.138644814437618</v>
      </c>
      <c r="AF63" s="45">
        <f t="shared" si="31"/>
        <v>3.242789889009301</v>
      </c>
      <c r="AG63" s="45">
        <f t="shared" si="31"/>
        <v>9.7050028852718739E-2</v>
      </c>
      <c r="AH63" s="45">
        <f t="shared" si="31"/>
        <v>2.350716022696564</v>
      </c>
      <c r="AI63" s="45">
        <f t="shared" si="31"/>
        <v>5.4686846726314853</v>
      </c>
      <c r="AJ63" s="45">
        <f t="shared" si="31"/>
        <v>2.3697320857743787</v>
      </c>
      <c r="AK63" s="45">
        <f t="shared" si="31"/>
        <v>3.7995905753400061</v>
      </c>
      <c r="AL63" s="45">
        <f t="shared" si="31"/>
        <v>-5.5383098473566044</v>
      </c>
      <c r="AM63" s="45">
        <f t="shared" si="31"/>
        <v>3.0672069581969108</v>
      </c>
      <c r="AN63" s="45">
        <f t="shared" si="31"/>
        <v>4.289598682206397</v>
      </c>
      <c r="AO63" s="45">
        <f t="shared" si="31"/>
        <v>-2.6762600922513591</v>
      </c>
      <c r="AP63" s="45">
        <f t="shared" si="31"/>
        <v>19.821993613731912</v>
      </c>
      <c r="AQ63" s="45">
        <f t="shared" si="31"/>
        <v>1.2006905481225738</v>
      </c>
      <c r="AR63" s="45">
        <f t="shared" si="31"/>
        <v>5.1252445946110115</v>
      </c>
      <c r="AS63" s="45">
        <f t="shared" si="28"/>
        <v>-2.5066201932870125</v>
      </c>
      <c r="AT63" s="45">
        <f t="shared" si="19"/>
        <v>-1.1561816856934692</v>
      </c>
      <c r="AU63" s="45">
        <f t="shared" si="19"/>
        <v>6.303043161978672</v>
      </c>
      <c r="AV63" s="45">
        <f t="shared" si="19"/>
        <v>4.3873741770022123</v>
      </c>
      <c r="AW63" s="45">
        <f t="shared" si="19"/>
        <v>1.2146862098184608</v>
      </c>
      <c r="AX63" s="45">
        <f t="shared" si="19"/>
        <v>9.0511547980866691</v>
      </c>
      <c r="AY63" s="45">
        <f t="shared" si="19"/>
        <v>1.0793649167045505</v>
      </c>
      <c r="AZ63" s="45">
        <f t="shared" si="19"/>
        <v>10.687044465789031</v>
      </c>
      <c r="BA63" s="45" t="str">
        <f t="shared" si="19"/>
        <v/>
      </c>
      <c r="BB63" s="45" t="str">
        <f t="shared" si="23"/>
        <v/>
      </c>
      <c r="BC63" s="32"/>
      <c r="BD63" s="39">
        <f t="shared" si="2"/>
        <v>39538</v>
      </c>
      <c r="BE63" s="44">
        <f>IF(AND(ISNUMBER(C62),ISNUMBER(C63)),INDEX('Country weights'!$B$6:$FB$133,MATCH(Goods!$BD63,'Country weights'!$A$6:$A$133,0),MATCH(Goods!BE$1,'Country weights'!$B$3:$FB$3,0)),"")</f>
        <v>0.18743918937092516</v>
      </c>
      <c r="BF63" s="44">
        <f>IF(AND(ISNUMBER(D62),ISNUMBER(D63)),INDEX('Country weights'!$B$6:$FB$133,MATCH(Goods!$BD63,'Country weights'!$A$6:$A$133,0),MATCH(Goods!BF$1,'Country weights'!$B$3:$FB$3,0)),"")</f>
        <v>6.2717476583460191E-2</v>
      </c>
      <c r="BG63" s="44">
        <f>IF(AND(ISNUMBER(E62),ISNUMBER(E63)),INDEX('Country weights'!$B$6:$FB$133,MATCH(Goods!$BD63,'Country weights'!$A$6:$A$133,0),MATCH(Goods!BG$1,'Country weights'!$B$3:$FB$3,0)),"")</f>
        <v>6.3492848345793607E-2</v>
      </c>
      <c r="BH63" s="44">
        <f>IF(AND(ISNUMBER(F62),ISNUMBER(F63)),INDEX('Country weights'!$B$6:$FB$133,MATCH(Goods!$BD63,'Country weights'!$A$6:$A$133,0),MATCH(Goods!BH$1,'Country weights'!$B$3:$FB$3,0)),"")</f>
        <v>3.6865141593391368E-2</v>
      </c>
      <c r="BI63" s="44">
        <f>IF(AND(ISNUMBER(G62),ISNUMBER(G63)),INDEX('Country weights'!$B$6:$FB$133,MATCH(Goods!$BD63,'Country weights'!$A$6:$A$133,0),MATCH(Goods!BI$1,'Country weights'!$B$3:$FB$3,0)),"")</f>
        <v>3.2037199669471945E-3</v>
      </c>
      <c r="BJ63" s="44">
        <f>IF(AND(ISNUMBER(H62),ISNUMBER(H63)),INDEX('Country weights'!$B$6:$FB$133,MATCH(Goods!$BD63,'Country weights'!$A$6:$A$133,0),MATCH(Goods!BJ$1,'Country weights'!$B$3:$FB$3,0)),"")</f>
        <v>1.8302365902868219E-2</v>
      </c>
      <c r="BK63" s="44">
        <f>IF(AND(ISNUMBER(I62),ISNUMBER(I63)),INDEX('Country weights'!$B$6:$FB$133,MATCH(Goods!$BD63,'Country weights'!$A$6:$A$133,0),MATCH(Goods!BK$1,'Country weights'!$B$3:$FB$3,0)),"")</f>
        <v>1.4835957992782747E-2</v>
      </c>
      <c r="BL63" s="44">
        <f>IF(AND(ISNUMBER(J62),ISNUMBER(J63)),INDEX('Country weights'!$B$6:$FB$133,MATCH(Goods!$BD63,'Country weights'!$A$6:$A$133,0),MATCH(Goods!BL$1,'Country weights'!$B$3:$FB$3,0)),"")</f>
        <v>5.1208852148274297E-3</v>
      </c>
      <c r="BM63" s="44">
        <f>IF(AND(ISNUMBER(K62),ISNUMBER(K63)),INDEX('Country weights'!$B$6:$FB$133,MATCH(Goods!$BD63,'Country weights'!$A$6:$A$133,0),MATCH(Goods!BM$1,'Country weights'!$B$3:$FB$3,0)),"")</f>
        <v>2.496404715488925E-2</v>
      </c>
      <c r="BN63" s="44">
        <f>IF(AND(ISNUMBER(L62),ISNUMBER(L63)),INDEX('Country weights'!$B$6:$FB$133,MATCH(Goods!$BD63,'Country weights'!$A$6:$A$133,0),MATCH(Goods!BN$1,'Country weights'!$B$3:$FB$3,0)),"")</f>
        <v>2.9821354126171613E-3</v>
      </c>
      <c r="BO63" s="44">
        <f>IF(AND(ISNUMBER(M62),ISNUMBER(M63)),INDEX('Country weights'!$B$6:$FB$133,MATCH(Goods!$BD63,'Country weights'!$A$6:$A$133,0),MATCH(Goods!BO$1,'Country weights'!$B$3:$FB$3,0)),"")</f>
        <v>1.0486462611376913E-2</v>
      </c>
      <c r="BP63" s="44">
        <f>IF(AND(ISNUMBER(N62),ISNUMBER(N63)),INDEX('Country weights'!$B$6:$FB$133,MATCH(Goods!$BD63,'Country weights'!$A$6:$A$133,0),MATCH(Goods!BP$1,'Country weights'!$B$3:$FB$3,0)),"")</f>
        <v>9.1389909295533645E-3</v>
      </c>
      <c r="BQ63" s="44">
        <f>IF(AND(ISNUMBER(O62),ISNUMBER(O63)),INDEX('Country weights'!$B$6:$FB$133,MATCH(Goods!$BD63,'Country weights'!$A$6:$A$133,0),MATCH(Goods!BQ$1,'Country weights'!$B$3:$FB$3,0)),"")</f>
        <v>6.138614609572695E-3</v>
      </c>
      <c r="BR63" s="44">
        <f>IF(AND(ISNUMBER(P62),ISNUMBER(P63)),INDEX('Country weights'!$B$6:$FB$133,MATCH(Goods!$BD63,'Country weights'!$A$6:$A$133,0),MATCH(Goods!BR$1,'Country weights'!$B$3:$FB$3,0)),"")</f>
        <v>1.6255936203237561E-2</v>
      </c>
      <c r="BS63" s="44">
        <f>IF(AND(ISNUMBER(Q62),ISNUMBER(Q63)),INDEX('Country weights'!$B$6:$FB$133,MATCH(Goods!$BD63,'Country weights'!$A$6:$A$133,0),MATCH(Goods!BS$1,'Country weights'!$B$3:$FB$3,0)),"")</f>
        <v>1.3021092858102124E-2</v>
      </c>
      <c r="BT63" s="44">
        <f>IF(AND(ISNUMBER(R62),ISNUMBER(R63)),INDEX('Country weights'!$B$6:$FB$133,MATCH(Goods!$BD63,'Country weights'!$A$6:$A$133,0),MATCH(Goods!BT$1,'Country weights'!$B$3:$FB$3,0)),"")</f>
        <v>9.6633510386490585E-3</v>
      </c>
      <c r="BU63" s="44">
        <f>IF(AND(ISNUMBER(S62),ISNUMBER(S63)),INDEX('Country weights'!$B$6:$FB$133,MATCH(Goods!$BD63,'Country weights'!$A$6:$A$133,0),MATCH(Goods!BU$1,'Country weights'!$B$3:$FB$3,0)),"")</f>
        <v>2.216857071372081E-2</v>
      </c>
      <c r="BV63" s="44">
        <f>IF(AND(ISNUMBER(T62),ISNUMBER(T63)),INDEX('Country weights'!$B$6:$FB$133,MATCH(Goods!$BD63,'Country weights'!$A$6:$A$133,0),MATCH(Goods!BV$1,'Country weights'!$B$3:$FB$3,0)),"")</f>
        <v>1.6963331220077961E-2</v>
      </c>
      <c r="BW63" s="44">
        <f>IF(AND(ISNUMBER(U62),ISNUMBER(U63)),INDEX('Country weights'!$B$6:$FB$133,MATCH(Goods!$BD63,'Country weights'!$A$6:$A$133,0),MATCH(Goods!BW$1,'Country weights'!$B$3:$FB$3,0)),"")</f>
        <v>2.9374111927747242E-2</v>
      </c>
      <c r="BX63" s="44">
        <f>IF(AND(ISNUMBER(V62),ISNUMBER(V63)),INDEX('Country weights'!$B$6:$FB$133,MATCH(Goods!$BD63,'Country weights'!$A$6:$A$133,0),MATCH(Goods!BX$1,'Country weights'!$B$3:$FB$3,0)),"")</f>
        <v>3.7726821158087606E-2</v>
      </c>
      <c r="BY63" s="44">
        <f>IF(AND(ISNUMBER(W62),ISNUMBER(W63)),INDEX('Country weights'!$B$6:$FB$133,MATCH(Goods!$BD63,'Country weights'!$A$6:$A$133,0),MATCH(Goods!BY$1,'Country weights'!$B$3:$FB$3,0)),"")</f>
        <v>2.9348590628849952E-2</v>
      </c>
      <c r="BZ63" s="44">
        <f>IF(AND(ISNUMBER(X62),ISNUMBER(X63)),INDEX('Country weights'!$B$6:$FB$133,MATCH(Goods!$BD63,'Country weights'!$A$6:$A$133,0),MATCH(Goods!BZ$1,'Country weights'!$B$3:$FB$3,0)),"")</f>
        <v>2.001374045639771E-2</v>
      </c>
      <c r="CA63" s="44">
        <f>IF(AND(ISNUMBER(Y62),ISNUMBER(Y63)),INDEX('Country weights'!$B$6:$FB$133,MATCH(Goods!$BD63,'Country weights'!$A$6:$A$133,0),MATCH(Goods!CA$1,'Country weights'!$B$3:$FB$3,0)),"")</f>
        <v>2.6180779992122254E-2</v>
      </c>
      <c r="CB63" s="44" t="str">
        <f>IF(AND(ISNUMBER(Z62),ISNUMBER(Z63)),INDEX('Country weights'!$B$6:$FB$133,MATCH(Goods!$BD63,'Country weights'!$A$6:$A$133,0),MATCH(Goods!CB$1,'Country weights'!$B$3:$FB$3,0)),"")</f>
        <v/>
      </c>
      <c r="CC63" s="44" t="str">
        <f>IF(AND(ISNUMBER(AA62),ISNUMBER(AA63)),INDEX('Country weights'!$B$6:$FB$133,MATCH(Goods!$BD63,'Country weights'!$A$6:$A$133,0),MATCH(Goods!CC$1,'Country weights'!$B$3:$FB$3,0)),"")</f>
        <v/>
      </c>
      <c r="CD63" s="46">
        <f t="shared" si="11"/>
        <v>0.66640416188599749</v>
      </c>
      <c r="CF63" s="39">
        <f t="shared" si="3"/>
        <v>39538</v>
      </c>
      <c r="CG63" s="45">
        <f t="shared" ref="CG63:CU79" si="32">IF(AND(ISNUMBER(C62),ISNUMBER(C63)),BE63/$CD63,"")</f>
        <v>0.28126953595315418</v>
      </c>
      <c r="CH63" s="45">
        <f t="shared" si="32"/>
        <v>9.4113272651183327E-2</v>
      </c>
      <c r="CI63" s="45">
        <f t="shared" si="32"/>
        <v>9.5276788437367838E-2</v>
      </c>
      <c r="CJ63" s="45">
        <f t="shared" si="32"/>
        <v>5.5319494837875773E-2</v>
      </c>
      <c r="CK63" s="45">
        <f t="shared" si="32"/>
        <v>4.8074729273603466E-3</v>
      </c>
      <c r="CL63" s="45">
        <f t="shared" si="32"/>
        <v>2.7464363144237423E-2</v>
      </c>
      <c r="CM63" s="45">
        <f t="shared" si="32"/>
        <v>2.2262703088161011E-2</v>
      </c>
      <c r="CN63" s="45">
        <f t="shared" si="32"/>
        <v>7.684353591572355E-3</v>
      </c>
      <c r="CO63" s="45">
        <f t="shared" si="32"/>
        <v>3.7460821199312794E-2</v>
      </c>
      <c r="CP63" s="45">
        <f t="shared" si="32"/>
        <v>4.4749651685508512E-3</v>
      </c>
      <c r="CQ63" s="45">
        <f t="shared" si="32"/>
        <v>1.5735890036609412E-2</v>
      </c>
      <c r="CR63" s="45">
        <f t="shared" si="32"/>
        <v>1.3713886335416947E-2</v>
      </c>
      <c r="CS63" s="45">
        <f t="shared" si="32"/>
        <v>9.2115490278448092E-3</v>
      </c>
      <c r="CT63" s="45">
        <f t="shared" si="32"/>
        <v>2.4393509424118037E-2</v>
      </c>
      <c r="CU63" s="45">
        <f t="shared" si="32"/>
        <v>1.9539333039654182E-2</v>
      </c>
      <c r="CV63" s="45">
        <f t="shared" si="29"/>
        <v>1.4500736326887134E-2</v>
      </c>
      <c r="CW63" s="45">
        <f t="shared" si="20"/>
        <v>3.3265954778825664E-2</v>
      </c>
      <c r="CX63" s="45">
        <f t="shared" si="20"/>
        <v>2.5455019926751143E-2</v>
      </c>
      <c r="CY63" s="45">
        <f t="shared" si="20"/>
        <v>4.4078524126582967E-2</v>
      </c>
      <c r="CZ63" s="45">
        <f t="shared" si="20"/>
        <v>5.6612523324158913E-2</v>
      </c>
      <c r="DA63" s="45">
        <f t="shared" si="20"/>
        <v>4.4040227098507599E-2</v>
      </c>
      <c r="DB63" s="45">
        <f t="shared" si="20"/>
        <v>3.0032436171701885E-2</v>
      </c>
      <c r="DC63" s="45">
        <f t="shared" si="20"/>
        <v>3.9286639384165538E-2</v>
      </c>
      <c r="DD63" s="45" t="str">
        <f t="shared" si="20"/>
        <v/>
      </c>
      <c r="DE63" s="45" t="str">
        <f t="shared" si="25"/>
        <v/>
      </c>
      <c r="DF63" s="46">
        <f t="shared" si="13"/>
        <v>1</v>
      </c>
      <c r="DG63" s="47">
        <f>SUMPRODUCT(AD63:BB63,CG63:DE63,'Sector weights'!B50:Z50)</f>
        <v>2.2703886197872372</v>
      </c>
      <c r="DI63" s="45">
        <f>IF(AND(ISNUMBER(C62),ISNUMBER(C63)),CG63*'Sector weights'!AB50,"")</f>
        <v>5.3331317714623405E-2</v>
      </c>
      <c r="DJ63" s="45">
        <f>IF(AND(ISNUMBER(D62),ISNUMBER(D63)),CH63*'Sector weights'!AC50,"")</f>
        <v>2.4212581792180759E-2</v>
      </c>
      <c r="DK63" s="45">
        <f>IF(AND(ISNUMBER(E62),ISNUMBER(E63)),CI63*'Sector weights'!AD50,"")</f>
        <v>1.8912300037645199E-2</v>
      </c>
      <c r="DL63" s="45">
        <f>IF(AND(ISNUMBER(F62),ISNUMBER(F63)),CJ63*'Sector weights'!AE50,"")</f>
        <v>1.036305579865072E-2</v>
      </c>
      <c r="DM63" s="45">
        <f>IF(AND(ISNUMBER(G62),ISNUMBER(G63)),CK63*'Sector weights'!AF50,"")</f>
        <v>1.1938842719023447E-3</v>
      </c>
      <c r="DN63" s="45">
        <f>IF(AND(ISNUMBER(H62),ISNUMBER(H63)),CL63*'Sector weights'!AG50,"")</f>
        <v>7.2379280681806437E-3</v>
      </c>
      <c r="DO63" s="45">
        <f>IF(AND(ISNUMBER(I62),ISNUMBER(I63)),CM63*'Sector weights'!AH50,"")</f>
        <v>4.8521585497649762E-3</v>
      </c>
      <c r="DP63" s="45">
        <f>IF(AND(ISNUMBER(J62),ISNUMBER(J63)),CN63*'Sector weights'!AI50,"")</f>
        <v>1.2064759377386147E-3</v>
      </c>
      <c r="DQ63" s="45">
        <f>IF(AND(ISNUMBER(K62),ISNUMBER(K63)),CO63*'Sector weights'!AJ50,"")</f>
        <v>3.2457295278515972E-3</v>
      </c>
      <c r="DR63" s="45">
        <f>IF(AND(ISNUMBER(L62),ISNUMBER(L63)),CP63*'Sector weights'!AK50,"")</f>
        <v>9.063664276181666E-4</v>
      </c>
      <c r="DS63" s="45">
        <f>IF(AND(ISNUMBER(M62),ISNUMBER(M63)),CQ63*'Sector weights'!AL50,"")</f>
        <v>2.1761646254679725E-3</v>
      </c>
      <c r="DT63" s="45">
        <f>IF(AND(ISNUMBER(N62),ISNUMBER(N63)),CR63*'Sector weights'!AM50,"")</f>
        <v>1.9080717882635808E-3</v>
      </c>
      <c r="DU63" s="45">
        <f>IF(AND(ISNUMBER(O62),ISNUMBER(O63)),CS63*'Sector weights'!AN50,"")</f>
        <v>1.0393383214590032E-3</v>
      </c>
      <c r="DV63" s="45">
        <f>IF(AND(ISNUMBER(P62),ISNUMBER(P63)),CT63*'Sector weights'!AO50,"")</f>
        <v>7.5886231042703624E-3</v>
      </c>
      <c r="DW63" s="45">
        <f>IF(AND(ISNUMBER(Q62),ISNUMBER(Q63)),CU63*'Sector weights'!AP50,"")</f>
        <v>7.1729016078458515E-3</v>
      </c>
      <c r="DX63" s="45">
        <f>IF(AND(ISNUMBER(R62),ISNUMBER(R63)),CV63*'Sector weights'!AQ50,"")</f>
        <v>4.3674701464320818E-3</v>
      </c>
      <c r="DY63" s="45">
        <f>IF(AND(ISNUMBER(S62),ISNUMBER(S63)),CW63*'Sector weights'!AR50,"")</f>
        <v>8.8253144084336974E-3</v>
      </c>
      <c r="DZ63" s="45">
        <f>IF(AND(ISNUMBER(T62),ISNUMBER(T63)),CX63*'Sector weights'!AS50,"")</f>
        <v>2.9757036720018345E-3</v>
      </c>
      <c r="EA63" s="45">
        <f>IF(AND(ISNUMBER(U62),ISNUMBER(U63)),CY63*'Sector weights'!AT50,"")</f>
        <v>6.8898806769838389E-3</v>
      </c>
      <c r="EB63" s="45">
        <f>IF(AND(ISNUMBER(V62),ISNUMBER(V63)),CZ63*'Sector weights'!AU50,"")</f>
        <v>1.1824658807305845E-2</v>
      </c>
      <c r="EC63" s="45">
        <f>IF(AND(ISNUMBER(W62),ISNUMBER(W63)),DA63*'Sector weights'!AV50,"")</f>
        <v>1.1790539893309863E-2</v>
      </c>
      <c r="ED63" s="45">
        <f>IF(AND(ISNUMBER(X62),ISNUMBER(X63)),DB63*'Sector weights'!AW50,"")</f>
        <v>4.4269192501218326E-3</v>
      </c>
      <c r="EE63" s="45">
        <f>IF(AND(ISNUMBER(Y62),ISNUMBER(Y63)),DC63*'Sector weights'!AX50,"")</f>
        <v>5.984866872405837E-3</v>
      </c>
      <c r="EF63" s="45" t="str">
        <f>IF(AND(ISNUMBER(Z62),ISNUMBER(Z63)),DD63*'Sector weights'!AY50,"")</f>
        <v/>
      </c>
      <c r="EG63" s="45" t="str">
        <f>IF(AND(ISNUMBER(AA62),ISNUMBER(AA63)),DE63*'Sector weights'!AZ50,"")</f>
        <v/>
      </c>
      <c r="EH63" s="46">
        <f t="shared" si="14"/>
        <v>0.20243225130045803</v>
      </c>
      <c r="EI63" s="47">
        <f t="shared" si="15"/>
        <v>0.58831468643089901</v>
      </c>
      <c r="EK63" s="39">
        <f t="shared" si="6"/>
        <v>39538</v>
      </c>
      <c r="EL63" s="45">
        <f t="shared" ref="EL63:EZ79" si="33">IF(AND(ISNUMBER(C62),ISNUMBER(C63)),DI63/$EH63,"")</f>
        <v>0.26345267304006287</v>
      </c>
      <c r="EM63" s="45">
        <f t="shared" si="33"/>
        <v>0.11960832148353416</v>
      </c>
      <c r="EN63" s="45">
        <f t="shared" si="33"/>
        <v>9.3425330776837581E-2</v>
      </c>
      <c r="EO63" s="45">
        <f t="shared" si="33"/>
        <v>5.1192711300085569E-2</v>
      </c>
      <c r="EP63" s="45">
        <f t="shared" si="33"/>
        <v>5.8976979420652395E-3</v>
      </c>
      <c r="EQ63" s="45">
        <f t="shared" si="33"/>
        <v>3.5754816842094111E-2</v>
      </c>
      <c r="ER63" s="45">
        <f t="shared" si="33"/>
        <v>2.3969295992085811E-2</v>
      </c>
      <c r="ES63" s="45">
        <f t="shared" si="33"/>
        <v>5.9598998182750773E-3</v>
      </c>
      <c r="ET63" s="45">
        <f t="shared" si="33"/>
        <v>1.6033658209106984E-2</v>
      </c>
      <c r="EU63" s="45">
        <f t="shared" si="33"/>
        <v>4.4773815525713904E-3</v>
      </c>
      <c r="EV63" s="45">
        <f t="shared" si="33"/>
        <v>1.0750088543144354E-2</v>
      </c>
      <c r="EW63" s="45">
        <f t="shared" si="33"/>
        <v>9.4257302184104271E-3</v>
      </c>
      <c r="EX63" s="45">
        <f t="shared" si="33"/>
        <v>5.1342526439444461E-3</v>
      </c>
      <c r="EY63" s="45">
        <f t="shared" si="33"/>
        <v>3.7487223777435665E-2</v>
      </c>
      <c r="EZ63" s="45">
        <f t="shared" si="33"/>
        <v>3.5433591049676888E-2</v>
      </c>
      <c r="FA63" s="45">
        <f t="shared" si="30"/>
        <v>2.1574971964075568E-2</v>
      </c>
      <c r="FB63" s="45">
        <f t="shared" si="21"/>
        <v>4.3596385218948208E-2</v>
      </c>
      <c r="FC63" s="45">
        <f t="shared" si="21"/>
        <v>1.4699750918568684E-2</v>
      </c>
      <c r="FD63" s="45">
        <f t="shared" si="21"/>
        <v>3.4035489072132101E-2</v>
      </c>
      <c r="FE63" s="45">
        <f t="shared" si="21"/>
        <v>5.8412919538968197E-2</v>
      </c>
      <c r="FF63" s="45">
        <f t="shared" si="21"/>
        <v>5.8244374686175243E-2</v>
      </c>
      <c r="FG63" s="45">
        <f t="shared" si="21"/>
        <v>2.1868646036797872E-2</v>
      </c>
      <c r="FH63" s="45">
        <f t="shared" si="21"/>
        <v>2.9564789375003585E-2</v>
      </c>
      <c r="FI63" s="45" t="str">
        <f t="shared" si="21"/>
        <v/>
      </c>
      <c r="FJ63" s="45" t="str">
        <f t="shared" si="27"/>
        <v/>
      </c>
      <c r="FK63" s="46">
        <f t="shared" si="17"/>
        <v>0.99999999999999989</v>
      </c>
      <c r="FL63" s="47">
        <f t="shared" si="18"/>
        <v>2.9062300233854472</v>
      </c>
    </row>
    <row r="64" spans="1:168" x14ac:dyDescent="0.2">
      <c r="A64" t="s">
        <v>748</v>
      </c>
      <c r="B64" s="11">
        <v>39629</v>
      </c>
      <c r="C64" s="2">
        <v>453.9</v>
      </c>
      <c r="D64" s="3">
        <v>40149</v>
      </c>
      <c r="E64" s="9">
        <v>15643.4</v>
      </c>
      <c r="F64" s="3">
        <v>111612</v>
      </c>
      <c r="G64" s="3">
        <v>3952</v>
      </c>
      <c r="H64" s="2">
        <v>26814</v>
      </c>
      <c r="I64" s="2">
        <v>307333.90000000002</v>
      </c>
      <c r="J64" s="2">
        <v>1603110.9</v>
      </c>
      <c r="K64" s="2">
        <v>148084.5</v>
      </c>
      <c r="L64" s="9">
        <v>2825.9227000000001</v>
      </c>
      <c r="M64" s="3">
        <v>92362</v>
      </c>
      <c r="N64" s="9">
        <v>929.26599999999996</v>
      </c>
      <c r="O64" s="2">
        <v>7950</v>
      </c>
      <c r="P64" s="2">
        <v>11517.1</v>
      </c>
      <c r="Q64" s="3">
        <v>89956</v>
      </c>
      <c r="R64" s="3">
        <v>87003</v>
      </c>
      <c r="S64" s="2">
        <v>18373.900000000001</v>
      </c>
      <c r="T64" s="2">
        <v>20645.8</v>
      </c>
      <c r="U64" s="3">
        <v>168390</v>
      </c>
      <c r="V64" s="2">
        <v>23091.3</v>
      </c>
      <c r="W64" s="2">
        <v>33597.300000000003</v>
      </c>
      <c r="X64" s="3">
        <v>278389.22359758674</v>
      </c>
      <c r="Y64" s="2">
        <v>58490.3</v>
      </c>
      <c r="Z64" s="3" t="e">
        <v>#N/A</v>
      </c>
      <c r="AA64" s="3" t="e">
        <v>#N/A</v>
      </c>
      <c r="AC64" s="43">
        <f t="shared" si="9"/>
        <v>39629</v>
      </c>
      <c r="AD64" s="45">
        <f t="shared" si="31"/>
        <v>-1.5187676285528307</v>
      </c>
      <c r="AE64" s="45">
        <f t="shared" si="31"/>
        <v>-6.9030283355748239</v>
      </c>
      <c r="AF64" s="45">
        <f t="shared" si="31"/>
        <v>-7.2401034131069135</v>
      </c>
      <c r="AG64" s="45">
        <f t="shared" si="31"/>
        <v>-2.5094990610123546</v>
      </c>
      <c r="AH64" s="45">
        <f t="shared" si="31"/>
        <v>4.3294614572333634</v>
      </c>
      <c r="AI64" s="45">
        <f t="shared" si="31"/>
        <v>6.2950923650202162</v>
      </c>
      <c r="AJ64" s="45">
        <f t="shared" si="31"/>
        <v>0.59667246023875631</v>
      </c>
      <c r="AK64" s="45">
        <f t="shared" si="31"/>
        <v>-2.1680095411020672</v>
      </c>
      <c r="AL64" s="45">
        <f t="shared" si="31"/>
        <v>7.6398101096063931</v>
      </c>
      <c r="AM64" s="45">
        <f t="shared" si="31"/>
        <v>1.530555712841597</v>
      </c>
      <c r="AN64" s="45">
        <f t="shared" si="31"/>
        <v>-7.8974414453403252E-2</v>
      </c>
      <c r="AO64" s="45">
        <f t="shared" si="31"/>
        <v>-1.4065439251880418</v>
      </c>
      <c r="AP64" s="45">
        <f t="shared" si="31"/>
        <v>-4.136018328710966</v>
      </c>
      <c r="AQ64" s="45">
        <f t="shared" si="31"/>
        <v>-1.7655939475098248</v>
      </c>
      <c r="AR64" s="45">
        <f t="shared" si="31"/>
        <v>4.0001849796522437</v>
      </c>
      <c r="AS64" s="45">
        <f t="shared" si="28"/>
        <v>0.98896124246961037</v>
      </c>
      <c r="AT64" s="45">
        <f t="shared" si="19"/>
        <v>0.3363859263992186</v>
      </c>
      <c r="AU64" s="45">
        <f t="shared" si="19"/>
        <v>-1.8870973107319</v>
      </c>
      <c r="AV64" s="45">
        <f t="shared" si="19"/>
        <v>-5.7604808515639423</v>
      </c>
      <c r="AW64" s="45">
        <f t="shared" si="19"/>
        <v>2.8277142717188397</v>
      </c>
      <c r="AX64" s="45">
        <f t="shared" si="19"/>
        <v>-1.2274068934699067</v>
      </c>
      <c r="AY64" s="45">
        <f t="shared" si="19"/>
        <v>-5.2810098847110742</v>
      </c>
      <c r="AZ64" s="45">
        <f t="shared" si="19"/>
        <v>6.6302179992488997</v>
      </c>
      <c r="BA64" s="45" t="str">
        <f t="shared" si="19"/>
        <v/>
      </c>
      <c r="BB64" s="45" t="str">
        <f t="shared" si="23"/>
        <v/>
      </c>
      <c r="BC64" s="32"/>
      <c r="BD64" s="39">
        <f t="shared" si="2"/>
        <v>39629</v>
      </c>
      <c r="BE64" s="44">
        <f>IF(AND(ISNUMBER(C63),ISNUMBER(C64)),INDEX('Country weights'!$B$6:$FB$133,MATCH(Goods!$BD64,'Country weights'!$A$6:$A$133,0),MATCH(Goods!BE$1,'Country weights'!$B$3:$FB$3,0)),"")</f>
        <v>0.18743918937092516</v>
      </c>
      <c r="BF64" s="44">
        <f>IF(AND(ISNUMBER(D63),ISNUMBER(D64)),INDEX('Country weights'!$B$6:$FB$133,MATCH(Goods!$BD64,'Country weights'!$A$6:$A$133,0),MATCH(Goods!BF$1,'Country weights'!$B$3:$FB$3,0)),"")</f>
        <v>6.2717476583460191E-2</v>
      </c>
      <c r="BG64" s="44">
        <f>IF(AND(ISNUMBER(E63),ISNUMBER(E64)),INDEX('Country weights'!$B$6:$FB$133,MATCH(Goods!$BD64,'Country weights'!$A$6:$A$133,0),MATCH(Goods!BG$1,'Country weights'!$B$3:$FB$3,0)),"")</f>
        <v>6.3492848345793607E-2</v>
      </c>
      <c r="BH64" s="44">
        <f>IF(AND(ISNUMBER(F63),ISNUMBER(F64)),INDEX('Country weights'!$B$6:$FB$133,MATCH(Goods!$BD64,'Country weights'!$A$6:$A$133,0),MATCH(Goods!BH$1,'Country weights'!$B$3:$FB$3,0)),"")</f>
        <v>3.6865141593391368E-2</v>
      </c>
      <c r="BI64" s="44">
        <f>IF(AND(ISNUMBER(G63),ISNUMBER(G64)),INDEX('Country weights'!$B$6:$FB$133,MATCH(Goods!$BD64,'Country weights'!$A$6:$A$133,0),MATCH(Goods!BI$1,'Country weights'!$B$3:$FB$3,0)),"")</f>
        <v>3.2037199669471945E-3</v>
      </c>
      <c r="BJ64" s="44">
        <f>IF(AND(ISNUMBER(H63),ISNUMBER(H64)),INDEX('Country weights'!$B$6:$FB$133,MATCH(Goods!$BD64,'Country weights'!$A$6:$A$133,0),MATCH(Goods!BJ$1,'Country weights'!$B$3:$FB$3,0)),"")</f>
        <v>1.8302365902868219E-2</v>
      </c>
      <c r="BK64" s="44">
        <f>IF(AND(ISNUMBER(I63),ISNUMBER(I64)),INDEX('Country weights'!$B$6:$FB$133,MATCH(Goods!$BD64,'Country weights'!$A$6:$A$133,0),MATCH(Goods!BK$1,'Country weights'!$B$3:$FB$3,0)),"")</f>
        <v>1.4835957992782747E-2</v>
      </c>
      <c r="BL64" s="44">
        <f>IF(AND(ISNUMBER(J63),ISNUMBER(J64)),INDEX('Country weights'!$B$6:$FB$133,MATCH(Goods!$BD64,'Country weights'!$A$6:$A$133,0),MATCH(Goods!BL$1,'Country weights'!$B$3:$FB$3,0)),"")</f>
        <v>5.1208852148274297E-3</v>
      </c>
      <c r="BM64" s="44">
        <f>IF(AND(ISNUMBER(K63),ISNUMBER(K64)),INDEX('Country weights'!$B$6:$FB$133,MATCH(Goods!$BD64,'Country weights'!$A$6:$A$133,0),MATCH(Goods!BM$1,'Country weights'!$B$3:$FB$3,0)),"")</f>
        <v>2.496404715488925E-2</v>
      </c>
      <c r="BN64" s="44">
        <f>IF(AND(ISNUMBER(L63),ISNUMBER(L64)),INDEX('Country weights'!$B$6:$FB$133,MATCH(Goods!$BD64,'Country weights'!$A$6:$A$133,0),MATCH(Goods!BN$1,'Country weights'!$B$3:$FB$3,0)),"")</f>
        <v>2.9821354126171613E-3</v>
      </c>
      <c r="BO64" s="44">
        <f>IF(AND(ISNUMBER(M63),ISNUMBER(M64)),INDEX('Country weights'!$B$6:$FB$133,MATCH(Goods!$BD64,'Country weights'!$A$6:$A$133,0),MATCH(Goods!BO$1,'Country weights'!$B$3:$FB$3,0)),"")</f>
        <v>1.0486462611376913E-2</v>
      </c>
      <c r="BP64" s="44">
        <f>IF(AND(ISNUMBER(N63),ISNUMBER(N64)),INDEX('Country weights'!$B$6:$FB$133,MATCH(Goods!$BD64,'Country weights'!$A$6:$A$133,0),MATCH(Goods!BP$1,'Country weights'!$B$3:$FB$3,0)),"")</f>
        <v>9.1389909295533645E-3</v>
      </c>
      <c r="BQ64" s="44">
        <f>IF(AND(ISNUMBER(O63),ISNUMBER(O64)),INDEX('Country weights'!$B$6:$FB$133,MATCH(Goods!$BD64,'Country weights'!$A$6:$A$133,0),MATCH(Goods!BQ$1,'Country weights'!$B$3:$FB$3,0)),"")</f>
        <v>6.138614609572695E-3</v>
      </c>
      <c r="BR64" s="44">
        <f>IF(AND(ISNUMBER(P63),ISNUMBER(P64)),INDEX('Country weights'!$B$6:$FB$133,MATCH(Goods!$BD64,'Country weights'!$A$6:$A$133,0),MATCH(Goods!BR$1,'Country weights'!$B$3:$FB$3,0)),"")</f>
        <v>1.6255936203237561E-2</v>
      </c>
      <c r="BS64" s="44">
        <f>IF(AND(ISNUMBER(Q63),ISNUMBER(Q64)),INDEX('Country weights'!$B$6:$FB$133,MATCH(Goods!$BD64,'Country weights'!$A$6:$A$133,0),MATCH(Goods!BS$1,'Country weights'!$B$3:$FB$3,0)),"")</f>
        <v>1.3021092858102124E-2</v>
      </c>
      <c r="BT64" s="44">
        <f>IF(AND(ISNUMBER(R63),ISNUMBER(R64)),INDEX('Country weights'!$B$6:$FB$133,MATCH(Goods!$BD64,'Country weights'!$A$6:$A$133,0),MATCH(Goods!BT$1,'Country weights'!$B$3:$FB$3,0)),"")</f>
        <v>9.6633510386490585E-3</v>
      </c>
      <c r="BU64" s="44">
        <f>IF(AND(ISNUMBER(S63),ISNUMBER(S64)),INDEX('Country weights'!$B$6:$FB$133,MATCH(Goods!$BD64,'Country weights'!$A$6:$A$133,0),MATCH(Goods!BU$1,'Country weights'!$B$3:$FB$3,0)),"")</f>
        <v>2.216857071372081E-2</v>
      </c>
      <c r="BV64" s="44">
        <f>IF(AND(ISNUMBER(T63),ISNUMBER(T64)),INDEX('Country weights'!$B$6:$FB$133,MATCH(Goods!$BD64,'Country weights'!$A$6:$A$133,0),MATCH(Goods!BV$1,'Country weights'!$B$3:$FB$3,0)),"")</f>
        <v>1.6963331220077961E-2</v>
      </c>
      <c r="BW64" s="44">
        <f>IF(AND(ISNUMBER(U63),ISNUMBER(U64)),INDEX('Country weights'!$B$6:$FB$133,MATCH(Goods!$BD64,'Country weights'!$A$6:$A$133,0),MATCH(Goods!BW$1,'Country weights'!$B$3:$FB$3,0)),"")</f>
        <v>2.9374111927747242E-2</v>
      </c>
      <c r="BX64" s="44">
        <f>IF(AND(ISNUMBER(V63),ISNUMBER(V64)),INDEX('Country weights'!$B$6:$FB$133,MATCH(Goods!$BD64,'Country weights'!$A$6:$A$133,0),MATCH(Goods!BX$1,'Country weights'!$B$3:$FB$3,0)),"")</f>
        <v>3.7726821158087606E-2</v>
      </c>
      <c r="BY64" s="44">
        <f>IF(AND(ISNUMBER(W63),ISNUMBER(W64)),INDEX('Country weights'!$B$6:$FB$133,MATCH(Goods!$BD64,'Country weights'!$A$6:$A$133,0),MATCH(Goods!BY$1,'Country weights'!$B$3:$FB$3,0)),"")</f>
        <v>2.9348590628849952E-2</v>
      </c>
      <c r="BZ64" s="44">
        <f>IF(AND(ISNUMBER(X63),ISNUMBER(X64)),INDEX('Country weights'!$B$6:$FB$133,MATCH(Goods!$BD64,'Country weights'!$A$6:$A$133,0),MATCH(Goods!BZ$1,'Country weights'!$B$3:$FB$3,0)),"")</f>
        <v>2.001374045639771E-2</v>
      </c>
      <c r="CA64" s="44">
        <f>IF(AND(ISNUMBER(Y63),ISNUMBER(Y64)),INDEX('Country weights'!$B$6:$FB$133,MATCH(Goods!$BD64,'Country weights'!$A$6:$A$133,0),MATCH(Goods!CA$1,'Country weights'!$B$3:$FB$3,0)),"")</f>
        <v>2.6180779992122254E-2</v>
      </c>
      <c r="CB64" s="44" t="str">
        <f>IF(AND(ISNUMBER(Z63),ISNUMBER(Z64)),INDEX('Country weights'!$B$6:$FB$133,MATCH(Goods!$BD64,'Country weights'!$A$6:$A$133,0),MATCH(Goods!CB$1,'Country weights'!$B$3:$FB$3,0)),"")</f>
        <v/>
      </c>
      <c r="CC64" s="44" t="str">
        <f>IF(AND(ISNUMBER(AA63),ISNUMBER(AA64)),INDEX('Country weights'!$B$6:$FB$133,MATCH(Goods!$BD64,'Country weights'!$A$6:$A$133,0),MATCH(Goods!CC$1,'Country weights'!$B$3:$FB$3,0)),"")</f>
        <v/>
      </c>
      <c r="CD64" s="46">
        <f t="shared" si="11"/>
        <v>0.66640416188599749</v>
      </c>
      <c r="CF64" s="39">
        <f t="shared" si="3"/>
        <v>39629</v>
      </c>
      <c r="CG64" s="45">
        <f t="shared" si="32"/>
        <v>0.28126953595315418</v>
      </c>
      <c r="CH64" s="45">
        <f t="shared" si="32"/>
        <v>9.4113272651183327E-2</v>
      </c>
      <c r="CI64" s="45">
        <f t="shared" si="32"/>
        <v>9.5276788437367838E-2</v>
      </c>
      <c r="CJ64" s="45">
        <f t="shared" si="32"/>
        <v>5.5319494837875773E-2</v>
      </c>
      <c r="CK64" s="45">
        <f t="shared" si="32"/>
        <v>4.8074729273603466E-3</v>
      </c>
      <c r="CL64" s="45">
        <f t="shared" si="32"/>
        <v>2.7464363144237423E-2</v>
      </c>
      <c r="CM64" s="45">
        <f t="shared" si="32"/>
        <v>2.2262703088161011E-2</v>
      </c>
      <c r="CN64" s="45">
        <f t="shared" si="32"/>
        <v>7.684353591572355E-3</v>
      </c>
      <c r="CO64" s="45">
        <f t="shared" si="32"/>
        <v>3.7460821199312794E-2</v>
      </c>
      <c r="CP64" s="45">
        <f t="shared" si="32"/>
        <v>4.4749651685508512E-3</v>
      </c>
      <c r="CQ64" s="45">
        <f t="shared" si="32"/>
        <v>1.5735890036609412E-2</v>
      </c>
      <c r="CR64" s="45">
        <f t="shared" si="32"/>
        <v>1.3713886335416947E-2</v>
      </c>
      <c r="CS64" s="45">
        <f t="shared" si="32"/>
        <v>9.2115490278448092E-3</v>
      </c>
      <c r="CT64" s="45">
        <f t="shared" si="32"/>
        <v>2.4393509424118037E-2</v>
      </c>
      <c r="CU64" s="45">
        <f t="shared" si="32"/>
        <v>1.9539333039654182E-2</v>
      </c>
      <c r="CV64" s="45">
        <f t="shared" si="29"/>
        <v>1.4500736326887134E-2</v>
      </c>
      <c r="CW64" s="45">
        <f t="shared" si="20"/>
        <v>3.3265954778825664E-2</v>
      </c>
      <c r="CX64" s="45">
        <f t="shared" si="20"/>
        <v>2.5455019926751143E-2</v>
      </c>
      <c r="CY64" s="45">
        <f t="shared" si="20"/>
        <v>4.4078524126582967E-2</v>
      </c>
      <c r="CZ64" s="45">
        <f t="shared" si="20"/>
        <v>5.6612523324158913E-2</v>
      </c>
      <c r="DA64" s="45">
        <f t="shared" si="20"/>
        <v>4.4040227098507599E-2</v>
      </c>
      <c r="DB64" s="45">
        <f t="shared" si="20"/>
        <v>3.0032436171701885E-2</v>
      </c>
      <c r="DC64" s="45">
        <f t="shared" si="20"/>
        <v>3.9286639384165538E-2</v>
      </c>
      <c r="DD64" s="45" t="str">
        <f t="shared" si="20"/>
        <v/>
      </c>
      <c r="DE64" s="45" t="str">
        <f t="shared" si="25"/>
        <v/>
      </c>
      <c r="DF64" s="46">
        <f t="shared" si="13"/>
        <v>1</v>
      </c>
      <c r="DG64" s="47">
        <f>SUMPRODUCT(AD64:BB64,CG64:DE64,'Sector weights'!B51:Z51)</f>
        <v>-1.175954959900116</v>
      </c>
      <c r="DI64" s="45">
        <f>IF(AND(ISNUMBER(C63),ISNUMBER(C64)),CG64*'Sector weights'!AB51,"")</f>
        <v>5.4515193070146663E-2</v>
      </c>
      <c r="DJ64" s="45">
        <f>IF(AND(ISNUMBER(D63),ISNUMBER(D64)),CH64*'Sector weights'!AC51,"")</f>
        <v>2.4618947946494232E-2</v>
      </c>
      <c r="DK64" s="45">
        <f>IF(AND(ISNUMBER(E63),ISNUMBER(E64)),CI64*'Sector weights'!AD51,"")</f>
        <v>1.92957478960166E-2</v>
      </c>
      <c r="DL64" s="45">
        <f>IF(AND(ISNUMBER(F63),ISNUMBER(F64)),CJ64*'Sector weights'!AE51,"")</f>
        <v>1.035965761414178E-2</v>
      </c>
      <c r="DM64" s="45">
        <f>IF(AND(ISNUMBER(G63),ISNUMBER(G64)),CK64*'Sector weights'!AF51,"")</f>
        <v>1.192112296991424E-3</v>
      </c>
      <c r="DN64" s="45">
        <f>IF(AND(ISNUMBER(H63),ISNUMBER(H64)),CL64*'Sector weights'!AG51,"")</f>
        <v>7.2955648948710376E-3</v>
      </c>
      <c r="DO64" s="45">
        <f>IF(AND(ISNUMBER(I63),ISNUMBER(I64)),CM64*'Sector weights'!AH51,"")</f>
        <v>4.697331505162685E-3</v>
      </c>
      <c r="DP64" s="45">
        <f>IF(AND(ISNUMBER(J63),ISNUMBER(J64)),CN64*'Sector weights'!AI51,"")</f>
        <v>1.1955799269043157E-3</v>
      </c>
      <c r="DQ64" s="45">
        <f>IF(AND(ISNUMBER(K63),ISNUMBER(K64)),CO64*'Sector weights'!AJ51,"")</f>
        <v>2.9953231841725017E-3</v>
      </c>
      <c r="DR64" s="45">
        <f>IF(AND(ISNUMBER(L63),ISNUMBER(L64)),CP64*'Sector weights'!AK51,"")</f>
        <v>9.6221208334475606E-4</v>
      </c>
      <c r="DS64" s="45">
        <f>IF(AND(ISNUMBER(M63),ISNUMBER(M64)),CQ64*'Sector weights'!AL51,"")</f>
        <v>2.1850871986629876E-3</v>
      </c>
      <c r="DT64" s="45">
        <f>IF(AND(ISNUMBER(N63),ISNUMBER(N64)),CR64*'Sector weights'!AM51,"")</f>
        <v>1.7487102869047076E-3</v>
      </c>
      <c r="DU64" s="45">
        <f>IF(AND(ISNUMBER(O63),ISNUMBER(O64)),CS64*'Sector weights'!AN51,"")</f>
        <v>1.1751543116097587E-3</v>
      </c>
      <c r="DV64" s="45">
        <f>IF(AND(ISNUMBER(P63),ISNUMBER(P64)),CT64*'Sector weights'!AO51,"")</f>
        <v>7.5881670037915988E-3</v>
      </c>
      <c r="DW64" s="45">
        <f>IF(AND(ISNUMBER(Q63),ISNUMBER(Q64)),CU64*'Sector weights'!AP51,"")</f>
        <v>7.2675107098538307E-3</v>
      </c>
      <c r="DX64" s="45">
        <f>IF(AND(ISNUMBER(R63),ISNUMBER(R64)),CV64*'Sector weights'!AQ51,"")</f>
        <v>4.1658983556458447E-3</v>
      </c>
      <c r="DY64" s="45">
        <f>IF(AND(ISNUMBER(S63),ISNUMBER(S64)),CW64*'Sector weights'!AR51,"")</f>
        <v>8.2838843269935642E-3</v>
      </c>
      <c r="DZ64" s="45">
        <f>IF(AND(ISNUMBER(T63),ISNUMBER(T64)),CX64*'Sector weights'!AS51,"")</f>
        <v>3.0283714436557486E-3</v>
      </c>
      <c r="EA64" s="45">
        <f>IF(AND(ISNUMBER(U63),ISNUMBER(U64)),CY64*'Sector weights'!AT51,"")</f>
        <v>7.0482705935664388E-3</v>
      </c>
      <c r="EB64" s="45">
        <f>IF(AND(ISNUMBER(V63),ISNUMBER(V64)),CZ64*'Sector weights'!AU51,"")</f>
        <v>1.1582234980670365E-2</v>
      </c>
      <c r="EC64" s="45">
        <f>IF(AND(ISNUMBER(W63),ISNUMBER(W64)),DA64*'Sector weights'!AV51,"")</f>
        <v>1.2073159465260433E-2</v>
      </c>
      <c r="ED64" s="45">
        <f>IF(AND(ISNUMBER(X63),ISNUMBER(X64)),DB64*'Sector weights'!AW51,"")</f>
        <v>4.2811800903973605E-3</v>
      </c>
      <c r="EE64" s="45">
        <f>IF(AND(ISNUMBER(Y63),ISNUMBER(Y64)),DC64*'Sector weights'!AX51,"")</f>
        <v>6.1052247405014026E-3</v>
      </c>
      <c r="EF64" s="45" t="str">
        <f>IF(AND(ISNUMBER(Z63),ISNUMBER(Z64)),DD64*'Sector weights'!AY51,"")</f>
        <v/>
      </c>
      <c r="EG64" s="45" t="str">
        <f>IF(AND(ISNUMBER(AA63),ISNUMBER(AA64)),DE64*'Sector weights'!AZ51,"")</f>
        <v/>
      </c>
      <c r="EH64" s="46">
        <f t="shared" si="14"/>
        <v>0.20366052392576003</v>
      </c>
      <c r="EI64" s="47">
        <f t="shared" si="15"/>
        <v>-0.33821342353983186</v>
      </c>
      <c r="EK64" s="39">
        <f t="shared" si="6"/>
        <v>39629</v>
      </c>
      <c r="EL64" s="45">
        <f t="shared" si="33"/>
        <v>0.26767677907977383</v>
      </c>
      <c r="EM64" s="45">
        <f t="shared" si="33"/>
        <v>0.12088227738954717</v>
      </c>
      <c r="EN64" s="45">
        <f t="shared" si="33"/>
        <v>9.4744663934236167E-2</v>
      </c>
      <c r="EO64" s="45">
        <f t="shared" si="33"/>
        <v>5.0867283528732182E-2</v>
      </c>
      <c r="EP64" s="45">
        <f t="shared" si="33"/>
        <v>5.8534284112221101E-3</v>
      </c>
      <c r="EQ64" s="45">
        <f t="shared" si="33"/>
        <v>3.5822184654353904E-2</v>
      </c>
      <c r="ER64" s="45">
        <f t="shared" si="33"/>
        <v>2.306451645422946E-2</v>
      </c>
      <c r="ES64" s="45">
        <f t="shared" si="33"/>
        <v>5.8704549308737815E-3</v>
      </c>
      <c r="ET64" s="45">
        <f t="shared" si="33"/>
        <v>1.470743139826342E-2</v>
      </c>
      <c r="EU64" s="45">
        <f t="shared" si="33"/>
        <v>4.7245880782252597E-3</v>
      </c>
      <c r="EV64" s="45">
        <f t="shared" si="33"/>
        <v>1.0729065979715898E-2</v>
      </c>
      <c r="EW64" s="45">
        <f t="shared" si="33"/>
        <v>8.5863978605012405E-3</v>
      </c>
      <c r="EX64" s="45">
        <f t="shared" si="33"/>
        <v>5.7701624691790313E-3</v>
      </c>
      <c r="EY64" s="45">
        <f t="shared" si="33"/>
        <v>3.7258899552658022E-2</v>
      </c>
      <c r="EZ64" s="45">
        <f t="shared" si="33"/>
        <v>3.5684434910434791E-2</v>
      </c>
      <c r="FA64" s="45">
        <f t="shared" si="30"/>
        <v>2.0455109686177728E-2</v>
      </c>
      <c r="FB64" s="45">
        <f t="shared" si="21"/>
        <v>4.0674963254112378E-2</v>
      </c>
      <c r="FC64" s="45">
        <f t="shared" si="21"/>
        <v>1.4869702705663641E-2</v>
      </c>
      <c r="FD64" s="45">
        <f t="shared" si="21"/>
        <v>3.4607937059691209E-2</v>
      </c>
      <c r="FE64" s="45">
        <f t="shared" si="21"/>
        <v>5.6870299444444196E-2</v>
      </c>
      <c r="FF64" s="45">
        <f t="shared" si="21"/>
        <v>5.9280803331633561E-2</v>
      </c>
      <c r="FG64" s="45">
        <f t="shared" si="21"/>
        <v>2.1021158189487771E-2</v>
      </c>
      <c r="FH64" s="45">
        <f t="shared" si="21"/>
        <v>2.9977457696843242E-2</v>
      </c>
      <c r="FI64" s="45" t="str">
        <f t="shared" si="21"/>
        <v/>
      </c>
      <c r="FJ64" s="45" t="str">
        <f t="shared" si="27"/>
        <v/>
      </c>
      <c r="FK64" s="46">
        <f t="shared" si="17"/>
        <v>1.0000000000000002</v>
      </c>
      <c r="FL64" s="47">
        <f t="shared" si="18"/>
        <v>-1.660672461311747</v>
      </c>
    </row>
    <row r="65" spans="1:168" x14ac:dyDescent="0.2">
      <c r="A65" t="s">
        <v>749</v>
      </c>
      <c r="B65" s="11">
        <v>39721</v>
      </c>
      <c r="C65" s="2">
        <v>463.1</v>
      </c>
      <c r="D65" s="3">
        <v>40157</v>
      </c>
      <c r="E65" s="9">
        <v>15591.6</v>
      </c>
      <c r="F65" s="3">
        <v>109760</v>
      </c>
      <c r="G65" s="3">
        <v>3643</v>
      </c>
      <c r="H65" s="2">
        <v>26299</v>
      </c>
      <c r="I65" s="2">
        <v>326933</v>
      </c>
      <c r="J65" s="2">
        <v>1565083.6</v>
      </c>
      <c r="K65" s="2">
        <v>144781.4</v>
      </c>
      <c r="L65" s="9">
        <v>2556.9111000000003</v>
      </c>
      <c r="M65" s="3">
        <v>91042</v>
      </c>
      <c r="N65" s="9">
        <v>1016.087</v>
      </c>
      <c r="O65" s="2">
        <v>8347.6</v>
      </c>
      <c r="P65" s="2">
        <v>11671.9</v>
      </c>
      <c r="Q65" s="3">
        <v>88958</v>
      </c>
      <c r="R65" s="3">
        <v>87551</v>
      </c>
      <c r="S65" s="2">
        <v>18439</v>
      </c>
      <c r="T65" s="2">
        <v>20816.2</v>
      </c>
      <c r="U65" s="3">
        <v>167616</v>
      </c>
      <c r="V65" s="2">
        <v>22923.8</v>
      </c>
      <c r="W65" s="2">
        <v>33729.1</v>
      </c>
      <c r="X65" s="3">
        <v>261177.85572058539</v>
      </c>
      <c r="Y65" s="2">
        <v>58243.5</v>
      </c>
      <c r="Z65" s="3" t="e">
        <v>#N/A</v>
      </c>
      <c r="AA65" s="3" t="e">
        <v>#N/A</v>
      </c>
      <c r="AC65" s="43">
        <f t="shared" si="9"/>
        <v>39721</v>
      </c>
      <c r="AD65" s="45">
        <f t="shared" si="31"/>
        <v>2.026878166997137</v>
      </c>
      <c r="AE65" s="45">
        <f t="shared" si="31"/>
        <v>1.9925776482598856E-2</v>
      </c>
      <c r="AF65" s="45">
        <f t="shared" si="31"/>
        <v>-0.33113006123988153</v>
      </c>
      <c r="AG65" s="45">
        <f t="shared" si="31"/>
        <v>-1.6593197864028908</v>
      </c>
      <c r="AH65" s="45">
        <f t="shared" si="31"/>
        <v>-7.8188259109311709</v>
      </c>
      <c r="AI65" s="45">
        <f t="shared" si="31"/>
        <v>-1.9206384724397729</v>
      </c>
      <c r="AJ65" s="45">
        <f t="shared" si="31"/>
        <v>6.3771357471466672</v>
      </c>
      <c r="AK65" s="45">
        <f t="shared" si="31"/>
        <v>-2.3720941576780397</v>
      </c>
      <c r="AL65" s="45">
        <f t="shared" si="31"/>
        <v>-2.2305508003876207</v>
      </c>
      <c r="AM65" s="45">
        <f t="shared" si="31"/>
        <v>-9.5194252836427466</v>
      </c>
      <c r="AN65" s="45">
        <f t="shared" si="31"/>
        <v>-1.4291591780169366</v>
      </c>
      <c r="AO65" s="45">
        <f t="shared" si="31"/>
        <v>9.3429653081033912</v>
      </c>
      <c r="AP65" s="45">
        <f t="shared" si="31"/>
        <v>5.0012578616352332</v>
      </c>
      <c r="AQ65" s="45">
        <f t="shared" si="31"/>
        <v>1.3440883555756233</v>
      </c>
      <c r="AR65" s="45">
        <f t="shared" si="31"/>
        <v>-1.1094312775134507</v>
      </c>
      <c r="AS65" s="45">
        <f t="shared" si="28"/>
        <v>0.62986333804582184</v>
      </c>
      <c r="AT65" s="45">
        <f t="shared" si="19"/>
        <v>0.35430692449616163</v>
      </c>
      <c r="AU65" s="45">
        <f t="shared" si="19"/>
        <v>0.82534946575090196</v>
      </c>
      <c r="AV65" s="45">
        <f t="shared" si="19"/>
        <v>-0.45964724746124785</v>
      </c>
      <c r="AW65" s="45">
        <f t="shared" si="19"/>
        <v>-0.72538142070823763</v>
      </c>
      <c r="AX65" s="45">
        <f t="shared" si="19"/>
        <v>0.39229342834095071</v>
      </c>
      <c r="AY65" s="45">
        <f t="shared" si="19"/>
        <v>-6.1824835223796226</v>
      </c>
      <c r="AZ65" s="45">
        <f t="shared" si="19"/>
        <v>-0.42195030629010866</v>
      </c>
      <c r="BA65" s="45" t="str">
        <f t="shared" si="19"/>
        <v/>
      </c>
      <c r="BB65" s="45" t="str">
        <f t="shared" si="23"/>
        <v/>
      </c>
      <c r="BC65" s="32"/>
      <c r="BD65" s="39">
        <f t="shared" si="2"/>
        <v>39721</v>
      </c>
      <c r="BE65" s="44">
        <f>IF(AND(ISNUMBER(C64),ISNUMBER(C65)),INDEX('Country weights'!$B$6:$FB$133,MATCH(Goods!$BD65,'Country weights'!$A$6:$A$133,0),MATCH(Goods!BE$1,'Country weights'!$B$3:$FB$3,0)),"")</f>
        <v>0.18743918937092516</v>
      </c>
      <c r="BF65" s="44">
        <f>IF(AND(ISNUMBER(D64),ISNUMBER(D65)),INDEX('Country weights'!$B$6:$FB$133,MATCH(Goods!$BD65,'Country weights'!$A$6:$A$133,0),MATCH(Goods!BF$1,'Country weights'!$B$3:$FB$3,0)),"")</f>
        <v>6.2717476583460191E-2</v>
      </c>
      <c r="BG65" s="44">
        <f>IF(AND(ISNUMBER(E64),ISNUMBER(E65)),INDEX('Country weights'!$B$6:$FB$133,MATCH(Goods!$BD65,'Country weights'!$A$6:$A$133,0),MATCH(Goods!BG$1,'Country weights'!$B$3:$FB$3,0)),"")</f>
        <v>6.3492848345793607E-2</v>
      </c>
      <c r="BH65" s="44">
        <f>IF(AND(ISNUMBER(F64),ISNUMBER(F65)),INDEX('Country weights'!$B$6:$FB$133,MATCH(Goods!$BD65,'Country weights'!$A$6:$A$133,0),MATCH(Goods!BH$1,'Country weights'!$B$3:$FB$3,0)),"")</f>
        <v>3.6865141593391368E-2</v>
      </c>
      <c r="BI65" s="44">
        <f>IF(AND(ISNUMBER(G64),ISNUMBER(G65)),INDEX('Country weights'!$B$6:$FB$133,MATCH(Goods!$BD65,'Country weights'!$A$6:$A$133,0),MATCH(Goods!BI$1,'Country weights'!$B$3:$FB$3,0)),"")</f>
        <v>3.2037199669471945E-3</v>
      </c>
      <c r="BJ65" s="44">
        <f>IF(AND(ISNUMBER(H64),ISNUMBER(H65)),INDEX('Country weights'!$B$6:$FB$133,MATCH(Goods!$BD65,'Country weights'!$A$6:$A$133,0),MATCH(Goods!BJ$1,'Country weights'!$B$3:$FB$3,0)),"")</f>
        <v>1.8302365902868219E-2</v>
      </c>
      <c r="BK65" s="44">
        <f>IF(AND(ISNUMBER(I64),ISNUMBER(I65)),INDEX('Country weights'!$B$6:$FB$133,MATCH(Goods!$BD65,'Country weights'!$A$6:$A$133,0),MATCH(Goods!BK$1,'Country weights'!$B$3:$FB$3,0)),"")</f>
        <v>1.4835957992782747E-2</v>
      </c>
      <c r="BL65" s="44">
        <f>IF(AND(ISNUMBER(J64),ISNUMBER(J65)),INDEX('Country weights'!$B$6:$FB$133,MATCH(Goods!$BD65,'Country weights'!$A$6:$A$133,0),MATCH(Goods!BL$1,'Country weights'!$B$3:$FB$3,0)),"")</f>
        <v>5.1208852148274297E-3</v>
      </c>
      <c r="BM65" s="44">
        <f>IF(AND(ISNUMBER(K64),ISNUMBER(K65)),INDEX('Country weights'!$B$6:$FB$133,MATCH(Goods!$BD65,'Country weights'!$A$6:$A$133,0),MATCH(Goods!BM$1,'Country weights'!$B$3:$FB$3,0)),"")</f>
        <v>2.496404715488925E-2</v>
      </c>
      <c r="BN65" s="44">
        <f>IF(AND(ISNUMBER(L64),ISNUMBER(L65)),INDEX('Country weights'!$B$6:$FB$133,MATCH(Goods!$BD65,'Country weights'!$A$6:$A$133,0),MATCH(Goods!BN$1,'Country weights'!$B$3:$FB$3,0)),"")</f>
        <v>2.9821354126171613E-3</v>
      </c>
      <c r="BO65" s="44">
        <f>IF(AND(ISNUMBER(M64),ISNUMBER(M65)),INDEX('Country weights'!$B$6:$FB$133,MATCH(Goods!$BD65,'Country weights'!$A$6:$A$133,0),MATCH(Goods!BO$1,'Country weights'!$B$3:$FB$3,0)),"")</f>
        <v>1.0486462611376913E-2</v>
      </c>
      <c r="BP65" s="44">
        <f>IF(AND(ISNUMBER(N64),ISNUMBER(N65)),INDEX('Country weights'!$B$6:$FB$133,MATCH(Goods!$BD65,'Country weights'!$A$6:$A$133,0),MATCH(Goods!BP$1,'Country weights'!$B$3:$FB$3,0)),"")</f>
        <v>9.1389909295533645E-3</v>
      </c>
      <c r="BQ65" s="44">
        <f>IF(AND(ISNUMBER(O64),ISNUMBER(O65)),INDEX('Country weights'!$B$6:$FB$133,MATCH(Goods!$BD65,'Country weights'!$A$6:$A$133,0),MATCH(Goods!BQ$1,'Country weights'!$B$3:$FB$3,0)),"")</f>
        <v>6.138614609572695E-3</v>
      </c>
      <c r="BR65" s="44">
        <f>IF(AND(ISNUMBER(P64),ISNUMBER(P65)),INDEX('Country weights'!$B$6:$FB$133,MATCH(Goods!$BD65,'Country weights'!$A$6:$A$133,0),MATCH(Goods!BR$1,'Country weights'!$B$3:$FB$3,0)),"")</f>
        <v>1.6255936203237561E-2</v>
      </c>
      <c r="BS65" s="44">
        <f>IF(AND(ISNUMBER(Q64),ISNUMBER(Q65)),INDEX('Country weights'!$B$6:$FB$133,MATCH(Goods!$BD65,'Country weights'!$A$6:$A$133,0),MATCH(Goods!BS$1,'Country weights'!$B$3:$FB$3,0)),"")</f>
        <v>1.3021092858102124E-2</v>
      </c>
      <c r="BT65" s="44">
        <f>IF(AND(ISNUMBER(R64),ISNUMBER(R65)),INDEX('Country weights'!$B$6:$FB$133,MATCH(Goods!$BD65,'Country weights'!$A$6:$A$133,0),MATCH(Goods!BT$1,'Country weights'!$B$3:$FB$3,0)),"")</f>
        <v>9.6633510386490585E-3</v>
      </c>
      <c r="BU65" s="44">
        <f>IF(AND(ISNUMBER(S64),ISNUMBER(S65)),INDEX('Country weights'!$B$6:$FB$133,MATCH(Goods!$BD65,'Country weights'!$A$6:$A$133,0),MATCH(Goods!BU$1,'Country weights'!$B$3:$FB$3,0)),"")</f>
        <v>2.216857071372081E-2</v>
      </c>
      <c r="BV65" s="44">
        <f>IF(AND(ISNUMBER(T64),ISNUMBER(T65)),INDEX('Country weights'!$B$6:$FB$133,MATCH(Goods!$BD65,'Country weights'!$A$6:$A$133,0),MATCH(Goods!BV$1,'Country weights'!$B$3:$FB$3,0)),"")</f>
        <v>1.6963331220077961E-2</v>
      </c>
      <c r="BW65" s="44">
        <f>IF(AND(ISNUMBER(U64),ISNUMBER(U65)),INDEX('Country weights'!$B$6:$FB$133,MATCH(Goods!$BD65,'Country weights'!$A$6:$A$133,0),MATCH(Goods!BW$1,'Country weights'!$B$3:$FB$3,0)),"")</f>
        <v>2.9374111927747242E-2</v>
      </c>
      <c r="BX65" s="44">
        <f>IF(AND(ISNUMBER(V64),ISNUMBER(V65)),INDEX('Country weights'!$B$6:$FB$133,MATCH(Goods!$BD65,'Country weights'!$A$6:$A$133,0),MATCH(Goods!BX$1,'Country weights'!$B$3:$FB$3,0)),"")</f>
        <v>3.7726821158087606E-2</v>
      </c>
      <c r="BY65" s="44">
        <f>IF(AND(ISNUMBER(W64),ISNUMBER(W65)),INDEX('Country weights'!$B$6:$FB$133,MATCH(Goods!$BD65,'Country weights'!$A$6:$A$133,0),MATCH(Goods!BY$1,'Country weights'!$B$3:$FB$3,0)),"")</f>
        <v>2.9348590628849952E-2</v>
      </c>
      <c r="BZ65" s="44">
        <f>IF(AND(ISNUMBER(X64),ISNUMBER(X65)),INDEX('Country weights'!$B$6:$FB$133,MATCH(Goods!$BD65,'Country weights'!$A$6:$A$133,0),MATCH(Goods!BZ$1,'Country weights'!$B$3:$FB$3,0)),"")</f>
        <v>2.001374045639771E-2</v>
      </c>
      <c r="CA65" s="44">
        <f>IF(AND(ISNUMBER(Y64),ISNUMBER(Y65)),INDEX('Country weights'!$B$6:$FB$133,MATCH(Goods!$BD65,'Country weights'!$A$6:$A$133,0),MATCH(Goods!CA$1,'Country weights'!$B$3:$FB$3,0)),"")</f>
        <v>2.6180779992122254E-2</v>
      </c>
      <c r="CB65" s="44" t="str">
        <f>IF(AND(ISNUMBER(Z64),ISNUMBER(Z65)),INDEX('Country weights'!$B$6:$FB$133,MATCH(Goods!$BD65,'Country weights'!$A$6:$A$133,0),MATCH(Goods!CB$1,'Country weights'!$B$3:$FB$3,0)),"")</f>
        <v/>
      </c>
      <c r="CC65" s="44" t="str">
        <f>IF(AND(ISNUMBER(AA64),ISNUMBER(AA65)),INDEX('Country weights'!$B$6:$FB$133,MATCH(Goods!$BD65,'Country weights'!$A$6:$A$133,0),MATCH(Goods!CC$1,'Country weights'!$B$3:$FB$3,0)),"")</f>
        <v/>
      </c>
      <c r="CD65" s="46">
        <f t="shared" si="11"/>
        <v>0.66640416188599749</v>
      </c>
      <c r="CF65" s="39">
        <f t="shared" si="3"/>
        <v>39721</v>
      </c>
      <c r="CG65" s="45">
        <f t="shared" si="32"/>
        <v>0.28126953595315418</v>
      </c>
      <c r="CH65" s="45">
        <f t="shared" si="32"/>
        <v>9.4113272651183327E-2</v>
      </c>
      <c r="CI65" s="45">
        <f t="shared" si="32"/>
        <v>9.5276788437367838E-2</v>
      </c>
      <c r="CJ65" s="45">
        <f t="shared" si="32"/>
        <v>5.5319494837875773E-2</v>
      </c>
      <c r="CK65" s="45">
        <f t="shared" si="32"/>
        <v>4.8074729273603466E-3</v>
      </c>
      <c r="CL65" s="45">
        <f t="shared" si="32"/>
        <v>2.7464363144237423E-2</v>
      </c>
      <c r="CM65" s="45">
        <f t="shared" si="32"/>
        <v>2.2262703088161011E-2</v>
      </c>
      <c r="CN65" s="45">
        <f t="shared" si="32"/>
        <v>7.684353591572355E-3</v>
      </c>
      <c r="CO65" s="45">
        <f t="shared" si="32"/>
        <v>3.7460821199312794E-2</v>
      </c>
      <c r="CP65" s="45">
        <f t="shared" si="32"/>
        <v>4.4749651685508512E-3</v>
      </c>
      <c r="CQ65" s="45">
        <f t="shared" si="32"/>
        <v>1.5735890036609412E-2</v>
      </c>
      <c r="CR65" s="45">
        <f t="shared" si="32"/>
        <v>1.3713886335416947E-2</v>
      </c>
      <c r="CS65" s="45">
        <f t="shared" si="32"/>
        <v>9.2115490278448092E-3</v>
      </c>
      <c r="CT65" s="45">
        <f t="shared" si="32"/>
        <v>2.4393509424118037E-2</v>
      </c>
      <c r="CU65" s="45">
        <f t="shared" si="32"/>
        <v>1.9539333039654182E-2</v>
      </c>
      <c r="CV65" s="45">
        <f t="shared" si="29"/>
        <v>1.4500736326887134E-2</v>
      </c>
      <c r="CW65" s="45">
        <f t="shared" si="20"/>
        <v>3.3265954778825664E-2</v>
      </c>
      <c r="CX65" s="45">
        <f t="shared" si="20"/>
        <v>2.5455019926751143E-2</v>
      </c>
      <c r="CY65" s="45">
        <f t="shared" si="20"/>
        <v>4.4078524126582967E-2</v>
      </c>
      <c r="CZ65" s="45">
        <f t="shared" si="20"/>
        <v>5.6612523324158913E-2</v>
      </c>
      <c r="DA65" s="45">
        <f t="shared" si="20"/>
        <v>4.4040227098507599E-2</v>
      </c>
      <c r="DB65" s="45">
        <f t="shared" si="20"/>
        <v>3.0032436171701885E-2</v>
      </c>
      <c r="DC65" s="45">
        <f t="shared" si="20"/>
        <v>3.9286639384165538E-2</v>
      </c>
      <c r="DD65" s="45" t="str">
        <f t="shared" si="20"/>
        <v/>
      </c>
      <c r="DE65" s="45" t="str">
        <f t="shared" si="25"/>
        <v/>
      </c>
      <c r="DF65" s="46">
        <f t="shared" si="13"/>
        <v>1</v>
      </c>
      <c r="DG65" s="47">
        <f>SUMPRODUCT(AD65:BB65,CG65:DE65,'Sector weights'!B52:Z52)</f>
        <v>0.24591842334452127</v>
      </c>
      <c r="DI65" s="45">
        <f>IF(AND(ISNUMBER(C64),ISNUMBER(C65)),CG65*'Sector weights'!AB52,"")</f>
        <v>5.421386996014127E-2</v>
      </c>
      <c r="DJ65" s="45">
        <f>IF(AND(ISNUMBER(D64),ISNUMBER(D65)),CH65*'Sector weights'!AC52,"")</f>
        <v>2.3064432896319018E-2</v>
      </c>
      <c r="DK65" s="45">
        <f>IF(AND(ISNUMBER(E64),ISNUMBER(E65)),CI65*'Sector weights'!AD52,"")</f>
        <v>1.8408425683944577E-2</v>
      </c>
      <c r="DL65" s="45">
        <f>IF(AND(ISNUMBER(F64),ISNUMBER(F65)),CJ65*'Sector weights'!AE52,"")</f>
        <v>1.0028764949939968E-2</v>
      </c>
      <c r="DM65" s="45">
        <f>IF(AND(ISNUMBER(G64),ISNUMBER(G65)),CK65*'Sector weights'!AF52,"")</f>
        <v>1.2004254128342763E-3</v>
      </c>
      <c r="DN65" s="45">
        <f>IF(AND(ISNUMBER(H64),ISNUMBER(H65)),CL65*'Sector weights'!AG52,"")</f>
        <v>7.408374159746314E-3</v>
      </c>
      <c r="DO65" s="45">
        <f>IF(AND(ISNUMBER(I64),ISNUMBER(I65)),CM65*'Sector weights'!AH52,"")</f>
        <v>4.7688899896465523E-3</v>
      </c>
      <c r="DP65" s="45">
        <f>IF(AND(ISNUMBER(J64),ISNUMBER(J65)),CN65*'Sector weights'!AI52,"")</f>
        <v>1.1353577574828122E-3</v>
      </c>
      <c r="DQ65" s="45">
        <f>IF(AND(ISNUMBER(K64),ISNUMBER(K65)),CO65*'Sector weights'!AJ52,"")</f>
        <v>3.1447113946256877E-3</v>
      </c>
      <c r="DR65" s="45">
        <f>IF(AND(ISNUMBER(L64),ISNUMBER(L65)),CP65*'Sector weights'!AK52,"")</f>
        <v>9.0877791236081552E-4</v>
      </c>
      <c r="DS65" s="45">
        <f>IF(AND(ISNUMBER(M64),ISNUMBER(M65)),CQ65*'Sector weights'!AL52,"")</f>
        <v>2.2039485444904534E-3</v>
      </c>
      <c r="DT65" s="45">
        <f>IF(AND(ISNUMBER(N64),ISNUMBER(N65)),CR65*'Sector weights'!AM52,"")</f>
        <v>1.7352094305027096E-3</v>
      </c>
      <c r="DU65" s="45">
        <f>IF(AND(ISNUMBER(O64),ISNUMBER(O65)),CS65*'Sector weights'!AN52,"")</f>
        <v>1.1434770454797822E-3</v>
      </c>
      <c r="DV65" s="45">
        <f>IF(AND(ISNUMBER(P64),ISNUMBER(P65)),CT65*'Sector weights'!AO52,"")</f>
        <v>7.4354095179097676E-3</v>
      </c>
      <c r="DW65" s="45">
        <f>IF(AND(ISNUMBER(Q64),ISNUMBER(Q65)),CU65*'Sector weights'!AP52,"")</f>
        <v>7.5587771428607805E-3</v>
      </c>
      <c r="DX65" s="45">
        <f>IF(AND(ISNUMBER(R64),ISNUMBER(R65)),CV65*'Sector weights'!AQ52,"")</f>
        <v>4.2430224380018682E-3</v>
      </c>
      <c r="DY65" s="45">
        <f>IF(AND(ISNUMBER(S64),ISNUMBER(S65)),CW65*'Sector weights'!AR52,"")</f>
        <v>8.742556212230846E-3</v>
      </c>
      <c r="DZ65" s="45">
        <f>IF(AND(ISNUMBER(T64),ISNUMBER(T65)),CX65*'Sector weights'!AS52,"")</f>
        <v>2.9341424954579674E-3</v>
      </c>
      <c r="EA65" s="45">
        <f>IF(AND(ISNUMBER(U64),ISNUMBER(U65)),CY65*'Sector weights'!AT52,"")</f>
        <v>6.7776889086815194E-3</v>
      </c>
      <c r="EB65" s="45">
        <f>IF(AND(ISNUMBER(V64),ISNUMBER(V65)),CZ65*'Sector weights'!AU52,"")</f>
        <v>1.1945454261507012E-2</v>
      </c>
      <c r="EC65" s="45">
        <f>IF(AND(ISNUMBER(W64),ISNUMBER(W65)),DA65*'Sector weights'!AV52,"")</f>
        <v>1.1919362589984842E-2</v>
      </c>
      <c r="ED65" s="45">
        <f>IF(AND(ISNUMBER(X64),ISNUMBER(X65)),DB65*'Sector weights'!AW52,"")</f>
        <v>4.2875698769695905E-3</v>
      </c>
      <c r="EE65" s="45">
        <f>IF(AND(ISNUMBER(Y64),ISNUMBER(Y65)),DC65*'Sector weights'!AX52,"")</f>
        <v>6.1761800726224782E-3</v>
      </c>
      <c r="EF65" s="45" t="str">
        <f>IF(AND(ISNUMBER(Z64),ISNUMBER(Z65)),DD65*'Sector weights'!AY52,"")</f>
        <v/>
      </c>
      <c r="EG65" s="45" t="str">
        <f>IF(AND(ISNUMBER(AA64),ISNUMBER(AA65)),DE65*'Sector weights'!AZ52,"")</f>
        <v/>
      </c>
      <c r="EH65" s="46">
        <f t="shared" si="14"/>
        <v>0.20138482865374094</v>
      </c>
      <c r="EI65" s="47">
        <f t="shared" si="15"/>
        <v>6.8408811051057061E-2</v>
      </c>
      <c r="EK65" s="39">
        <f t="shared" si="6"/>
        <v>39721</v>
      </c>
      <c r="EL65" s="45">
        <f t="shared" si="33"/>
        <v>0.26920533350283332</v>
      </c>
      <c r="EM65" s="45">
        <f t="shared" si="33"/>
        <v>0.11452914825066476</v>
      </c>
      <c r="EN65" s="45">
        <f t="shared" si="33"/>
        <v>9.1409198036441167E-2</v>
      </c>
      <c r="EO65" s="45">
        <f t="shared" si="33"/>
        <v>4.9799009274841287E-2</v>
      </c>
      <c r="EP65" s="45">
        <f t="shared" si="33"/>
        <v>5.9608532621803195E-3</v>
      </c>
      <c r="EQ65" s="45">
        <f t="shared" si="33"/>
        <v>3.6787151292733168E-2</v>
      </c>
      <c r="ER65" s="45">
        <f t="shared" si="33"/>
        <v>2.3680482892016332E-2</v>
      </c>
      <c r="ES65" s="45">
        <f t="shared" si="33"/>
        <v>5.6377521835814896E-3</v>
      </c>
      <c r="ET65" s="45">
        <f t="shared" si="33"/>
        <v>1.5615433474547743E-2</v>
      </c>
      <c r="EU65" s="45">
        <f t="shared" si="33"/>
        <v>4.51264337257182E-3</v>
      </c>
      <c r="EV65" s="45">
        <f t="shared" si="33"/>
        <v>1.0943965139895918E-2</v>
      </c>
      <c r="EW65" s="45">
        <f t="shared" si="33"/>
        <v>8.6163860609689297E-3</v>
      </c>
      <c r="EX65" s="45">
        <f t="shared" si="33"/>
        <v>5.6780694609615563E-3</v>
      </c>
      <c r="EY65" s="45">
        <f t="shared" si="33"/>
        <v>3.6921398536401848E-2</v>
      </c>
      <c r="EZ65" s="45">
        <f t="shared" si="33"/>
        <v>3.7533994955783218E-2</v>
      </c>
      <c r="FA65" s="45">
        <f t="shared" si="30"/>
        <v>2.1069225851651809E-2</v>
      </c>
      <c r="FB65" s="45">
        <f t="shared" si="21"/>
        <v>4.3412188845976626E-2</v>
      </c>
      <c r="FC65" s="45">
        <f t="shared" si="21"/>
        <v>1.4569828894622954E-2</v>
      </c>
      <c r="FD65" s="45">
        <f t="shared" si="21"/>
        <v>3.365540966511936E-2</v>
      </c>
      <c r="FE65" s="45">
        <f t="shared" si="21"/>
        <v>5.9316554982629333E-2</v>
      </c>
      <c r="FF65" s="45">
        <f t="shared" si="21"/>
        <v>5.9186993725723371E-2</v>
      </c>
      <c r="FG65" s="45">
        <f t="shared" si="21"/>
        <v>2.1290431387667216E-2</v>
      </c>
      <c r="FH65" s="45">
        <f t="shared" si="21"/>
        <v>3.0668546950186306E-2</v>
      </c>
      <c r="FI65" s="45" t="str">
        <f t="shared" si="21"/>
        <v/>
      </c>
      <c r="FJ65" s="45" t="str">
        <f t="shared" si="27"/>
        <v/>
      </c>
      <c r="FK65" s="46">
        <f t="shared" si="17"/>
        <v>1</v>
      </c>
      <c r="FL65" s="47">
        <f t="shared" si="18"/>
        <v>0.33969197932322154</v>
      </c>
    </row>
    <row r="66" spans="1:168" x14ac:dyDescent="0.2">
      <c r="A66" t="s">
        <v>750</v>
      </c>
      <c r="B66" s="11">
        <v>39813</v>
      </c>
      <c r="C66" s="2">
        <v>476</v>
      </c>
      <c r="D66" s="3">
        <v>39616</v>
      </c>
      <c r="E66" s="9">
        <v>16725.099999999999</v>
      </c>
      <c r="F66" s="3">
        <v>102074</v>
      </c>
      <c r="G66" s="3">
        <v>3401</v>
      </c>
      <c r="H66" s="2">
        <v>22865</v>
      </c>
      <c r="I66" s="2">
        <v>315185.8</v>
      </c>
      <c r="J66" s="2">
        <v>1595112.7</v>
      </c>
      <c r="K66" s="2">
        <v>140491.1</v>
      </c>
      <c r="L66" s="9">
        <v>2605.7432999999996</v>
      </c>
      <c r="M66" s="3">
        <v>90308</v>
      </c>
      <c r="N66" s="9">
        <v>1006.958</v>
      </c>
      <c r="O66" s="2">
        <v>6948.9</v>
      </c>
      <c r="P66" s="2">
        <v>11854.9</v>
      </c>
      <c r="Q66" s="3">
        <v>91463</v>
      </c>
      <c r="R66" s="3">
        <v>89686</v>
      </c>
      <c r="S66" s="2">
        <v>19266.900000000001</v>
      </c>
      <c r="T66" s="2">
        <v>20082.2</v>
      </c>
      <c r="U66" s="3">
        <v>167008</v>
      </c>
      <c r="V66" s="2">
        <v>20570.599999999999</v>
      </c>
      <c r="W66" s="2">
        <v>32815.5</v>
      </c>
      <c r="X66" s="3">
        <v>257306.19437385682</v>
      </c>
      <c r="Y66" s="2">
        <v>53978.7</v>
      </c>
      <c r="Z66" s="3" t="e">
        <v>#N/A</v>
      </c>
      <c r="AA66" s="3" t="e">
        <v>#N/A</v>
      </c>
      <c r="AC66" s="43">
        <f t="shared" si="9"/>
        <v>39813</v>
      </c>
      <c r="AD66" s="45">
        <f t="shared" si="31"/>
        <v>2.7855754696609836</v>
      </c>
      <c r="AE66" s="45">
        <f t="shared" si="31"/>
        <v>-1.3472121921458302</v>
      </c>
      <c r="AF66" s="45">
        <f t="shared" si="31"/>
        <v>7.2699402242232924</v>
      </c>
      <c r="AG66" s="45">
        <f t="shared" si="31"/>
        <v>-7.0025510204081653</v>
      </c>
      <c r="AH66" s="45">
        <f t="shared" si="31"/>
        <v>-6.6428767499313697</v>
      </c>
      <c r="AI66" s="45">
        <f t="shared" si="31"/>
        <v>-13.057530704589526</v>
      </c>
      <c r="AJ66" s="45">
        <f t="shared" si="31"/>
        <v>-3.5931521137358424</v>
      </c>
      <c r="AK66" s="45">
        <f t="shared" si="31"/>
        <v>1.9186898386769791</v>
      </c>
      <c r="AL66" s="45">
        <f t="shared" si="31"/>
        <v>-2.9632950088892551</v>
      </c>
      <c r="AM66" s="45">
        <f t="shared" si="31"/>
        <v>1.9098121948784019</v>
      </c>
      <c r="AN66" s="45">
        <f t="shared" si="31"/>
        <v>-0.80622130445289208</v>
      </c>
      <c r="AO66" s="45">
        <f t="shared" si="31"/>
        <v>-0.89844668812808504</v>
      </c>
      <c r="AP66" s="45">
        <f t="shared" si="31"/>
        <v>-16.755714217260053</v>
      </c>
      <c r="AQ66" s="45">
        <f t="shared" si="31"/>
        <v>1.5678681277255579</v>
      </c>
      <c r="AR66" s="45">
        <f t="shared" si="31"/>
        <v>2.8159356100631694</v>
      </c>
      <c r="AS66" s="45">
        <f t="shared" si="28"/>
        <v>2.4385786570113366</v>
      </c>
      <c r="AT66" s="45">
        <f t="shared" si="19"/>
        <v>4.4899398015076919</v>
      </c>
      <c r="AU66" s="45">
        <f t="shared" si="19"/>
        <v>-3.5260998645285868</v>
      </c>
      <c r="AV66" s="45">
        <f t="shared" si="19"/>
        <v>-0.36273386788850948</v>
      </c>
      <c r="AW66" s="45">
        <f t="shared" si="19"/>
        <v>-10.265313778692885</v>
      </c>
      <c r="AX66" s="45">
        <f t="shared" si="19"/>
        <v>-2.7086403135571313</v>
      </c>
      <c r="AY66" s="45">
        <f t="shared" si="19"/>
        <v>-1.4823849962496638</v>
      </c>
      <c r="AZ66" s="45">
        <f t="shared" si="19"/>
        <v>-7.322362151999795</v>
      </c>
      <c r="BA66" s="45" t="str">
        <f t="shared" si="19"/>
        <v/>
      </c>
      <c r="BB66" s="45" t="str">
        <f t="shared" si="23"/>
        <v/>
      </c>
      <c r="BC66" s="32"/>
      <c r="BD66" s="39">
        <f t="shared" si="2"/>
        <v>39813</v>
      </c>
      <c r="BE66" s="44">
        <f>IF(AND(ISNUMBER(C65),ISNUMBER(C66)),INDEX('Country weights'!$B$6:$FB$133,MATCH(Goods!$BD66,'Country weights'!$A$6:$A$133,0),MATCH(Goods!BE$1,'Country weights'!$B$3:$FB$3,0)),"")</f>
        <v>0.18743918937092516</v>
      </c>
      <c r="BF66" s="44">
        <f>IF(AND(ISNUMBER(D65),ISNUMBER(D66)),INDEX('Country weights'!$B$6:$FB$133,MATCH(Goods!$BD66,'Country weights'!$A$6:$A$133,0),MATCH(Goods!BF$1,'Country weights'!$B$3:$FB$3,0)),"")</f>
        <v>6.2717476583460191E-2</v>
      </c>
      <c r="BG66" s="44">
        <f>IF(AND(ISNUMBER(E65),ISNUMBER(E66)),INDEX('Country weights'!$B$6:$FB$133,MATCH(Goods!$BD66,'Country weights'!$A$6:$A$133,0),MATCH(Goods!BG$1,'Country weights'!$B$3:$FB$3,0)),"")</f>
        <v>6.3492848345793607E-2</v>
      </c>
      <c r="BH66" s="44">
        <f>IF(AND(ISNUMBER(F65),ISNUMBER(F66)),INDEX('Country weights'!$B$6:$FB$133,MATCH(Goods!$BD66,'Country weights'!$A$6:$A$133,0),MATCH(Goods!BH$1,'Country weights'!$B$3:$FB$3,0)),"")</f>
        <v>3.6865141593391368E-2</v>
      </c>
      <c r="BI66" s="44">
        <f>IF(AND(ISNUMBER(G65),ISNUMBER(G66)),INDEX('Country weights'!$B$6:$FB$133,MATCH(Goods!$BD66,'Country weights'!$A$6:$A$133,0),MATCH(Goods!BI$1,'Country weights'!$B$3:$FB$3,0)),"")</f>
        <v>3.2037199669471945E-3</v>
      </c>
      <c r="BJ66" s="44">
        <f>IF(AND(ISNUMBER(H65),ISNUMBER(H66)),INDEX('Country weights'!$B$6:$FB$133,MATCH(Goods!$BD66,'Country weights'!$A$6:$A$133,0),MATCH(Goods!BJ$1,'Country weights'!$B$3:$FB$3,0)),"")</f>
        <v>1.8302365902868219E-2</v>
      </c>
      <c r="BK66" s="44">
        <f>IF(AND(ISNUMBER(I65),ISNUMBER(I66)),INDEX('Country weights'!$B$6:$FB$133,MATCH(Goods!$BD66,'Country weights'!$A$6:$A$133,0),MATCH(Goods!BK$1,'Country weights'!$B$3:$FB$3,0)),"")</f>
        <v>1.4835957992782747E-2</v>
      </c>
      <c r="BL66" s="44">
        <f>IF(AND(ISNUMBER(J65),ISNUMBER(J66)),INDEX('Country weights'!$B$6:$FB$133,MATCH(Goods!$BD66,'Country weights'!$A$6:$A$133,0),MATCH(Goods!BL$1,'Country weights'!$B$3:$FB$3,0)),"")</f>
        <v>5.1208852148274297E-3</v>
      </c>
      <c r="BM66" s="44">
        <f>IF(AND(ISNUMBER(K65),ISNUMBER(K66)),INDEX('Country weights'!$B$6:$FB$133,MATCH(Goods!$BD66,'Country weights'!$A$6:$A$133,0),MATCH(Goods!BM$1,'Country weights'!$B$3:$FB$3,0)),"")</f>
        <v>2.496404715488925E-2</v>
      </c>
      <c r="BN66" s="44">
        <f>IF(AND(ISNUMBER(L65),ISNUMBER(L66)),INDEX('Country weights'!$B$6:$FB$133,MATCH(Goods!$BD66,'Country weights'!$A$6:$A$133,0),MATCH(Goods!BN$1,'Country weights'!$B$3:$FB$3,0)),"")</f>
        <v>2.9821354126171613E-3</v>
      </c>
      <c r="BO66" s="44">
        <f>IF(AND(ISNUMBER(M65),ISNUMBER(M66)),INDEX('Country weights'!$B$6:$FB$133,MATCH(Goods!$BD66,'Country weights'!$A$6:$A$133,0),MATCH(Goods!BO$1,'Country weights'!$B$3:$FB$3,0)),"")</f>
        <v>1.0486462611376913E-2</v>
      </c>
      <c r="BP66" s="44">
        <f>IF(AND(ISNUMBER(N65),ISNUMBER(N66)),INDEX('Country weights'!$B$6:$FB$133,MATCH(Goods!$BD66,'Country weights'!$A$6:$A$133,0),MATCH(Goods!BP$1,'Country weights'!$B$3:$FB$3,0)),"")</f>
        <v>9.1389909295533645E-3</v>
      </c>
      <c r="BQ66" s="44">
        <f>IF(AND(ISNUMBER(O65),ISNUMBER(O66)),INDEX('Country weights'!$B$6:$FB$133,MATCH(Goods!$BD66,'Country weights'!$A$6:$A$133,0),MATCH(Goods!BQ$1,'Country weights'!$B$3:$FB$3,0)),"")</f>
        <v>6.138614609572695E-3</v>
      </c>
      <c r="BR66" s="44">
        <f>IF(AND(ISNUMBER(P65),ISNUMBER(P66)),INDEX('Country weights'!$B$6:$FB$133,MATCH(Goods!$BD66,'Country weights'!$A$6:$A$133,0),MATCH(Goods!BR$1,'Country weights'!$B$3:$FB$3,0)),"")</f>
        <v>1.6255936203237561E-2</v>
      </c>
      <c r="BS66" s="44">
        <f>IF(AND(ISNUMBER(Q65),ISNUMBER(Q66)),INDEX('Country weights'!$B$6:$FB$133,MATCH(Goods!$BD66,'Country weights'!$A$6:$A$133,0),MATCH(Goods!BS$1,'Country weights'!$B$3:$FB$3,0)),"")</f>
        <v>1.3021092858102124E-2</v>
      </c>
      <c r="BT66" s="44">
        <f>IF(AND(ISNUMBER(R65),ISNUMBER(R66)),INDEX('Country weights'!$B$6:$FB$133,MATCH(Goods!$BD66,'Country weights'!$A$6:$A$133,0),MATCH(Goods!BT$1,'Country weights'!$B$3:$FB$3,0)),"")</f>
        <v>9.6633510386490585E-3</v>
      </c>
      <c r="BU66" s="44">
        <f>IF(AND(ISNUMBER(S65),ISNUMBER(S66)),INDEX('Country weights'!$B$6:$FB$133,MATCH(Goods!$BD66,'Country weights'!$A$6:$A$133,0),MATCH(Goods!BU$1,'Country weights'!$B$3:$FB$3,0)),"")</f>
        <v>2.216857071372081E-2</v>
      </c>
      <c r="BV66" s="44">
        <f>IF(AND(ISNUMBER(T65),ISNUMBER(T66)),INDEX('Country weights'!$B$6:$FB$133,MATCH(Goods!$BD66,'Country weights'!$A$6:$A$133,0),MATCH(Goods!BV$1,'Country weights'!$B$3:$FB$3,0)),"")</f>
        <v>1.6963331220077961E-2</v>
      </c>
      <c r="BW66" s="44">
        <f>IF(AND(ISNUMBER(U65),ISNUMBER(U66)),INDEX('Country weights'!$B$6:$FB$133,MATCH(Goods!$BD66,'Country weights'!$A$6:$A$133,0),MATCH(Goods!BW$1,'Country weights'!$B$3:$FB$3,0)),"")</f>
        <v>2.9374111927747242E-2</v>
      </c>
      <c r="BX66" s="44">
        <f>IF(AND(ISNUMBER(V65),ISNUMBER(V66)),INDEX('Country weights'!$B$6:$FB$133,MATCH(Goods!$BD66,'Country weights'!$A$6:$A$133,0),MATCH(Goods!BX$1,'Country weights'!$B$3:$FB$3,0)),"")</f>
        <v>3.7726821158087606E-2</v>
      </c>
      <c r="BY66" s="44">
        <f>IF(AND(ISNUMBER(W65),ISNUMBER(W66)),INDEX('Country weights'!$B$6:$FB$133,MATCH(Goods!$BD66,'Country weights'!$A$6:$A$133,0),MATCH(Goods!BY$1,'Country weights'!$B$3:$FB$3,0)),"")</f>
        <v>2.9348590628849952E-2</v>
      </c>
      <c r="BZ66" s="44">
        <f>IF(AND(ISNUMBER(X65),ISNUMBER(X66)),INDEX('Country weights'!$B$6:$FB$133,MATCH(Goods!$BD66,'Country weights'!$A$6:$A$133,0),MATCH(Goods!BZ$1,'Country weights'!$B$3:$FB$3,0)),"")</f>
        <v>2.001374045639771E-2</v>
      </c>
      <c r="CA66" s="44">
        <f>IF(AND(ISNUMBER(Y65),ISNUMBER(Y66)),INDEX('Country weights'!$B$6:$FB$133,MATCH(Goods!$BD66,'Country weights'!$A$6:$A$133,0),MATCH(Goods!CA$1,'Country weights'!$B$3:$FB$3,0)),"")</f>
        <v>2.6180779992122254E-2</v>
      </c>
      <c r="CB66" s="44" t="str">
        <f>IF(AND(ISNUMBER(Z65),ISNUMBER(Z66)),INDEX('Country weights'!$B$6:$FB$133,MATCH(Goods!$BD66,'Country weights'!$A$6:$A$133,0),MATCH(Goods!CB$1,'Country weights'!$B$3:$FB$3,0)),"")</f>
        <v/>
      </c>
      <c r="CC66" s="44" t="str">
        <f>IF(AND(ISNUMBER(AA65),ISNUMBER(AA66)),INDEX('Country weights'!$B$6:$FB$133,MATCH(Goods!$BD66,'Country weights'!$A$6:$A$133,0),MATCH(Goods!CC$1,'Country weights'!$B$3:$FB$3,0)),"")</f>
        <v/>
      </c>
      <c r="CD66" s="46">
        <f t="shared" si="11"/>
        <v>0.66640416188599749</v>
      </c>
      <c r="CF66" s="39">
        <f t="shared" si="3"/>
        <v>39813</v>
      </c>
      <c r="CG66" s="45">
        <f t="shared" si="32"/>
        <v>0.28126953595315418</v>
      </c>
      <c r="CH66" s="45">
        <f t="shared" si="32"/>
        <v>9.4113272651183327E-2</v>
      </c>
      <c r="CI66" s="45">
        <f t="shared" si="32"/>
        <v>9.5276788437367838E-2</v>
      </c>
      <c r="CJ66" s="45">
        <f t="shared" si="32"/>
        <v>5.5319494837875773E-2</v>
      </c>
      <c r="CK66" s="45">
        <f t="shared" si="32"/>
        <v>4.8074729273603466E-3</v>
      </c>
      <c r="CL66" s="45">
        <f t="shared" si="32"/>
        <v>2.7464363144237423E-2</v>
      </c>
      <c r="CM66" s="45">
        <f t="shared" si="32"/>
        <v>2.2262703088161011E-2</v>
      </c>
      <c r="CN66" s="45">
        <f t="shared" si="32"/>
        <v>7.684353591572355E-3</v>
      </c>
      <c r="CO66" s="45">
        <f t="shared" si="32"/>
        <v>3.7460821199312794E-2</v>
      </c>
      <c r="CP66" s="45">
        <f t="shared" si="32"/>
        <v>4.4749651685508512E-3</v>
      </c>
      <c r="CQ66" s="45">
        <f t="shared" si="32"/>
        <v>1.5735890036609412E-2</v>
      </c>
      <c r="CR66" s="45">
        <f t="shared" si="32"/>
        <v>1.3713886335416947E-2</v>
      </c>
      <c r="CS66" s="45">
        <f t="shared" si="32"/>
        <v>9.2115490278448092E-3</v>
      </c>
      <c r="CT66" s="45">
        <f t="shared" si="32"/>
        <v>2.4393509424118037E-2</v>
      </c>
      <c r="CU66" s="45">
        <f t="shared" si="32"/>
        <v>1.9539333039654182E-2</v>
      </c>
      <c r="CV66" s="45">
        <f t="shared" si="29"/>
        <v>1.4500736326887134E-2</v>
      </c>
      <c r="CW66" s="45">
        <f t="shared" si="20"/>
        <v>3.3265954778825664E-2</v>
      </c>
      <c r="CX66" s="45">
        <f t="shared" si="20"/>
        <v>2.5455019926751143E-2</v>
      </c>
      <c r="CY66" s="45">
        <f t="shared" si="20"/>
        <v>4.4078524126582967E-2</v>
      </c>
      <c r="CZ66" s="45">
        <f t="shared" si="20"/>
        <v>5.6612523324158913E-2</v>
      </c>
      <c r="DA66" s="45">
        <f t="shared" si="20"/>
        <v>4.4040227098507599E-2</v>
      </c>
      <c r="DB66" s="45">
        <f t="shared" si="20"/>
        <v>3.0032436171701885E-2</v>
      </c>
      <c r="DC66" s="45">
        <f t="shared" si="20"/>
        <v>3.9286639384165538E-2</v>
      </c>
      <c r="DD66" s="45" t="str">
        <f t="shared" si="20"/>
        <v/>
      </c>
      <c r="DE66" s="45" t="str">
        <f t="shared" si="25"/>
        <v/>
      </c>
      <c r="DF66" s="46">
        <f t="shared" si="13"/>
        <v>1</v>
      </c>
      <c r="DG66" s="47">
        <f>SUMPRODUCT(AD66:BB66,CG66:DE66,'Sector weights'!B53:Z53)</f>
        <v>-0.53910407638643942</v>
      </c>
      <c r="DI66" s="45">
        <f>IF(AND(ISNUMBER(C65),ISNUMBER(C66)),CG66*'Sector weights'!AB53,"")</f>
        <v>5.5937439706220782E-2</v>
      </c>
      <c r="DJ66" s="45">
        <f>IF(AND(ISNUMBER(D65),ISNUMBER(D66)),CH66*'Sector weights'!AC53,"")</f>
        <v>2.3487229986225561E-2</v>
      </c>
      <c r="DK66" s="45">
        <f>IF(AND(ISNUMBER(E65),ISNUMBER(E66)),CI66*'Sector weights'!AD53,"")</f>
        <v>1.8283585763219156E-2</v>
      </c>
      <c r="DL66" s="45">
        <f>IF(AND(ISNUMBER(F65),ISNUMBER(F66)),CJ66*'Sector weights'!AE53,"")</f>
        <v>1.0133392112413084E-2</v>
      </c>
      <c r="DM66" s="45">
        <f>IF(AND(ISNUMBER(G65),ISNUMBER(G66)),CK66*'Sector weights'!AF53,"")</f>
        <v>1.1988242777995579E-3</v>
      </c>
      <c r="DN66" s="45">
        <f>IF(AND(ISNUMBER(H65),ISNUMBER(H66)),CL66*'Sector weights'!AG53,"")</f>
        <v>7.2765538305726261E-3</v>
      </c>
      <c r="DO66" s="45">
        <f>IF(AND(ISNUMBER(I65),ISNUMBER(I66)),CM66*'Sector weights'!AH53,"")</f>
        <v>4.7608481788345806E-3</v>
      </c>
      <c r="DP66" s="45">
        <f>IF(AND(ISNUMBER(J65),ISNUMBER(J66)),CN66*'Sector weights'!AI53,"")</f>
        <v>1.1255713051131816E-3</v>
      </c>
      <c r="DQ66" s="45">
        <f>IF(AND(ISNUMBER(K65),ISNUMBER(K66)),CO66*'Sector weights'!AJ53,"")</f>
        <v>3.0295520334882352E-3</v>
      </c>
      <c r="DR66" s="45">
        <f>IF(AND(ISNUMBER(L65),ISNUMBER(L66)),CP66*'Sector weights'!AK53,"")</f>
        <v>8.8347347961759224E-4</v>
      </c>
      <c r="DS66" s="45">
        <f>IF(AND(ISNUMBER(M65),ISNUMBER(M66)),CQ66*'Sector weights'!AL53,"")</f>
        <v>2.2813838065764824E-3</v>
      </c>
      <c r="DT66" s="45">
        <f>IF(AND(ISNUMBER(N65),ISNUMBER(N66)),CR66*'Sector weights'!AM53,"")</f>
        <v>1.961667577718432E-3</v>
      </c>
      <c r="DU66" s="45">
        <f>IF(AND(ISNUMBER(O65),ISNUMBER(O66)),CS66*'Sector weights'!AN53,"")</f>
        <v>1.2669327036894903E-3</v>
      </c>
      <c r="DV66" s="45">
        <f>IF(AND(ISNUMBER(P65),ISNUMBER(P66)),CT66*'Sector weights'!AO53,"")</f>
        <v>7.6419137797051149E-3</v>
      </c>
      <c r="DW66" s="45">
        <f>IF(AND(ISNUMBER(Q65),ISNUMBER(Q66)),CU66*'Sector weights'!AP53,"")</f>
        <v>7.4965173206027504E-3</v>
      </c>
      <c r="DX66" s="45">
        <f>IF(AND(ISNUMBER(R65),ISNUMBER(R66)),CV66*'Sector weights'!AQ53,"")</f>
        <v>4.2350510758316978E-3</v>
      </c>
      <c r="DY66" s="45">
        <f>IF(AND(ISNUMBER(S65),ISNUMBER(S66)),CW66*'Sector weights'!AR53,"")</f>
        <v>8.5220054123559281E-3</v>
      </c>
      <c r="DZ66" s="45">
        <f>IF(AND(ISNUMBER(T65),ISNUMBER(T66)),CX66*'Sector weights'!AS53,"")</f>
        <v>2.9496444618081802E-3</v>
      </c>
      <c r="EA66" s="45">
        <f>IF(AND(ISNUMBER(U65),ISNUMBER(U66)),CY66*'Sector weights'!AT53,"")</f>
        <v>6.826928528660731E-3</v>
      </c>
      <c r="EB66" s="45">
        <f>IF(AND(ISNUMBER(V65),ISNUMBER(V66)),CZ66*'Sector weights'!AU53,"")</f>
        <v>1.1528177104488101E-2</v>
      </c>
      <c r="EC66" s="45">
        <f>IF(AND(ISNUMBER(W65),ISNUMBER(W66)),DA66*'Sector weights'!AV53,"")</f>
        <v>1.2079141225222873E-2</v>
      </c>
      <c r="ED66" s="45">
        <f>IF(AND(ISNUMBER(X65),ISNUMBER(X66)),DB66*'Sector weights'!AW53,"")</f>
        <v>4.0096479386839499E-3</v>
      </c>
      <c r="EE66" s="45">
        <f>IF(AND(ISNUMBER(Y65),ISNUMBER(Y66)),DC66*'Sector weights'!AX53,"")</f>
        <v>6.1184483355807093E-3</v>
      </c>
      <c r="EF66" s="45" t="str">
        <f>IF(AND(ISNUMBER(Z65),ISNUMBER(Z66)),DD66*'Sector weights'!AY53,"")</f>
        <v/>
      </c>
      <c r="EG66" s="45" t="str">
        <f>IF(AND(ISNUMBER(AA65),ISNUMBER(AA66)),DE66*'Sector weights'!AZ53,"")</f>
        <v/>
      </c>
      <c r="EH66" s="46">
        <f t="shared" si="14"/>
        <v>0.20303392994442879</v>
      </c>
      <c r="EI66" s="47">
        <f t="shared" si="15"/>
        <v>-9.6906763311500041E-2</v>
      </c>
      <c r="EK66" s="39">
        <f t="shared" si="6"/>
        <v>39813</v>
      </c>
      <c r="EL66" s="45">
        <f t="shared" si="33"/>
        <v>0.27550784108612331</v>
      </c>
      <c r="EM66" s="45">
        <f t="shared" si="33"/>
        <v>0.11568130505405728</v>
      </c>
      <c r="EN66" s="45">
        <f t="shared" si="33"/>
        <v>9.0051873439200278E-2</v>
      </c>
      <c r="EO66" s="45">
        <f t="shared" si="33"/>
        <v>4.9909845685332667E-2</v>
      </c>
      <c r="EP66" s="45">
        <f t="shared" si="33"/>
        <v>5.9045514123067062E-3</v>
      </c>
      <c r="EQ66" s="45">
        <f t="shared" si="33"/>
        <v>3.5839102521259616E-2</v>
      </c>
      <c r="ER66" s="45">
        <f t="shared" si="33"/>
        <v>2.3448534834239993E-2</v>
      </c>
      <c r="ES66" s="45">
        <f t="shared" si="33"/>
        <v>5.5437596337777383E-3</v>
      </c>
      <c r="ET66" s="45">
        <f t="shared" si="33"/>
        <v>1.4921407640178349E-2</v>
      </c>
      <c r="EU66" s="45">
        <f t="shared" si="33"/>
        <v>4.3513588091379724E-3</v>
      </c>
      <c r="EV66" s="45">
        <f t="shared" si="33"/>
        <v>1.1236465782841844E-2</v>
      </c>
      <c r="EW66" s="45">
        <f t="shared" si="33"/>
        <v>9.6617721887930184E-3</v>
      </c>
      <c r="EX66" s="45">
        <f t="shared" si="33"/>
        <v>6.2400048308982395E-3</v>
      </c>
      <c r="EY66" s="45">
        <f t="shared" si="33"/>
        <v>3.7638604452944084E-2</v>
      </c>
      <c r="EZ66" s="45">
        <f t="shared" si="33"/>
        <v>3.6922485432137268E-2</v>
      </c>
      <c r="FA66" s="45">
        <f t="shared" si="30"/>
        <v>2.0858834171169561E-2</v>
      </c>
      <c r="FB66" s="45">
        <f t="shared" si="21"/>
        <v>4.1973306701438701E-2</v>
      </c>
      <c r="FC66" s="45">
        <f t="shared" si="21"/>
        <v>1.4527840064049934E-2</v>
      </c>
      <c r="FD66" s="45">
        <f t="shared" si="21"/>
        <v>3.3624569698913323E-2</v>
      </c>
      <c r="FE66" s="45">
        <f t="shared" si="21"/>
        <v>5.6779559493545781E-2</v>
      </c>
      <c r="FF66" s="45">
        <f t="shared" si="21"/>
        <v>5.9493214895308302E-2</v>
      </c>
      <c r="FG66" s="45">
        <f t="shared" si="21"/>
        <v>1.9748659447124953E-2</v>
      </c>
      <c r="FH66" s="45">
        <f t="shared" si="21"/>
        <v>3.0135102725221116E-2</v>
      </c>
      <c r="FI66" s="45" t="str">
        <f t="shared" si="21"/>
        <v/>
      </c>
      <c r="FJ66" s="45" t="str">
        <f t="shared" si="27"/>
        <v/>
      </c>
      <c r="FK66" s="46">
        <f t="shared" si="17"/>
        <v>1.0000000000000002</v>
      </c>
      <c r="FL66" s="47">
        <f t="shared" si="18"/>
        <v>-0.47729344222428172</v>
      </c>
    </row>
    <row r="67" spans="1:168" x14ac:dyDescent="0.2">
      <c r="A67" t="s">
        <v>751</v>
      </c>
      <c r="B67" s="11">
        <v>39903</v>
      </c>
      <c r="C67" s="2">
        <v>464</v>
      </c>
      <c r="D67" s="3">
        <v>38778</v>
      </c>
      <c r="E67" s="9">
        <v>15171</v>
      </c>
      <c r="F67" s="3">
        <v>102136</v>
      </c>
      <c r="G67" s="3">
        <v>3195</v>
      </c>
      <c r="H67" s="2">
        <v>22491</v>
      </c>
      <c r="I67" s="2">
        <v>243168</v>
      </c>
      <c r="J67" s="2">
        <v>1561898.8</v>
      </c>
      <c r="K67" s="2">
        <v>137029.9</v>
      </c>
      <c r="L67" s="9">
        <v>2300.1252999999997</v>
      </c>
      <c r="M67" s="3">
        <v>89269</v>
      </c>
      <c r="N67" s="9">
        <v>999.61800000000005</v>
      </c>
      <c r="O67" s="2">
        <v>8800.9</v>
      </c>
      <c r="P67" s="2">
        <v>11302.9</v>
      </c>
      <c r="Q67" s="3">
        <v>85954</v>
      </c>
      <c r="R67" s="3">
        <v>78966</v>
      </c>
      <c r="S67" s="2">
        <v>19563</v>
      </c>
      <c r="T67" s="2">
        <v>21422.1</v>
      </c>
      <c r="U67" s="3">
        <v>140164</v>
      </c>
      <c r="V67" s="2">
        <v>18817.400000000001</v>
      </c>
      <c r="W67" s="2">
        <v>29867.9</v>
      </c>
      <c r="X67" s="3">
        <v>230159.70202503836</v>
      </c>
      <c r="Y67" s="2">
        <v>47179.199999999997</v>
      </c>
      <c r="Z67" s="3" t="e">
        <v>#N/A</v>
      </c>
      <c r="AA67" s="3" t="e">
        <v>#N/A</v>
      </c>
      <c r="AC67" s="43">
        <f t="shared" si="9"/>
        <v>39903</v>
      </c>
      <c r="AD67" s="45">
        <f t="shared" si="31"/>
        <v>-2.5210084033613467</v>
      </c>
      <c r="AE67" s="45">
        <f t="shared" si="31"/>
        <v>-2.1153069466882113</v>
      </c>
      <c r="AF67" s="45">
        <f t="shared" si="31"/>
        <v>-9.2920221702710197</v>
      </c>
      <c r="AG67" s="45">
        <f t="shared" si="31"/>
        <v>6.0740247271584558E-2</v>
      </c>
      <c r="AH67" s="45">
        <f t="shared" si="31"/>
        <v>-6.0570420464569281</v>
      </c>
      <c r="AI67" s="45">
        <f t="shared" si="31"/>
        <v>-1.635687732342006</v>
      </c>
      <c r="AJ67" s="45">
        <f t="shared" si="31"/>
        <v>-22.849316181122369</v>
      </c>
      <c r="AK67" s="45">
        <f t="shared" si="31"/>
        <v>-2.0822290487687689</v>
      </c>
      <c r="AL67" s="45">
        <f t="shared" si="31"/>
        <v>-2.4636436044703225</v>
      </c>
      <c r="AM67" s="45">
        <f t="shared" si="31"/>
        <v>-11.728630368156367</v>
      </c>
      <c r="AN67" s="45">
        <f t="shared" si="31"/>
        <v>-1.1505071532976086</v>
      </c>
      <c r="AO67" s="45">
        <f t="shared" si="31"/>
        <v>-0.72892811815388203</v>
      </c>
      <c r="AP67" s="45">
        <f t="shared" si="31"/>
        <v>26.651700269107348</v>
      </c>
      <c r="AQ67" s="45">
        <f t="shared" si="31"/>
        <v>-4.6563024572117806</v>
      </c>
      <c r="AR67" s="45">
        <f t="shared" si="31"/>
        <v>-6.0232006385095627</v>
      </c>
      <c r="AS67" s="45">
        <f t="shared" si="28"/>
        <v>-11.952813148094465</v>
      </c>
      <c r="AT67" s="45">
        <f t="shared" si="19"/>
        <v>1.5368325989131515</v>
      </c>
      <c r="AU67" s="45">
        <f t="shared" si="19"/>
        <v>6.6720777604047266</v>
      </c>
      <c r="AV67" s="45">
        <f t="shared" si="19"/>
        <v>-16.073481509867793</v>
      </c>
      <c r="AW67" s="45">
        <f t="shared" si="19"/>
        <v>-8.5228432811876971</v>
      </c>
      <c r="AX67" s="45">
        <f t="shared" si="19"/>
        <v>-8.9823406621870721</v>
      </c>
      <c r="AY67" s="45">
        <f t="shared" si="19"/>
        <v>-10.550267713094996</v>
      </c>
      <c r="AZ67" s="45">
        <f t="shared" si="19"/>
        <v>-12.596635339495021</v>
      </c>
      <c r="BA67" s="45" t="str">
        <f t="shared" si="19"/>
        <v/>
      </c>
      <c r="BB67" s="45" t="str">
        <f t="shared" si="23"/>
        <v/>
      </c>
      <c r="BC67" s="32"/>
      <c r="BD67" s="39">
        <f t="shared" si="2"/>
        <v>39903</v>
      </c>
      <c r="BE67" s="44">
        <f>IF(AND(ISNUMBER(C66),ISNUMBER(C67)),INDEX('Country weights'!$B$6:$FB$133,MATCH(Goods!$BD67,'Country weights'!$A$6:$A$133,0),MATCH(Goods!BE$1,'Country weights'!$B$3:$FB$3,0)),"")</f>
        <v>0.18079845340201425</v>
      </c>
      <c r="BF67" s="44">
        <f>IF(AND(ISNUMBER(D66),ISNUMBER(D67)),INDEX('Country weights'!$B$6:$FB$133,MATCH(Goods!$BD67,'Country weights'!$A$6:$A$133,0),MATCH(Goods!BF$1,'Country weights'!$B$3:$FB$3,0)),"")</f>
        <v>6.1269077415910651E-2</v>
      </c>
      <c r="BG67" s="44">
        <f>IF(AND(ISNUMBER(E66),ISNUMBER(E67)),INDEX('Country weights'!$B$6:$FB$133,MATCH(Goods!$BD67,'Country weights'!$A$6:$A$133,0),MATCH(Goods!BG$1,'Country weights'!$B$3:$FB$3,0)),"")</f>
        <v>5.8326061938363198E-2</v>
      </c>
      <c r="BH67" s="44">
        <f>IF(AND(ISNUMBER(F66),ISNUMBER(F67)),INDEX('Country weights'!$B$6:$FB$133,MATCH(Goods!$BD67,'Country weights'!$A$6:$A$133,0),MATCH(Goods!BH$1,'Country weights'!$B$3:$FB$3,0)),"")</f>
        <v>3.7242729662079664E-2</v>
      </c>
      <c r="BI67" s="44">
        <f>IF(AND(ISNUMBER(G66),ISNUMBER(G67)),INDEX('Country weights'!$B$6:$FB$133,MATCH(Goods!$BD67,'Country weights'!$A$6:$A$133,0),MATCH(Goods!BI$1,'Country weights'!$B$3:$FB$3,0)),"")</f>
        <v>2.9789943453904402E-3</v>
      </c>
      <c r="BJ67" s="44">
        <f>IF(AND(ISNUMBER(H66),ISNUMBER(H67)),INDEX('Country weights'!$B$6:$FB$133,MATCH(Goods!$BD67,'Country weights'!$A$6:$A$133,0),MATCH(Goods!BJ$1,'Country weights'!$B$3:$FB$3,0)),"")</f>
        <v>1.8812425212113522E-2</v>
      </c>
      <c r="BK67" s="44">
        <f>IF(AND(ISNUMBER(I66),ISNUMBER(I67)),INDEX('Country weights'!$B$6:$FB$133,MATCH(Goods!$BD67,'Country weights'!$A$6:$A$133,0),MATCH(Goods!BK$1,'Country weights'!$B$3:$FB$3,0)),"")</f>
        <v>1.3997432608706315E-2</v>
      </c>
      <c r="BL67" s="44">
        <f>IF(AND(ISNUMBER(J66),ISNUMBER(J67)),INDEX('Country weights'!$B$6:$FB$133,MATCH(Goods!$BD67,'Country weights'!$A$6:$A$133,0),MATCH(Goods!BL$1,'Country weights'!$B$3:$FB$3,0)),"")</f>
        <v>4.5490215153836579E-3</v>
      </c>
      <c r="BM67" s="44">
        <f>IF(AND(ISNUMBER(K66),ISNUMBER(K67)),INDEX('Country weights'!$B$6:$FB$133,MATCH(Goods!$BD67,'Country weights'!$A$6:$A$133,0),MATCH(Goods!BM$1,'Country weights'!$B$3:$FB$3,0)),"")</f>
        <v>2.3990142672754886E-2</v>
      </c>
      <c r="BN67" s="44">
        <f>IF(AND(ISNUMBER(L66),ISNUMBER(L67)),INDEX('Country weights'!$B$6:$FB$133,MATCH(Goods!$BD67,'Country weights'!$A$6:$A$133,0),MATCH(Goods!BN$1,'Country weights'!$B$3:$FB$3,0)),"")</f>
        <v>2.4535513280378833E-3</v>
      </c>
      <c r="BO67" s="44">
        <f>IF(AND(ISNUMBER(M66),ISNUMBER(M67)),INDEX('Country weights'!$B$6:$FB$133,MATCH(Goods!$BD67,'Country weights'!$A$6:$A$133,0),MATCH(Goods!BO$1,'Country weights'!$B$3:$FB$3,0)),"")</f>
        <v>1.0211609275209997E-2</v>
      </c>
      <c r="BP67" s="44">
        <f>IF(AND(ISNUMBER(N66),ISNUMBER(N67)),INDEX('Country weights'!$B$6:$FB$133,MATCH(Goods!$BD67,'Country weights'!$A$6:$A$133,0),MATCH(Goods!BP$1,'Country weights'!$B$3:$FB$3,0)),"")</f>
        <v>8.3468846305689206E-3</v>
      </c>
      <c r="BQ67" s="44">
        <f>IF(AND(ISNUMBER(O66),ISNUMBER(O67)),INDEX('Country weights'!$B$6:$FB$133,MATCH(Goods!$BD67,'Country weights'!$A$6:$A$133,0),MATCH(Goods!BQ$1,'Country weights'!$B$3:$FB$3,0)),"")</f>
        <v>5.1122523153183047E-3</v>
      </c>
      <c r="BR67" s="44">
        <f>IF(AND(ISNUMBER(P66),ISNUMBER(P67)),INDEX('Country weights'!$B$6:$FB$133,MATCH(Goods!$BD67,'Country weights'!$A$6:$A$133,0),MATCH(Goods!BR$1,'Country weights'!$B$3:$FB$3,0)),"")</f>
        <v>1.4952315483777302E-2</v>
      </c>
      <c r="BS67" s="44">
        <f>IF(AND(ISNUMBER(Q66),ISNUMBER(Q67)),INDEX('Country weights'!$B$6:$FB$133,MATCH(Goods!$BD67,'Country weights'!$A$6:$A$133,0),MATCH(Goods!BS$1,'Country weights'!$B$3:$FB$3,0)),"")</f>
        <v>1.2365980914626078E-2</v>
      </c>
      <c r="BT67" s="44">
        <f>IF(AND(ISNUMBER(R66),ISNUMBER(R67)),INDEX('Country weights'!$B$6:$FB$133,MATCH(Goods!$BD67,'Country weights'!$A$6:$A$133,0),MATCH(Goods!BT$1,'Country weights'!$B$3:$FB$3,0)),"")</f>
        <v>9.6895822454757564E-3</v>
      </c>
      <c r="BU67" s="44">
        <f>IF(AND(ISNUMBER(S66),ISNUMBER(S67)),INDEX('Country weights'!$B$6:$FB$133,MATCH(Goods!$BD67,'Country weights'!$A$6:$A$133,0),MATCH(Goods!BU$1,'Country weights'!$B$3:$FB$3,0)),"")</f>
        <v>2.5928992612455591E-2</v>
      </c>
      <c r="BV67" s="44">
        <f>IF(AND(ISNUMBER(T66),ISNUMBER(T67)),INDEX('Country weights'!$B$6:$FB$133,MATCH(Goods!$BD67,'Country weights'!$A$6:$A$133,0),MATCH(Goods!BV$1,'Country weights'!$B$3:$FB$3,0)),"")</f>
        <v>1.525473121681083E-2</v>
      </c>
      <c r="BW67" s="44">
        <f>IF(AND(ISNUMBER(U66),ISNUMBER(U67)),INDEX('Country weights'!$B$6:$FB$133,MATCH(Goods!$BD67,'Country weights'!$A$6:$A$133,0),MATCH(Goods!BW$1,'Country weights'!$B$3:$FB$3,0)),"")</f>
        <v>3.289949284340344E-2</v>
      </c>
      <c r="BX67" s="44">
        <f>IF(AND(ISNUMBER(V66),ISNUMBER(V67)),INDEX('Country weights'!$B$6:$FB$133,MATCH(Goods!$BD67,'Country weights'!$A$6:$A$133,0),MATCH(Goods!BX$1,'Country weights'!$B$3:$FB$3,0)),"")</f>
        <v>3.5921675583152173E-2</v>
      </c>
      <c r="BY67" s="44">
        <f>IF(AND(ISNUMBER(W66),ISNUMBER(W67)),INDEX('Country weights'!$B$6:$FB$133,MATCH(Goods!$BD67,'Country weights'!$A$6:$A$133,0),MATCH(Goods!BY$1,'Country weights'!$B$3:$FB$3,0)),"")</f>
        <v>2.9342681964940043E-2</v>
      </c>
      <c r="BZ67" s="44">
        <f>IF(AND(ISNUMBER(X66),ISNUMBER(X67)),INDEX('Country weights'!$B$6:$FB$133,MATCH(Goods!$BD67,'Country weights'!$A$6:$A$133,0),MATCH(Goods!BZ$1,'Country weights'!$B$3:$FB$3,0)),"")</f>
        <v>1.8535284587188793E-2</v>
      </c>
      <c r="CA67" s="44">
        <f>IF(AND(ISNUMBER(Y66),ISNUMBER(Y67)),INDEX('Country weights'!$B$6:$FB$133,MATCH(Goods!$BD67,'Country weights'!$A$6:$A$133,0),MATCH(Goods!CA$1,'Country weights'!$B$3:$FB$3,0)),"")</f>
        <v>3.2572982432514046E-2</v>
      </c>
      <c r="CB67" s="44" t="str">
        <f>IF(AND(ISNUMBER(Z66),ISNUMBER(Z67)),INDEX('Country weights'!$B$6:$FB$133,MATCH(Goods!$BD67,'Country weights'!$A$6:$A$133,0),MATCH(Goods!CB$1,'Country weights'!$B$3:$FB$3,0)),"")</f>
        <v/>
      </c>
      <c r="CC67" s="44" t="str">
        <f>IF(AND(ISNUMBER(AA66),ISNUMBER(AA67)),INDEX('Country weights'!$B$6:$FB$133,MATCH(Goods!$BD67,'Country weights'!$A$6:$A$133,0),MATCH(Goods!CC$1,'Country weights'!$B$3:$FB$3,0)),"")</f>
        <v/>
      </c>
      <c r="CD67" s="46">
        <f t="shared" si="11"/>
        <v>0.65555235620619579</v>
      </c>
      <c r="CF67" s="39">
        <f t="shared" si="3"/>
        <v>39903</v>
      </c>
      <c r="CG67" s="45">
        <f t="shared" si="32"/>
        <v>0.27579559693497063</v>
      </c>
      <c r="CH67" s="45">
        <f t="shared" si="32"/>
        <v>9.3461760660103907E-2</v>
      </c>
      <c r="CI67" s="45">
        <f t="shared" si="32"/>
        <v>8.897239310664222E-2</v>
      </c>
      <c r="CJ67" s="45">
        <f t="shared" si="32"/>
        <v>5.6811220811729381E-2</v>
      </c>
      <c r="CK67" s="45">
        <f t="shared" si="32"/>
        <v>4.5442508400556107E-3</v>
      </c>
      <c r="CL67" s="45">
        <f t="shared" si="32"/>
        <v>2.8697059867169951E-2</v>
      </c>
      <c r="CM67" s="45">
        <f t="shared" si="32"/>
        <v>2.1352120049895142E-2</v>
      </c>
      <c r="CN67" s="45">
        <f t="shared" si="32"/>
        <v>6.9392192283614035E-3</v>
      </c>
      <c r="CO67" s="45">
        <f t="shared" si="32"/>
        <v>3.6595311489062955E-2</v>
      </c>
      <c r="CP67" s="45">
        <f t="shared" si="32"/>
        <v>3.7427236815027929E-3</v>
      </c>
      <c r="CQ67" s="45">
        <f t="shared" si="32"/>
        <v>1.5577107119721897E-2</v>
      </c>
      <c r="CR67" s="45">
        <f t="shared" si="32"/>
        <v>1.2732598016844763E-2</v>
      </c>
      <c r="CS67" s="45">
        <f t="shared" si="32"/>
        <v>7.7983890484413267E-3</v>
      </c>
      <c r="CT67" s="45">
        <f t="shared" si="32"/>
        <v>2.2808728154543066E-2</v>
      </c>
      <c r="CU67" s="45">
        <f t="shared" si="32"/>
        <v>1.8863452777731323E-2</v>
      </c>
      <c r="CV67" s="45">
        <f t="shared" si="29"/>
        <v>1.4780790815170253E-2</v>
      </c>
      <c r="CW67" s="45">
        <f t="shared" si="20"/>
        <v>3.9552893627766858E-2</v>
      </c>
      <c r="CX67" s="45">
        <f t="shared" si="20"/>
        <v>2.3270042541060819E-2</v>
      </c>
      <c r="CY67" s="45">
        <f t="shared" si="20"/>
        <v>5.0185911974748997E-2</v>
      </c>
      <c r="CZ67" s="45">
        <f t="shared" si="20"/>
        <v>5.4796043737890952E-2</v>
      </c>
      <c r="DA67" s="45">
        <f t="shared" si="20"/>
        <v>4.4760241782596341E-2</v>
      </c>
      <c r="DB67" s="45">
        <f t="shared" si="20"/>
        <v>2.827430091847424E-2</v>
      </c>
      <c r="DC67" s="45">
        <f t="shared" si="20"/>
        <v>4.9687842815515137E-2</v>
      </c>
      <c r="DD67" s="45" t="str">
        <f t="shared" si="20"/>
        <v/>
      </c>
      <c r="DE67" s="45" t="str">
        <f t="shared" si="25"/>
        <v/>
      </c>
      <c r="DF67" s="46">
        <f t="shared" si="13"/>
        <v>0.99999999999999978</v>
      </c>
      <c r="DG67" s="47">
        <f>SUMPRODUCT(AD67:BB67,CG67:DE67,'Sector weights'!B54:Z54)</f>
        <v>-3.953854226198644</v>
      </c>
      <c r="DI67" s="45">
        <f>IF(AND(ISNUMBER(C66),ISNUMBER(C67)),CG67*'Sector weights'!AB54,"")</f>
        <v>5.8340904871143025E-2</v>
      </c>
      <c r="DJ67" s="45">
        <f>IF(AND(ISNUMBER(D66),ISNUMBER(D67)),CH67*'Sector weights'!AC54,"")</f>
        <v>2.4289573328373906E-2</v>
      </c>
      <c r="DK67" s="45">
        <f>IF(AND(ISNUMBER(E66),ISNUMBER(E67)),CI67*'Sector weights'!AD54,"")</f>
        <v>1.796919509575742E-2</v>
      </c>
      <c r="DL67" s="45">
        <f>IF(AND(ISNUMBER(F66),ISNUMBER(F67)),CJ67*'Sector weights'!AE54,"")</f>
        <v>1.0313018728879313E-2</v>
      </c>
      <c r="DM67" s="45">
        <f>IF(AND(ISNUMBER(G66),ISNUMBER(G67)),CK67*'Sector weights'!AF54,"")</f>
        <v>1.1432902135692508E-3</v>
      </c>
      <c r="DN67" s="45">
        <f>IF(AND(ISNUMBER(H66),ISNUMBER(H67)),CL67*'Sector weights'!AG54,"")</f>
        <v>7.2007975358893027E-3</v>
      </c>
      <c r="DO67" s="45">
        <f>IF(AND(ISNUMBER(I66),ISNUMBER(I67)),CM67*'Sector weights'!AH54,"")</f>
        <v>4.7901562810714129E-3</v>
      </c>
      <c r="DP67" s="45">
        <f>IF(AND(ISNUMBER(J66),ISNUMBER(J67)),CN67*'Sector weights'!AI54,"")</f>
        <v>1.1410173661759318E-3</v>
      </c>
      <c r="DQ67" s="45">
        <f>IF(AND(ISNUMBER(K66),ISNUMBER(K67)),CO67*'Sector weights'!AJ54,"")</f>
        <v>3.2113440489699319E-3</v>
      </c>
      <c r="DR67" s="45">
        <f>IF(AND(ISNUMBER(L66),ISNUMBER(L67)),CP67*'Sector weights'!AK54,"")</f>
        <v>7.6571002598975035E-4</v>
      </c>
      <c r="DS67" s="45">
        <f>IF(AND(ISNUMBER(M66),ISNUMBER(M67)),CQ67*'Sector weights'!AL54,"")</f>
        <v>2.397462322424028E-3</v>
      </c>
      <c r="DT67" s="45">
        <f>IF(AND(ISNUMBER(N66),ISNUMBER(N67)),CR67*'Sector weights'!AM54,"")</f>
        <v>1.9618679277325374E-3</v>
      </c>
      <c r="DU67" s="45">
        <f>IF(AND(ISNUMBER(O66),ISNUMBER(O67)),CS67*'Sector weights'!AN54,"")</f>
        <v>9.9009770589733137E-4</v>
      </c>
      <c r="DV67" s="45">
        <f>IF(AND(ISNUMBER(P66),ISNUMBER(P67)),CT67*'Sector weights'!AO54,"")</f>
        <v>7.6126058266550835E-3</v>
      </c>
      <c r="DW67" s="45">
        <f>IF(AND(ISNUMBER(Q66),ISNUMBER(Q67)),CU67*'Sector weights'!AP54,"")</f>
        <v>7.5219426315980293E-3</v>
      </c>
      <c r="DX67" s="45">
        <f>IF(AND(ISNUMBER(R66),ISNUMBER(R67)),CV67*'Sector weights'!AQ54,"")</f>
        <v>4.4957946315178701E-3</v>
      </c>
      <c r="DY67" s="45">
        <f>IF(AND(ISNUMBER(S66),ISNUMBER(S67)),CW67*'Sector weights'!AR54,"")</f>
        <v>1.0311144691229488E-2</v>
      </c>
      <c r="DZ67" s="45">
        <f>IF(AND(ISNUMBER(T66),ISNUMBER(T67)),CX67*'Sector weights'!AS54,"")</f>
        <v>2.7597284426095505E-3</v>
      </c>
      <c r="EA67" s="45">
        <f>IF(AND(ISNUMBER(U66),ISNUMBER(U67)),CY67*'Sector weights'!AT54,"")</f>
        <v>7.9439214266625851E-3</v>
      </c>
      <c r="EB67" s="45">
        <f>IF(AND(ISNUMBER(V66),ISNUMBER(V67)),CZ67*'Sector weights'!AU54,"")</f>
        <v>1.1844696332481745E-2</v>
      </c>
      <c r="EC67" s="45">
        <f>IF(AND(ISNUMBER(W66),ISNUMBER(W67)),DA67*'Sector weights'!AV54,"")</f>
        <v>1.2423231465263699E-2</v>
      </c>
      <c r="ED67" s="45">
        <f>IF(AND(ISNUMBER(X66),ISNUMBER(X67)),DB67*'Sector weights'!AW54,"")</f>
        <v>4.403686760005964E-3</v>
      </c>
      <c r="EE67" s="45">
        <f>IF(AND(ISNUMBER(Y66),ISNUMBER(Y67)),DC67*'Sector weights'!AX54,"")</f>
        <v>7.6261029661409694E-3</v>
      </c>
      <c r="EF67" s="45" t="str">
        <f>IF(AND(ISNUMBER(Z66),ISNUMBER(Z67)),DD67*'Sector weights'!AY54,"")</f>
        <v/>
      </c>
      <c r="EG67" s="45" t="str">
        <f>IF(AND(ISNUMBER(AA66),ISNUMBER(AA67)),DE67*'Sector weights'!AZ54,"")</f>
        <v/>
      </c>
      <c r="EH67" s="46">
        <f t="shared" si="14"/>
        <v>0.21145729062603813</v>
      </c>
      <c r="EI67" s="47">
        <f t="shared" si="15"/>
        <v>-1.0730058408361913</v>
      </c>
      <c r="EK67" s="39">
        <f t="shared" si="6"/>
        <v>39903</v>
      </c>
      <c r="EL67" s="45">
        <f t="shared" si="33"/>
        <v>0.2758992357199867</v>
      </c>
      <c r="EM67" s="45">
        <f t="shared" si="33"/>
        <v>0.1148675141749072</v>
      </c>
      <c r="EN67" s="45">
        <f t="shared" si="33"/>
        <v>8.4977893372973887E-2</v>
      </c>
      <c r="EO67" s="45">
        <f t="shared" si="33"/>
        <v>4.8771166500557642E-2</v>
      </c>
      <c r="EP67" s="45">
        <f t="shared" si="33"/>
        <v>5.4067192962911721E-3</v>
      </c>
      <c r="EQ67" s="45">
        <f t="shared" si="33"/>
        <v>3.4053200599377303E-2</v>
      </c>
      <c r="ER67" s="45">
        <f t="shared" si="33"/>
        <v>2.2653067514909177E-2</v>
      </c>
      <c r="ES67" s="45">
        <f t="shared" si="33"/>
        <v>5.3959708024152227E-3</v>
      </c>
      <c r="ET67" s="45">
        <f t="shared" si="33"/>
        <v>1.5186726546351096E-2</v>
      </c>
      <c r="EU67" s="45">
        <f t="shared" si="33"/>
        <v>3.6211096043215047E-3</v>
      </c>
      <c r="EV67" s="45">
        <f t="shared" si="33"/>
        <v>1.133780876188344E-2</v>
      </c>
      <c r="EW67" s="45">
        <f t="shared" si="33"/>
        <v>9.2778448164367033E-3</v>
      </c>
      <c r="EX67" s="45">
        <f t="shared" si="33"/>
        <v>4.6822585448156413E-3</v>
      </c>
      <c r="EY67" s="45">
        <f t="shared" si="33"/>
        <v>3.6000677981436753E-2</v>
      </c>
      <c r="EZ67" s="45">
        <f t="shared" si="33"/>
        <v>3.5571923811795039E-2</v>
      </c>
      <c r="FA67" s="45">
        <f t="shared" si="30"/>
        <v>2.1261005559125769E-2</v>
      </c>
      <c r="FB67" s="45">
        <f t="shared" si="21"/>
        <v>4.8762304012798172E-2</v>
      </c>
      <c r="FC67" s="45">
        <f t="shared" si="21"/>
        <v>1.3050996891330295E-2</v>
      </c>
      <c r="FD67" s="45">
        <f t="shared" si="21"/>
        <v>3.7567498397165208E-2</v>
      </c>
      <c r="FE67" s="45">
        <f t="shared" si="21"/>
        <v>5.6014603693324866E-2</v>
      </c>
      <c r="FF67" s="45">
        <f t="shared" si="21"/>
        <v>5.8750546876315382E-2</v>
      </c>
      <c r="FG67" s="45">
        <f t="shared" si="21"/>
        <v>2.082541938832403E-2</v>
      </c>
      <c r="FH67" s="45">
        <f t="shared" si="21"/>
        <v>3.6064507133157779E-2</v>
      </c>
      <c r="FI67" s="45" t="str">
        <f t="shared" si="21"/>
        <v/>
      </c>
      <c r="FJ67" s="45" t="str">
        <f t="shared" si="27"/>
        <v/>
      </c>
      <c r="FK67" s="46">
        <f t="shared" si="17"/>
        <v>1.0000000000000002</v>
      </c>
      <c r="FL67" s="47">
        <f t="shared" si="18"/>
        <v>-5.0743383576866146</v>
      </c>
    </row>
    <row r="68" spans="1:168" x14ac:dyDescent="0.2">
      <c r="A68" t="s">
        <v>752</v>
      </c>
      <c r="B68" s="11">
        <v>39994</v>
      </c>
      <c r="C68" s="2">
        <v>463.7</v>
      </c>
      <c r="D68" s="3">
        <v>38815</v>
      </c>
      <c r="E68" s="9">
        <v>14733.3</v>
      </c>
      <c r="F68" s="3">
        <v>103107</v>
      </c>
      <c r="G68" s="3">
        <v>3156</v>
      </c>
      <c r="H68" s="2">
        <v>23134</v>
      </c>
      <c r="I68" s="2">
        <v>256569.7</v>
      </c>
      <c r="J68" s="2">
        <v>1557101.6</v>
      </c>
      <c r="K68" s="2">
        <v>121660.2</v>
      </c>
      <c r="L68" s="9">
        <v>2578.6934999999999</v>
      </c>
      <c r="M68" s="3">
        <v>86514</v>
      </c>
      <c r="N68" s="9">
        <v>953.34900000000005</v>
      </c>
      <c r="O68" s="2">
        <v>8556.1</v>
      </c>
      <c r="P68" s="2">
        <v>11070.6</v>
      </c>
      <c r="Q68" s="3">
        <v>84058</v>
      </c>
      <c r="R68" s="3">
        <v>81626</v>
      </c>
      <c r="S68" s="2">
        <v>19623.5</v>
      </c>
      <c r="T68" s="2">
        <v>20516.7</v>
      </c>
      <c r="U68" s="3">
        <v>147773</v>
      </c>
      <c r="V68" s="2">
        <v>21259.1</v>
      </c>
      <c r="W68" s="2">
        <v>31708</v>
      </c>
      <c r="X68" s="3">
        <v>235651.31758064296</v>
      </c>
      <c r="Y68" s="2">
        <v>52490.400000000001</v>
      </c>
      <c r="Z68" s="3" t="e">
        <v>#N/A</v>
      </c>
      <c r="AA68" s="3" t="e">
        <v>#N/A</v>
      </c>
      <c r="AC68" s="43">
        <f t="shared" si="9"/>
        <v>39994</v>
      </c>
      <c r="AD68" s="45">
        <f t="shared" si="31"/>
        <v>-6.4655172413796702E-2</v>
      </c>
      <c r="AE68" s="45">
        <f t="shared" si="31"/>
        <v>9.5414925988968058E-2</v>
      </c>
      <c r="AF68" s="45">
        <f t="shared" si="31"/>
        <v>-2.8851097488629684</v>
      </c>
      <c r="AG68" s="45">
        <f t="shared" si="31"/>
        <v>0.9506931933892071</v>
      </c>
      <c r="AH68" s="45">
        <f t="shared" si="31"/>
        <v>-1.2206572769953072</v>
      </c>
      <c r="AI68" s="45">
        <f t="shared" si="31"/>
        <v>2.8589213463163121</v>
      </c>
      <c r="AJ68" s="45">
        <f t="shared" si="31"/>
        <v>5.5112926042900412</v>
      </c>
      <c r="AK68" s="45">
        <f t="shared" si="31"/>
        <v>-0.30713897724999883</v>
      </c>
      <c r="AL68" s="45">
        <f t="shared" si="31"/>
        <v>-11.21631118463926</v>
      </c>
      <c r="AM68" s="45">
        <f t="shared" si="31"/>
        <v>12.111001083288819</v>
      </c>
      <c r="AN68" s="45">
        <f t="shared" si="31"/>
        <v>-3.0861777324715178</v>
      </c>
      <c r="AO68" s="45">
        <f t="shared" si="31"/>
        <v>-4.6286681512337724</v>
      </c>
      <c r="AP68" s="45">
        <f t="shared" si="31"/>
        <v>-2.7815337067799817</v>
      </c>
      <c r="AQ68" s="45">
        <f t="shared" si="31"/>
        <v>-2.0552247653257028</v>
      </c>
      <c r="AR68" s="45">
        <f t="shared" si="31"/>
        <v>-2.2058310258975755</v>
      </c>
      <c r="AS68" s="45">
        <f t="shared" si="28"/>
        <v>3.3685383582807704</v>
      </c>
      <c r="AT68" s="45">
        <f t="shared" si="19"/>
        <v>0.3092572713796482</v>
      </c>
      <c r="AU68" s="45">
        <f t="shared" si="19"/>
        <v>-4.2264763958715479</v>
      </c>
      <c r="AV68" s="45">
        <f t="shared" si="19"/>
        <v>5.4286407351388455</v>
      </c>
      <c r="AW68" s="45">
        <f t="shared" si="19"/>
        <v>12.975756480704014</v>
      </c>
      <c r="AX68" s="45">
        <f t="shared" si="19"/>
        <v>6.1607946993260221</v>
      </c>
      <c r="AY68" s="45">
        <f t="shared" si="19"/>
        <v>2.3860022007706538</v>
      </c>
      <c r="AZ68" s="45">
        <f t="shared" si="19"/>
        <v>11.257503306541871</v>
      </c>
      <c r="BA68" s="45" t="str">
        <f t="shared" si="19"/>
        <v/>
      </c>
      <c r="BB68" s="45" t="str">
        <f t="shared" si="23"/>
        <v/>
      </c>
      <c r="BC68" s="32"/>
      <c r="BD68" s="39">
        <f t="shared" si="2"/>
        <v>39994</v>
      </c>
      <c r="BE68" s="44">
        <f>IF(AND(ISNUMBER(C67),ISNUMBER(C68)),INDEX('Country weights'!$B$6:$FB$133,MATCH(Goods!$BD68,'Country weights'!$A$6:$A$133,0),MATCH(Goods!BE$1,'Country weights'!$B$3:$FB$3,0)),"")</f>
        <v>0.18079845340201425</v>
      </c>
      <c r="BF68" s="44">
        <f>IF(AND(ISNUMBER(D67),ISNUMBER(D68)),INDEX('Country weights'!$B$6:$FB$133,MATCH(Goods!$BD68,'Country weights'!$A$6:$A$133,0),MATCH(Goods!BF$1,'Country weights'!$B$3:$FB$3,0)),"")</f>
        <v>6.1269077415910651E-2</v>
      </c>
      <c r="BG68" s="44">
        <f>IF(AND(ISNUMBER(E67),ISNUMBER(E68)),INDEX('Country weights'!$B$6:$FB$133,MATCH(Goods!$BD68,'Country weights'!$A$6:$A$133,0),MATCH(Goods!BG$1,'Country weights'!$B$3:$FB$3,0)),"")</f>
        <v>5.8326061938363198E-2</v>
      </c>
      <c r="BH68" s="44">
        <f>IF(AND(ISNUMBER(F67),ISNUMBER(F68)),INDEX('Country weights'!$B$6:$FB$133,MATCH(Goods!$BD68,'Country weights'!$A$6:$A$133,0),MATCH(Goods!BH$1,'Country weights'!$B$3:$FB$3,0)),"")</f>
        <v>3.7242729662079664E-2</v>
      </c>
      <c r="BI68" s="44">
        <f>IF(AND(ISNUMBER(G67),ISNUMBER(G68)),INDEX('Country weights'!$B$6:$FB$133,MATCH(Goods!$BD68,'Country weights'!$A$6:$A$133,0),MATCH(Goods!BI$1,'Country weights'!$B$3:$FB$3,0)),"")</f>
        <v>2.9789943453904402E-3</v>
      </c>
      <c r="BJ68" s="44">
        <f>IF(AND(ISNUMBER(H67),ISNUMBER(H68)),INDEX('Country weights'!$B$6:$FB$133,MATCH(Goods!$BD68,'Country weights'!$A$6:$A$133,0),MATCH(Goods!BJ$1,'Country weights'!$B$3:$FB$3,0)),"")</f>
        <v>1.8812425212113522E-2</v>
      </c>
      <c r="BK68" s="44">
        <f>IF(AND(ISNUMBER(I67),ISNUMBER(I68)),INDEX('Country weights'!$B$6:$FB$133,MATCH(Goods!$BD68,'Country weights'!$A$6:$A$133,0),MATCH(Goods!BK$1,'Country weights'!$B$3:$FB$3,0)),"")</f>
        <v>1.3997432608706315E-2</v>
      </c>
      <c r="BL68" s="44">
        <f>IF(AND(ISNUMBER(J67),ISNUMBER(J68)),INDEX('Country weights'!$B$6:$FB$133,MATCH(Goods!$BD68,'Country weights'!$A$6:$A$133,0),MATCH(Goods!BL$1,'Country weights'!$B$3:$FB$3,0)),"")</f>
        <v>4.5490215153836579E-3</v>
      </c>
      <c r="BM68" s="44">
        <f>IF(AND(ISNUMBER(K67),ISNUMBER(K68)),INDEX('Country weights'!$B$6:$FB$133,MATCH(Goods!$BD68,'Country weights'!$A$6:$A$133,0),MATCH(Goods!BM$1,'Country weights'!$B$3:$FB$3,0)),"")</f>
        <v>2.3990142672754886E-2</v>
      </c>
      <c r="BN68" s="44">
        <f>IF(AND(ISNUMBER(L67),ISNUMBER(L68)),INDEX('Country weights'!$B$6:$FB$133,MATCH(Goods!$BD68,'Country weights'!$A$6:$A$133,0),MATCH(Goods!BN$1,'Country weights'!$B$3:$FB$3,0)),"")</f>
        <v>2.4535513280378833E-3</v>
      </c>
      <c r="BO68" s="44">
        <f>IF(AND(ISNUMBER(M67),ISNUMBER(M68)),INDEX('Country weights'!$B$6:$FB$133,MATCH(Goods!$BD68,'Country weights'!$A$6:$A$133,0),MATCH(Goods!BO$1,'Country weights'!$B$3:$FB$3,0)),"")</f>
        <v>1.0211609275209997E-2</v>
      </c>
      <c r="BP68" s="44">
        <f>IF(AND(ISNUMBER(N67),ISNUMBER(N68)),INDEX('Country weights'!$B$6:$FB$133,MATCH(Goods!$BD68,'Country weights'!$A$6:$A$133,0),MATCH(Goods!BP$1,'Country weights'!$B$3:$FB$3,0)),"")</f>
        <v>8.3468846305689206E-3</v>
      </c>
      <c r="BQ68" s="44">
        <f>IF(AND(ISNUMBER(O67),ISNUMBER(O68)),INDEX('Country weights'!$B$6:$FB$133,MATCH(Goods!$BD68,'Country weights'!$A$6:$A$133,0),MATCH(Goods!BQ$1,'Country weights'!$B$3:$FB$3,0)),"")</f>
        <v>5.1122523153183047E-3</v>
      </c>
      <c r="BR68" s="44">
        <f>IF(AND(ISNUMBER(P67),ISNUMBER(P68)),INDEX('Country weights'!$B$6:$FB$133,MATCH(Goods!$BD68,'Country weights'!$A$6:$A$133,0),MATCH(Goods!BR$1,'Country weights'!$B$3:$FB$3,0)),"")</f>
        <v>1.4952315483777302E-2</v>
      </c>
      <c r="BS68" s="44">
        <f>IF(AND(ISNUMBER(Q67),ISNUMBER(Q68)),INDEX('Country weights'!$B$6:$FB$133,MATCH(Goods!$BD68,'Country weights'!$A$6:$A$133,0),MATCH(Goods!BS$1,'Country weights'!$B$3:$FB$3,0)),"")</f>
        <v>1.2365980914626078E-2</v>
      </c>
      <c r="BT68" s="44">
        <f>IF(AND(ISNUMBER(R67),ISNUMBER(R68)),INDEX('Country weights'!$B$6:$FB$133,MATCH(Goods!$BD68,'Country weights'!$A$6:$A$133,0),MATCH(Goods!BT$1,'Country weights'!$B$3:$FB$3,0)),"")</f>
        <v>9.6895822454757564E-3</v>
      </c>
      <c r="BU68" s="44">
        <f>IF(AND(ISNUMBER(S67),ISNUMBER(S68)),INDEX('Country weights'!$B$6:$FB$133,MATCH(Goods!$BD68,'Country weights'!$A$6:$A$133,0),MATCH(Goods!BU$1,'Country weights'!$B$3:$FB$3,0)),"")</f>
        <v>2.5928992612455591E-2</v>
      </c>
      <c r="BV68" s="44">
        <f>IF(AND(ISNUMBER(T67),ISNUMBER(T68)),INDEX('Country weights'!$B$6:$FB$133,MATCH(Goods!$BD68,'Country weights'!$A$6:$A$133,0),MATCH(Goods!BV$1,'Country weights'!$B$3:$FB$3,0)),"")</f>
        <v>1.525473121681083E-2</v>
      </c>
      <c r="BW68" s="44">
        <f>IF(AND(ISNUMBER(U67),ISNUMBER(U68)),INDEX('Country weights'!$B$6:$FB$133,MATCH(Goods!$BD68,'Country weights'!$A$6:$A$133,0),MATCH(Goods!BW$1,'Country weights'!$B$3:$FB$3,0)),"")</f>
        <v>3.289949284340344E-2</v>
      </c>
      <c r="BX68" s="44">
        <f>IF(AND(ISNUMBER(V67),ISNUMBER(V68)),INDEX('Country weights'!$B$6:$FB$133,MATCH(Goods!$BD68,'Country weights'!$A$6:$A$133,0),MATCH(Goods!BX$1,'Country weights'!$B$3:$FB$3,0)),"")</f>
        <v>3.5921675583152173E-2</v>
      </c>
      <c r="BY68" s="44">
        <f>IF(AND(ISNUMBER(W67),ISNUMBER(W68)),INDEX('Country weights'!$B$6:$FB$133,MATCH(Goods!$BD68,'Country weights'!$A$6:$A$133,0),MATCH(Goods!BY$1,'Country weights'!$B$3:$FB$3,0)),"")</f>
        <v>2.9342681964940043E-2</v>
      </c>
      <c r="BZ68" s="44">
        <f>IF(AND(ISNUMBER(X67),ISNUMBER(X68)),INDEX('Country weights'!$B$6:$FB$133,MATCH(Goods!$BD68,'Country weights'!$A$6:$A$133,0),MATCH(Goods!BZ$1,'Country weights'!$B$3:$FB$3,0)),"")</f>
        <v>1.8535284587188793E-2</v>
      </c>
      <c r="CA68" s="44">
        <f>IF(AND(ISNUMBER(Y67),ISNUMBER(Y68)),INDEX('Country weights'!$B$6:$FB$133,MATCH(Goods!$BD68,'Country weights'!$A$6:$A$133,0),MATCH(Goods!CA$1,'Country weights'!$B$3:$FB$3,0)),"")</f>
        <v>3.2572982432514046E-2</v>
      </c>
      <c r="CB68" s="44" t="str">
        <f>IF(AND(ISNUMBER(Z67),ISNUMBER(Z68)),INDEX('Country weights'!$B$6:$FB$133,MATCH(Goods!$BD68,'Country weights'!$A$6:$A$133,0),MATCH(Goods!CB$1,'Country weights'!$B$3:$FB$3,0)),"")</f>
        <v/>
      </c>
      <c r="CC68" s="44" t="str">
        <f>IF(AND(ISNUMBER(AA67),ISNUMBER(AA68)),INDEX('Country weights'!$B$6:$FB$133,MATCH(Goods!$BD68,'Country weights'!$A$6:$A$133,0),MATCH(Goods!CC$1,'Country weights'!$B$3:$FB$3,0)),"")</f>
        <v/>
      </c>
      <c r="CD68" s="46">
        <f t="shared" si="11"/>
        <v>0.65555235620619579</v>
      </c>
      <c r="CF68" s="39">
        <f t="shared" si="3"/>
        <v>39994</v>
      </c>
      <c r="CG68" s="45">
        <f t="shared" si="32"/>
        <v>0.27579559693497063</v>
      </c>
      <c r="CH68" s="45">
        <f t="shared" si="32"/>
        <v>9.3461760660103907E-2</v>
      </c>
      <c r="CI68" s="45">
        <f t="shared" si="32"/>
        <v>8.897239310664222E-2</v>
      </c>
      <c r="CJ68" s="45">
        <f t="shared" si="32"/>
        <v>5.6811220811729381E-2</v>
      </c>
      <c r="CK68" s="45">
        <f t="shared" si="32"/>
        <v>4.5442508400556107E-3</v>
      </c>
      <c r="CL68" s="45">
        <f t="shared" si="32"/>
        <v>2.8697059867169951E-2</v>
      </c>
      <c r="CM68" s="45">
        <f t="shared" si="32"/>
        <v>2.1352120049895142E-2</v>
      </c>
      <c r="CN68" s="45">
        <f t="shared" si="32"/>
        <v>6.9392192283614035E-3</v>
      </c>
      <c r="CO68" s="45">
        <f t="shared" si="32"/>
        <v>3.6595311489062955E-2</v>
      </c>
      <c r="CP68" s="45">
        <f t="shared" si="32"/>
        <v>3.7427236815027929E-3</v>
      </c>
      <c r="CQ68" s="45">
        <f t="shared" si="32"/>
        <v>1.5577107119721897E-2</v>
      </c>
      <c r="CR68" s="45">
        <f t="shared" si="32"/>
        <v>1.2732598016844763E-2</v>
      </c>
      <c r="CS68" s="45">
        <f t="shared" si="32"/>
        <v>7.7983890484413267E-3</v>
      </c>
      <c r="CT68" s="45">
        <f t="shared" si="32"/>
        <v>2.2808728154543066E-2</v>
      </c>
      <c r="CU68" s="45">
        <f t="shared" si="32"/>
        <v>1.8863452777731323E-2</v>
      </c>
      <c r="CV68" s="45">
        <f t="shared" si="29"/>
        <v>1.4780790815170253E-2</v>
      </c>
      <c r="CW68" s="45">
        <f t="shared" si="20"/>
        <v>3.9552893627766858E-2</v>
      </c>
      <c r="CX68" s="45">
        <f t="shared" si="20"/>
        <v>2.3270042541060819E-2</v>
      </c>
      <c r="CY68" s="45">
        <f t="shared" si="20"/>
        <v>5.0185911974748997E-2</v>
      </c>
      <c r="CZ68" s="45">
        <f t="shared" si="20"/>
        <v>5.4796043737890952E-2</v>
      </c>
      <c r="DA68" s="45">
        <f t="shared" si="20"/>
        <v>4.4760241782596341E-2</v>
      </c>
      <c r="DB68" s="45">
        <f t="shared" si="20"/>
        <v>2.827430091847424E-2</v>
      </c>
      <c r="DC68" s="45">
        <f t="shared" si="20"/>
        <v>4.9687842815515137E-2</v>
      </c>
      <c r="DD68" s="45" t="str">
        <f t="shared" si="20"/>
        <v/>
      </c>
      <c r="DE68" s="45" t="str">
        <f t="shared" si="25"/>
        <v/>
      </c>
      <c r="DF68" s="46">
        <f t="shared" si="13"/>
        <v>0.99999999999999978</v>
      </c>
      <c r="DG68" s="47">
        <f>SUMPRODUCT(AD68:BB68,CG68:DE68,'Sector weights'!B55:Z55)</f>
        <v>0.96059093550146391</v>
      </c>
      <c r="DI68" s="45">
        <f>IF(AND(ISNUMBER(C67),ISNUMBER(C68)),CG68*'Sector weights'!AB55,"")</f>
        <v>6.2708461301429097E-2</v>
      </c>
      <c r="DJ68" s="45">
        <f>IF(AND(ISNUMBER(D67),ISNUMBER(D68)),CH68*'Sector weights'!AC55,"")</f>
        <v>2.475536809271333E-2</v>
      </c>
      <c r="DK68" s="45">
        <f>IF(AND(ISNUMBER(E67),ISNUMBER(E68)),CI68*'Sector weights'!AD55,"")</f>
        <v>1.9456943709516273E-2</v>
      </c>
      <c r="DL68" s="45">
        <f>IF(AND(ISNUMBER(F67),ISNUMBER(F68)),CJ68*'Sector weights'!AE55,"")</f>
        <v>1.1424323148673064E-2</v>
      </c>
      <c r="DM68" s="45">
        <f>IF(AND(ISNUMBER(G67),ISNUMBER(G68)),CK68*'Sector weights'!AF55,"")</f>
        <v>1.1542158704171775E-3</v>
      </c>
      <c r="DN68" s="45">
        <f>IF(AND(ISNUMBER(H67),ISNUMBER(H68)),CL68*'Sector weights'!AG55,"")</f>
        <v>7.7109934466621987E-3</v>
      </c>
      <c r="DO68" s="45">
        <f>IF(AND(ISNUMBER(I67),ISNUMBER(I68)),CM68*'Sector weights'!AH55,"")</f>
        <v>5.186622869651567E-3</v>
      </c>
      <c r="DP68" s="45">
        <f>IF(AND(ISNUMBER(J67),ISNUMBER(J68)),CN68*'Sector weights'!AI55,"")</f>
        <v>1.2716312199990924E-3</v>
      </c>
      <c r="DQ68" s="45">
        <f>IF(AND(ISNUMBER(K67),ISNUMBER(K68)),CO68*'Sector weights'!AJ55,"")</f>
        <v>3.6502319245009171E-3</v>
      </c>
      <c r="DR68" s="45">
        <f>IF(AND(ISNUMBER(L67),ISNUMBER(L68)),CP68*'Sector weights'!AK55,"")</f>
        <v>8.3959629379599346E-4</v>
      </c>
      <c r="DS68" s="45">
        <f>IF(AND(ISNUMBER(M67),ISNUMBER(M68)),CQ68*'Sector weights'!AL55,"")</f>
        <v>2.4905348499923057E-3</v>
      </c>
      <c r="DT68" s="45">
        <f>IF(AND(ISNUMBER(N67),ISNUMBER(N68)),CR68*'Sector weights'!AM55,"")</f>
        <v>2.1799343478716127E-3</v>
      </c>
      <c r="DU68" s="45">
        <f>IF(AND(ISNUMBER(O67),ISNUMBER(O68)),CS68*'Sector weights'!AN55,"")</f>
        <v>1.5101433108334437E-3</v>
      </c>
      <c r="DV68" s="45">
        <f>IF(AND(ISNUMBER(P67),ISNUMBER(P68)),CT68*'Sector weights'!AO55,"")</f>
        <v>7.9190774186984076E-3</v>
      </c>
      <c r="DW68" s="45">
        <f>IF(AND(ISNUMBER(Q67),ISNUMBER(Q68)),CU68*'Sector weights'!AP55,"")</f>
        <v>7.7806266198491179E-3</v>
      </c>
      <c r="DX68" s="45">
        <f>IF(AND(ISNUMBER(R67),ISNUMBER(R68)),CV68*'Sector weights'!AQ55,"")</f>
        <v>4.4188931660094277E-3</v>
      </c>
      <c r="DY68" s="45">
        <f>IF(AND(ISNUMBER(S67),ISNUMBER(S68)),CW68*'Sector weights'!AR55,"")</f>
        <v>1.0250417396902817E-2</v>
      </c>
      <c r="DZ68" s="45">
        <f>IF(AND(ISNUMBER(T67),ISNUMBER(T68)),CX68*'Sector weights'!AS55,"")</f>
        <v>3.3214367080670968E-3</v>
      </c>
      <c r="EA68" s="45">
        <f>IF(AND(ISNUMBER(U67),ISNUMBER(U68)),CY68*'Sector weights'!AT55,"")</f>
        <v>7.8157468809033643E-3</v>
      </c>
      <c r="EB68" s="45">
        <f>IF(AND(ISNUMBER(V67),ISNUMBER(V68)),CZ68*'Sector weights'!AU55,"")</f>
        <v>1.1583798411634467E-2</v>
      </c>
      <c r="EC68" s="45">
        <f>IF(AND(ISNUMBER(W67),ISNUMBER(W68)),DA68*'Sector weights'!AV55,"")</f>
        <v>1.2781115204881196E-2</v>
      </c>
      <c r="ED68" s="45">
        <f>IF(AND(ISNUMBER(X67),ISNUMBER(X68)),DB68*'Sector weights'!AW55,"")</f>
        <v>4.6373763096612492E-3</v>
      </c>
      <c r="EE68" s="45">
        <f>IF(AND(ISNUMBER(Y67),ISNUMBER(Y68)),DC68*'Sector weights'!AX55,"")</f>
        <v>7.5512231469747745E-3</v>
      </c>
      <c r="EF68" s="45" t="str">
        <f>IF(AND(ISNUMBER(Z67),ISNUMBER(Z68)),DD68*'Sector weights'!AY55,"")</f>
        <v/>
      </c>
      <c r="EG68" s="45" t="str">
        <f>IF(AND(ISNUMBER(AA67),ISNUMBER(AA68)),DE68*'Sector weights'!AZ55,"")</f>
        <v/>
      </c>
      <c r="EH68" s="46">
        <f t="shared" si="14"/>
        <v>0.22239871164963801</v>
      </c>
      <c r="EI68" s="47">
        <f t="shared" si="15"/>
        <v>0.28724412549272166</v>
      </c>
      <c r="EK68" s="39">
        <f t="shared" si="6"/>
        <v>39994</v>
      </c>
      <c r="EL68" s="45">
        <f t="shared" si="33"/>
        <v>0.28196413925373187</v>
      </c>
      <c r="EM68" s="45">
        <f t="shared" si="33"/>
        <v>0.11131075314731313</v>
      </c>
      <c r="EN68" s="45">
        <f t="shared" si="33"/>
        <v>8.7486764492450436E-2</v>
      </c>
      <c r="EO68" s="45">
        <f t="shared" si="33"/>
        <v>5.1368657057108712E-2</v>
      </c>
      <c r="EP68" s="45">
        <f t="shared" si="33"/>
        <v>5.1898496257276145E-3</v>
      </c>
      <c r="EQ68" s="45">
        <f t="shared" si="33"/>
        <v>3.4671933975993198E-2</v>
      </c>
      <c r="ER68" s="45">
        <f t="shared" si="33"/>
        <v>2.3321281095469912E-2</v>
      </c>
      <c r="ES68" s="45">
        <f t="shared" si="33"/>
        <v>5.7177993998562002E-3</v>
      </c>
      <c r="ET68" s="45">
        <f t="shared" si="33"/>
        <v>1.6413008409200732E-2</v>
      </c>
      <c r="EU68" s="45">
        <f t="shared" si="33"/>
        <v>3.7751850609578836E-3</v>
      </c>
      <c r="EV68" s="45">
        <f t="shared" si="33"/>
        <v>1.1198512938851189E-2</v>
      </c>
      <c r="EW68" s="45">
        <f t="shared" si="33"/>
        <v>9.801919856918204E-3</v>
      </c>
      <c r="EX68" s="45">
        <f t="shared" si="33"/>
        <v>6.790252064105883E-3</v>
      </c>
      <c r="EY68" s="45">
        <f t="shared" si="33"/>
        <v>3.5607568766737943E-2</v>
      </c>
      <c r="EZ68" s="45">
        <f t="shared" si="33"/>
        <v>3.4985034590067882E-2</v>
      </c>
      <c r="FA68" s="45">
        <f t="shared" si="30"/>
        <v>1.9869239049238981E-2</v>
      </c>
      <c r="FB68" s="45">
        <f t="shared" si="21"/>
        <v>4.60902732793304E-2</v>
      </c>
      <c r="FC68" s="45">
        <f t="shared" si="21"/>
        <v>1.4934604087543522E-2</v>
      </c>
      <c r="FD68" s="45">
        <f t="shared" si="21"/>
        <v>3.5142950347734563E-2</v>
      </c>
      <c r="FE68" s="45">
        <f t="shared" si="21"/>
        <v>5.2085726242350389E-2</v>
      </c>
      <c r="FF68" s="45">
        <f t="shared" si="21"/>
        <v>5.7469376104193809E-2</v>
      </c>
      <c r="FG68" s="45">
        <f t="shared" si="21"/>
        <v>2.085163297603481E-2</v>
      </c>
      <c r="FH68" s="45">
        <f t="shared" si="21"/>
        <v>3.3953538179082636E-2</v>
      </c>
      <c r="FI68" s="45" t="str">
        <f t="shared" si="21"/>
        <v/>
      </c>
      <c r="FJ68" s="45" t="str">
        <f t="shared" si="27"/>
        <v/>
      </c>
      <c r="FK68" s="46">
        <f t="shared" si="17"/>
        <v>0.99999999999999989</v>
      </c>
      <c r="FL68" s="47">
        <f t="shared" si="18"/>
        <v>1.2915727944739162</v>
      </c>
    </row>
    <row r="69" spans="1:168" x14ac:dyDescent="0.2">
      <c r="A69" t="s">
        <v>753</v>
      </c>
      <c r="B69" s="11">
        <v>40086</v>
      </c>
      <c r="C69" s="2">
        <v>468.7</v>
      </c>
      <c r="D69" s="3">
        <v>38606</v>
      </c>
      <c r="E69" s="9">
        <v>14335.5</v>
      </c>
      <c r="F69" s="3">
        <v>105676</v>
      </c>
      <c r="G69" s="3">
        <v>3395</v>
      </c>
      <c r="H69" s="2">
        <v>23544</v>
      </c>
      <c r="I69" s="2">
        <v>257638.2</v>
      </c>
      <c r="J69" s="2">
        <v>1613902.6</v>
      </c>
      <c r="K69" s="2">
        <v>143997.1</v>
      </c>
      <c r="L69" s="9">
        <v>2408.8049000000001</v>
      </c>
      <c r="M69" s="3">
        <v>81545</v>
      </c>
      <c r="N69" s="9">
        <v>997.80499999999995</v>
      </c>
      <c r="O69" s="2">
        <v>8465.9</v>
      </c>
      <c r="P69" s="2">
        <v>10803.9</v>
      </c>
      <c r="Q69" s="3">
        <v>89179</v>
      </c>
      <c r="R69" s="3">
        <v>81258</v>
      </c>
      <c r="S69" s="2">
        <v>19968.099999999999</v>
      </c>
      <c r="T69" s="2">
        <v>20081.7</v>
      </c>
      <c r="U69" s="3">
        <v>150814</v>
      </c>
      <c r="V69" s="2">
        <v>21360.6</v>
      </c>
      <c r="W69" s="2">
        <v>34045.4</v>
      </c>
      <c r="X69" s="3">
        <v>255971.33852122506</v>
      </c>
      <c r="Y69" s="2">
        <v>55200.9</v>
      </c>
      <c r="Z69" s="3" t="e">
        <v>#N/A</v>
      </c>
      <c r="AA69" s="3" t="e">
        <v>#N/A</v>
      </c>
      <c r="AC69" s="43">
        <f t="shared" si="9"/>
        <v>40086</v>
      </c>
      <c r="AD69" s="45">
        <f t="shared" si="31"/>
        <v>1.0782833728703922</v>
      </c>
      <c r="AE69" s="45">
        <f t="shared" si="31"/>
        <v>-0.53845162952467218</v>
      </c>
      <c r="AF69" s="45">
        <f t="shared" si="31"/>
        <v>-2.7000061086110971</v>
      </c>
      <c r="AG69" s="45">
        <f t="shared" si="31"/>
        <v>2.4915864102340368</v>
      </c>
      <c r="AH69" s="45">
        <f t="shared" si="31"/>
        <v>7.5728770595690831</v>
      </c>
      <c r="AI69" s="45">
        <f t="shared" si="31"/>
        <v>1.7722832195037563</v>
      </c>
      <c r="AJ69" s="45">
        <f t="shared" si="31"/>
        <v>0.41645603514366414</v>
      </c>
      <c r="AK69" s="45">
        <f t="shared" si="31"/>
        <v>3.6478672939517898</v>
      </c>
      <c r="AL69" s="45">
        <f t="shared" si="31"/>
        <v>18.360071740799388</v>
      </c>
      <c r="AM69" s="45">
        <f t="shared" si="31"/>
        <v>-6.5881656738189243</v>
      </c>
      <c r="AN69" s="45">
        <f t="shared" si="31"/>
        <v>-5.743579073907112</v>
      </c>
      <c r="AO69" s="45">
        <f t="shared" si="31"/>
        <v>4.6631401511933124</v>
      </c>
      <c r="AP69" s="45">
        <f t="shared" si="31"/>
        <v>-1.0542186276457866</v>
      </c>
      <c r="AQ69" s="45">
        <f t="shared" si="31"/>
        <v>-2.4090835185084924</v>
      </c>
      <c r="AR69" s="45">
        <f t="shared" si="31"/>
        <v>6.0922220371648184</v>
      </c>
      <c r="AS69" s="45">
        <f t="shared" si="28"/>
        <v>-0.45083674319457145</v>
      </c>
      <c r="AT69" s="45">
        <f t="shared" si="19"/>
        <v>1.756057787856391</v>
      </c>
      <c r="AU69" s="45">
        <f t="shared" si="19"/>
        <v>-2.1202240126336092</v>
      </c>
      <c r="AV69" s="45">
        <f t="shared" si="19"/>
        <v>2.0578860820312128</v>
      </c>
      <c r="AW69" s="45">
        <f t="shared" si="19"/>
        <v>0.47744260105084813</v>
      </c>
      <c r="AX69" s="45">
        <f t="shared" si="19"/>
        <v>7.3716412261889852</v>
      </c>
      <c r="AY69" s="45">
        <f t="shared" si="19"/>
        <v>8.6229184496829028</v>
      </c>
      <c r="AZ69" s="45">
        <f t="shared" si="19"/>
        <v>5.1638013808239291</v>
      </c>
      <c r="BA69" s="45" t="str">
        <f t="shared" si="19"/>
        <v/>
      </c>
      <c r="BB69" s="45" t="str">
        <f t="shared" si="23"/>
        <v/>
      </c>
      <c r="BC69" s="32"/>
      <c r="BD69" s="39">
        <f t="shared" si="2"/>
        <v>40086</v>
      </c>
      <c r="BE69" s="44">
        <f>IF(AND(ISNUMBER(C68),ISNUMBER(C69)),INDEX('Country weights'!$B$6:$FB$133,MATCH(Goods!$BD69,'Country weights'!$A$6:$A$133,0),MATCH(Goods!BE$1,'Country weights'!$B$3:$FB$3,0)),"")</f>
        <v>0.18079845340201425</v>
      </c>
      <c r="BF69" s="44">
        <f>IF(AND(ISNUMBER(D68),ISNUMBER(D69)),INDEX('Country weights'!$B$6:$FB$133,MATCH(Goods!$BD69,'Country weights'!$A$6:$A$133,0),MATCH(Goods!BF$1,'Country weights'!$B$3:$FB$3,0)),"")</f>
        <v>6.1269077415910651E-2</v>
      </c>
      <c r="BG69" s="44">
        <f>IF(AND(ISNUMBER(E68),ISNUMBER(E69)),INDEX('Country weights'!$B$6:$FB$133,MATCH(Goods!$BD69,'Country weights'!$A$6:$A$133,0),MATCH(Goods!BG$1,'Country weights'!$B$3:$FB$3,0)),"")</f>
        <v>5.8326061938363198E-2</v>
      </c>
      <c r="BH69" s="44">
        <f>IF(AND(ISNUMBER(F68),ISNUMBER(F69)),INDEX('Country weights'!$B$6:$FB$133,MATCH(Goods!$BD69,'Country weights'!$A$6:$A$133,0),MATCH(Goods!BH$1,'Country weights'!$B$3:$FB$3,0)),"")</f>
        <v>3.7242729662079664E-2</v>
      </c>
      <c r="BI69" s="44">
        <f>IF(AND(ISNUMBER(G68),ISNUMBER(G69)),INDEX('Country weights'!$B$6:$FB$133,MATCH(Goods!$BD69,'Country weights'!$A$6:$A$133,0),MATCH(Goods!BI$1,'Country weights'!$B$3:$FB$3,0)),"")</f>
        <v>2.9789943453904402E-3</v>
      </c>
      <c r="BJ69" s="44">
        <f>IF(AND(ISNUMBER(H68),ISNUMBER(H69)),INDEX('Country weights'!$B$6:$FB$133,MATCH(Goods!$BD69,'Country weights'!$A$6:$A$133,0),MATCH(Goods!BJ$1,'Country weights'!$B$3:$FB$3,0)),"")</f>
        <v>1.8812425212113522E-2</v>
      </c>
      <c r="BK69" s="44">
        <f>IF(AND(ISNUMBER(I68),ISNUMBER(I69)),INDEX('Country weights'!$B$6:$FB$133,MATCH(Goods!$BD69,'Country weights'!$A$6:$A$133,0),MATCH(Goods!BK$1,'Country weights'!$B$3:$FB$3,0)),"")</f>
        <v>1.3997432608706315E-2</v>
      </c>
      <c r="BL69" s="44">
        <f>IF(AND(ISNUMBER(J68),ISNUMBER(J69)),INDEX('Country weights'!$B$6:$FB$133,MATCH(Goods!$BD69,'Country weights'!$A$6:$A$133,0),MATCH(Goods!BL$1,'Country weights'!$B$3:$FB$3,0)),"")</f>
        <v>4.5490215153836579E-3</v>
      </c>
      <c r="BM69" s="44">
        <f>IF(AND(ISNUMBER(K68),ISNUMBER(K69)),INDEX('Country weights'!$B$6:$FB$133,MATCH(Goods!$BD69,'Country weights'!$A$6:$A$133,0),MATCH(Goods!BM$1,'Country weights'!$B$3:$FB$3,0)),"")</f>
        <v>2.3990142672754886E-2</v>
      </c>
      <c r="BN69" s="44">
        <f>IF(AND(ISNUMBER(L68),ISNUMBER(L69)),INDEX('Country weights'!$B$6:$FB$133,MATCH(Goods!$BD69,'Country weights'!$A$6:$A$133,0),MATCH(Goods!BN$1,'Country weights'!$B$3:$FB$3,0)),"")</f>
        <v>2.4535513280378833E-3</v>
      </c>
      <c r="BO69" s="44">
        <f>IF(AND(ISNUMBER(M68),ISNUMBER(M69)),INDEX('Country weights'!$B$6:$FB$133,MATCH(Goods!$BD69,'Country weights'!$A$6:$A$133,0),MATCH(Goods!BO$1,'Country weights'!$B$3:$FB$3,0)),"")</f>
        <v>1.0211609275209997E-2</v>
      </c>
      <c r="BP69" s="44">
        <f>IF(AND(ISNUMBER(N68),ISNUMBER(N69)),INDEX('Country weights'!$B$6:$FB$133,MATCH(Goods!$BD69,'Country weights'!$A$6:$A$133,0),MATCH(Goods!BP$1,'Country weights'!$B$3:$FB$3,0)),"")</f>
        <v>8.3468846305689206E-3</v>
      </c>
      <c r="BQ69" s="44">
        <f>IF(AND(ISNUMBER(O68),ISNUMBER(O69)),INDEX('Country weights'!$B$6:$FB$133,MATCH(Goods!$BD69,'Country weights'!$A$6:$A$133,0),MATCH(Goods!BQ$1,'Country weights'!$B$3:$FB$3,0)),"")</f>
        <v>5.1122523153183047E-3</v>
      </c>
      <c r="BR69" s="44">
        <f>IF(AND(ISNUMBER(P68),ISNUMBER(P69)),INDEX('Country weights'!$B$6:$FB$133,MATCH(Goods!$BD69,'Country weights'!$A$6:$A$133,0),MATCH(Goods!BR$1,'Country weights'!$B$3:$FB$3,0)),"")</f>
        <v>1.4952315483777302E-2</v>
      </c>
      <c r="BS69" s="44">
        <f>IF(AND(ISNUMBER(Q68),ISNUMBER(Q69)),INDEX('Country weights'!$B$6:$FB$133,MATCH(Goods!$BD69,'Country weights'!$A$6:$A$133,0),MATCH(Goods!BS$1,'Country weights'!$B$3:$FB$3,0)),"")</f>
        <v>1.2365980914626078E-2</v>
      </c>
      <c r="BT69" s="44">
        <f>IF(AND(ISNUMBER(R68),ISNUMBER(R69)),INDEX('Country weights'!$B$6:$FB$133,MATCH(Goods!$BD69,'Country weights'!$A$6:$A$133,0),MATCH(Goods!BT$1,'Country weights'!$B$3:$FB$3,0)),"")</f>
        <v>9.6895822454757564E-3</v>
      </c>
      <c r="BU69" s="44">
        <f>IF(AND(ISNUMBER(S68),ISNUMBER(S69)),INDEX('Country weights'!$B$6:$FB$133,MATCH(Goods!$BD69,'Country weights'!$A$6:$A$133,0),MATCH(Goods!BU$1,'Country weights'!$B$3:$FB$3,0)),"")</f>
        <v>2.5928992612455591E-2</v>
      </c>
      <c r="BV69" s="44">
        <f>IF(AND(ISNUMBER(T68),ISNUMBER(T69)),INDEX('Country weights'!$B$6:$FB$133,MATCH(Goods!$BD69,'Country weights'!$A$6:$A$133,0),MATCH(Goods!BV$1,'Country weights'!$B$3:$FB$3,0)),"")</f>
        <v>1.525473121681083E-2</v>
      </c>
      <c r="BW69" s="44">
        <f>IF(AND(ISNUMBER(U68),ISNUMBER(U69)),INDEX('Country weights'!$B$6:$FB$133,MATCH(Goods!$BD69,'Country weights'!$A$6:$A$133,0),MATCH(Goods!BW$1,'Country weights'!$B$3:$FB$3,0)),"")</f>
        <v>3.289949284340344E-2</v>
      </c>
      <c r="BX69" s="44">
        <f>IF(AND(ISNUMBER(V68),ISNUMBER(V69)),INDEX('Country weights'!$B$6:$FB$133,MATCH(Goods!$BD69,'Country weights'!$A$6:$A$133,0),MATCH(Goods!BX$1,'Country weights'!$B$3:$FB$3,0)),"")</f>
        <v>3.5921675583152173E-2</v>
      </c>
      <c r="BY69" s="44">
        <f>IF(AND(ISNUMBER(W68),ISNUMBER(W69)),INDEX('Country weights'!$B$6:$FB$133,MATCH(Goods!$BD69,'Country weights'!$A$6:$A$133,0),MATCH(Goods!BY$1,'Country weights'!$B$3:$FB$3,0)),"")</f>
        <v>2.9342681964940043E-2</v>
      </c>
      <c r="BZ69" s="44">
        <f>IF(AND(ISNUMBER(X68),ISNUMBER(X69)),INDEX('Country weights'!$B$6:$FB$133,MATCH(Goods!$BD69,'Country weights'!$A$6:$A$133,0),MATCH(Goods!BZ$1,'Country weights'!$B$3:$FB$3,0)),"")</f>
        <v>1.8535284587188793E-2</v>
      </c>
      <c r="CA69" s="44">
        <f>IF(AND(ISNUMBER(Y68),ISNUMBER(Y69)),INDEX('Country weights'!$B$6:$FB$133,MATCH(Goods!$BD69,'Country weights'!$A$6:$A$133,0),MATCH(Goods!CA$1,'Country weights'!$B$3:$FB$3,0)),"")</f>
        <v>3.2572982432514046E-2</v>
      </c>
      <c r="CB69" s="44" t="str">
        <f>IF(AND(ISNUMBER(Z68),ISNUMBER(Z69)),INDEX('Country weights'!$B$6:$FB$133,MATCH(Goods!$BD69,'Country weights'!$A$6:$A$133,0),MATCH(Goods!CB$1,'Country weights'!$B$3:$FB$3,0)),"")</f>
        <v/>
      </c>
      <c r="CC69" s="44" t="str">
        <f>IF(AND(ISNUMBER(AA68),ISNUMBER(AA69)),INDEX('Country weights'!$B$6:$FB$133,MATCH(Goods!$BD69,'Country weights'!$A$6:$A$133,0),MATCH(Goods!CC$1,'Country weights'!$B$3:$FB$3,0)),"")</f>
        <v/>
      </c>
      <c r="CD69" s="46">
        <f t="shared" si="11"/>
        <v>0.65555235620619579</v>
      </c>
      <c r="CF69" s="39">
        <f t="shared" si="3"/>
        <v>40086</v>
      </c>
      <c r="CG69" s="45">
        <f t="shared" si="32"/>
        <v>0.27579559693497063</v>
      </c>
      <c r="CH69" s="45">
        <f t="shared" si="32"/>
        <v>9.3461760660103907E-2</v>
      </c>
      <c r="CI69" s="45">
        <f t="shared" si="32"/>
        <v>8.897239310664222E-2</v>
      </c>
      <c r="CJ69" s="45">
        <f t="shared" si="32"/>
        <v>5.6811220811729381E-2</v>
      </c>
      <c r="CK69" s="45">
        <f t="shared" si="32"/>
        <v>4.5442508400556107E-3</v>
      </c>
      <c r="CL69" s="45">
        <f t="shared" si="32"/>
        <v>2.8697059867169951E-2</v>
      </c>
      <c r="CM69" s="45">
        <f t="shared" si="32"/>
        <v>2.1352120049895142E-2</v>
      </c>
      <c r="CN69" s="45">
        <f t="shared" si="32"/>
        <v>6.9392192283614035E-3</v>
      </c>
      <c r="CO69" s="45">
        <f t="shared" si="32"/>
        <v>3.6595311489062955E-2</v>
      </c>
      <c r="CP69" s="45">
        <f t="shared" si="32"/>
        <v>3.7427236815027929E-3</v>
      </c>
      <c r="CQ69" s="45">
        <f t="shared" si="32"/>
        <v>1.5577107119721897E-2</v>
      </c>
      <c r="CR69" s="45">
        <f t="shared" si="32"/>
        <v>1.2732598016844763E-2</v>
      </c>
      <c r="CS69" s="45">
        <f t="shared" si="32"/>
        <v>7.7983890484413267E-3</v>
      </c>
      <c r="CT69" s="45">
        <f t="shared" si="32"/>
        <v>2.2808728154543066E-2</v>
      </c>
      <c r="CU69" s="45">
        <f t="shared" si="32"/>
        <v>1.8863452777731323E-2</v>
      </c>
      <c r="CV69" s="45">
        <f t="shared" si="29"/>
        <v>1.4780790815170253E-2</v>
      </c>
      <c r="CW69" s="45">
        <f t="shared" si="20"/>
        <v>3.9552893627766858E-2</v>
      </c>
      <c r="CX69" s="45">
        <f t="shared" si="20"/>
        <v>2.3270042541060819E-2</v>
      </c>
      <c r="CY69" s="45">
        <f t="shared" si="20"/>
        <v>5.0185911974748997E-2</v>
      </c>
      <c r="CZ69" s="45">
        <f t="shared" si="20"/>
        <v>5.4796043737890952E-2</v>
      </c>
      <c r="DA69" s="45">
        <f t="shared" si="20"/>
        <v>4.4760241782596341E-2</v>
      </c>
      <c r="DB69" s="45">
        <f t="shared" si="20"/>
        <v>2.827430091847424E-2</v>
      </c>
      <c r="DC69" s="45">
        <f t="shared" si="20"/>
        <v>4.9687842815515137E-2</v>
      </c>
      <c r="DD69" s="45" t="str">
        <f t="shared" si="20"/>
        <v/>
      </c>
      <c r="DE69" s="45" t="str">
        <f t="shared" si="25"/>
        <v/>
      </c>
      <c r="DF69" s="46">
        <f t="shared" si="13"/>
        <v>0.99999999999999978</v>
      </c>
      <c r="DG69" s="47">
        <f>SUMPRODUCT(AD69:BB69,CG69:DE69,'Sector weights'!B56:Z56)</f>
        <v>1.5594659333725462</v>
      </c>
      <c r="DI69" s="45">
        <f>IF(AND(ISNUMBER(C68),ISNUMBER(C69)),CG69*'Sector weights'!AB56,"")</f>
        <v>6.5248172601400964E-2</v>
      </c>
      <c r="DJ69" s="45">
        <f>IF(AND(ISNUMBER(D68),ISNUMBER(D69)),CH69*'Sector weights'!AC56,"")</f>
        <v>2.4719049319436987E-2</v>
      </c>
      <c r="DK69" s="45">
        <f>IF(AND(ISNUMBER(E68),ISNUMBER(E69)),CI69*'Sector weights'!AD56,"")</f>
        <v>1.977580389431375E-2</v>
      </c>
      <c r="DL69" s="45">
        <f>IF(AND(ISNUMBER(F68),ISNUMBER(F69)),CJ69*'Sector weights'!AE56,"")</f>
        <v>1.1718573726260768E-2</v>
      </c>
      <c r="DM69" s="45">
        <f>IF(AND(ISNUMBER(G68),ISNUMBER(G69)),CK69*'Sector weights'!AF56,"")</f>
        <v>1.157425199839844E-3</v>
      </c>
      <c r="DN69" s="45">
        <f>IF(AND(ISNUMBER(H68),ISNUMBER(H69)),CL69*'Sector weights'!AG56,"")</f>
        <v>7.8911883294358609E-3</v>
      </c>
      <c r="DO69" s="45">
        <f>IF(AND(ISNUMBER(I68),ISNUMBER(I69)),CM69*'Sector weights'!AH56,"")</f>
        <v>4.9982496482723028E-3</v>
      </c>
      <c r="DP69" s="45">
        <f>IF(AND(ISNUMBER(J68),ISNUMBER(J69)),CN69*'Sector weights'!AI56,"")</f>
        <v>1.3136762624274658E-3</v>
      </c>
      <c r="DQ69" s="45">
        <f>IF(AND(ISNUMBER(K68),ISNUMBER(K69)),CO69*'Sector weights'!AJ56,"")</f>
        <v>3.3436468428350227E-3</v>
      </c>
      <c r="DR69" s="45">
        <f>IF(AND(ISNUMBER(L68),ISNUMBER(L69)),CP69*'Sector weights'!AK56,"")</f>
        <v>9.2091705991173621E-4</v>
      </c>
      <c r="DS69" s="45">
        <f>IF(AND(ISNUMBER(M68),ISNUMBER(M69)),CQ69*'Sector weights'!AL56,"")</f>
        <v>2.4522837941195249E-3</v>
      </c>
      <c r="DT69" s="45">
        <f>IF(AND(ISNUMBER(N68),ISNUMBER(N69)),CR69*'Sector weights'!AM56,"")</f>
        <v>2.098943057099509E-3</v>
      </c>
      <c r="DU69" s="45">
        <f>IF(AND(ISNUMBER(O68),ISNUMBER(O69)),CS69*'Sector weights'!AN56,"")</f>
        <v>1.4330158313761248E-3</v>
      </c>
      <c r="DV69" s="45">
        <f>IF(AND(ISNUMBER(P68),ISNUMBER(P69)),CT69*'Sector weights'!AO56,"")</f>
        <v>8.2220686503667924E-3</v>
      </c>
      <c r="DW69" s="45">
        <f>IF(AND(ISNUMBER(Q68),ISNUMBER(Q69)),CU69*'Sector weights'!AP56,"")</f>
        <v>7.92732783516918E-3</v>
      </c>
      <c r="DX69" s="45">
        <f>IF(AND(ISNUMBER(R68),ISNUMBER(R69)),CV69*'Sector weights'!AQ56,"")</f>
        <v>4.560235065631601E-3</v>
      </c>
      <c r="DY69" s="45">
        <f>IF(AND(ISNUMBER(S68),ISNUMBER(S69)),CW69*'Sector weights'!AR56,"")</f>
        <v>1.1574826684768089E-2</v>
      </c>
      <c r="DZ69" s="45">
        <f>IF(AND(ISNUMBER(T68),ISNUMBER(T69)),CX69*'Sector weights'!AS56,"")</f>
        <v>3.2605572152839659E-3</v>
      </c>
      <c r="EA69" s="45">
        <f>IF(AND(ISNUMBER(U68),ISNUMBER(U69)),CY69*'Sector weights'!AT56,"")</f>
        <v>7.4740692289768417E-3</v>
      </c>
      <c r="EB69" s="45">
        <f>IF(AND(ISNUMBER(V68),ISNUMBER(V69)),CZ69*'Sector weights'!AU56,"")</f>
        <v>1.2053005799609492E-2</v>
      </c>
      <c r="EC69" s="45">
        <f>IF(AND(ISNUMBER(W68),ISNUMBER(W69)),DA69*'Sector weights'!AV56,"")</f>
        <v>1.3372306793411021E-2</v>
      </c>
      <c r="ED69" s="45">
        <f>IF(AND(ISNUMBER(X68),ISNUMBER(X69)),DB69*'Sector weights'!AW56,"")</f>
        <v>4.1982207223674366E-3</v>
      </c>
      <c r="EE69" s="45">
        <f>IF(AND(ISNUMBER(Y68),ISNUMBER(Y69)),DC69*'Sector weights'!AX56,"")</f>
        <v>8.2847005385524117E-3</v>
      </c>
      <c r="EF69" s="45" t="str">
        <f>IF(AND(ISNUMBER(Z68),ISNUMBER(Z69)),DD69*'Sector weights'!AY56,"")</f>
        <v/>
      </c>
      <c r="EG69" s="45" t="str">
        <f>IF(AND(ISNUMBER(AA68),ISNUMBER(AA69)),DE69*'Sector weights'!AZ56,"")</f>
        <v/>
      </c>
      <c r="EH69" s="46">
        <f t="shared" si="14"/>
        <v>0.22799826410086665</v>
      </c>
      <c r="EI69" s="47">
        <f t="shared" si="15"/>
        <v>0.35052482690607589</v>
      </c>
      <c r="EK69" s="39">
        <f t="shared" si="6"/>
        <v>40086</v>
      </c>
      <c r="EL69" s="45">
        <f t="shared" si="33"/>
        <v>0.28617837446575956</v>
      </c>
      <c r="EM69" s="45">
        <f t="shared" si="33"/>
        <v>0.10841770842825915</v>
      </c>
      <c r="EN69" s="45">
        <f t="shared" si="33"/>
        <v>8.6736642370070477E-2</v>
      </c>
      <c r="EO69" s="45">
        <f t="shared" si="33"/>
        <v>5.1397644506084743E-2</v>
      </c>
      <c r="EP69" s="45">
        <f t="shared" si="33"/>
        <v>5.0764649652235861E-3</v>
      </c>
      <c r="EQ69" s="45">
        <f t="shared" si="33"/>
        <v>3.4610738641171368E-2</v>
      </c>
      <c r="ER69" s="45">
        <f t="shared" si="33"/>
        <v>2.1922314487715013E-2</v>
      </c>
      <c r="ES69" s="45">
        <f t="shared" si="33"/>
        <v>5.7617818609631789E-3</v>
      </c>
      <c r="ET69" s="45">
        <f t="shared" si="33"/>
        <v>1.4665229386815814E-2</v>
      </c>
      <c r="EU69" s="45">
        <f t="shared" si="33"/>
        <v>4.0391406642654153E-3</v>
      </c>
      <c r="EV69" s="45">
        <f t="shared" si="33"/>
        <v>1.0755712565577395E-2</v>
      </c>
      <c r="EW69" s="45">
        <f t="shared" si="33"/>
        <v>9.2059606917486644E-3</v>
      </c>
      <c r="EX69" s="45">
        <f t="shared" si="33"/>
        <v>6.2852050081493478E-3</v>
      </c>
      <c r="EY69" s="45">
        <f t="shared" si="33"/>
        <v>3.6061979168092881E-2</v>
      </c>
      <c r="EZ69" s="45">
        <f t="shared" si="33"/>
        <v>3.4769246452078788E-2</v>
      </c>
      <c r="FA69" s="45">
        <f t="shared" si="30"/>
        <v>2.0001183270475027E-2</v>
      </c>
      <c r="FB69" s="45">
        <f t="shared" si="21"/>
        <v>5.076717022567933E-2</v>
      </c>
      <c r="FC69" s="45">
        <f t="shared" si="21"/>
        <v>1.4300798421173471E-2</v>
      </c>
      <c r="FD69" s="45">
        <f t="shared" si="21"/>
        <v>3.2781254973372545E-2</v>
      </c>
      <c r="FE69" s="45">
        <f t="shared" si="21"/>
        <v>5.2864463013092194E-2</v>
      </c>
      <c r="FF69" s="45">
        <f t="shared" si="21"/>
        <v>5.8650914936330831E-2</v>
      </c>
      <c r="FG69" s="45">
        <f t="shared" si="21"/>
        <v>1.8413388974357014E-2</v>
      </c>
      <c r="FH69" s="45">
        <f t="shared" si="21"/>
        <v>3.6336682523544356E-2</v>
      </c>
      <c r="FI69" s="45" t="str">
        <f t="shared" si="21"/>
        <v/>
      </c>
      <c r="FJ69" s="45" t="str">
        <f t="shared" si="27"/>
        <v/>
      </c>
      <c r="FK69" s="46">
        <f t="shared" si="17"/>
        <v>1</v>
      </c>
      <c r="FL69" s="47">
        <f t="shared" si="18"/>
        <v>1.5374012968405906</v>
      </c>
    </row>
    <row r="70" spans="1:168" x14ac:dyDescent="0.2">
      <c r="A70" t="s">
        <v>754</v>
      </c>
      <c r="B70" s="11">
        <v>40178</v>
      </c>
      <c r="C70" s="2">
        <v>476.6</v>
      </c>
      <c r="D70" s="3">
        <v>39066</v>
      </c>
      <c r="E70" s="9">
        <v>14506.6</v>
      </c>
      <c r="F70" s="3">
        <v>110393</v>
      </c>
      <c r="G70" s="3">
        <v>3458</v>
      </c>
      <c r="H70" s="2">
        <v>26097</v>
      </c>
      <c r="I70" s="2">
        <v>264576.90000000002</v>
      </c>
      <c r="J70" s="2">
        <v>1657296.7</v>
      </c>
      <c r="K70" s="2">
        <v>135420</v>
      </c>
      <c r="L70" s="9">
        <v>2189.1876000000002</v>
      </c>
      <c r="M70" s="3">
        <v>84103</v>
      </c>
      <c r="N70" s="9">
        <v>1099.68</v>
      </c>
      <c r="O70" s="2">
        <v>8305.9</v>
      </c>
      <c r="P70" s="2">
        <v>10475</v>
      </c>
      <c r="Q70" s="3">
        <v>80003</v>
      </c>
      <c r="R70" s="3">
        <v>83072</v>
      </c>
      <c r="S70" s="2">
        <v>20055.3</v>
      </c>
      <c r="T70" s="2">
        <v>20018.400000000001</v>
      </c>
      <c r="U70" s="3">
        <v>154833</v>
      </c>
      <c r="V70" s="2">
        <v>22818.7</v>
      </c>
      <c r="W70" s="2">
        <v>34528.300000000003</v>
      </c>
      <c r="X70" s="3">
        <v>272258.42377747648</v>
      </c>
      <c r="Y70" s="2">
        <v>59772.7</v>
      </c>
      <c r="Z70" s="3" t="e">
        <v>#N/A</v>
      </c>
      <c r="AA70" s="3" t="e">
        <v>#N/A</v>
      </c>
      <c r="AC70" s="43">
        <f t="shared" si="9"/>
        <v>40178</v>
      </c>
      <c r="AD70" s="45">
        <f t="shared" si="31"/>
        <v>1.6855131213996177</v>
      </c>
      <c r="AE70" s="45">
        <f t="shared" si="31"/>
        <v>1.1915246334766705</v>
      </c>
      <c r="AF70" s="45">
        <f t="shared" si="31"/>
        <v>1.1935405113180586</v>
      </c>
      <c r="AG70" s="45">
        <f t="shared" si="31"/>
        <v>4.4636435898406379</v>
      </c>
      <c r="AH70" s="45">
        <f t="shared" si="31"/>
        <v>1.8556701030927769</v>
      </c>
      <c r="AI70" s="45">
        <f t="shared" si="31"/>
        <v>10.843527013251775</v>
      </c>
      <c r="AJ70" s="45">
        <f t="shared" si="31"/>
        <v>2.6931953413740661</v>
      </c>
      <c r="AK70" s="45">
        <f t="shared" si="31"/>
        <v>2.68876820695374</v>
      </c>
      <c r="AL70" s="45">
        <f t="shared" si="31"/>
        <v>-5.9564394005157117</v>
      </c>
      <c r="AM70" s="45">
        <f t="shared" si="31"/>
        <v>-9.1172722207597534</v>
      </c>
      <c r="AN70" s="45">
        <f t="shared" si="31"/>
        <v>3.1369182659880979</v>
      </c>
      <c r="AO70" s="45">
        <f t="shared" si="31"/>
        <v>10.209910754105266</v>
      </c>
      <c r="AP70" s="45">
        <f t="shared" si="31"/>
        <v>-1.8899349153663536</v>
      </c>
      <c r="AQ70" s="45">
        <f t="shared" si="31"/>
        <v>-3.0442710502688763</v>
      </c>
      <c r="AR70" s="45">
        <f t="shared" si="31"/>
        <v>-10.289417912288767</v>
      </c>
      <c r="AS70" s="45">
        <f t="shared" si="28"/>
        <v>2.2323955795121808</v>
      </c>
      <c r="AT70" s="45">
        <f t="shared" si="19"/>
        <v>0.43669653096689576</v>
      </c>
      <c r="AU70" s="45">
        <f t="shared" si="19"/>
        <v>-0.31521235751953425</v>
      </c>
      <c r="AV70" s="45">
        <f t="shared" si="19"/>
        <v>2.6648719614889904</v>
      </c>
      <c r="AW70" s="45">
        <f t="shared" si="19"/>
        <v>6.8261191165042368</v>
      </c>
      <c r="AX70" s="45">
        <f t="shared" si="19"/>
        <v>1.4184001362886001</v>
      </c>
      <c r="AY70" s="45">
        <f t="shared" si="19"/>
        <v>6.3628550564855058</v>
      </c>
      <c r="AZ70" s="45">
        <f t="shared" si="19"/>
        <v>8.2821113423875214</v>
      </c>
      <c r="BA70" s="45" t="str">
        <f t="shared" si="19"/>
        <v/>
      </c>
      <c r="BB70" s="45" t="str">
        <f t="shared" si="23"/>
        <v/>
      </c>
      <c r="BD70" s="39">
        <f t="shared" si="2"/>
        <v>40178</v>
      </c>
      <c r="BE70" s="44">
        <f>IF(AND(ISNUMBER(C69),ISNUMBER(C70)),INDEX('Country weights'!$B$6:$FB$133,MATCH(Goods!$BD70,'Country weights'!$A$6:$A$133,0),MATCH(Goods!BE$1,'Country weights'!$B$3:$FB$3,0)),"")</f>
        <v>0.18079845340201425</v>
      </c>
      <c r="BF70" s="44">
        <f>IF(AND(ISNUMBER(D69),ISNUMBER(D70)),INDEX('Country weights'!$B$6:$FB$133,MATCH(Goods!$BD70,'Country weights'!$A$6:$A$133,0),MATCH(Goods!BF$1,'Country weights'!$B$3:$FB$3,0)),"")</f>
        <v>6.1269077415910651E-2</v>
      </c>
      <c r="BG70" s="44">
        <f>IF(AND(ISNUMBER(E69),ISNUMBER(E70)),INDEX('Country weights'!$B$6:$FB$133,MATCH(Goods!$BD70,'Country weights'!$A$6:$A$133,0),MATCH(Goods!BG$1,'Country weights'!$B$3:$FB$3,0)),"")</f>
        <v>5.8326061938363198E-2</v>
      </c>
      <c r="BH70" s="44">
        <f>IF(AND(ISNUMBER(F69),ISNUMBER(F70)),INDEX('Country weights'!$B$6:$FB$133,MATCH(Goods!$BD70,'Country weights'!$A$6:$A$133,0),MATCH(Goods!BH$1,'Country weights'!$B$3:$FB$3,0)),"")</f>
        <v>3.7242729662079664E-2</v>
      </c>
      <c r="BI70" s="44">
        <f>IF(AND(ISNUMBER(G69),ISNUMBER(G70)),INDEX('Country weights'!$B$6:$FB$133,MATCH(Goods!$BD70,'Country weights'!$A$6:$A$133,0),MATCH(Goods!BI$1,'Country weights'!$B$3:$FB$3,0)),"")</f>
        <v>2.9789943453904402E-3</v>
      </c>
      <c r="BJ70" s="44">
        <f>IF(AND(ISNUMBER(H69),ISNUMBER(H70)),INDEX('Country weights'!$B$6:$FB$133,MATCH(Goods!$BD70,'Country weights'!$A$6:$A$133,0),MATCH(Goods!BJ$1,'Country weights'!$B$3:$FB$3,0)),"")</f>
        <v>1.8812425212113522E-2</v>
      </c>
      <c r="BK70" s="44">
        <f>IF(AND(ISNUMBER(I69),ISNUMBER(I70)),INDEX('Country weights'!$B$6:$FB$133,MATCH(Goods!$BD70,'Country weights'!$A$6:$A$133,0),MATCH(Goods!BK$1,'Country weights'!$B$3:$FB$3,0)),"")</f>
        <v>1.3997432608706315E-2</v>
      </c>
      <c r="BL70" s="44">
        <f>IF(AND(ISNUMBER(J69),ISNUMBER(J70)),INDEX('Country weights'!$B$6:$FB$133,MATCH(Goods!$BD70,'Country weights'!$A$6:$A$133,0),MATCH(Goods!BL$1,'Country weights'!$B$3:$FB$3,0)),"")</f>
        <v>4.5490215153836579E-3</v>
      </c>
      <c r="BM70" s="44">
        <f>IF(AND(ISNUMBER(K69),ISNUMBER(K70)),INDEX('Country weights'!$B$6:$FB$133,MATCH(Goods!$BD70,'Country weights'!$A$6:$A$133,0),MATCH(Goods!BM$1,'Country weights'!$B$3:$FB$3,0)),"")</f>
        <v>2.3990142672754886E-2</v>
      </c>
      <c r="BN70" s="44">
        <f>IF(AND(ISNUMBER(L69),ISNUMBER(L70)),INDEX('Country weights'!$B$6:$FB$133,MATCH(Goods!$BD70,'Country weights'!$A$6:$A$133,0),MATCH(Goods!BN$1,'Country weights'!$B$3:$FB$3,0)),"")</f>
        <v>2.4535513280378833E-3</v>
      </c>
      <c r="BO70" s="44">
        <f>IF(AND(ISNUMBER(M69),ISNUMBER(M70)),INDEX('Country weights'!$B$6:$FB$133,MATCH(Goods!$BD70,'Country weights'!$A$6:$A$133,0),MATCH(Goods!BO$1,'Country weights'!$B$3:$FB$3,0)),"")</f>
        <v>1.0211609275209997E-2</v>
      </c>
      <c r="BP70" s="44">
        <f>IF(AND(ISNUMBER(N69),ISNUMBER(N70)),INDEX('Country weights'!$B$6:$FB$133,MATCH(Goods!$BD70,'Country weights'!$A$6:$A$133,0),MATCH(Goods!BP$1,'Country weights'!$B$3:$FB$3,0)),"")</f>
        <v>8.3468846305689206E-3</v>
      </c>
      <c r="BQ70" s="44">
        <f>IF(AND(ISNUMBER(O69),ISNUMBER(O70)),INDEX('Country weights'!$B$6:$FB$133,MATCH(Goods!$BD70,'Country weights'!$A$6:$A$133,0),MATCH(Goods!BQ$1,'Country weights'!$B$3:$FB$3,0)),"")</f>
        <v>5.1122523153183047E-3</v>
      </c>
      <c r="BR70" s="44">
        <f>IF(AND(ISNUMBER(P69),ISNUMBER(P70)),INDEX('Country weights'!$B$6:$FB$133,MATCH(Goods!$BD70,'Country weights'!$A$6:$A$133,0),MATCH(Goods!BR$1,'Country weights'!$B$3:$FB$3,0)),"")</f>
        <v>1.4952315483777302E-2</v>
      </c>
      <c r="BS70" s="44">
        <f>IF(AND(ISNUMBER(Q69),ISNUMBER(Q70)),INDEX('Country weights'!$B$6:$FB$133,MATCH(Goods!$BD70,'Country weights'!$A$6:$A$133,0),MATCH(Goods!BS$1,'Country weights'!$B$3:$FB$3,0)),"")</f>
        <v>1.2365980914626078E-2</v>
      </c>
      <c r="BT70" s="44">
        <f>IF(AND(ISNUMBER(R69),ISNUMBER(R70)),INDEX('Country weights'!$B$6:$FB$133,MATCH(Goods!$BD70,'Country weights'!$A$6:$A$133,0),MATCH(Goods!BT$1,'Country weights'!$B$3:$FB$3,0)),"")</f>
        <v>9.6895822454757564E-3</v>
      </c>
      <c r="BU70" s="44">
        <f>IF(AND(ISNUMBER(S69),ISNUMBER(S70)),INDEX('Country weights'!$B$6:$FB$133,MATCH(Goods!$BD70,'Country weights'!$A$6:$A$133,0),MATCH(Goods!BU$1,'Country weights'!$B$3:$FB$3,0)),"")</f>
        <v>2.5928992612455591E-2</v>
      </c>
      <c r="BV70" s="44">
        <f>IF(AND(ISNUMBER(T69),ISNUMBER(T70)),INDEX('Country weights'!$B$6:$FB$133,MATCH(Goods!$BD70,'Country weights'!$A$6:$A$133,0),MATCH(Goods!BV$1,'Country weights'!$B$3:$FB$3,0)),"")</f>
        <v>1.525473121681083E-2</v>
      </c>
      <c r="BW70" s="44">
        <f>IF(AND(ISNUMBER(U69),ISNUMBER(U70)),INDEX('Country weights'!$B$6:$FB$133,MATCH(Goods!$BD70,'Country weights'!$A$6:$A$133,0),MATCH(Goods!BW$1,'Country weights'!$B$3:$FB$3,0)),"")</f>
        <v>3.289949284340344E-2</v>
      </c>
      <c r="BX70" s="44">
        <f>IF(AND(ISNUMBER(V69),ISNUMBER(V70)),INDEX('Country weights'!$B$6:$FB$133,MATCH(Goods!$BD70,'Country weights'!$A$6:$A$133,0),MATCH(Goods!BX$1,'Country weights'!$B$3:$FB$3,0)),"")</f>
        <v>3.5921675583152173E-2</v>
      </c>
      <c r="BY70" s="44">
        <f>IF(AND(ISNUMBER(W69),ISNUMBER(W70)),INDEX('Country weights'!$B$6:$FB$133,MATCH(Goods!$BD70,'Country weights'!$A$6:$A$133,0),MATCH(Goods!BY$1,'Country weights'!$B$3:$FB$3,0)),"")</f>
        <v>2.9342681964940043E-2</v>
      </c>
      <c r="BZ70" s="44">
        <f>IF(AND(ISNUMBER(X69),ISNUMBER(X70)),INDEX('Country weights'!$B$6:$FB$133,MATCH(Goods!$BD70,'Country weights'!$A$6:$A$133,0),MATCH(Goods!BZ$1,'Country weights'!$B$3:$FB$3,0)),"")</f>
        <v>1.8535284587188793E-2</v>
      </c>
      <c r="CA70" s="44">
        <f>IF(AND(ISNUMBER(Y69),ISNUMBER(Y70)),INDEX('Country weights'!$B$6:$FB$133,MATCH(Goods!$BD70,'Country weights'!$A$6:$A$133,0),MATCH(Goods!CA$1,'Country weights'!$B$3:$FB$3,0)),"")</f>
        <v>3.2572982432514046E-2</v>
      </c>
      <c r="CB70" s="44" t="str">
        <f>IF(AND(ISNUMBER(Z69),ISNUMBER(Z70)),INDEX('Country weights'!$B$6:$FB$133,MATCH(Goods!$BD70,'Country weights'!$A$6:$A$133,0),MATCH(Goods!CB$1,'Country weights'!$B$3:$FB$3,0)),"")</f>
        <v/>
      </c>
      <c r="CC70" s="44" t="str">
        <f>IF(AND(ISNUMBER(AA69),ISNUMBER(AA70)),INDEX('Country weights'!$B$6:$FB$133,MATCH(Goods!$BD70,'Country weights'!$A$6:$A$133,0),MATCH(Goods!CC$1,'Country weights'!$B$3:$FB$3,0)),"")</f>
        <v/>
      </c>
      <c r="CD70" s="46">
        <f t="shared" si="11"/>
        <v>0.65555235620619579</v>
      </c>
      <c r="CF70" s="39">
        <f t="shared" si="3"/>
        <v>40178</v>
      </c>
      <c r="CG70" s="45">
        <f t="shared" si="32"/>
        <v>0.27579559693497063</v>
      </c>
      <c r="CH70" s="45">
        <f t="shared" si="32"/>
        <v>9.3461760660103907E-2</v>
      </c>
      <c r="CI70" s="45">
        <f t="shared" si="32"/>
        <v>8.897239310664222E-2</v>
      </c>
      <c r="CJ70" s="45">
        <f t="shared" si="32"/>
        <v>5.6811220811729381E-2</v>
      </c>
      <c r="CK70" s="45">
        <f t="shared" si="32"/>
        <v>4.5442508400556107E-3</v>
      </c>
      <c r="CL70" s="45">
        <f t="shared" si="32"/>
        <v>2.8697059867169951E-2</v>
      </c>
      <c r="CM70" s="45">
        <f t="shared" si="32"/>
        <v>2.1352120049895142E-2</v>
      </c>
      <c r="CN70" s="45">
        <f t="shared" si="32"/>
        <v>6.9392192283614035E-3</v>
      </c>
      <c r="CO70" s="45">
        <f t="shared" si="32"/>
        <v>3.6595311489062955E-2</v>
      </c>
      <c r="CP70" s="45">
        <f t="shared" si="32"/>
        <v>3.7427236815027929E-3</v>
      </c>
      <c r="CQ70" s="45">
        <f t="shared" si="32"/>
        <v>1.5577107119721897E-2</v>
      </c>
      <c r="CR70" s="45">
        <f t="shared" si="32"/>
        <v>1.2732598016844763E-2</v>
      </c>
      <c r="CS70" s="45">
        <f t="shared" si="32"/>
        <v>7.7983890484413267E-3</v>
      </c>
      <c r="CT70" s="45">
        <f t="shared" si="32"/>
        <v>2.2808728154543066E-2</v>
      </c>
      <c r="CU70" s="45">
        <f t="shared" si="32"/>
        <v>1.8863452777731323E-2</v>
      </c>
      <c r="CV70" s="45">
        <f t="shared" si="29"/>
        <v>1.4780790815170253E-2</v>
      </c>
      <c r="CW70" s="45">
        <f t="shared" si="20"/>
        <v>3.9552893627766858E-2</v>
      </c>
      <c r="CX70" s="45">
        <f t="shared" si="20"/>
        <v>2.3270042541060819E-2</v>
      </c>
      <c r="CY70" s="45">
        <f t="shared" si="20"/>
        <v>5.0185911974748997E-2</v>
      </c>
      <c r="CZ70" s="45">
        <f t="shared" si="20"/>
        <v>5.4796043737890952E-2</v>
      </c>
      <c r="DA70" s="45">
        <f t="shared" si="20"/>
        <v>4.4760241782596341E-2</v>
      </c>
      <c r="DB70" s="45">
        <f t="shared" si="20"/>
        <v>2.827430091847424E-2</v>
      </c>
      <c r="DC70" s="45">
        <f t="shared" si="20"/>
        <v>4.9687842815515137E-2</v>
      </c>
      <c r="DD70" s="45" t="str">
        <f t="shared" si="20"/>
        <v/>
      </c>
      <c r="DE70" s="45" t="str">
        <f t="shared" si="25"/>
        <v/>
      </c>
      <c r="DF70" s="46">
        <f t="shared" si="13"/>
        <v>0.99999999999999978</v>
      </c>
      <c r="DG70" s="47">
        <f>SUMPRODUCT(AD70:BB70,CG70:DE70,'Sector weights'!B57:Z57)</f>
        <v>1.7633474907644069</v>
      </c>
      <c r="DI70" s="45">
        <f>IF(AND(ISNUMBER(C69),ISNUMBER(C70)),CG70*'Sector weights'!AB57,"")</f>
        <v>6.338092487542081E-2</v>
      </c>
      <c r="DJ70" s="45">
        <f>IF(AND(ISNUMBER(D69),ISNUMBER(D70)),CH70*'Sector weights'!AC57,"")</f>
        <v>2.3942196172921561E-2</v>
      </c>
      <c r="DK70" s="45">
        <f>IF(AND(ISNUMBER(E69),ISNUMBER(E70)),CI70*'Sector weights'!AD57,"")</f>
        <v>1.8249484069060552E-2</v>
      </c>
      <c r="DL70" s="45">
        <f>IF(AND(ISNUMBER(F69),ISNUMBER(F70)),CJ70*'Sector weights'!AE57,"")</f>
        <v>1.1291466808792148E-2</v>
      </c>
      <c r="DM70" s="45">
        <f>IF(AND(ISNUMBER(G69),ISNUMBER(G70)),CK70*'Sector weights'!AF57,"")</f>
        <v>1.2442722479223162E-3</v>
      </c>
      <c r="DN70" s="45">
        <f>IF(AND(ISNUMBER(H69),ISNUMBER(H70)),CL70*'Sector weights'!AG57,"")</f>
        <v>7.6921907840001059E-3</v>
      </c>
      <c r="DO70" s="45">
        <f>IF(AND(ISNUMBER(I69),ISNUMBER(I70)),CM70*'Sector weights'!AH57,"")</f>
        <v>4.6626093081275719E-3</v>
      </c>
      <c r="DP70" s="45">
        <f>IF(AND(ISNUMBER(J69),ISNUMBER(J70)),CN70*'Sector weights'!AI57,"")</f>
        <v>1.3313127148499742E-3</v>
      </c>
      <c r="DQ70" s="45">
        <f>IF(AND(ISNUMBER(K69),ISNUMBER(K70)),CO70*'Sector weights'!AJ57,"")</f>
        <v>3.5690029521045596E-3</v>
      </c>
      <c r="DR70" s="45">
        <f>IF(AND(ISNUMBER(L69),ISNUMBER(L70)),CP70*'Sector weights'!AK57,"")</f>
        <v>8.6824236479019629E-4</v>
      </c>
      <c r="DS70" s="45">
        <f>IF(AND(ISNUMBER(M69),ISNUMBER(M70)),CQ70*'Sector weights'!AL57,"")</f>
        <v>2.2320070287782851E-3</v>
      </c>
      <c r="DT70" s="45">
        <f>IF(AND(ISNUMBER(N69),ISNUMBER(N70)),CR70*'Sector weights'!AM57,"")</f>
        <v>2.0608774444412017E-3</v>
      </c>
      <c r="DU70" s="45">
        <f>IF(AND(ISNUMBER(O69),ISNUMBER(O70)),CS70*'Sector weights'!AN57,"")</f>
        <v>1.3124254652244931E-3</v>
      </c>
      <c r="DV70" s="45">
        <f>IF(AND(ISNUMBER(P69),ISNUMBER(P70)),CT70*'Sector weights'!AO57,"")</f>
        <v>7.6598649736831287E-3</v>
      </c>
      <c r="DW70" s="45">
        <f>IF(AND(ISNUMBER(Q69),ISNUMBER(Q70)),CU70*'Sector weights'!AP57,"")</f>
        <v>8.0541975135150871E-3</v>
      </c>
      <c r="DX70" s="45">
        <f>IF(AND(ISNUMBER(R69),ISNUMBER(R70)),CV70*'Sector weights'!AQ57,"")</f>
        <v>4.4767303171546523E-3</v>
      </c>
      <c r="DY70" s="45">
        <f>IF(AND(ISNUMBER(S69),ISNUMBER(S70)),CW70*'Sector weights'!AR57,"")</f>
        <v>1.1506873638649348E-2</v>
      </c>
      <c r="DZ70" s="45">
        <f>IF(AND(ISNUMBER(T69),ISNUMBER(T70)),CX70*'Sector weights'!AS57,"")</f>
        <v>2.987224688425568E-3</v>
      </c>
      <c r="EA70" s="45">
        <f>IF(AND(ISNUMBER(U69),ISNUMBER(U70)),CY70*'Sector weights'!AT57,"")</f>
        <v>7.4043323334283522E-3</v>
      </c>
      <c r="EB70" s="45">
        <f>IF(AND(ISNUMBER(V69),ISNUMBER(V70)),CZ70*'Sector weights'!AU57,"")</f>
        <v>1.1180263993928756E-2</v>
      </c>
      <c r="EC70" s="45">
        <f>IF(AND(ISNUMBER(W69),ISNUMBER(W70)),DA70*'Sector weights'!AV57,"")</f>
        <v>1.3497742985850223E-2</v>
      </c>
      <c r="ED70" s="45">
        <f>IF(AND(ISNUMBER(X69),ISNUMBER(X70)),DB70*'Sector weights'!AW57,"")</f>
        <v>4.0949983148998075E-3</v>
      </c>
      <c r="EE70" s="45">
        <f>IF(AND(ISNUMBER(Y69),ISNUMBER(Y70)),DC70*'Sector weights'!AX57,"")</f>
        <v>8.1653472889233972E-3</v>
      </c>
      <c r="EF70" s="45" t="str">
        <f>IF(AND(ISNUMBER(Z69),ISNUMBER(Z70)),DD70*'Sector weights'!AY57,"")</f>
        <v/>
      </c>
      <c r="EG70" s="45" t="str">
        <f>IF(AND(ISNUMBER(AA69),ISNUMBER(AA70)),DE70*'Sector weights'!AZ57,"")</f>
        <v/>
      </c>
      <c r="EH70" s="46">
        <f t="shared" si="14"/>
        <v>0.22086458828489211</v>
      </c>
      <c r="EI70" s="47">
        <f t="shared" si="15"/>
        <v>0.42254640656889353</v>
      </c>
      <c r="EK70" s="39">
        <f t="shared" si="6"/>
        <v>40178</v>
      </c>
      <c r="EL70" s="45">
        <f t="shared" si="33"/>
        <v>0.28696734667879886</v>
      </c>
      <c r="EM70" s="45">
        <f t="shared" si="33"/>
        <v>0.10840214974633527</v>
      </c>
      <c r="EN70" s="45">
        <f t="shared" si="33"/>
        <v>8.2627478722485992E-2</v>
      </c>
      <c r="EO70" s="45">
        <f t="shared" si="33"/>
        <v>5.1123934789525163E-2</v>
      </c>
      <c r="EP70" s="45">
        <f t="shared" si="33"/>
        <v>5.6336430279956681E-3</v>
      </c>
      <c r="EQ70" s="45">
        <f t="shared" si="33"/>
        <v>3.4827632821237908E-2</v>
      </c>
      <c r="ER70" s="45">
        <f t="shared" si="33"/>
        <v>2.1110714688736321E-2</v>
      </c>
      <c r="ES70" s="45">
        <f t="shared" si="33"/>
        <v>6.0277327623598975E-3</v>
      </c>
      <c r="ET70" s="45">
        <f t="shared" si="33"/>
        <v>1.6159235755353052E-2</v>
      </c>
      <c r="EU70" s="45">
        <f t="shared" si="33"/>
        <v>3.9311071617793925E-3</v>
      </c>
      <c r="EV70" s="45">
        <f t="shared" si="33"/>
        <v>1.0105771351173918E-2</v>
      </c>
      <c r="EW70" s="45">
        <f t="shared" si="33"/>
        <v>9.3309545927882584E-3</v>
      </c>
      <c r="EX70" s="45">
        <f t="shared" si="33"/>
        <v>5.942217697350388E-3</v>
      </c>
      <c r="EY70" s="45">
        <f t="shared" si="33"/>
        <v>3.4681272508034232E-2</v>
      </c>
      <c r="EZ70" s="45">
        <f t="shared" si="33"/>
        <v>3.6466676600623811E-2</v>
      </c>
      <c r="FA70" s="45">
        <f t="shared" si="30"/>
        <v>2.026911761599438E-2</v>
      </c>
      <c r="FB70" s="45">
        <f t="shared" si="21"/>
        <v>5.2099223909116157E-2</v>
      </c>
      <c r="FC70" s="45">
        <f t="shared" si="21"/>
        <v>1.3525140954566977E-2</v>
      </c>
      <c r="FD70" s="45">
        <f t="shared" si="21"/>
        <v>3.3524307318462211E-2</v>
      </c>
      <c r="FE70" s="45">
        <f t="shared" si="21"/>
        <v>5.0620446132846747E-2</v>
      </c>
      <c r="FF70" s="45">
        <f t="shared" si="21"/>
        <v>6.1113205564848415E-2</v>
      </c>
      <c r="FG70" s="45">
        <f t="shared" si="21"/>
        <v>1.8540764486961077E-2</v>
      </c>
      <c r="FH70" s="45">
        <f t="shared" si="21"/>
        <v>3.6969925112625826E-2</v>
      </c>
      <c r="FI70" s="45" t="str">
        <f t="shared" si="21"/>
        <v/>
      </c>
      <c r="FJ70" s="45" t="str">
        <f t="shared" si="27"/>
        <v/>
      </c>
      <c r="FK70" s="46">
        <f t="shared" si="17"/>
        <v>1</v>
      </c>
      <c r="FL70" s="47">
        <f t="shared" si="18"/>
        <v>1.9131469188888399</v>
      </c>
    </row>
    <row r="71" spans="1:168" x14ac:dyDescent="0.2">
      <c r="A71" t="s">
        <v>7</v>
      </c>
      <c r="B71" s="11">
        <v>40268</v>
      </c>
      <c r="C71" s="2">
        <v>477.9</v>
      </c>
      <c r="D71" s="3">
        <v>39865</v>
      </c>
      <c r="E71" s="9">
        <v>14895.6</v>
      </c>
      <c r="F71" s="3">
        <v>117714</v>
      </c>
      <c r="G71" s="3">
        <v>3491</v>
      </c>
      <c r="H71" s="2">
        <v>27077</v>
      </c>
      <c r="I71" s="2">
        <v>276098.09999999998</v>
      </c>
      <c r="J71" s="2">
        <v>1622048.7</v>
      </c>
      <c r="K71" s="2">
        <v>127192.5</v>
      </c>
      <c r="L71" s="9">
        <v>1408.8418000000001</v>
      </c>
      <c r="M71" s="3">
        <v>88716</v>
      </c>
      <c r="N71" s="9">
        <v>974.76599999999996</v>
      </c>
      <c r="O71" s="2">
        <v>7622.7</v>
      </c>
      <c r="P71" s="2">
        <v>10573.2</v>
      </c>
      <c r="Q71" s="3">
        <v>81118</v>
      </c>
      <c r="R71" s="3">
        <v>86511</v>
      </c>
      <c r="S71" s="2">
        <v>20364.400000000001</v>
      </c>
      <c r="T71" s="2">
        <v>22312.2</v>
      </c>
      <c r="U71" s="3">
        <v>158195</v>
      </c>
      <c r="V71" s="2">
        <v>22811.8</v>
      </c>
      <c r="W71" s="2">
        <v>34235.9</v>
      </c>
      <c r="X71" s="3">
        <v>299244.84297503519</v>
      </c>
      <c r="Y71" s="2">
        <v>62309.3</v>
      </c>
      <c r="Z71" s="3" t="e">
        <v>#N/A</v>
      </c>
      <c r="AA71" s="3" t="e">
        <v>#N/A</v>
      </c>
      <c r="AC71" s="43">
        <f t="shared" si="9"/>
        <v>40268</v>
      </c>
      <c r="AD71" s="45">
        <f t="shared" si="31"/>
        <v>0.27276542173728657</v>
      </c>
      <c r="AE71" s="45">
        <f t="shared" si="31"/>
        <v>2.0452567449956494</v>
      </c>
      <c r="AF71" s="45">
        <f t="shared" si="31"/>
        <v>2.6815380585388793</v>
      </c>
      <c r="AG71" s="45">
        <f t="shared" si="31"/>
        <v>6.6317610718070963</v>
      </c>
      <c r="AH71" s="45">
        <f t="shared" si="31"/>
        <v>0.95430884904568192</v>
      </c>
      <c r="AI71" s="45">
        <f t="shared" si="31"/>
        <v>3.7552209066176179</v>
      </c>
      <c r="AJ71" s="45">
        <f t="shared" si="31"/>
        <v>4.3545751726624449</v>
      </c>
      <c r="AK71" s="45">
        <f t="shared" si="31"/>
        <v>-2.126837035275575</v>
      </c>
      <c r="AL71" s="45">
        <f t="shared" si="31"/>
        <v>-6.0755427558706216</v>
      </c>
      <c r="AM71" s="45">
        <f t="shared" si="31"/>
        <v>-35.64545130805601</v>
      </c>
      <c r="AN71" s="45">
        <f t="shared" si="31"/>
        <v>5.4849410841468105</v>
      </c>
      <c r="AO71" s="45">
        <f t="shared" si="31"/>
        <v>-11.359122653862952</v>
      </c>
      <c r="AP71" s="45">
        <f t="shared" si="31"/>
        <v>-8.2254782744795811</v>
      </c>
      <c r="AQ71" s="45">
        <f t="shared" si="31"/>
        <v>0.93747016706444697</v>
      </c>
      <c r="AR71" s="45">
        <f t="shared" si="31"/>
        <v>1.3936977363348868</v>
      </c>
      <c r="AS71" s="45">
        <f t="shared" si="28"/>
        <v>4.1397823574730319</v>
      </c>
      <c r="AT71" s="45">
        <f t="shared" si="19"/>
        <v>1.5412384756149367</v>
      </c>
      <c r="AU71" s="45">
        <f t="shared" si="19"/>
        <v>11.458458218439027</v>
      </c>
      <c r="AV71" s="45">
        <f t="shared" si="19"/>
        <v>2.1713717359994389</v>
      </c>
      <c r="AW71" s="45">
        <f t="shared" si="19"/>
        <v>-3.0238357136913585E-2</v>
      </c>
      <c r="AX71" s="45">
        <f t="shared" si="19"/>
        <v>-0.84684157633014845</v>
      </c>
      <c r="AY71" s="45">
        <f t="shared" si="19"/>
        <v>9.9120603223705537</v>
      </c>
      <c r="AZ71" s="45">
        <f t="shared" si="19"/>
        <v>4.2437433811757019</v>
      </c>
      <c r="BA71" s="45" t="str">
        <f t="shared" si="19"/>
        <v/>
      </c>
      <c r="BB71" s="45" t="str">
        <f t="shared" si="23"/>
        <v/>
      </c>
      <c r="BD71" s="39">
        <f t="shared" si="2"/>
        <v>40268</v>
      </c>
      <c r="BE71" s="44">
        <f>IF(AND(ISNUMBER(C70),ISNUMBER(C71)),INDEX('Country weights'!$B$6:$FB$133,MATCH(Goods!$BD71,'Country weights'!$A$6:$A$133,0),MATCH(Goods!BE$1,'Country weights'!$B$3:$FB$3,0)),"")</f>
        <v>0.17650642468591235</v>
      </c>
      <c r="BF71" s="44">
        <f>IF(AND(ISNUMBER(D70),ISNUMBER(D71)),INDEX('Country weights'!$B$6:$FB$133,MATCH(Goods!$BD71,'Country weights'!$A$6:$A$133,0),MATCH(Goods!BF$1,'Country weights'!$B$3:$FB$3,0)),"")</f>
        <v>5.5717500158436649E-2</v>
      </c>
      <c r="BG71" s="44">
        <f>IF(AND(ISNUMBER(E70),ISNUMBER(E71)),INDEX('Country weights'!$B$6:$FB$133,MATCH(Goods!$BD71,'Country weights'!$A$6:$A$133,0),MATCH(Goods!BG$1,'Country weights'!$B$3:$FB$3,0)),"")</f>
        <v>5.8507365098308055E-2</v>
      </c>
      <c r="BH71" s="44">
        <f>IF(AND(ISNUMBER(F70),ISNUMBER(F71)),INDEX('Country weights'!$B$6:$FB$133,MATCH(Goods!$BD71,'Country weights'!$A$6:$A$133,0),MATCH(Goods!BH$1,'Country weights'!$B$3:$FB$3,0)),"")</f>
        <v>3.7082867059417116E-2</v>
      </c>
      <c r="BI71" s="44">
        <f>IF(AND(ISNUMBER(G70),ISNUMBER(G71)),INDEX('Country weights'!$B$6:$FB$133,MATCH(Goods!$BD71,'Country weights'!$A$6:$A$133,0),MATCH(Goods!BI$1,'Country weights'!$B$3:$FB$3,0)),"")</f>
        <v>2.9468959215809137E-3</v>
      </c>
      <c r="BJ71" s="44">
        <f>IF(AND(ISNUMBER(H70),ISNUMBER(H71)),INDEX('Country weights'!$B$6:$FB$133,MATCH(Goods!$BD71,'Country weights'!$A$6:$A$133,0),MATCH(Goods!BJ$1,'Country weights'!$B$3:$FB$3,0)),"")</f>
        <v>1.9188405522529876E-2</v>
      </c>
      <c r="BK71" s="44">
        <f>IF(AND(ISNUMBER(I70),ISNUMBER(I71)),INDEX('Country weights'!$B$6:$FB$133,MATCH(Goods!$BD71,'Country weights'!$A$6:$A$133,0),MATCH(Goods!BK$1,'Country weights'!$B$3:$FB$3,0)),"")</f>
        <v>1.5331353625040609E-2</v>
      </c>
      <c r="BL71" s="44">
        <f>IF(AND(ISNUMBER(J70),ISNUMBER(J71)),INDEX('Country weights'!$B$6:$FB$133,MATCH(Goods!$BD71,'Country weights'!$A$6:$A$133,0),MATCH(Goods!BL$1,'Country weights'!$B$3:$FB$3,0)),"")</f>
        <v>5.0342290263459752E-3</v>
      </c>
      <c r="BM71" s="44">
        <f>IF(AND(ISNUMBER(K70),ISNUMBER(K71)),INDEX('Country weights'!$B$6:$FB$133,MATCH(Goods!$BD71,'Country weights'!$A$6:$A$133,0),MATCH(Goods!BM$1,'Country weights'!$B$3:$FB$3,0)),"")</f>
        <v>2.4715560349867709E-2</v>
      </c>
      <c r="BN71" s="44">
        <f>IF(AND(ISNUMBER(L70),ISNUMBER(L71)),INDEX('Country weights'!$B$6:$FB$133,MATCH(Goods!$BD71,'Country weights'!$A$6:$A$133,0),MATCH(Goods!BN$1,'Country weights'!$B$3:$FB$3,0)),"")</f>
        <v>1.9939856721056144E-3</v>
      </c>
      <c r="BO71" s="44">
        <f>IF(AND(ISNUMBER(M70),ISNUMBER(M71)),INDEX('Country weights'!$B$6:$FB$133,MATCH(Goods!$BD71,'Country weights'!$A$6:$A$133,0),MATCH(Goods!BO$1,'Country weights'!$B$3:$FB$3,0)),"")</f>
        <v>9.6454313878054226E-3</v>
      </c>
      <c r="BP71" s="44">
        <f>IF(AND(ISNUMBER(N70),ISNUMBER(N71)),INDEX('Country weights'!$B$6:$FB$133,MATCH(Goods!$BD71,'Country weights'!$A$6:$A$133,0),MATCH(Goods!BP$1,'Country weights'!$B$3:$FB$3,0)),"")</f>
        <v>7.4040690329321588E-3</v>
      </c>
      <c r="BQ71" s="44">
        <f>IF(AND(ISNUMBER(O70),ISNUMBER(O71)),INDEX('Country weights'!$B$6:$FB$133,MATCH(Goods!$BD71,'Country weights'!$A$6:$A$133,0),MATCH(Goods!BQ$1,'Country weights'!$B$3:$FB$3,0)),"")</f>
        <v>4.7964280657662537E-3</v>
      </c>
      <c r="BR71" s="44">
        <f>IF(AND(ISNUMBER(P70),ISNUMBER(P71)),INDEX('Country weights'!$B$6:$FB$133,MATCH(Goods!$BD71,'Country weights'!$A$6:$A$133,0),MATCH(Goods!BR$1,'Country weights'!$B$3:$FB$3,0)),"")</f>
        <v>1.4486035917272854E-2</v>
      </c>
      <c r="BS71" s="44">
        <f>IF(AND(ISNUMBER(Q70),ISNUMBER(Q71)),INDEX('Country weights'!$B$6:$FB$133,MATCH(Goods!$BD71,'Country weights'!$A$6:$A$133,0),MATCH(Goods!BS$1,'Country weights'!$B$3:$FB$3,0)),"")</f>
        <v>1.0364091743023052E-2</v>
      </c>
      <c r="BT71" s="44">
        <f>IF(AND(ISNUMBER(R70),ISNUMBER(R71)),INDEX('Country weights'!$B$6:$FB$133,MATCH(Goods!$BD71,'Country weights'!$A$6:$A$133,0),MATCH(Goods!BT$1,'Country weights'!$B$3:$FB$3,0)),"")</f>
        <v>8.9435282164239006E-3</v>
      </c>
      <c r="BU71" s="44">
        <f>IF(AND(ISNUMBER(S70),ISNUMBER(S71)),INDEX('Country weights'!$B$6:$FB$133,MATCH(Goods!$BD71,'Country weights'!$A$6:$A$133,0),MATCH(Goods!BU$1,'Country weights'!$B$3:$FB$3,0)),"")</f>
        <v>2.4438646793217143E-2</v>
      </c>
      <c r="BV71" s="44">
        <f>IF(AND(ISNUMBER(T70),ISNUMBER(T71)),INDEX('Country weights'!$B$6:$FB$133,MATCH(Goods!$BD71,'Country weights'!$A$6:$A$133,0),MATCH(Goods!BV$1,'Country weights'!$B$3:$FB$3,0)),"")</f>
        <v>1.4971441027751307E-2</v>
      </c>
      <c r="BW71" s="44">
        <f>IF(AND(ISNUMBER(U70),ISNUMBER(U71)),INDEX('Country weights'!$B$6:$FB$133,MATCH(Goods!$BD71,'Country weights'!$A$6:$A$133,0),MATCH(Goods!BW$1,'Country weights'!$B$3:$FB$3,0)),"")</f>
        <v>3.3658379297910788E-2</v>
      </c>
      <c r="BX71" s="44">
        <f>IF(AND(ISNUMBER(V70),ISNUMBER(V71)),INDEX('Country weights'!$B$6:$FB$133,MATCH(Goods!$BD71,'Country weights'!$A$6:$A$133,0),MATCH(Goods!BX$1,'Country weights'!$B$3:$FB$3,0)),"")</f>
        <v>3.7879837662549126E-2</v>
      </c>
      <c r="BY71" s="44">
        <f>IF(AND(ISNUMBER(W70),ISNUMBER(W71)),INDEX('Country weights'!$B$6:$FB$133,MATCH(Goods!$BD71,'Country weights'!$A$6:$A$133,0),MATCH(Goods!BY$1,'Country weights'!$B$3:$FB$3,0)),"")</f>
        <v>3.0411634708219223E-2</v>
      </c>
      <c r="BZ71" s="44">
        <f>IF(AND(ISNUMBER(X70),ISNUMBER(X71)),INDEX('Country weights'!$B$6:$FB$133,MATCH(Goods!$BD71,'Country weights'!$A$6:$A$133,0),MATCH(Goods!BZ$1,'Country weights'!$B$3:$FB$3,0)),"")</f>
        <v>2.1387815105470758E-2</v>
      </c>
      <c r="CA71" s="44">
        <f>IF(AND(ISNUMBER(Y70),ISNUMBER(Y71)),INDEX('Country weights'!$B$6:$FB$133,MATCH(Goods!$BD71,'Country weights'!$A$6:$A$133,0),MATCH(Goods!CA$1,'Country weights'!$B$3:$FB$3,0)),"")</f>
        <v>3.4276036022776991E-2</v>
      </c>
      <c r="CB71" s="44" t="str">
        <f>IF(AND(ISNUMBER(Z70),ISNUMBER(Z71)),INDEX('Country weights'!$B$6:$FB$133,MATCH(Goods!$BD71,'Country weights'!$A$6:$A$133,0),MATCH(Goods!CB$1,'Country weights'!$B$3:$FB$3,0)),"")</f>
        <v/>
      </c>
      <c r="CC71" s="44" t="str">
        <f>IF(AND(ISNUMBER(AA70),ISNUMBER(AA71)),INDEX('Country weights'!$B$6:$FB$133,MATCH(Goods!$BD71,'Country weights'!$A$6:$A$133,0),MATCH(Goods!CC$1,'Country weights'!$B$3:$FB$3,0)),"")</f>
        <v/>
      </c>
      <c r="CD71" s="46">
        <f t="shared" si="11"/>
        <v>0.64968796210066382</v>
      </c>
      <c r="CF71" s="39">
        <f t="shared" si="3"/>
        <v>40268</v>
      </c>
      <c r="CG71" s="45">
        <f t="shared" si="32"/>
        <v>0.27167876731963231</v>
      </c>
      <c r="CH71" s="45">
        <f t="shared" si="32"/>
        <v>8.5760401005865766E-2</v>
      </c>
      <c r="CI71" s="45">
        <f t="shared" si="32"/>
        <v>9.0054562361189042E-2</v>
      </c>
      <c r="CJ71" s="45">
        <f t="shared" si="32"/>
        <v>5.7077965458241675E-2</v>
      </c>
      <c r="CK71" s="45">
        <f t="shared" si="32"/>
        <v>4.5358635121583437E-3</v>
      </c>
      <c r="CL71" s="45">
        <f t="shared" si="32"/>
        <v>2.9534802307999035E-2</v>
      </c>
      <c r="CM71" s="45">
        <f t="shared" si="32"/>
        <v>2.3598026313230568E-2</v>
      </c>
      <c r="CN71" s="45">
        <f t="shared" si="32"/>
        <v>7.7486875546663777E-3</v>
      </c>
      <c r="CO71" s="45">
        <f t="shared" si="32"/>
        <v>3.8042201474618419E-2</v>
      </c>
      <c r="CP71" s="45">
        <f t="shared" si="32"/>
        <v>3.0691436326730995E-3</v>
      </c>
      <c r="CQ71" s="45">
        <f t="shared" si="32"/>
        <v>1.4846252278737685E-2</v>
      </c>
      <c r="CR71" s="45">
        <f t="shared" si="32"/>
        <v>1.1396346346009346E-2</v>
      </c>
      <c r="CS71" s="45">
        <f t="shared" si="32"/>
        <v>7.3826642104584455E-3</v>
      </c>
      <c r="CT71" s="45">
        <f t="shared" si="32"/>
        <v>2.2296912921757912E-2</v>
      </c>
      <c r="CU71" s="45">
        <f t="shared" si="32"/>
        <v>1.5952414616876062E-2</v>
      </c>
      <c r="CV71" s="45">
        <f t="shared" si="29"/>
        <v>1.3765882605407077E-2</v>
      </c>
      <c r="CW71" s="45">
        <f t="shared" si="20"/>
        <v>3.7615976005155802E-2</v>
      </c>
      <c r="CX71" s="45">
        <f t="shared" si="20"/>
        <v>2.3044048683530334E-2</v>
      </c>
      <c r="CY71" s="45">
        <f t="shared" si="20"/>
        <v>5.1806992373818521E-2</v>
      </c>
      <c r="CZ71" s="45">
        <f t="shared" si="20"/>
        <v>5.8304662964772554E-2</v>
      </c>
      <c r="DA71" s="45">
        <f t="shared" si="20"/>
        <v>4.6809601658445367E-2</v>
      </c>
      <c r="DB71" s="45">
        <f t="shared" si="20"/>
        <v>3.2920134515524377E-2</v>
      </c>
      <c r="DC71" s="45">
        <f t="shared" si="20"/>
        <v>5.2757689879231906E-2</v>
      </c>
      <c r="DD71" s="45" t="str">
        <f t="shared" si="20"/>
        <v/>
      </c>
      <c r="DE71" s="45" t="str">
        <f t="shared" si="25"/>
        <v/>
      </c>
      <c r="DF71" s="46">
        <f t="shared" si="13"/>
        <v>0.99999999999999989</v>
      </c>
      <c r="DG71" s="47">
        <f>SUMPRODUCT(AD71:BB71,CG71:DE71,'Sector weights'!B58:Z58)</f>
        <v>1.3223443646211441</v>
      </c>
      <c r="DI71" s="45">
        <f>IF(AND(ISNUMBER(C70),ISNUMBER(C71)),CG71*'Sector weights'!AB58,"")</f>
        <v>6.0596265679771978E-2</v>
      </c>
      <c r="DJ71" s="45">
        <f>IF(AND(ISNUMBER(D70),ISNUMBER(D71)),CH71*'Sector weights'!AC58,"")</f>
        <v>2.1869901533981002E-2</v>
      </c>
      <c r="DK71" s="45">
        <f>IF(AND(ISNUMBER(E70),ISNUMBER(E71)),CI71*'Sector weights'!AD58,"")</f>
        <v>1.8251955140109126E-2</v>
      </c>
      <c r="DL71" s="45">
        <f>IF(AND(ISNUMBER(F70),ISNUMBER(F71)),CJ71*'Sector weights'!AE58,"")</f>
        <v>1.140811121098855E-2</v>
      </c>
      <c r="DM71" s="45">
        <f>IF(AND(ISNUMBER(G70),ISNUMBER(G71)),CK71*'Sector weights'!AF58,"")</f>
        <v>1.1906039187068128E-3</v>
      </c>
      <c r="DN71" s="45">
        <f>IF(AND(ISNUMBER(H70),ISNUMBER(H71)),CL71*'Sector weights'!AG58,"")</f>
        <v>8.107818185787102E-3</v>
      </c>
      <c r="DO71" s="45">
        <f>IF(AND(ISNUMBER(I70),ISNUMBER(I71)),CM71*'Sector weights'!AH58,"")</f>
        <v>4.6908770715075572E-3</v>
      </c>
      <c r="DP71" s="45">
        <f>IF(AND(ISNUMBER(J70),ISNUMBER(J71)),CN71*'Sector weights'!AI58,"")</f>
        <v>1.3568932307492488E-3</v>
      </c>
      <c r="DQ71" s="45">
        <f>IF(AND(ISNUMBER(K70),ISNUMBER(K71)),CO71*'Sector weights'!AJ58,"")</f>
        <v>3.3145301612648322E-3</v>
      </c>
      <c r="DR71" s="45">
        <f>IF(AND(ISNUMBER(L70),ISNUMBER(L71)),CP71*'Sector weights'!AK58,"")</f>
        <v>6.4482300989178649E-4</v>
      </c>
      <c r="DS71" s="45">
        <f>IF(AND(ISNUMBER(M70),ISNUMBER(M71)),CQ71*'Sector weights'!AL58,"")</f>
        <v>2.1108645136727463E-3</v>
      </c>
      <c r="DT71" s="45">
        <f>IF(AND(ISNUMBER(N70),ISNUMBER(N71)),CR71*'Sector weights'!AM58,"")</f>
        <v>1.9311498633391266E-3</v>
      </c>
      <c r="DU71" s="45">
        <f>IF(AND(ISNUMBER(O70),ISNUMBER(O71)),CS71*'Sector weights'!AN58,"")</f>
        <v>1.2240896765416845E-3</v>
      </c>
      <c r="DV71" s="45">
        <f>IF(AND(ISNUMBER(P70),ISNUMBER(P71)),CT71*'Sector weights'!AO58,"")</f>
        <v>7.1042323278059554E-3</v>
      </c>
      <c r="DW71" s="45">
        <f>IF(AND(ISNUMBER(Q70),ISNUMBER(Q71)),CU71*'Sector weights'!AP58,"")</f>
        <v>6.3988660031383399E-3</v>
      </c>
      <c r="DX71" s="45">
        <f>IF(AND(ISNUMBER(R70),ISNUMBER(R71)),CV71*'Sector weights'!AQ58,"")</f>
        <v>4.2164778837085991E-3</v>
      </c>
      <c r="DY71" s="45">
        <f>IF(AND(ISNUMBER(S70),ISNUMBER(S71)),CW71*'Sector weights'!AR58,"")</f>
        <v>1.0757467539017242E-2</v>
      </c>
      <c r="DZ71" s="45">
        <f>IF(AND(ISNUMBER(T70),ISNUMBER(T71)),CX71*'Sector weights'!AS58,"")</f>
        <v>2.858928518674456E-3</v>
      </c>
      <c r="EA71" s="45">
        <f>IF(AND(ISNUMBER(U70),ISNUMBER(U71)),CY71*'Sector weights'!AT58,"")</f>
        <v>7.3441877745823335E-3</v>
      </c>
      <c r="EB71" s="45">
        <f>IF(AND(ISNUMBER(V70),ISNUMBER(V71)),CZ71*'Sector weights'!AU58,"")</f>
        <v>1.2253178221498427E-2</v>
      </c>
      <c r="EC71" s="45">
        <f>IF(AND(ISNUMBER(W70),ISNUMBER(W71)),DA71*'Sector weights'!AV58,"")</f>
        <v>1.3577498934749275E-2</v>
      </c>
      <c r="ED71" s="45">
        <f>IF(AND(ISNUMBER(X70),ISNUMBER(X71)),DB71*'Sector weights'!AW58,"")</f>
        <v>4.765268486544366E-3</v>
      </c>
      <c r="EE71" s="45">
        <f>IF(AND(ISNUMBER(Y70),ISNUMBER(Y71)),DC71*'Sector weights'!AX58,"")</f>
        <v>8.8915838587065189E-3</v>
      </c>
      <c r="EF71" s="45" t="str">
        <f>IF(AND(ISNUMBER(Z70),ISNUMBER(Z71)),DD71*'Sector weights'!AY58,"")</f>
        <v/>
      </c>
      <c r="EG71" s="45" t="str">
        <f>IF(AND(ISNUMBER(AA70),ISNUMBER(AA71)),DE71*'Sector weights'!AZ58,"")</f>
        <v/>
      </c>
      <c r="EH71" s="46">
        <f t="shared" si="14"/>
        <v>0.21486557274473711</v>
      </c>
      <c r="EI71" s="47">
        <f t="shared" si="15"/>
        <v>0.34284935897788538</v>
      </c>
      <c r="EK71" s="39">
        <f t="shared" si="6"/>
        <v>40268</v>
      </c>
      <c r="EL71" s="45">
        <f t="shared" si="33"/>
        <v>0.28201942687096304</v>
      </c>
      <c r="EM71" s="45">
        <f t="shared" si="33"/>
        <v>0.10178411205950945</v>
      </c>
      <c r="EN71" s="45">
        <f t="shared" si="33"/>
        <v>8.4945926455108137E-2</v>
      </c>
      <c r="EO71" s="45">
        <f t="shared" si="33"/>
        <v>5.30941791430753E-2</v>
      </c>
      <c r="EP71" s="45">
        <f t="shared" si="33"/>
        <v>5.5411572151731567E-3</v>
      </c>
      <c r="EQ71" s="45">
        <f t="shared" si="33"/>
        <v>3.7734375415363945E-2</v>
      </c>
      <c r="ER71" s="45">
        <f t="shared" si="33"/>
        <v>2.1831682998748131E-2</v>
      </c>
      <c r="ES71" s="45">
        <f t="shared" si="33"/>
        <v>6.315079765529745E-3</v>
      </c>
      <c r="ET71" s="45">
        <f t="shared" si="33"/>
        <v>1.5426064394236549E-2</v>
      </c>
      <c r="EU71" s="45">
        <f t="shared" si="33"/>
        <v>3.0010531778296751E-3</v>
      </c>
      <c r="EV71" s="45">
        <f t="shared" si="33"/>
        <v>9.8241169430175711E-3</v>
      </c>
      <c r="EW71" s="45">
        <f t="shared" si="33"/>
        <v>8.987711891999357E-3</v>
      </c>
      <c r="EX71" s="45">
        <f t="shared" si="33"/>
        <v>5.6970023671308097E-3</v>
      </c>
      <c r="EY71" s="45">
        <f t="shared" si="33"/>
        <v>3.3063613854257934E-2</v>
      </c>
      <c r="EZ71" s="45">
        <f t="shared" si="33"/>
        <v>2.9780787686914691E-2</v>
      </c>
      <c r="FA71" s="45">
        <f t="shared" si="30"/>
        <v>1.9623794681700012E-2</v>
      </c>
      <c r="FB71" s="45">
        <f t="shared" si="21"/>
        <v>5.0066036180664658E-2</v>
      </c>
      <c r="FC71" s="45">
        <f t="shared" si="21"/>
        <v>1.330566121949605E-2</v>
      </c>
      <c r="FD71" s="45">
        <f t="shared" si="21"/>
        <v>3.4180383952469279E-2</v>
      </c>
      <c r="FE71" s="45">
        <f t="shared" si="21"/>
        <v>5.7027182460986203E-2</v>
      </c>
      <c r="FF71" s="45">
        <f t="shared" si="21"/>
        <v>6.3190667361492606E-2</v>
      </c>
      <c r="FG71" s="45">
        <f t="shared" si="21"/>
        <v>2.2177906053872865E-2</v>
      </c>
      <c r="FH71" s="45">
        <f t="shared" si="21"/>
        <v>4.1382077850460615E-2</v>
      </c>
      <c r="FI71" s="45" t="str">
        <f t="shared" si="21"/>
        <v/>
      </c>
      <c r="FJ71" s="45" t="str">
        <f t="shared" si="27"/>
        <v/>
      </c>
      <c r="FK71" s="46">
        <f t="shared" si="17"/>
        <v>0.99999999999999978</v>
      </c>
      <c r="FL71" s="47">
        <f t="shared" si="18"/>
        <v>1.5956458477654516</v>
      </c>
    </row>
    <row r="72" spans="1:168" x14ac:dyDescent="0.2">
      <c r="A72" t="s">
        <v>30</v>
      </c>
      <c r="B72" s="11">
        <v>40359</v>
      </c>
      <c r="C72" s="2">
        <v>480.7</v>
      </c>
      <c r="D72" s="3">
        <v>40669</v>
      </c>
      <c r="E72" s="9">
        <v>15336.8</v>
      </c>
      <c r="F72" s="3">
        <v>119170</v>
      </c>
      <c r="G72" s="3">
        <v>3557</v>
      </c>
      <c r="H72" s="2">
        <v>27691</v>
      </c>
      <c r="I72" s="2">
        <v>285396.2</v>
      </c>
      <c r="J72" s="2">
        <v>1701850.9</v>
      </c>
      <c r="K72" s="2">
        <v>124711.9</v>
      </c>
      <c r="L72" s="9">
        <v>1478.1231</v>
      </c>
      <c r="M72" s="3">
        <v>94637</v>
      </c>
      <c r="N72" s="9">
        <v>971.83</v>
      </c>
      <c r="O72" s="2">
        <v>7827.3</v>
      </c>
      <c r="P72" s="2">
        <v>10514.5</v>
      </c>
      <c r="Q72" s="3">
        <v>80505</v>
      </c>
      <c r="R72" s="3">
        <v>90765</v>
      </c>
      <c r="S72" s="2">
        <v>21102.7</v>
      </c>
      <c r="T72" s="2">
        <v>25039.4</v>
      </c>
      <c r="U72" s="3">
        <v>167060</v>
      </c>
      <c r="V72" s="2">
        <v>22703.4</v>
      </c>
      <c r="W72" s="2">
        <v>36235.599999999999</v>
      </c>
      <c r="X72" s="3">
        <v>319214.59029237647</v>
      </c>
      <c r="Y72" s="2">
        <v>61836.4</v>
      </c>
      <c r="Z72" s="3" t="e">
        <v>#N/A</v>
      </c>
      <c r="AA72" s="3" t="e">
        <v>#N/A</v>
      </c>
      <c r="AC72" s="43">
        <f t="shared" si="9"/>
        <v>40359</v>
      </c>
      <c r="AD72" s="45">
        <f t="shared" si="31"/>
        <v>0.58589663109436252</v>
      </c>
      <c r="AE72" s="45">
        <f t="shared" si="31"/>
        <v>2.0168067226890685</v>
      </c>
      <c r="AF72" s="45">
        <f t="shared" si="31"/>
        <v>2.9619484948575359</v>
      </c>
      <c r="AG72" s="45">
        <f t="shared" si="31"/>
        <v>1.2368962060587574</v>
      </c>
      <c r="AH72" s="45">
        <f t="shared" si="31"/>
        <v>1.8905757662560863</v>
      </c>
      <c r="AI72" s="45">
        <f t="shared" si="31"/>
        <v>2.2676071942977494</v>
      </c>
      <c r="AJ72" s="45">
        <f t="shared" si="31"/>
        <v>3.3676798210491299</v>
      </c>
      <c r="AK72" s="45">
        <f t="shared" si="31"/>
        <v>4.9198399530174353</v>
      </c>
      <c r="AL72" s="45">
        <f t="shared" si="31"/>
        <v>-1.9502722251705129</v>
      </c>
      <c r="AM72" s="45">
        <f t="shared" si="31"/>
        <v>4.9176067887821029</v>
      </c>
      <c r="AN72" s="45">
        <f t="shared" si="31"/>
        <v>6.674106136435376</v>
      </c>
      <c r="AO72" s="45">
        <f t="shared" si="31"/>
        <v>-0.30120049324657838</v>
      </c>
      <c r="AP72" s="45">
        <f t="shared" si="31"/>
        <v>2.6840883151639128</v>
      </c>
      <c r="AQ72" s="45">
        <f t="shared" si="31"/>
        <v>-0.55517724057050355</v>
      </c>
      <c r="AR72" s="45">
        <f t="shared" si="31"/>
        <v>-0.75568924283142547</v>
      </c>
      <c r="AS72" s="45">
        <f t="shared" si="28"/>
        <v>4.917293754551455</v>
      </c>
      <c r="AT72" s="45">
        <f t="shared" si="19"/>
        <v>3.62544440297774</v>
      </c>
      <c r="AU72" s="45">
        <f t="shared" si="19"/>
        <v>12.222909439678741</v>
      </c>
      <c r="AV72" s="45">
        <f t="shared" si="19"/>
        <v>5.6038433578810887</v>
      </c>
      <c r="AW72" s="45">
        <f t="shared" si="19"/>
        <v>-0.47519266344610012</v>
      </c>
      <c r="AX72" s="45">
        <f t="shared" si="19"/>
        <v>5.8409447392941294</v>
      </c>
      <c r="AY72" s="45">
        <f t="shared" si="19"/>
        <v>6.6733806065982115</v>
      </c>
      <c r="AZ72" s="45">
        <f t="shared" si="19"/>
        <v>-0.75895572571028636</v>
      </c>
      <c r="BA72" s="45" t="str">
        <f t="shared" si="19"/>
        <v/>
      </c>
      <c r="BB72" s="45" t="str">
        <f t="shared" si="23"/>
        <v/>
      </c>
      <c r="BD72" s="39">
        <f t="shared" si="2"/>
        <v>40359</v>
      </c>
      <c r="BE72" s="44">
        <f>IF(AND(ISNUMBER(C71),ISNUMBER(C72)),INDEX('Country weights'!$B$6:$FB$133,MATCH(Goods!$BD72,'Country weights'!$A$6:$A$133,0),MATCH(Goods!BE$1,'Country weights'!$B$3:$FB$3,0)),"")</f>
        <v>0.17650642468591235</v>
      </c>
      <c r="BF72" s="44">
        <f>IF(AND(ISNUMBER(D71),ISNUMBER(D72)),INDEX('Country weights'!$B$6:$FB$133,MATCH(Goods!$BD72,'Country weights'!$A$6:$A$133,0),MATCH(Goods!BF$1,'Country weights'!$B$3:$FB$3,0)),"")</f>
        <v>5.5717500158436649E-2</v>
      </c>
      <c r="BG72" s="44">
        <f>IF(AND(ISNUMBER(E71),ISNUMBER(E72)),INDEX('Country weights'!$B$6:$FB$133,MATCH(Goods!$BD72,'Country weights'!$A$6:$A$133,0),MATCH(Goods!BG$1,'Country weights'!$B$3:$FB$3,0)),"")</f>
        <v>5.8507365098308055E-2</v>
      </c>
      <c r="BH72" s="44">
        <f>IF(AND(ISNUMBER(F71),ISNUMBER(F72)),INDEX('Country weights'!$B$6:$FB$133,MATCH(Goods!$BD72,'Country weights'!$A$6:$A$133,0),MATCH(Goods!BH$1,'Country weights'!$B$3:$FB$3,0)),"")</f>
        <v>3.7082867059417116E-2</v>
      </c>
      <c r="BI72" s="44">
        <f>IF(AND(ISNUMBER(G71),ISNUMBER(G72)),INDEX('Country weights'!$B$6:$FB$133,MATCH(Goods!$BD72,'Country weights'!$A$6:$A$133,0),MATCH(Goods!BI$1,'Country weights'!$B$3:$FB$3,0)),"")</f>
        <v>2.9468959215809137E-3</v>
      </c>
      <c r="BJ72" s="44">
        <f>IF(AND(ISNUMBER(H71),ISNUMBER(H72)),INDEX('Country weights'!$B$6:$FB$133,MATCH(Goods!$BD72,'Country weights'!$A$6:$A$133,0),MATCH(Goods!BJ$1,'Country weights'!$B$3:$FB$3,0)),"")</f>
        <v>1.9188405522529876E-2</v>
      </c>
      <c r="BK72" s="44">
        <f>IF(AND(ISNUMBER(I71),ISNUMBER(I72)),INDEX('Country weights'!$B$6:$FB$133,MATCH(Goods!$BD72,'Country weights'!$A$6:$A$133,0),MATCH(Goods!BK$1,'Country weights'!$B$3:$FB$3,0)),"")</f>
        <v>1.5331353625040609E-2</v>
      </c>
      <c r="BL72" s="44">
        <f>IF(AND(ISNUMBER(J71),ISNUMBER(J72)),INDEX('Country weights'!$B$6:$FB$133,MATCH(Goods!$BD72,'Country weights'!$A$6:$A$133,0),MATCH(Goods!BL$1,'Country weights'!$B$3:$FB$3,0)),"")</f>
        <v>5.0342290263459752E-3</v>
      </c>
      <c r="BM72" s="44">
        <f>IF(AND(ISNUMBER(K71),ISNUMBER(K72)),INDEX('Country weights'!$B$6:$FB$133,MATCH(Goods!$BD72,'Country weights'!$A$6:$A$133,0),MATCH(Goods!BM$1,'Country weights'!$B$3:$FB$3,0)),"")</f>
        <v>2.4715560349867709E-2</v>
      </c>
      <c r="BN72" s="44">
        <f>IF(AND(ISNUMBER(L71),ISNUMBER(L72)),INDEX('Country weights'!$B$6:$FB$133,MATCH(Goods!$BD72,'Country weights'!$A$6:$A$133,0),MATCH(Goods!BN$1,'Country weights'!$B$3:$FB$3,0)),"")</f>
        <v>1.9939856721056144E-3</v>
      </c>
      <c r="BO72" s="44">
        <f>IF(AND(ISNUMBER(M71),ISNUMBER(M72)),INDEX('Country weights'!$B$6:$FB$133,MATCH(Goods!$BD72,'Country weights'!$A$6:$A$133,0),MATCH(Goods!BO$1,'Country weights'!$B$3:$FB$3,0)),"")</f>
        <v>9.6454313878054226E-3</v>
      </c>
      <c r="BP72" s="44">
        <f>IF(AND(ISNUMBER(N71),ISNUMBER(N72)),INDEX('Country weights'!$B$6:$FB$133,MATCH(Goods!$BD72,'Country weights'!$A$6:$A$133,0),MATCH(Goods!BP$1,'Country weights'!$B$3:$FB$3,0)),"")</f>
        <v>7.4040690329321588E-3</v>
      </c>
      <c r="BQ72" s="44">
        <f>IF(AND(ISNUMBER(O71),ISNUMBER(O72)),INDEX('Country weights'!$B$6:$FB$133,MATCH(Goods!$BD72,'Country weights'!$A$6:$A$133,0),MATCH(Goods!BQ$1,'Country weights'!$B$3:$FB$3,0)),"")</f>
        <v>4.7964280657662537E-3</v>
      </c>
      <c r="BR72" s="44">
        <f>IF(AND(ISNUMBER(P71),ISNUMBER(P72)),INDEX('Country weights'!$B$6:$FB$133,MATCH(Goods!$BD72,'Country weights'!$A$6:$A$133,0),MATCH(Goods!BR$1,'Country weights'!$B$3:$FB$3,0)),"")</f>
        <v>1.4486035917272854E-2</v>
      </c>
      <c r="BS72" s="44">
        <f>IF(AND(ISNUMBER(Q71),ISNUMBER(Q72)),INDEX('Country weights'!$B$6:$FB$133,MATCH(Goods!$BD72,'Country weights'!$A$6:$A$133,0),MATCH(Goods!BS$1,'Country weights'!$B$3:$FB$3,0)),"")</f>
        <v>1.0364091743023052E-2</v>
      </c>
      <c r="BT72" s="44">
        <f>IF(AND(ISNUMBER(R71),ISNUMBER(R72)),INDEX('Country weights'!$B$6:$FB$133,MATCH(Goods!$BD72,'Country weights'!$A$6:$A$133,0),MATCH(Goods!BT$1,'Country weights'!$B$3:$FB$3,0)),"")</f>
        <v>8.9435282164239006E-3</v>
      </c>
      <c r="BU72" s="44">
        <f>IF(AND(ISNUMBER(S71),ISNUMBER(S72)),INDEX('Country weights'!$B$6:$FB$133,MATCH(Goods!$BD72,'Country weights'!$A$6:$A$133,0),MATCH(Goods!BU$1,'Country weights'!$B$3:$FB$3,0)),"")</f>
        <v>2.4438646793217143E-2</v>
      </c>
      <c r="BV72" s="44">
        <f>IF(AND(ISNUMBER(T71),ISNUMBER(T72)),INDEX('Country weights'!$B$6:$FB$133,MATCH(Goods!$BD72,'Country weights'!$A$6:$A$133,0),MATCH(Goods!BV$1,'Country weights'!$B$3:$FB$3,0)),"")</f>
        <v>1.4971441027751307E-2</v>
      </c>
      <c r="BW72" s="44">
        <f>IF(AND(ISNUMBER(U71),ISNUMBER(U72)),INDEX('Country weights'!$B$6:$FB$133,MATCH(Goods!$BD72,'Country weights'!$A$6:$A$133,0),MATCH(Goods!BW$1,'Country weights'!$B$3:$FB$3,0)),"")</f>
        <v>3.3658379297910788E-2</v>
      </c>
      <c r="BX72" s="44">
        <f>IF(AND(ISNUMBER(V71),ISNUMBER(V72)),INDEX('Country weights'!$B$6:$FB$133,MATCH(Goods!$BD72,'Country weights'!$A$6:$A$133,0),MATCH(Goods!BX$1,'Country weights'!$B$3:$FB$3,0)),"")</f>
        <v>3.7879837662549126E-2</v>
      </c>
      <c r="BY72" s="44">
        <f>IF(AND(ISNUMBER(W71),ISNUMBER(W72)),INDEX('Country weights'!$B$6:$FB$133,MATCH(Goods!$BD72,'Country weights'!$A$6:$A$133,0),MATCH(Goods!BY$1,'Country weights'!$B$3:$FB$3,0)),"")</f>
        <v>3.0411634708219223E-2</v>
      </c>
      <c r="BZ72" s="44">
        <f>IF(AND(ISNUMBER(X71),ISNUMBER(X72)),INDEX('Country weights'!$B$6:$FB$133,MATCH(Goods!$BD72,'Country weights'!$A$6:$A$133,0),MATCH(Goods!BZ$1,'Country weights'!$B$3:$FB$3,0)),"")</f>
        <v>2.1387815105470758E-2</v>
      </c>
      <c r="CA72" s="44">
        <f>IF(AND(ISNUMBER(Y71),ISNUMBER(Y72)),INDEX('Country weights'!$B$6:$FB$133,MATCH(Goods!$BD72,'Country weights'!$A$6:$A$133,0),MATCH(Goods!CA$1,'Country weights'!$B$3:$FB$3,0)),"")</f>
        <v>3.4276036022776991E-2</v>
      </c>
      <c r="CB72" s="44" t="str">
        <f>IF(AND(ISNUMBER(Z71),ISNUMBER(Z72)),INDEX('Country weights'!$B$6:$FB$133,MATCH(Goods!$BD72,'Country weights'!$A$6:$A$133,0),MATCH(Goods!CB$1,'Country weights'!$B$3:$FB$3,0)),"")</f>
        <v/>
      </c>
      <c r="CC72" s="44" t="str">
        <f>IF(AND(ISNUMBER(AA71),ISNUMBER(AA72)),INDEX('Country weights'!$B$6:$FB$133,MATCH(Goods!$BD72,'Country weights'!$A$6:$A$133,0),MATCH(Goods!CC$1,'Country weights'!$B$3:$FB$3,0)),"")</f>
        <v/>
      </c>
      <c r="CD72" s="46">
        <f t="shared" si="11"/>
        <v>0.64968796210066382</v>
      </c>
      <c r="CF72" s="39">
        <f t="shared" si="3"/>
        <v>40359</v>
      </c>
      <c r="CG72" s="45">
        <f t="shared" si="32"/>
        <v>0.27167876731963231</v>
      </c>
      <c r="CH72" s="45">
        <f t="shared" si="32"/>
        <v>8.5760401005865766E-2</v>
      </c>
      <c r="CI72" s="45">
        <f t="shared" si="32"/>
        <v>9.0054562361189042E-2</v>
      </c>
      <c r="CJ72" s="45">
        <f t="shared" si="32"/>
        <v>5.7077965458241675E-2</v>
      </c>
      <c r="CK72" s="45">
        <f t="shared" si="32"/>
        <v>4.5358635121583437E-3</v>
      </c>
      <c r="CL72" s="45">
        <f t="shared" si="32"/>
        <v>2.9534802307999035E-2</v>
      </c>
      <c r="CM72" s="45">
        <f t="shared" si="32"/>
        <v>2.3598026313230568E-2</v>
      </c>
      <c r="CN72" s="45">
        <f t="shared" si="32"/>
        <v>7.7486875546663777E-3</v>
      </c>
      <c r="CO72" s="45">
        <f t="shared" si="32"/>
        <v>3.8042201474618419E-2</v>
      </c>
      <c r="CP72" s="45">
        <f t="shared" si="32"/>
        <v>3.0691436326730995E-3</v>
      </c>
      <c r="CQ72" s="45">
        <f t="shared" si="32"/>
        <v>1.4846252278737685E-2</v>
      </c>
      <c r="CR72" s="45">
        <f t="shared" si="32"/>
        <v>1.1396346346009346E-2</v>
      </c>
      <c r="CS72" s="45">
        <f t="shared" si="32"/>
        <v>7.3826642104584455E-3</v>
      </c>
      <c r="CT72" s="45">
        <f t="shared" si="32"/>
        <v>2.2296912921757912E-2</v>
      </c>
      <c r="CU72" s="45">
        <f t="shared" si="32"/>
        <v>1.5952414616876062E-2</v>
      </c>
      <c r="CV72" s="45">
        <f t="shared" si="29"/>
        <v>1.3765882605407077E-2</v>
      </c>
      <c r="CW72" s="45">
        <f t="shared" si="20"/>
        <v>3.7615976005155802E-2</v>
      </c>
      <c r="CX72" s="45">
        <f t="shared" si="20"/>
        <v>2.3044048683530334E-2</v>
      </c>
      <c r="CY72" s="45">
        <f t="shared" si="20"/>
        <v>5.1806992373818521E-2</v>
      </c>
      <c r="CZ72" s="45">
        <f t="shared" si="20"/>
        <v>5.8304662964772554E-2</v>
      </c>
      <c r="DA72" s="45">
        <f t="shared" si="20"/>
        <v>4.6809601658445367E-2</v>
      </c>
      <c r="DB72" s="45">
        <f t="shared" si="20"/>
        <v>3.2920134515524377E-2</v>
      </c>
      <c r="DC72" s="45">
        <f t="shared" si="20"/>
        <v>5.2757689879231906E-2</v>
      </c>
      <c r="DD72" s="45" t="str">
        <f t="shared" si="20"/>
        <v/>
      </c>
      <c r="DE72" s="45" t="str">
        <f t="shared" si="25"/>
        <v/>
      </c>
      <c r="DF72" s="46">
        <f t="shared" si="13"/>
        <v>0.99999999999999989</v>
      </c>
      <c r="DG72" s="47">
        <f>SUMPRODUCT(AD72:BB72,CG72:DE72,'Sector weights'!B59:Z59)</f>
        <v>1.6688550152691599</v>
      </c>
      <c r="DI72" s="45">
        <f>IF(AND(ISNUMBER(C71),ISNUMBER(C72)),CG72*'Sector weights'!AB59,"")</f>
        <v>5.9309891234777895E-2</v>
      </c>
      <c r="DJ72" s="45">
        <f>IF(AND(ISNUMBER(D71),ISNUMBER(D72)),CH72*'Sector weights'!AC59,"")</f>
        <v>2.1910855237312628E-2</v>
      </c>
      <c r="DK72" s="45">
        <f>IF(AND(ISNUMBER(E71),ISNUMBER(E72)),CI72*'Sector weights'!AD59,"")</f>
        <v>1.8242178958619404E-2</v>
      </c>
      <c r="DL72" s="45">
        <f>IF(AND(ISNUMBER(F71),ISNUMBER(F72)),CJ72*'Sector weights'!AE59,"")</f>
        <v>1.1651101449090664E-2</v>
      </c>
      <c r="DM72" s="45">
        <f>IF(AND(ISNUMBER(G71),ISNUMBER(G72)),CK72*'Sector weights'!AF59,"")</f>
        <v>1.1844341028457461E-3</v>
      </c>
      <c r="DN72" s="45">
        <f>IF(AND(ISNUMBER(H71),ISNUMBER(H72)),CL72*'Sector weights'!AG59,"")</f>
        <v>8.1052626243456709E-3</v>
      </c>
      <c r="DO72" s="45">
        <f>IF(AND(ISNUMBER(I71),ISNUMBER(I72)),CM72*'Sector weights'!AH59,"")</f>
        <v>4.690342150795228E-3</v>
      </c>
      <c r="DP72" s="45">
        <f>IF(AND(ISNUMBER(J71),ISNUMBER(J72)),CN72*'Sector weights'!AI59,"")</f>
        <v>1.2627046512064793E-3</v>
      </c>
      <c r="DQ72" s="45">
        <f>IF(AND(ISNUMBER(K71),ISNUMBER(K72)),CO72*'Sector weights'!AJ59,"")</f>
        <v>2.9638146461069244E-3</v>
      </c>
      <c r="DR72" s="45">
        <f>IF(AND(ISNUMBER(L71),ISNUMBER(L72)),CP72*'Sector weights'!AK59,"")</f>
        <v>4.4875062303845431E-4</v>
      </c>
      <c r="DS72" s="45">
        <f>IF(AND(ISNUMBER(M71),ISNUMBER(M72)),CQ72*'Sector weights'!AL59,"")</f>
        <v>2.1838544956467041E-3</v>
      </c>
      <c r="DT72" s="45">
        <f>IF(AND(ISNUMBER(N71),ISNUMBER(N72)),CR72*'Sector weights'!AM59,"")</f>
        <v>1.756929638857105E-3</v>
      </c>
      <c r="DU72" s="45">
        <f>IF(AND(ISNUMBER(O71),ISNUMBER(O72)),CS72*'Sector weights'!AN59,"")</f>
        <v>1.0823795355321341E-3</v>
      </c>
      <c r="DV72" s="45">
        <f>IF(AND(ISNUMBER(P71),ISNUMBER(P72)),CT72*'Sector weights'!AO59,"")</f>
        <v>6.964314887975007E-3</v>
      </c>
      <c r="DW72" s="45">
        <f>IF(AND(ISNUMBER(Q71),ISNUMBER(Q72)),CU72*'Sector weights'!AP59,"")</f>
        <v>6.4077920280260691E-3</v>
      </c>
      <c r="DX72" s="45">
        <f>IF(AND(ISNUMBER(R71),ISNUMBER(R72)),CV72*'Sector weights'!AQ59,"")</f>
        <v>4.2757852883304427E-3</v>
      </c>
      <c r="DY72" s="45">
        <f>IF(AND(ISNUMBER(S71),ISNUMBER(S72)),CW72*'Sector weights'!AR59,"")</f>
        <v>1.0546771530762106E-2</v>
      </c>
      <c r="DZ72" s="45">
        <f>IF(AND(ISNUMBER(T71),ISNUMBER(T72)),CX72*'Sector weights'!AS59,"")</f>
        <v>3.1052472448884821E-3</v>
      </c>
      <c r="EA72" s="45">
        <f>IF(AND(ISNUMBER(U71),ISNUMBER(U72)),CY72*'Sector weights'!AT59,"")</f>
        <v>7.1861726698193643E-3</v>
      </c>
      <c r="EB72" s="45">
        <f>IF(AND(ISNUMBER(V71),ISNUMBER(V72)),CZ72*'Sector weights'!AU59,"")</f>
        <v>1.1971667579848499E-2</v>
      </c>
      <c r="EC72" s="45">
        <f>IF(AND(ISNUMBER(W71),ISNUMBER(W72)),DA72*'Sector weights'!AV59,"")</f>
        <v>1.2923035572652319E-2</v>
      </c>
      <c r="ED72" s="45">
        <f>IF(AND(ISNUMBER(X71),ISNUMBER(X72)),DB72*'Sector weights'!AW59,"")</f>
        <v>4.7801756762530859E-3</v>
      </c>
      <c r="EE72" s="45">
        <f>IF(AND(ISNUMBER(Y71),ISNUMBER(Y72)),DC72*'Sector weights'!AX59,"")</f>
        <v>8.9080108165369692E-3</v>
      </c>
      <c r="EF72" s="45" t="str">
        <f>IF(AND(ISNUMBER(Z71),ISNUMBER(Z72)),DD72*'Sector weights'!AY59,"")</f>
        <v/>
      </c>
      <c r="EG72" s="45" t="str">
        <f>IF(AND(ISNUMBER(AA71),ISNUMBER(AA72)),DE72*'Sector weights'!AZ59,"")</f>
        <v/>
      </c>
      <c r="EH72" s="46">
        <f t="shared" si="14"/>
        <v>0.21186147264326735</v>
      </c>
      <c r="EI72" s="47">
        <f t="shared" si="15"/>
        <v>0.42709921076799695</v>
      </c>
      <c r="EK72" s="39">
        <f t="shared" si="6"/>
        <v>40359</v>
      </c>
      <c r="EL72" s="45">
        <f t="shared" si="33"/>
        <v>0.27994656364276282</v>
      </c>
      <c r="EM72" s="45">
        <f t="shared" si="33"/>
        <v>0.10342066900576188</v>
      </c>
      <c r="EN72" s="45">
        <f t="shared" si="33"/>
        <v>8.6104277153475711E-2</v>
      </c>
      <c r="EO72" s="45">
        <f t="shared" si="33"/>
        <v>5.4993960457873366E-2</v>
      </c>
      <c r="EP72" s="45">
        <f t="shared" si="33"/>
        <v>5.5906063904318177E-3</v>
      </c>
      <c r="EQ72" s="45">
        <f t="shared" si="33"/>
        <v>3.8257369417956058E-2</v>
      </c>
      <c r="ER72" s="45">
        <f t="shared" si="33"/>
        <v>2.2138721553648561E-2</v>
      </c>
      <c r="ES72" s="45">
        <f t="shared" si="33"/>
        <v>5.9600484951439145E-3</v>
      </c>
      <c r="ET72" s="45">
        <f t="shared" si="33"/>
        <v>1.3989398870541223E-2</v>
      </c>
      <c r="EU72" s="45">
        <f t="shared" si="33"/>
        <v>2.1181322750175595E-3</v>
      </c>
      <c r="EV72" s="45">
        <f t="shared" si="33"/>
        <v>1.0307935975333662E-2</v>
      </c>
      <c r="EW72" s="45">
        <f t="shared" si="33"/>
        <v>8.2928227437341837E-3</v>
      </c>
      <c r="EX72" s="45">
        <f t="shared" si="33"/>
        <v>5.1089021615300786E-3</v>
      </c>
      <c r="EY72" s="45">
        <f t="shared" si="33"/>
        <v>3.28720215199369E-2</v>
      </c>
      <c r="EZ72" s="45">
        <f t="shared" si="33"/>
        <v>3.024519724176334E-2</v>
      </c>
      <c r="FA72" s="45">
        <f t="shared" si="30"/>
        <v>2.0181986063742774E-2</v>
      </c>
      <c r="FB72" s="45">
        <f t="shared" si="21"/>
        <v>4.9781451054674651E-2</v>
      </c>
      <c r="FC72" s="45">
        <f t="shared" si="21"/>
        <v>1.4656969982065129E-2</v>
      </c>
      <c r="FD72" s="45">
        <f t="shared" si="21"/>
        <v>3.3919204752812473E-2</v>
      </c>
      <c r="FE72" s="45">
        <f t="shared" si="21"/>
        <v>5.6507053550063864E-2</v>
      </c>
      <c r="FF72" s="45">
        <f t="shared" si="21"/>
        <v>6.0997572665852956E-2</v>
      </c>
      <c r="FG72" s="45">
        <f t="shared" si="21"/>
        <v>2.2562741666116673E-2</v>
      </c>
      <c r="FH72" s="45">
        <f t="shared" si="21"/>
        <v>4.2046393359760556E-2</v>
      </c>
      <c r="FI72" s="45" t="str">
        <f t="shared" si="21"/>
        <v/>
      </c>
      <c r="FJ72" s="45" t="str">
        <f t="shared" si="27"/>
        <v/>
      </c>
      <c r="FK72" s="46">
        <f t="shared" si="17"/>
        <v>1.0000000000000002</v>
      </c>
      <c r="FL72" s="47">
        <f t="shared" si="18"/>
        <v>2.0159361937748224</v>
      </c>
    </row>
    <row r="73" spans="1:168" x14ac:dyDescent="0.2">
      <c r="A73" t="s">
        <v>31</v>
      </c>
      <c r="B73" s="11">
        <v>40451</v>
      </c>
      <c r="C73" s="2">
        <v>491.7</v>
      </c>
      <c r="D73" s="3">
        <v>41383</v>
      </c>
      <c r="E73" s="9">
        <v>15406.1</v>
      </c>
      <c r="F73" s="3">
        <v>117258</v>
      </c>
      <c r="G73" s="3">
        <v>3524</v>
      </c>
      <c r="H73" s="2">
        <v>28237</v>
      </c>
      <c r="I73" s="2">
        <v>279854.40000000002</v>
      </c>
      <c r="J73" s="2">
        <v>1949569.1</v>
      </c>
      <c r="K73" s="2">
        <v>135897</v>
      </c>
      <c r="L73" s="9">
        <v>1382.1551000000002</v>
      </c>
      <c r="M73" s="3">
        <v>102657</v>
      </c>
      <c r="N73" s="9">
        <v>967.68499999999995</v>
      </c>
      <c r="O73" s="2">
        <v>7666.9</v>
      </c>
      <c r="P73" s="2">
        <v>11024.8</v>
      </c>
      <c r="Q73" s="3">
        <v>80802</v>
      </c>
      <c r="R73" s="3">
        <v>91426</v>
      </c>
      <c r="S73" s="2">
        <v>21430.2</v>
      </c>
      <c r="T73" s="2">
        <v>25543.7</v>
      </c>
      <c r="U73" s="3">
        <v>164558</v>
      </c>
      <c r="V73" s="2">
        <v>22950.7</v>
      </c>
      <c r="W73" s="2">
        <v>34732.1</v>
      </c>
      <c r="X73" s="3">
        <v>318569.3535910566</v>
      </c>
      <c r="Y73" s="2">
        <v>65018.8</v>
      </c>
      <c r="Z73" s="3" t="e">
        <v>#N/A</v>
      </c>
      <c r="AA73" s="3" t="e">
        <v>#N/A</v>
      </c>
      <c r="AC73" s="43">
        <f t="shared" si="9"/>
        <v>40451</v>
      </c>
      <c r="AD73" s="45">
        <f t="shared" si="31"/>
        <v>2.2883295194507935</v>
      </c>
      <c r="AE73" s="45">
        <f t="shared" si="31"/>
        <v>1.7556369716491771</v>
      </c>
      <c r="AF73" s="45">
        <f t="shared" si="31"/>
        <v>0.45185436336132589</v>
      </c>
      <c r="AG73" s="45">
        <f t="shared" si="31"/>
        <v>-1.6044306452966395</v>
      </c>
      <c r="AH73" s="45">
        <f t="shared" si="31"/>
        <v>-0.92774810233342553</v>
      </c>
      <c r="AI73" s="45">
        <f t="shared" si="31"/>
        <v>1.9717597775450457</v>
      </c>
      <c r="AJ73" s="45">
        <f t="shared" si="31"/>
        <v>-1.9417917968073795</v>
      </c>
      <c r="AK73" s="45">
        <f t="shared" si="31"/>
        <v>14.555810970279492</v>
      </c>
      <c r="AL73" s="45">
        <f t="shared" si="31"/>
        <v>8.968751177714406</v>
      </c>
      <c r="AM73" s="45">
        <f t="shared" si="31"/>
        <v>-6.4925580284889595</v>
      </c>
      <c r="AN73" s="45">
        <f t="shared" si="31"/>
        <v>8.4744867229519016</v>
      </c>
      <c r="AO73" s="45">
        <f t="shared" si="31"/>
        <v>-0.42651492544993896</v>
      </c>
      <c r="AP73" s="45">
        <f t="shared" si="31"/>
        <v>-2.0492379236773939</v>
      </c>
      <c r="AQ73" s="45">
        <f t="shared" si="31"/>
        <v>4.8532978268105875</v>
      </c>
      <c r="AR73" s="45">
        <f t="shared" si="31"/>
        <v>0.36892118501956617</v>
      </c>
      <c r="AS73" s="45">
        <f t="shared" si="28"/>
        <v>0.72825428303862072</v>
      </c>
      <c r="AT73" s="45">
        <f t="shared" si="19"/>
        <v>1.5519341126964736</v>
      </c>
      <c r="AU73" s="45">
        <f t="shared" si="19"/>
        <v>2.0140258951891754</v>
      </c>
      <c r="AV73" s="45">
        <f t="shared" si="19"/>
        <v>-1.4976655093978164</v>
      </c>
      <c r="AW73" s="45">
        <f t="shared" si="19"/>
        <v>1.0892641630768862</v>
      </c>
      <c r="AX73" s="45">
        <f t="shared" si="19"/>
        <v>-4.1492344545143496</v>
      </c>
      <c r="AY73" s="45">
        <f t="shared" si="19"/>
        <v>-0.2021325844563937</v>
      </c>
      <c r="AZ73" s="45">
        <f t="shared" si="19"/>
        <v>5.1464833010977484</v>
      </c>
      <c r="BA73" s="45" t="str">
        <f t="shared" si="19"/>
        <v/>
      </c>
      <c r="BB73" s="45" t="str">
        <f t="shared" si="23"/>
        <v/>
      </c>
      <c r="BD73" s="39">
        <f t="shared" si="2"/>
        <v>40451</v>
      </c>
      <c r="BE73" s="44">
        <f>IF(AND(ISNUMBER(C72),ISNUMBER(C73)),INDEX('Country weights'!$B$6:$FB$133,MATCH(Goods!$BD73,'Country weights'!$A$6:$A$133,0),MATCH(Goods!BE$1,'Country weights'!$B$3:$FB$3,0)),"")</f>
        <v>0.17650642468591235</v>
      </c>
      <c r="BF73" s="44">
        <f>IF(AND(ISNUMBER(D72),ISNUMBER(D73)),INDEX('Country weights'!$B$6:$FB$133,MATCH(Goods!$BD73,'Country weights'!$A$6:$A$133,0),MATCH(Goods!BF$1,'Country weights'!$B$3:$FB$3,0)),"")</f>
        <v>5.5717500158436649E-2</v>
      </c>
      <c r="BG73" s="44">
        <f>IF(AND(ISNUMBER(E72),ISNUMBER(E73)),INDEX('Country weights'!$B$6:$FB$133,MATCH(Goods!$BD73,'Country weights'!$A$6:$A$133,0),MATCH(Goods!BG$1,'Country weights'!$B$3:$FB$3,0)),"")</f>
        <v>5.8507365098308055E-2</v>
      </c>
      <c r="BH73" s="44">
        <f>IF(AND(ISNUMBER(F72),ISNUMBER(F73)),INDEX('Country weights'!$B$6:$FB$133,MATCH(Goods!$BD73,'Country weights'!$A$6:$A$133,0),MATCH(Goods!BH$1,'Country weights'!$B$3:$FB$3,0)),"")</f>
        <v>3.7082867059417116E-2</v>
      </c>
      <c r="BI73" s="44">
        <f>IF(AND(ISNUMBER(G72),ISNUMBER(G73)),INDEX('Country weights'!$B$6:$FB$133,MATCH(Goods!$BD73,'Country weights'!$A$6:$A$133,0),MATCH(Goods!BI$1,'Country weights'!$B$3:$FB$3,0)),"")</f>
        <v>2.9468959215809137E-3</v>
      </c>
      <c r="BJ73" s="44">
        <f>IF(AND(ISNUMBER(H72),ISNUMBER(H73)),INDEX('Country weights'!$B$6:$FB$133,MATCH(Goods!$BD73,'Country weights'!$A$6:$A$133,0),MATCH(Goods!BJ$1,'Country weights'!$B$3:$FB$3,0)),"")</f>
        <v>1.9188405522529876E-2</v>
      </c>
      <c r="BK73" s="44">
        <f>IF(AND(ISNUMBER(I72),ISNUMBER(I73)),INDEX('Country weights'!$B$6:$FB$133,MATCH(Goods!$BD73,'Country weights'!$A$6:$A$133,0),MATCH(Goods!BK$1,'Country weights'!$B$3:$FB$3,0)),"")</f>
        <v>1.5331353625040609E-2</v>
      </c>
      <c r="BL73" s="44">
        <f>IF(AND(ISNUMBER(J72),ISNUMBER(J73)),INDEX('Country weights'!$B$6:$FB$133,MATCH(Goods!$BD73,'Country weights'!$A$6:$A$133,0),MATCH(Goods!BL$1,'Country weights'!$B$3:$FB$3,0)),"")</f>
        <v>5.0342290263459752E-3</v>
      </c>
      <c r="BM73" s="44">
        <f>IF(AND(ISNUMBER(K72),ISNUMBER(K73)),INDEX('Country weights'!$B$6:$FB$133,MATCH(Goods!$BD73,'Country weights'!$A$6:$A$133,0),MATCH(Goods!BM$1,'Country weights'!$B$3:$FB$3,0)),"")</f>
        <v>2.4715560349867709E-2</v>
      </c>
      <c r="BN73" s="44">
        <f>IF(AND(ISNUMBER(L72),ISNUMBER(L73)),INDEX('Country weights'!$B$6:$FB$133,MATCH(Goods!$BD73,'Country weights'!$A$6:$A$133,0),MATCH(Goods!BN$1,'Country weights'!$B$3:$FB$3,0)),"")</f>
        <v>1.9939856721056144E-3</v>
      </c>
      <c r="BO73" s="44">
        <f>IF(AND(ISNUMBER(M72),ISNUMBER(M73)),INDEX('Country weights'!$B$6:$FB$133,MATCH(Goods!$BD73,'Country weights'!$A$6:$A$133,0),MATCH(Goods!BO$1,'Country weights'!$B$3:$FB$3,0)),"")</f>
        <v>9.6454313878054226E-3</v>
      </c>
      <c r="BP73" s="44">
        <f>IF(AND(ISNUMBER(N72),ISNUMBER(N73)),INDEX('Country weights'!$B$6:$FB$133,MATCH(Goods!$BD73,'Country weights'!$A$6:$A$133,0),MATCH(Goods!BP$1,'Country weights'!$B$3:$FB$3,0)),"")</f>
        <v>7.4040690329321588E-3</v>
      </c>
      <c r="BQ73" s="44">
        <f>IF(AND(ISNUMBER(O72),ISNUMBER(O73)),INDEX('Country weights'!$B$6:$FB$133,MATCH(Goods!$BD73,'Country weights'!$A$6:$A$133,0),MATCH(Goods!BQ$1,'Country weights'!$B$3:$FB$3,0)),"")</f>
        <v>4.7964280657662537E-3</v>
      </c>
      <c r="BR73" s="44">
        <f>IF(AND(ISNUMBER(P72),ISNUMBER(P73)),INDEX('Country weights'!$B$6:$FB$133,MATCH(Goods!$BD73,'Country weights'!$A$6:$A$133,0),MATCH(Goods!BR$1,'Country weights'!$B$3:$FB$3,0)),"")</f>
        <v>1.4486035917272854E-2</v>
      </c>
      <c r="BS73" s="44">
        <f>IF(AND(ISNUMBER(Q72),ISNUMBER(Q73)),INDEX('Country weights'!$B$6:$FB$133,MATCH(Goods!$BD73,'Country weights'!$A$6:$A$133,0),MATCH(Goods!BS$1,'Country weights'!$B$3:$FB$3,0)),"")</f>
        <v>1.0364091743023052E-2</v>
      </c>
      <c r="BT73" s="44">
        <f>IF(AND(ISNUMBER(R72),ISNUMBER(R73)),INDEX('Country weights'!$B$6:$FB$133,MATCH(Goods!$BD73,'Country weights'!$A$6:$A$133,0),MATCH(Goods!BT$1,'Country weights'!$B$3:$FB$3,0)),"")</f>
        <v>8.9435282164239006E-3</v>
      </c>
      <c r="BU73" s="44">
        <f>IF(AND(ISNUMBER(S72),ISNUMBER(S73)),INDEX('Country weights'!$B$6:$FB$133,MATCH(Goods!$BD73,'Country weights'!$A$6:$A$133,0),MATCH(Goods!BU$1,'Country weights'!$B$3:$FB$3,0)),"")</f>
        <v>2.4438646793217143E-2</v>
      </c>
      <c r="BV73" s="44">
        <f>IF(AND(ISNUMBER(T72),ISNUMBER(T73)),INDEX('Country weights'!$B$6:$FB$133,MATCH(Goods!$BD73,'Country weights'!$A$6:$A$133,0),MATCH(Goods!BV$1,'Country weights'!$B$3:$FB$3,0)),"")</f>
        <v>1.4971441027751307E-2</v>
      </c>
      <c r="BW73" s="44">
        <f>IF(AND(ISNUMBER(U72),ISNUMBER(U73)),INDEX('Country weights'!$B$6:$FB$133,MATCH(Goods!$BD73,'Country weights'!$A$6:$A$133,0),MATCH(Goods!BW$1,'Country weights'!$B$3:$FB$3,0)),"")</f>
        <v>3.3658379297910788E-2</v>
      </c>
      <c r="BX73" s="44">
        <f>IF(AND(ISNUMBER(V72),ISNUMBER(V73)),INDEX('Country weights'!$B$6:$FB$133,MATCH(Goods!$BD73,'Country weights'!$A$6:$A$133,0),MATCH(Goods!BX$1,'Country weights'!$B$3:$FB$3,0)),"")</f>
        <v>3.7879837662549126E-2</v>
      </c>
      <c r="BY73" s="44">
        <f>IF(AND(ISNUMBER(W72),ISNUMBER(W73)),INDEX('Country weights'!$B$6:$FB$133,MATCH(Goods!$BD73,'Country weights'!$A$6:$A$133,0),MATCH(Goods!BY$1,'Country weights'!$B$3:$FB$3,0)),"")</f>
        <v>3.0411634708219223E-2</v>
      </c>
      <c r="BZ73" s="44">
        <f>IF(AND(ISNUMBER(X72),ISNUMBER(X73)),INDEX('Country weights'!$B$6:$FB$133,MATCH(Goods!$BD73,'Country weights'!$A$6:$A$133,0),MATCH(Goods!BZ$1,'Country weights'!$B$3:$FB$3,0)),"")</f>
        <v>2.1387815105470758E-2</v>
      </c>
      <c r="CA73" s="44">
        <f>IF(AND(ISNUMBER(Y72),ISNUMBER(Y73)),INDEX('Country weights'!$B$6:$FB$133,MATCH(Goods!$BD73,'Country weights'!$A$6:$A$133,0),MATCH(Goods!CA$1,'Country weights'!$B$3:$FB$3,0)),"")</f>
        <v>3.4276036022776991E-2</v>
      </c>
      <c r="CB73" s="44" t="str">
        <f>IF(AND(ISNUMBER(Z72),ISNUMBER(Z73)),INDEX('Country weights'!$B$6:$FB$133,MATCH(Goods!$BD73,'Country weights'!$A$6:$A$133,0),MATCH(Goods!CB$1,'Country weights'!$B$3:$FB$3,0)),"")</f>
        <v/>
      </c>
      <c r="CC73" s="44" t="str">
        <f>IF(AND(ISNUMBER(AA72),ISNUMBER(AA73)),INDEX('Country weights'!$B$6:$FB$133,MATCH(Goods!$BD73,'Country weights'!$A$6:$A$133,0),MATCH(Goods!CC$1,'Country weights'!$B$3:$FB$3,0)),"")</f>
        <v/>
      </c>
      <c r="CD73" s="46">
        <f t="shared" si="11"/>
        <v>0.64968796210066382</v>
      </c>
      <c r="CF73" s="39">
        <f t="shared" si="3"/>
        <v>40451</v>
      </c>
      <c r="CG73" s="45">
        <f t="shared" si="32"/>
        <v>0.27167876731963231</v>
      </c>
      <c r="CH73" s="45">
        <f t="shared" si="32"/>
        <v>8.5760401005865766E-2</v>
      </c>
      <c r="CI73" s="45">
        <f t="shared" si="32"/>
        <v>9.0054562361189042E-2</v>
      </c>
      <c r="CJ73" s="45">
        <f t="shared" si="32"/>
        <v>5.7077965458241675E-2</v>
      </c>
      <c r="CK73" s="45">
        <f t="shared" si="32"/>
        <v>4.5358635121583437E-3</v>
      </c>
      <c r="CL73" s="45">
        <f t="shared" si="32"/>
        <v>2.9534802307999035E-2</v>
      </c>
      <c r="CM73" s="45">
        <f t="shared" si="32"/>
        <v>2.3598026313230568E-2</v>
      </c>
      <c r="CN73" s="45">
        <f t="shared" si="32"/>
        <v>7.7486875546663777E-3</v>
      </c>
      <c r="CO73" s="45">
        <f t="shared" si="32"/>
        <v>3.8042201474618419E-2</v>
      </c>
      <c r="CP73" s="45">
        <f t="shared" si="32"/>
        <v>3.0691436326730995E-3</v>
      </c>
      <c r="CQ73" s="45">
        <f t="shared" si="32"/>
        <v>1.4846252278737685E-2</v>
      </c>
      <c r="CR73" s="45">
        <f t="shared" si="32"/>
        <v>1.1396346346009346E-2</v>
      </c>
      <c r="CS73" s="45">
        <f t="shared" si="32"/>
        <v>7.3826642104584455E-3</v>
      </c>
      <c r="CT73" s="45">
        <f t="shared" si="32"/>
        <v>2.2296912921757912E-2</v>
      </c>
      <c r="CU73" s="45">
        <f t="shared" si="32"/>
        <v>1.5952414616876062E-2</v>
      </c>
      <c r="CV73" s="45">
        <f t="shared" si="29"/>
        <v>1.3765882605407077E-2</v>
      </c>
      <c r="CW73" s="45">
        <f t="shared" si="20"/>
        <v>3.7615976005155802E-2</v>
      </c>
      <c r="CX73" s="45">
        <f t="shared" si="20"/>
        <v>2.3044048683530334E-2</v>
      </c>
      <c r="CY73" s="45">
        <f t="shared" si="20"/>
        <v>5.1806992373818521E-2</v>
      </c>
      <c r="CZ73" s="45">
        <f t="shared" si="20"/>
        <v>5.8304662964772554E-2</v>
      </c>
      <c r="DA73" s="45">
        <f t="shared" si="20"/>
        <v>4.6809601658445367E-2</v>
      </c>
      <c r="DB73" s="45">
        <f t="shared" si="20"/>
        <v>3.2920134515524377E-2</v>
      </c>
      <c r="DC73" s="45">
        <f t="shared" si="20"/>
        <v>5.2757689879231906E-2</v>
      </c>
      <c r="DD73" s="45" t="str">
        <f t="shared" si="20"/>
        <v/>
      </c>
      <c r="DE73" s="45" t="str">
        <f t="shared" si="25"/>
        <v/>
      </c>
      <c r="DF73" s="46">
        <f t="shared" si="13"/>
        <v>0.99999999999999989</v>
      </c>
      <c r="DG73" s="47">
        <f>SUMPRODUCT(AD73:BB73,CG73:DE73,'Sector weights'!B60:Z60)</f>
        <v>1.283048289963914</v>
      </c>
      <c r="DI73" s="45">
        <f>IF(AND(ISNUMBER(C72),ISNUMBER(C73)),CG73*'Sector weights'!AB60,"")</f>
        <v>5.7126102729778777E-2</v>
      </c>
      <c r="DJ73" s="45">
        <f>IF(AND(ISNUMBER(D72),ISNUMBER(D73)),CH73*'Sector weights'!AC60,"")</f>
        <v>2.1660599605685969E-2</v>
      </c>
      <c r="DK73" s="45">
        <f>IF(AND(ISNUMBER(E72),ISNUMBER(E73)),CI73*'Sector weights'!AD60,"")</f>
        <v>1.7887192182042263E-2</v>
      </c>
      <c r="DL73" s="45">
        <f>IF(AND(ISNUMBER(F72),ISNUMBER(F73)),CJ73*'Sector weights'!AE60,"")</f>
        <v>1.1472159685853314E-2</v>
      </c>
      <c r="DM73" s="45">
        <f>IF(AND(ISNUMBER(G72),ISNUMBER(G73)),CK73*'Sector weights'!AF60,"")</f>
        <v>1.1839778757428067E-3</v>
      </c>
      <c r="DN73" s="45">
        <f>IF(AND(ISNUMBER(H72),ISNUMBER(H73)),CL73*'Sector weights'!AG60,"")</f>
        <v>7.9864869605757709E-3</v>
      </c>
      <c r="DO73" s="45">
        <f>IF(AND(ISNUMBER(I72),ISNUMBER(I73)),CM73*'Sector weights'!AH60,"")</f>
        <v>4.82823350412224E-3</v>
      </c>
      <c r="DP73" s="45">
        <f>IF(AND(ISNUMBER(J72),ISNUMBER(J73)),CN73*'Sector weights'!AI60,"")</f>
        <v>1.2580769985616499E-3</v>
      </c>
      <c r="DQ73" s="45">
        <f>IF(AND(ISNUMBER(K72),ISNUMBER(K73)),CO73*'Sector weights'!AJ60,"")</f>
        <v>2.8315631353424374E-3</v>
      </c>
      <c r="DR73" s="45">
        <f>IF(AND(ISNUMBER(L72),ISNUMBER(L73)),CP73*'Sector weights'!AK60,"")</f>
        <v>4.485866822779427E-4</v>
      </c>
      <c r="DS73" s="45">
        <f>IF(AND(ISNUMBER(M72),ISNUMBER(M73)),CQ73*'Sector weights'!AL60,"")</f>
        <v>2.2084846025965691E-3</v>
      </c>
      <c r="DT73" s="45">
        <f>IF(AND(ISNUMBER(N72),ISNUMBER(N73)),CR73*'Sector weights'!AM60,"")</f>
        <v>1.6941036859359638E-3</v>
      </c>
      <c r="DU73" s="45">
        <f>IF(AND(ISNUMBER(O72),ISNUMBER(O73)),CS73*'Sector weights'!AN60,"")</f>
        <v>1.0508821419521462E-3</v>
      </c>
      <c r="DV73" s="45">
        <f>IF(AND(ISNUMBER(P72),ISNUMBER(P73)),CT73*'Sector weights'!AO60,"")</f>
        <v>6.6602904253951307E-3</v>
      </c>
      <c r="DW73" s="45">
        <f>IF(AND(ISNUMBER(Q72),ISNUMBER(Q73)),CU73*'Sector weights'!AP60,"")</f>
        <v>6.2408538141597494E-3</v>
      </c>
      <c r="DX73" s="45">
        <f>IF(AND(ISNUMBER(R72),ISNUMBER(R73)),CV73*'Sector weights'!AQ60,"")</f>
        <v>4.2729009615778031E-3</v>
      </c>
      <c r="DY73" s="45">
        <f>IF(AND(ISNUMBER(S72),ISNUMBER(S73)),CW73*'Sector weights'!AR60,"")</f>
        <v>1.036434097726319E-2</v>
      </c>
      <c r="DZ73" s="45">
        <f>IF(AND(ISNUMBER(T72),ISNUMBER(T73)),CX73*'Sector weights'!AS60,"")</f>
        <v>3.2506147767470905E-3</v>
      </c>
      <c r="EA73" s="45">
        <f>IF(AND(ISNUMBER(U72),ISNUMBER(U73)),CY73*'Sector weights'!AT60,"")</f>
        <v>7.159541473381199E-3</v>
      </c>
      <c r="EB73" s="45">
        <f>IF(AND(ISNUMBER(V72),ISNUMBER(V73)),CZ73*'Sector weights'!AU60,"")</f>
        <v>1.1456294275327359E-2</v>
      </c>
      <c r="EC73" s="45">
        <f>IF(AND(ISNUMBER(W72),ISNUMBER(W73)),DA73*'Sector weights'!AV60,"")</f>
        <v>1.3089499546658686E-2</v>
      </c>
      <c r="ED73" s="45">
        <f>IF(AND(ISNUMBER(X72),ISNUMBER(X73)),DB73*'Sector weights'!AW60,"")</f>
        <v>4.8644956674980082E-3</v>
      </c>
      <c r="EE73" s="45">
        <f>IF(AND(ISNUMBER(Y72),ISNUMBER(Y73)),DC73*'Sector weights'!AX60,"")</f>
        <v>8.686595474790202E-3</v>
      </c>
      <c r="EF73" s="45" t="str">
        <f>IF(AND(ISNUMBER(Z72),ISNUMBER(Z73)),DD73*'Sector weights'!AY60,"")</f>
        <v/>
      </c>
      <c r="EG73" s="45" t="str">
        <f>IF(AND(ISNUMBER(AA72),ISNUMBER(AA73)),DE73*'Sector weights'!AZ60,"")</f>
        <v/>
      </c>
      <c r="EH73" s="46">
        <f t="shared" si="14"/>
        <v>0.20768187718326625</v>
      </c>
      <c r="EI73" s="47">
        <f t="shared" si="15"/>
        <v>0.27187352754066563</v>
      </c>
      <c r="EK73" s="39">
        <f t="shared" si="6"/>
        <v>40451</v>
      </c>
      <c r="EL73" s="45">
        <f t="shared" si="33"/>
        <v>0.27506541978801824</v>
      </c>
      <c r="EM73" s="45">
        <f t="shared" si="33"/>
        <v>0.10429701377637225</v>
      </c>
      <c r="EN73" s="45">
        <f t="shared" si="33"/>
        <v>8.6127843337326621E-2</v>
      </c>
      <c r="EO73" s="45">
        <f t="shared" si="33"/>
        <v>5.5239098574450252E-2</v>
      </c>
      <c r="EP73" s="45">
        <f t="shared" si="33"/>
        <v>5.7009205222948774E-3</v>
      </c>
      <c r="EQ73" s="45">
        <f t="shared" si="33"/>
        <v>3.8455387002921761E-2</v>
      </c>
      <c r="ER73" s="45">
        <f t="shared" si="33"/>
        <v>2.3248217753066756E-2</v>
      </c>
      <c r="ES73" s="45">
        <f t="shared" si="33"/>
        <v>6.0577119950214805E-3</v>
      </c>
      <c r="ET73" s="45">
        <f t="shared" si="33"/>
        <v>1.3634136852700731E-2</v>
      </c>
      <c r="EU73" s="45">
        <f t="shared" si="33"/>
        <v>2.1599702793618967E-3</v>
      </c>
      <c r="EV73" s="45">
        <f t="shared" si="33"/>
        <v>1.0633978431578407E-2</v>
      </c>
      <c r="EW73" s="45">
        <f t="shared" si="33"/>
        <v>8.1572051876294596E-3</v>
      </c>
      <c r="EX73" s="45">
        <f t="shared" si="33"/>
        <v>5.0600570266649148E-3</v>
      </c>
      <c r="EY73" s="45">
        <f t="shared" si="33"/>
        <v>3.2069675581359668E-2</v>
      </c>
      <c r="EZ73" s="45">
        <f t="shared" si="33"/>
        <v>3.0050064544883646E-2</v>
      </c>
      <c r="FA73" s="45">
        <f t="shared" si="30"/>
        <v>2.0574260111329963E-2</v>
      </c>
      <c r="FB73" s="45">
        <f t="shared" si="21"/>
        <v>4.9904888755013074E-2</v>
      </c>
      <c r="FC73" s="45">
        <f t="shared" si="21"/>
        <v>1.5651894237640324E-2</v>
      </c>
      <c r="FD73" s="45">
        <f t="shared" si="21"/>
        <v>3.4473597650811642E-2</v>
      </c>
      <c r="FE73" s="45">
        <f t="shared" si="21"/>
        <v>5.5162705724283764E-2</v>
      </c>
      <c r="FF73" s="45">
        <f t="shared" si="21"/>
        <v>6.3026681596815612E-2</v>
      </c>
      <c r="FG73" s="45">
        <f t="shared" si="21"/>
        <v>2.3422822123306385E-2</v>
      </c>
      <c r="FH73" s="45">
        <f t="shared" si="21"/>
        <v>4.1826449147148385E-2</v>
      </c>
      <c r="FI73" s="45" t="str">
        <f t="shared" si="21"/>
        <v/>
      </c>
      <c r="FJ73" s="45" t="str">
        <f t="shared" si="27"/>
        <v/>
      </c>
      <c r="FK73" s="46">
        <f t="shared" si="17"/>
        <v>0.99999999999999989</v>
      </c>
      <c r="FL73" s="47">
        <f t="shared" si="18"/>
        <v>1.3090864317484683</v>
      </c>
    </row>
    <row r="74" spans="1:168" x14ac:dyDescent="0.2">
      <c r="A74" t="s">
        <v>32</v>
      </c>
      <c r="B74" s="11">
        <v>40543</v>
      </c>
      <c r="C74" s="2">
        <v>490.1</v>
      </c>
      <c r="D74" s="3">
        <v>40778</v>
      </c>
      <c r="E74" s="9">
        <v>15365.4</v>
      </c>
      <c r="F74" s="3">
        <v>121840</v>
      </c>
      <c r="G74" s="3">
        <v>3800</v>
      </c>
      <c r="H74" s="2">
        <v>30227</v>
      </c>
      <c r="I74" s="2">
        <v>273511.5</v>
      </c>
      <c r="J74" s="2">
        <v>1979620.9</v>
      </c>
      <c r="K74" s="2">
        <v>131239.29999999999</v>
      </c>
      <c r="L74" s="9">
        <v>1501.2096000000001</v>
      </c>
      <c r="M74" s="3">
        <v>104884</v>
      </c>
      <c r="N74" s="9">
        <v>967.822</v>
      </c>
      <c r="O74" s="2">
        <v>7615.9</v>
      </c>
      <c r="P74" s="2">
        <v>10968</v>
      </c>
      <c r="Q74" s="3">
        <v>83816</v>
      </c>
      <c r="R74" s="3">
        <v>89654</v>
      </c>
      <c r="S74" s="2">
        <v>21719.599999999999</v>
      </c>
      <c r="T74" s="2">
        <v>26806.9</v>
      </c>
      <c r="U74" s="3">
        <v>163319</v>
      </c>
      <c r="V74" s="2">
        <v>24412.2</v>
      </c>
      <c r="W74" s="2">
        <v>36275</v>
      </c>
      <c r="X74" s="3">
        <v>309948.04473760288</v>
      </c>
      <c r="Y74" s="2">
        <v>66947.5</v>
      </c>
      <c r="Z74" s="3" t="e">
        <v>#N/A</v>
      </c>
      <c r="AA74" s="3" t="e">
        <v>#N/A</v>
      </c>
      <c r="AC74" s="43">
        <f t="shared" si="9"/>
        <v>40543</v>
      </c>
      <c r="AD74" s="45">
        <f t="shared" si="31"/>
        <v>-0.32540166768354473</v>
      </c>
      <c r="AE74" s="45">
        <f t="shared" si="31"/>
        <v>-1.4619529758596483</v>
      </c>
      <c r="AF74" s="45">
        <f t="shared" si="31"/>
        <v>-0.26418107113416189</v>
      </c>
      <c r="AG74" s="45">
        <f t="shared" si="31"/>
        <v>3.9076225076327464</v>
      </c>
      <c r="AH74" s="45">
        <f t="shared" si="31"/>
        <v>7.8320090805902298</v>
      </c>
      <c r="AI74" s="45">
        <f t="shared" si="31"/>
        <v>7.0474908807592884</v>
      </c>
      <c r="AJ74" s="45">
        <f t="shared" si="31"/>
        <v>-2.2665000085759002</v>
      </c>
      <c r="AK74" s="45">
        <f t="shared" si="31"/>
        <v>1.5414585715376683</v>
      </c>
      <c r="AL74" s="45">
        <f t="shared" si="31"/>
        <v>-3.4273751444108491</v>
      </c>
      <c r="AM74" s="45">
        <f t="shared" si="31"/>
        <v>8.6136859748952901</v>
      </c>
      <c r="AN74" s="45">
        <f t="shared" si="31"/>
        <v>2.1693601020875253</v>
      </c>
      <c r="AO74" s="45">
        <f t="shared" si="31"/>
        <v>1.4157499599565249E-2</v>
      </c>
      <c r="AP74" s="45">
        <f t="shared" si="31"/>
        <v>-0.66519714617381265</v>
      </c>
      <c r="AQ74" s="45">
        <f t="shared" si="31"/>
        <v>-0.51520208983382165</v>
      </c>
      <c r="AR74" s="45">
        <f t="shared" si="31"/>
        <v>3.7301056904532004</v>
      </c>
      <c r="AS74" s="45">
        <f t="shared" si="28"/>
        <v>-1.9381795112987543</v>
      </c>
      <c r="AT74" s="45">
        <f t="shared" si="19"/>
        <v>1.3504307006000804</v>
      </c>
      <c r="AU74" s="45">
        <f t="shared" si="19"/>
        <v>4.9452506880365732</v>
      </c>
      <c r="AV74" s="45">
        <f t="shared" si="19"/>
        <v>-0.75292602000510689</v>
      </c>
      <c r="AW74" s="45">
        <f t="shared" si="19"/>
        <v>6.3679974902726366</v>
      </c>
      <c r="AX74" s="45">
        <f t="shared" si="19"/>
        <v>4.4422882578364131</v>
      </c>
      <c r="AY74" s="45">
        <f t="shared" si="19"/>
        <v>-2.7062580741902709</v>
      </c>
      <c r="AZ74" s="45">
        <f t="shared" si="19"/>
        <v>2.9663728029431402</v>
      </c>
      <c r="BA74" s="45" t="str">
        <f t="shared" si="19"/>
        <v/>
      </c>
      <c r="BB74" s="45" t="str">
        <f t="shared" si="23"/>
        <v/>
      </c>
      <c r="BD74" s="39">
        <f t="shared" si="2"/>
        <v>40543</v>
      </c>
      <c r="BE74" s="44">
        <f>IF(AND(ISNUMBER(C73),ISNUMBER(C74)),INDEX('Country weights'!$B$6:$FB$133,MATCH(Goods!$BD74,'Country weights'!$A$6:$A$133,0),MATCH(Goods!BE$1,'Country weights'!$B$3:$FB$3,0)),"")</f>
        <v>0.17650642468591235</v>
      </c>
      <c r="BF74" s="44">
        <f>IF(AND(ISNUMBER(D73),ISNUMBER(D74)),INDEX('Country weights'!$B$6:$FB$133,MATCH(Goods!$BD74,'Country weights'!$A$6:$A$133,0),MATCH(Goods!BF$1,'Country weights'!$B$3:$FB$3,0)),"")</f>
        <v>5.5717500158436649E-2</v>
      </c>
      <c r="BG74" s="44">
        <f>IF(AND(ISNUMBER(E73),ISNUMBER(E74)),INDEX('Country weights'!$B$6:$FB$133,MATCH(Goods!$BD74,'Country weights'!$A$6:$A$133,0),MATCH(Goods!BG$1,'Country weights'!$B$3:$FB$3,0)),"")</f>
        <v>5.8507365098308055E-2</v>
      </c>
      <c r="BH74" s="44">
        <f>IF(AND(ISNUMBER(F73),ISNUMBER(F74)),INDEX('Country weights'!$B$6:$FB$133,MATCH(Goods!$BD74,'Country weights'!$A$6:$A$133,0),MATCH(Goods!BH$1,'Country weights'!$B$3:$FB$3,0)),"")</f>
        <v>3.7082867059417116E-2</v>
      </c>
      <c r="BI74" s="44">
        <f>IF(AND(ISNUMBER(G73),ISNUMBER(G74)),INDEX('Country weights'!$B$6:$FB$133,MATCH(Goods!$BD74,'Country weights'!$A$6:$A$133,0),MATCH(Goods!BI$1,'Country weights'!$B$3:$FB$3,0)),"")</f>
        <v>2.9468959215809137E-3</v>
      </c>
      <c r="BJ74" s="44">
        <f>IF(AND(ISNUMBER(H73),ISNUMBER(H74)),INDEX('Country weights'!$B$6:$FB$133,MATCH(Goods!$BD74,'Country weights'!$A$6:$A$133,0),MATCH(Goods!BJ$1,'Country weights'!$B$3:$FB$3,0)),"")</f>
        <v>1.9188405522529876E-2</v>
      </c>
      <c r="BK74" s="44">
        <f>IF(AND(ISNUMBER(I73),ISNUMBER(I74)),INDEX('Country weights'!$B$6:$FB$133,MATCH(Goods!$BD74,'Country weights'!$A$6:$A$133,0),MATCH(Goods!BK$1,'Country weights'!$B$3:$FB$3,0)),"")</f>
        <v>1.5331353625040609E-2</v>
      </c>
      <c r="BL74" s="44">
        <f>IF(AND(ISNUMBER(J73),ISNUMBER(J74)),INDEX('Country weights'!$B$6:$FB$133,MATCH(Goods!$BD74,'Country weights'!$A$6:$A$133,0),MATCH(Goods!BL$1,'Country weights'!$B$3:$FB$3,0)),"")</f>
        <v>5.0342290263459752E-3</v>
      </c>
      <c r="BM74" s="44">
        <f>IF(AND(ISNUMBER(K73),ISNUMBER(K74)),INDEX('Country weights'!$B$6:$FB$133,MATCH(Goods!$BD74,'Country weights'!$A$6:$A$133,0),MATCH(Goods!BM$1,'Country weights'!$B$3:$FB$3,0)),"")</f>
        <v>2.4715560349867709E-2</v>
      </c>
      <c r="BN74" s="44">
        <f>IF(AND(ISNUMBER(L73),ISNUMBER(L74)),INDEX('Country weights'!$B$6:$FB$133,MATCH(Goods!$BD74,'Country weights'!$A$6:$A$133,0),MATCH(Goods!BN$1,'Country weights'!$B$3:$FB$3,0)),"")</f>
        <v>1.9939856721056144E-3</v>
      </c>
      <c r="BO74" s="44">
        <f>IF(AND(ISNUMBER(M73),ISNUMBER(M74)),INDEX('Country weights'!$B$6:$FB$133,MATCH(Goods!$BD74,'Country weights'!$A$6:$A$133,0),MATCH(Goods!BO$1,'Country weights'!$B$3:$FB$3,0)),"")</f>
        <v>9.6454313878054226E-3</v>
      </c>
      <c r="BP74" s="44">
        <f>IF(AND(ISNUMBER(N73),ISNUMBER(N74)),INDEX('Country weights'!$B$6:$FB$133,MATCH(Goods!$BD74,'Country weights'!$A$6:$A$133,0),MATCH(Goods!BP$1,'Country weights'!$B$3:$FB$3,0)),"")</f>
        <v>7.4040690329321588E-3</v>
      </c>
      <c r="BQ74" s="44">
        <f>IF(AND(ISNUMBER(O73),ISNUMBER(O74)),INDEX('Country weights'!$B$6:$FB$133,MATCH(Goods!$BD74,'Country weights'!$A$6:$A$133,0),MATCH(Goods!BQ$1,'Country weights'!$B$3:$FB$3,0)),"")</f>
        <v>4.7964280657662537E-3</v>
      </c>
      <c r="BR74" s="44">
        <f>IF(AND(ISNUMBER(P73),ISNUMBER(P74)),INDEX('Country weights'!$B$6:$FB$133,MATCH(Goods!$BD74,'Country weights'!$A$6:$A$133,0),MATCH(Goods!BR$1,'Country weights'!$B$3:$FB$3,0)),"")</f>
        <v>1.4486035917272854E-2</v>
      </c>
      <c r="BS74" s="44">
        <f>IF(AND(ISNUMBER(Q73),ISNUMBER(Q74)),INDEX('Country weights'!$B$6:$FB$133,MATCH(Goods!$BD74,'Country weights'!$A$6:$A$133,0),MATCH(Goods!BS$1,'Country weights'!$B$3:$FB$3,0)),"")</f>
        <v>1.0364091743023052E-2</v>
      </c>
      <c r="BT74" s="44">
        <f>IF(AND(ISNUMBER(R73),ISNUMBER(R74)),INDEX('Country weights'!$B$6:$FB$133,MATCH(Goods!$BD74,'Country weights'!$A$6:$A$133,0),MATCH(Goods!BT$1,'Country weights'!$B$3:$FB$3,0)),"")</f>
        <v>8.9435282164239006E-3</v>
      </c>
      <c r="BU74" s="44">
        <f>IF(AND(ISNUMBER(S73),ISNUMBER(S74)),INDEX('Country weights'!$B$6:$FB$133,MATCH(Goods!$BD74,'Country weights'!$A$6:$A$133,0),MATCH(Goods!BU$1,'Country weights'!$B$3:$FB$3,0)),"")</f>
        <v>2.4438646793217143E-2</v>
      </c>
      <c r="BV74" s="44">
        <f>IF(AND(ISNUMBER(T73),ISNUMBER(T74)),INDEX('Country weights'!$B$6:$FB$133,MATCH(Goods!$BD74,'Country weights'!$A$6:$A$133,0),MATCH(Goods!BV$1,'Country weights'!$B$3:$FB$3,0)),"")</f>
        <v>1.4971441027751307E-2</v>
      </c>
      <c r="BW74" s="44">
        <f>IF(AND(ISNUMBER(U73),ISNUMBER(U74)),INDEX('Country weights'!$B$6:$FB$133,MATCH(Goods!$BD74,'Country weights'!$A$6:$A$133,0),MATCH(Goods!BW$1,'Country weights'!$B$3:$FB$3,0)),"")</f>
        <v>3.3658379297910788E-2</v>
      </c>
      <c r="BX74" s="44">
        <f>IF(AND(ISNUMBER(V73),ISNUMBER(V74)),INDEX('Country weights'!$B$6:$FB$133,MATCH(Goods!$BD74,'Country weights'!$A$6:$A$133,0),MATCH(Goods!BX$1,'Country weights'!$B$3:$FB$3,0)),"")</f>
        <v>3.7879837662549126E-2</v>
      </c>
      <c r="BY74" s="44">
        <f>IF(AND(ISNUMBER(W73),ISNUMBER(W74)),INDEX('Country weights'!$B$6:$FB$133,MATCH(Goods!$BD74,'Country weights'!$A$6:$A$133,0),MATCH(Goods!BY$1,'Country weights'!$B$3:$FB$3,0)),"")</f>
        <v>3.0411634708219223E-2</v>
      </c>
      <c r="BZ74" s="44">
        <f>IF(AND(ISNUMBER(X73),ISNUMBER(X74)),INDEX('Country weights'!$B$6:$FB$133,MATCH(Goods!$BD74,'Country weights'!$A$6:$A$133,0),MATCH(Goods!BZ$1,'Country weights'!$B$3:$FB$3,0)),"")</f>
        <v>2.1387815105470758E-2</v>
      </c>
      <c r="CA74" s="44">
        <f>IF(AND(ISNUMBER(Y73),ISNUMBER(Y74)),INDEX('Country weights'!$B$6:$FB$133,MATCH(Goods!$BD74,'Country weights'!$A$6:$A$133,0),MATCH(Goods!CA$1,'Country weights'!$B$3:$FB$3,0)),"")</f>
        <v>3.4276036022776991E-2</v>
      </c>
      <c r="CB74" s="44" t="str">
        <f>IF(AND(ISNUMBER(Z73),ISNUMBER(Z74)),INDEX('Country weights'!$B$6:$FB$133,MATCH(Goods!$BD74,'Country weights'!$A$6:$A$133,0),MATCH(Goods!CB$1,'Country weights'!$B$3:$FB$3,0)),"")</f>
        <v/>
      </c>
      <c r="CC74" s="44" t="str">
        <f>IF(AND(ISNUMBER(AA73),ISNUMBER(AA74)),INDEX('Country weights'!$B$6:$FB$133,MATCH(Goods!$BD74,'Country weights'!$A$6:$A$133,0),MATCH(Goods!CC$1,'Country weights'!$B$3:$FB$3,0)),"")</f>
        <v/>
      </c>
      <c r="CD74" s="46">
        <f t="shared" si="11"/>
        <v>0.64968796210066382</v>
      </c>
      <c r="CF74" s="39">
        <f t="shared" si="3"/>
        <v>40543</v>
      </c>
      <c r="CG74" s="45">
        <f t="shared" si="32"/>
        <v>0.27167876731963231</v>
      </c>
      <c r="CH74" s="45">
        <f t="shared" si="32"/>
        <v>8.5760401005865766E-2</v>
      </c>
      <c r="CI74" s="45">
        <f t="shared" si="32"/>
        <v>9.0054562361189042E-2</v>
      </c>
      <c r="CJ74" s="45">
        <f t="shared" si="32"/>
        <v>5.7077965458241675E-2</v>
      </c>
      <c r="CK74" s="45">
        <f t="shared" si="32"/>
        <v>4.5358635121583437E-3</v>
      </c>
      <c r="CL74" s="45">
        <f t="shared" si="32"/>
        <v>2.9534802307999035E-2</v>
      </c>
      <c r="CM74" s="45">
        <f t="shared" si="32"/>
        <v>2.3598026313230568E-2</v>
      </c>
      <c r="CN74" s="45">
        <f t="shared" si="32"/>
        <v>7.7486875546663777E-3</v>
      </c>
      <c r="CO74" s="45">
        <f t="shared" si="32"/>
        <v>3.8042201474618419E-2</v>
      </c>
      <c r="CP74" s="45">
        <f t="shared" si="32"/>
        <v>3.0691436326730995E-3</v>
      </c>
      <c r="CQ74" s="45">
        <f t="shared" si="32"/>
        <v>1.4846252278737685E-2</v>
      </c>
      <c r="CR74" s="45">
        <f t="shared" si="32"/>
        <v>1.1396346346009346E-2</v>
      </c>
      <c r="CS74" s="45">
        <f t="shared" si="32"/>
        <v>7.3826642104584455E-3</v>
      </c>
      <c r="CT74" s="45">
        <f t="shared" si="32"/>
        <v>2.2296912921757912E-2</v>
      </c>
      <c r="CU74" s="45">
        <f t="shared" si="32"/>
        <v>1.5952414616876062E-2</v>
      </c>
      <c r="CV74" s="45">
        <f t="shared" si="29"/>
        <v>1.3765882605407077E-2</v>
      </c>
      <c r="CW74" s="45">
        <f t="shared" si="20"/>
        <v>3.7615976005155802E-2</v>
      </c>
      <c r="CX74" s="45">
        <f t="shared" si="20"/>
        <v>2.3044048683530334E-2</v>
      </c>
      <c r="CY74" s="45">
        <f t="shared" si="20"/>
        <v>5.1806992373818521E-2</v>
      </c>
      <c r="CZ74" s="45">
        <f t="shared" si="20"/>
        <v>5.8304662964772554E-2</v>
      </c>
      <c r="DA74" s="45">
        <f t="shared" si="20"/>
        <v>4.6809601658445367E-2</v>
      </c>
      <c r="DB74" s="45">
        <f t="shared" si="20"/>
        <v>3.2920134515524377E-2</v>
      </c>
      <c r="DC74" s="45">
        <f t="shared" si="20"/>
        <v>5.2757689879231906E-2</v>
      </c>
      <c r="DD74" s="45" t="str">
        <f t="shared" si="20"/>
        <v/>
      </c>
      <c r="DE74" s="45" t="str">
        <f t="shared" si="25"/>
        <v/>
      </c>
      <c r="DF74" s="46">
        <f t="shared" si="13"/>
        <v>0.99999999999999989</v>
      </c>
      <c r="DG74" s="47">
        <f>SUMPRODUCT(AD74:BB74,CG74:DE74,'Sector weights'!B61:Z61)</f>
        <v>0.68213563388592879</v>
      </c>
      <c r="DI74" s="45">
        <f>IF(AND(ISNUMBER(C73),ISNUMBER(C74)),CG74*'Sector weights'!AB61,"")</f>
        <v>5.6479134910816506E-2</v>
      </c>
      <c r="DJ74" s="45">
        <f>IF(AND(ISNUMBER(D73),ISNUMBER(D74)),CH74*'Sector weights'!AC61,"")</f>
        <v>2.1347119599801165E-2</v>
      </c>
      <c r="DK74" s="45">
        <f>IF(AND(ISNUMBER(E73),ISNUMBER(E74)),CI74*'Sector weights'!AD61,"")</f>
        <v>1.7601619772127659E-2</v>
      </c>
      <c r="DL74" s="45">
        <f>IF(AND(ISNUMBER(F73),ISNUMBER(F74)),CJ74*'Sector weights'!AE61,"")</f>
        <v>1.1079480187430889E-2</v>
      </c>
      <c r="DM74" s="45">
        <f>IF(AND(ISNUMBER(G73),ISNUMBER(G74)),CK74*'Sector weights'!AF61,"")</f>
        <v>1.1492941484646251E-3</v>
      </c>
      <c r="DN74" s="45">
        <f>IF(AND(ISNUMBER(H73),ISNUMBER(H74)),CL74*'Sector weights'!AG61,"")</f>
        <v>8.2455776311618195E-3</v>
      </c>
      <c r="DO74" s="45">
        <f>IF(AND(ISNUMBER(I73),ISNUMBER(I74)),CM74*'Sector weights'!AH61,"")</f>
        <v>4.6497745067990192E-3</v>
      </c>
      <c r="DP74" s="45">
        <f>IF(AND(ISNUMBER(J73),ISNUMBER(J74)),CN74*'Sector weights'!AI61,"")</f>
        <v>1.3346272283686919E-3</v>
      </c>
      <c r="DQ74" s="45">
        <f>IF(AND(ISNUMBER(K73),ISNUMBER(K74)),CO74*'Sector weights'!AJ61,"")</f>
        <v>3.0506876604350789E-3</v>
      </c>
      <c r="DR74" s="45">
        <f>IF(AND(ISNUMBER(L73),ISNUMBER(L74)),CP74*'Sector weights'!AK61,"")</f>
        <v>4.1494137100739136E-4</v>
      </c>
      <c r="DS74" s="45">
        <f>IF(AND(ISNUMBER(M73),ISNUMBER(M74)),CQ74*'Sector weights'!AL61,"")</f>
        <v>2.2424889281265716E-3</v>
      </c>
      <c r="DT74" s="45">
        <f>IF(AND(ISNUMBER(N73),ISNUMBER(N74)),CR74*'Sector weights'!AM61,"")</f>
        <v>1.6067830348616347E-3</v>
      </c>
      <c r="DU74" s="45">
        <f>IF(AND(ISNUMBER(O73),ISNUMBER(O74)),CS74*'Sector weights'!AN61,"")</f>
        <v>1.042656060625825E-3</v>
      </c>
      <c r="DV74" s="45">
        <f>IF(AND(ISNUMBER(P73),ISNUMBER(P74)),CT74*'Sector weights'!AO61,"")</f>
        <v>6.7114518762162291E-3</v>
      </c>
      <c r="DW74" s="45">
        <f>IF(AND(ISNUMBER(Q73),ISNUMBER(Q74)),CU74*'Sector weights'!AP61,"")</f>
        <v>6.265674093547698E-3</v>
      </c>
      <c r="DX74" s="45">
        <f>IF(AND(ISNUMBER(R73),ISNUMBER(R74)),CV74*'Sector weights'!AQ61,"")</f>
        <v>4.3137845474834789E-3</v>
      </c>
      <c r="DY74" s="45">
        <f>IF(AND(ISNUMBER(S73),ISNUMBER(S74)),CW74*'Sector weights'!AR61,"")</f>
        <v>1.0538577042409476E-2</v>
      </c>
      <c r="DZ74" s="45">
        <f>IF(AND(ISNUMBER(T73),ISNUMBER(T74)),CX74*'Sector weights'!AS61,"")</f>
        <v>3.3057545946418403E-3</v>
      </c>
      <c r="EA74" s="45">
        <f>IF(AND(ISNUMBER(U73),ISNUMBER(U74)),CY74*'Sector weights'!AT61,"")</f>
        <v>7.0465097479043594E-3</v>
      </c>
      <c r="EB74" s="45">
        <f>IF(AND(ISNUMBER(V73),ISNUMBER(V74)),CZ74*'Sector weights'!AU61,"")</f>
        <v>1.1300766723184081E-2</v>
      </c>
      <c r="EC74" s="45">
        <f>IF(AND(ISNUMBER(W73),ISNUMBER(W74)),DA74*'Sector weights'!AV61,"")</f>
        <v>1.2480152956819007E-2</v>
      </c>
      <c r="ED74" s="45">
        <f>IF(AND(ISNUMBER(X73),ISNUMBER(X74)),DB74*'Sector weights'!AW61,"")</f>
        <v>4.8083904691156925E-3</v>
      </c>
      <c r="EE74" s="45">
        <f>IF(AND(ISNUMBER(Y73),ISNUMBER(Y74)),DC74*'Sector weights'!AX61,"")</f>
        <v>8.9239320567714702E-3</v>
      </c>
      <c r="EF74" s="45" t="str">
        <f>IF(AND(ISNUMBER(Z73),ISNUMBER(Z74)),DD74*'Sector weights'!AY61,"")</f>
        <v/>
      </c>
      <c r="EG74" s="45" t="str">
        <f>IF(AND(ISNUMBER(AA73),ISNUMBER(AA74)),DE74*'Sector weights'!AZ61,"")</f>
        <v/>
      </c>
      <c r="EH74" s="46">
        <f t="shared" si="14"/>
        <v>0.20593917914812018</v>
      </c>
      <c r="EI74" s="47">
        <f t="shared" si="15"/>
        <v>0.22268980271631766</v>
      </c>
      <c r="EK74" s="39">
        <f t="shared" si="6"/>
        <v>40543</v>
      </c>
      <c r="EL74" s="45">
        <f t="shared" si="33"/>
        <v>0.27425152972079353</v>
      </c>
      <c r="EM74" s="45">
        <f t="shared" si="33"/>
        <v>0.10365739869462824</v>
      </c>
      <c r="EN74" s="45">
        <f t="shared" si="33"/>
        <v>8.5469990921289568E-2</v>
      </c>
      <c r="EO74" s="45">
        <f t="shared" si="33"/>
        <v>5.3799768617422999E-2</v>
      </c>
      <c r="EP74" s="45">
        <f t="shared" si="33"/>
        <v>5.5807455056330196E-3</v>
      </c>
      <c r="EQ74" s="45">
        <f t="shared" si="33"/>
        <v>4.0038897237864829E-2</v>
      </c>
      <c r="ER74" s="45">
        <f t="shared" si="33"/>
        <v>2.2578387104547525E-2</v>
      </c>
      <c r="ES74" s="45">
        <f t="shared" si="33"/>
        <v>6.4806863555029104E-3</v>
      </c>
      <c r="ET74" s="45">
        <f t="shared" si="33"/>
        <v>1.4813537050377846E-2</v>
      </c>
      <c r="EU74" s="45">
        <f t="shared" si="33"/>
        <v>2.0148733850635968E-3</v>
      </c>
      <c r="EV74" s="45">
        <f t="shared" si="33"/>
        <v>1.0889083550797677E-2</v>
      </c>
      <c r="EW74" s="45">
        <f t="shared" si="33"/>
        <v>7.8022212262289746E-3</v>
      </c>
      <c r="EX74" s="45">
        <f t="shared" si="33"/>
        <v>5.0629320022485989E-3</v>
      </c>
      <c r="EY74" s="45">
        <f t="shared" si="33"/>
        <v>3.2589485419814504E-2</v>
      </c>
      <c r="EZ74" s="45">
        <f t="shared" si="33"/>
        <v>3.0424876507064057E-2</v>
      </c>
      <c r="FA74" s="45">
        <f t="shared" si="30"/>
        <v>2.0946886189056928E-2</v>
      </c>
      <c r="FB74" s="45">
        <f t="shared" si="21"/>
        <v>5.1173249723549127E-2</v>
      </c>
      <c r="FC74" s="45">
        <f t="shared" si="21"/>
        <v>1.6052091730754163E-2</v>
      </c>
      <c r="FD74" s="45">
        <f t="shared" si="21"/>
        <v>3.4216460301787502E-2</v>
      </c>
      <c r="FE74" s="45">
        <f t="shared" si="21"/>
        <v>5.487429235141357E-2</v>
      </c>
      <c r="FF74" s="45">
        <f t="shared" si="21"/>
        <v>6.0601159082229579E-2</v>
      </c>
      <c r="FG74" s="45">
        <f t="shared" si="21"/>
        <v>2.334859490557304E-2</v>
      </c>
      <c r="FH74" s="45">
        <f t="shared" si="21"/>
        <v>4.3332852416358328E-2</v>
      </c>
      <c r="FI74" s="45" t="str">
        <f t="shared" si="21"/>
        <v/>
      </c>
      <c r="FJ74" s="45" t="str">
        <f t="shared" si="27"/>
        <v/>
      </c>
      <c r="FK74" s="46">
        <f t="shared" si="17"/>
        <v>1.0000000000000002</v>
      </c>
      <c r="FL74" s="47">
        <f t="shared" si="18"/>
        <v>1.0813377213480575</v>
      </c>
    </row>
    <row r="75" spans="1:168" x14ac:dyDescent="0.2">
      <c r="A75" t="s">
        <v>20</v>
      </c>
      <c r="B75" s="11">
        <v>40633</v>
      </c>
      <c r="C75" s="2">
        <v>481.6</v>
      </c>
      <c r="D75" s="3">
        <v>40066</v>
      </c>
      <c r="E75" s="9">
        <v>15691.2</v>
      </c>
      <c r="F75" s="3">
        <v>122595</v>
      </c>
      <c r="G75" s="3">
        <v>3816</v>
      </c>
      <c r="H75" s="2">
        <v>30585</v>
      </c>
      <c r="I75" s="2">
        <v>290518.7</v>
      </c>
      <c r="J75" s="2">
        <v>2032396.8</v>
      </c>
      <c r="K75" s="2">
        <v>133800.70000000001</v>
      </c>
      <c r="L75" s="9">
        <v>1504.4566</v>
      </c>
      <c r="M75" s="3">
        <v>105018</v>
      </c>
      <c r="N75" s="9">
        <v>1014.43</v>
      </c>
      <c r="O75" s="2">
        <v>7711.8</v>
      </c>
      <c r="P75" s="2">
        <v>11017.1</v>
      </c>
      <c r="Q75" s="3">
        <v>88288</v>
      </c>
      <c r="R75" s="3">
        <v>87820</v>
      </c>
      <c r="S75" s="2">
        <v>22245.4</v>
      </c>
      <c r="T75" s="2">
        <v>24393.5</v>
      </c>
      <c r="U75" s="3">
        <v>164440</v>
      </c>
      <c r="V75" s="2">
        <v>22800.5</v>
      </c>
      <c r="W75" s="2">
        <v>38540.5</v>
      </c>
      <c r="X75" s="3">
        <v>305817.12103975384</v>
      </c>
      <c r="Y75" s="2">
        <v>65538.3</v>
      </c>
      <c r="Z75" s="3" t="e">
        <v>#N/A</v>
      </c>
      <c r="AA75" s="3" t="e">
        <v>#N/A</v>
      </c>
      <c r="AC75" s="43">
        <f t="shared" si="9"/>
        <v>40633</v>
      </c>
      <c r="AD75" s="45">
        <f t="shared" si="31"/>
        <v>-1.7343399306264051</v>
      </c>
      <c r="AE75" s="45">
        <f t="shared" si="31"/>
        <v>-1.7460395311197252</v>
      </c>
      <c r="AF75" s="45">
        <f t="shared" si="31"/>
        <v>2.120348315045506</v>
      </c>
      <c r="AG75" s="45">
        <f t="shared" si="31"/>
        <v>0.61966513460276484</v>
      </c>
      <c r="AH75" s="45">
        <f t="shared" si="31"/>
        <v>0.42105263157894424</v>
      </c>
      <c r="AI75" s="45">
        <f t="shared" si="31"/>
        <v>1.1843715883150807</v>
      </c>
      <c r="AJ75" s="45">
        <f t="shared" si="31"/>
        <v>6.2180932063185645</v>
      </c>
      <c r="AK75" s="45">
        <f t="shared" si="31"/>
        <v>2.6659599320253857</v>
      </c>
      <c r="AL75" s="45">
        <f t="shared" si="31"/>
        <v>1.9517019673223057</v>
      </c>
      <c r="AM75" s="45">
        <f t="shared" si="31"/>
        <v>0.21629224859738283</v>
      </c>
      <c r="AN75" s="45">
        <f t="shared" si="31"/>
        <v>0.12776019221234503</v>
      </c>
      <c r="AO75" s="45">
        <f t="shared" si="31"/>
        <v>4.8157615759922834</v>
      </c>
      <c r="AP75" s="45">
        <f t="shared" si="31"/>
        <v>1.2592077101852839</v>
      </c>
      <c r="AQ75" s="45">
        <f t="shared" si="31"/>
        <v>0.44766593727205706</v>
      </c>
      <c r="AR75" s="45">
        <f t="shared" si="31"/>
        <v>5.3354968025198124</v>
      </c>
      <c r="AS75" s="45">
        <f t="shared" si="28"/>
        <v>-2.0456421353202359</v>
      </c>
      <c r="AT75" s="45">
        <f t="shared" si="19"/>
        <v>2.4208548960386045</v>
      </c>
      <c r="AU75" s="45">
        <f t="shared" si="19"/>
        <v>-9.0029059682395278</v>
      </c>
      <c r="AV75" s="45">
        <f t="shared" si="19"/>
        <v>0.68638676455281544</v>
      </c>
      <c r="AW75" s="45">
        <f t="shared" si="19"/>
        <v>-6.6020268554247474</v>
      </c>
      <c r="AX75" s="45">
        <f t="shared" si="19"/>
        <v>6.2453480358373614</v>
      </c>
      <c r="AY75" s="45">
        <f t="shared" si="19"/>
        <v>-1.3327794022208517</v>
      </c>
      <c r="AZ75" s="45">
        <f t="shared" si="19"/>
        <v>-2.104932969864437</v>
      </c>
      <c r="BA75" s="45" t="str">
        <f t="shared" si="19"/>
        <v/>
      </c>
      <c r="BB75" s="45" t="str">
        <f t="shared" si="23"/>
        <v/>
      </c>
      <c r="BD75" s="39">
        <f t="shared" si="2"/>
        <v>40633</v>
      </c>
      <c r="BE75" s="44">
        <f>IF(AND(ISNUMBER(C74),ISNUMBER(C75)),INDEX('Country weights'!$B$6:$FB$133,MATCH(Goods!$BD75,'Country weights'!$A$6:$A$133,0),MATCH(Goods!BE$1,'Country weights'!$B$3:$FB$3,0)),"")</f>
        <v>0.16626904490760641</v>
      </c>
      <c r="BF75" s="44">
        <f>IF(AND(ISNUMBER(D74),ISNUMBER(D75)),INDEX('Country weights'!$B$6:$FB$133,MATCH(Goods!$BD75,'Country weights'!$A$6:$A$133,0),MATCH(Goods!BF$1,'Country weights'!$B$3:$FB$3,0)),"")</f>
        <v>5.2756505951060753E-2</v>
      </c>
      <c r="BG75" s="44">
        <f>IF(AND(ISNUMBER(E74),ISNUMBER(E75)),INDEX('Country weights'!$B$6:$FB$133,MATCH(Goods!$BD75,'Country weights'!$A$6:$A$133,0),MATCH(Goods!BG$1,'Country weights'!$B$3:$FB$3,0)),"")</f>
        <v>5.9923774467808118E-2</v>
      </c>
      <c r="BH75" s="44">
        <f>IF(AND(ISNUMBER(F74),ISNUMBER(F75)),INDEX('Country weights'!$B$6:$FB$133,MATCH(Goods!$BD75,'Country weights'!$A$6:$A$133,0),MATCH(Goods!BH$1,'Country weights'!$B$3:$FB$3,0)),"")</f>
        <v>3.5199878965962134E-2</v>
      </c>
      <c r="BI75" s="44">
        <f>IF(AND(ISNUMBER(G74),ISNUMBER(G75)),INDEX('Country weights'!$B$6:$FB$133,MATCH(Goods!$BD75,'Country weights'!$A$6:$A$133,0),MATCH(Goods!BI$1,'Country weights'!$B$3:$FB$3,0)),"")</f>
        <v>2.961599790278407E-3</v>
      </c>
      <c r="BJ75" s="44">
        <f>IF(AND(ISNUMBER(H74),ISNUMBER(H75)),INDEX('Country weights'!$B$6:$FB$133,MATCH(Goods!$BD75,'Country weights'!$A$6:$A$133,0),MATCH(Goods!BJ$1,'Country weights'!$B$3:$FB$3,0)),"")</f>
        <v>1.9558361179153327E-2</v>
      </c>
      <c r="BK75" s="44">
        <f>IF(AND(ISNUMBER(I74),ISNUMBER(I75)),INDEX('Country weights'!$B$6:$FB$133,MATCH(Goods!$BD75,'Country weights'!$A$6:$A$133,0),MATCH(Goods!BK$1,'Country weights'!$B$3:$FB$3,0)),"")</f>
        <v>1.574872252893025E-2</v>
      </c>
      <c r="BL75" s="44">
        <f>IF(AND(ISNUMBER(J74),ISNUMBER(J75)),INDEX('Country weights'!$B$6:$FB$133,MATCH(Goods!$BD75,'Country weights'!$A$6:$A$133,0),MATCH(Goods!BL$1,'Country weights'!$B$3:$FB$3,0)),"")</f>
        <v>5.3340132064064547E-3</v>
      </c>
      <c r="BM75" s="44">
        <f>IF(AND(ISNUMBER(K74),ISNUMBER(K75)),INDEX('Country weights'!$B$6:$FB$133,MATCH(Goods!$BD75,'Country weights'!$A$6:$A$133,0),MATCH(Goods!BM$1,'Country weights'!$B$3:$FB$3,0)),"")</f>
        <v>2.4030741583535655E-2</v>
      </c>
      <c r="BN75" s="44">
        <f>IF(AND(ISNUMBER(L74),ISNUMBER(L75)),INDEX('Country weights'!$B$6:$FB$133,MATCH(Goods!$BD75,'Country weights'!$A$6:$A$133,0),MATCH(Goods!BN$1,'Country weights'!$B$3:$FB$3,0)),"")</f>
        <v>2.0875491926774744E-3</v>
      </c>
      <c r="BO75" s="44">
        <f>IF(AND(ISNUMBER(M74),ISNUMBER(M75)),INDEX('Country weights'!$B$6:$FB$133,MATCH(Goods!$BD75,'Country weights'!$A$6:$A$133,0),MATCH(Goods!BO$1,'Country weights'!$B$3:$FB$3,0)),"")</f>
        <v>9.4879729973474086E-3</v>
      </c>
      <c r="BP75" s="44">
        <f>IF(AND(ISNUMBER(N74),ISNUMBER(N75)),INDEX('Country weights'!$B$6:$FB$133,MATCH(Goods!$BD75,'Country weights'!$A$6:$A$133,0),MATCH(Goods!BP$1,'Country weights'!$B$3:$FB$3,0)),"")</f>
        <v>7.0068011217315554E-3</v>
      </c>
      <c r="BQ75" s="44">
        <f>IF(AND(ISNUMBER(O74),ISNUMBER(O75)),INDEX('Country weights'!$B$6:$FB$133,MATCH(Goods!$BD75,'Country weights'!$A$6:$A$133,0),MATCH(Goods!BQ$1,'Country weights'!$B$3:$FB$3,0)),"")</f>
        <v>4.8613422239050953E-3</v>
      </c>
      <c r="BR75" s="44">
        <f>IF(AND(ISNUMBER(P74),ISNUMBER(P75)),INDEX('Country weights'!$B$6:$FB$133,MATCH(Goods!$BD75,'Country weights'!$A$6:$A$133,0),MATCH(Goods!BR$1,'Country weights'!$B$3:$FB$3,0)),"")</f>
        <v>1.4374431691572355E-2</v>
      </c>
      <c r="BS75" s="44">
        <f>IF(AND(ISNUMBER(Q74),ISNUMBER(Q75)),INDEX('Country weights'!$B$6:$FB$133,MATCH(Goods!$BD75,'Country weights'!$A$6:$A$133,0),MATCH(Goods!BS$1,'Country weights'!$B$3:$FB$3,0)),"")</f>
        <v>1.0063571149422591E-2</v>
      </c>
      <c r="BT75" s="44">
        <f>IF(AND(ISNUMBER(R74),ISNUMBER(R75)),INDEX('Country weights'!$B$6:$FB$133,MATCH(Goods!$BD75,'Country weights'!$A$6:$A$133,0),MATCH(Goods!BT$1,'Country weights'!$B$3:$FB$3,0)),"")</f>
        <v>8.6400019292921272E-3</v>
      </c>
      <c r="BU75" s="44">
        <f>IF(AND(ISNUMBER(S74),ISNUMBER(S75)),INDEX('Country weights'!$B$6:$FB$133,MATCH(Goods!$BD75,'Country weights'!$A$6:$A$133,0),MATCH(Goods!BU$1,'Country weights'!$B$3:$FB$3,0)),"")</f>
        <v>2.6098837456179694E-2</v>
      </c>
      <c r="BV75" s="44">
        <f>IF(AND(ISNUMBER(T74),ISNUMBER(T75)),INDEX('Country weights'!$B$6:$FB$133,MATCH(Goods!$BD75,'Country weights'!$A$6:$A$133,0),MATCH(Goods!BV$1,'Country weights'!$B$3:$FB$3,0)),"")</f>
        <v>1.454477481924308E-2</v>
      </c>
      <c r="BW75" s="44">
        <f>IF(AND(ISNUMBER(U74),ISNUMBER(U75)),INDEX('Country weights'!$B$6:$FB$133,MATCH(Goods!$BD75,'Country weights'!$A$6:$A$133,0),MATCH(Goods!BW$1,'Country weights'!$B$3:$FB$3,0)),"")</f>
        <v>3.2113139897108713E-2</v>
      </c>
      <c r="BX75" s="44">
        <f>IF(AND(ISNUMBER(V74),ISNUMBER(V75)),INDEX('Country weights'!$B$6:$FB$133,MATCH(Goods!$BD75,'Country weights'!$A$6:$A$133,0),MATCH(Goods!BX$1,'Country weights'!$B$3:$FB$3,0)),"")</f>
        <v>4.0823725439346696E-2</v>
      </c>
      <c r="BY75" s="44">
        <f>IF(AND(ISNUMBER(W74),ISNUMBER(W75)),INDEX('Country weights'!$B$6:$FB$133,MATCH(Goods!$BD75,'Country weights'!$A$6:$A$133,0),MATCH(Goods!BY$1,'Country weights'!$B$3:$FB$3,0)),"")</f>
        <v>3.0288791690086012E-2</v>
      </c>
      <c r="BZ75" s="44">
        <f>IF(AND(ISNUMBER(X74),ISNUMBER(X75)),INDEX('Country weights'!$B$6:$FB$133,MATCH(Goods!$BD75,'Country weights'!$A$6:$A$133,0),MATCH(Goods!BZ$1,'Country weights'!$B$3:$FB$3,0)),"")</f>
        <v>2.0187426727336533E-2</v>
      </c>
      <c r="CA75" s="44">
        <f>IF(AND(ISNUMBER(Y74),ISNUMBER(Y75)),INDEX('Country weights'!$B$6:$FB$133,MATCH(Goods!$BD75,'Country weights'!$A$6:$A$133,0),MATCH(Goods!CA$1,'Country weights'!$B$3:$FB$3,0)),"")</f>
        <v>3.5638840421750778E-2</v>
      </c>
      <c r="CB75" s="44" t="str">
        <f>IF(AND(ISNUMBER(Z74),ISNUMBER(Z75)),INDEX('Country weights'!$B$6:$FB$133,MATCH(Goods!$BD75,'Country weights'!$A$6:$A$133,0),MATCH(Goods!CB$1,'Country weights'!$B$3:$FB$3,0)),"")</f>
        <v/>
      </c>
      <c r="CC75" s="44" t="str">
        <f>IF(AND(ISNUMBER(AA74),ISNUMBER(AA75)),INDEX('Country weights'!$B$6:$FB$133,MATCH(Goods!$BD75,'Country weights'!$A$6:$A$133,0),MATCH(Goods!CC$1,'Country weights'!$B$3:$FB$3,0)),"")</f>
        <v/>
      </c>
      <c r="CD75" s="46">
        <f t="shared" si="11"/>
        <v>0.63799984933774156</v>
      </c>
      <c r="CF75" s="39">
        <f t="shared" si="3"/>
        <v>40633</v>
      </c>
      <c r="CG75" s="45">
        <f t="shared" si="32"/>
        <v>0.26060984979886354</v>
      </c>
      <c r="CH75" s="45">
        <f t="shared" si="32"/>
        <v>8.2690467726321895E-2</v>
      </c>
      <c r="CI75" s="45">
        <f t="shared" si="32"/>
        <v>9.392443357159154E-2</v>
      </c>
      <c r="CJ75" s="45">
        <f t="shared" si="32"/>
        <v>5.5172237113379277E-2</v>
      </c>
      <c r="CK75" s="45">
        <f t="shared" si="32"/>
        <v>4.6420070370747192E-3</v>
      </c>
      <c r="CL75" s="45">
        <f t="shared" si="32"/>
        <v>3.0655745764603792E-2</v>
      </c>
      <c r="CM75" s="45">
        <f t="shared" si="32"/>
        <v>2.4684523899618133E-2</v>
      </c>
      <c r="CN75" s="45">
        <f t="shared" si="32"/>
        <v>8.3605242414136662E-3</v>
      </c>
      <c r="CO75" s="45">
        <f t="shared" si="32"/>
        <v>3.7665748053828094E-2</v>
      </c>
      <c r="CP75" s="45">
        <f t="shared" si="32"/>
        <v>3.272021450858332E-3</v>
      </c>
      <c r="CQ75" s="45">
        <f t="shared" si="32"/>
        <v>1.4871434542180756E-2</v>
      </c>
      <c r="CR75" s="45">
        <f t="shared" si="32"/>
        <v>1.0982449492746394E-2</v>
      </c>
      <c r="CS75" s="45">
        <f t="shared" si="32"/>
        <v>7.6196604575240572E-3</v>
      </c>
      <c r="CT75" s="45">
        <f t="shared" si="32"/>
        <v>2.253046251733969E-2</v>
      </c>
      <c r="CU75" s="45">
        <f t="shared" si="32"/>
        <v>1.5773626216164169E-2</v>
      </c>
      <c r="CV75" s="45">
        <f t="shared" si="29"/>
        <v>1.3542325971174831E-2</v>
      </c>
      <c r="CW75" s="45">
        <f t="shared" si="20"/>
        <v>4.0907278400254932E-2</v>
      </c>
      <c r="CX75" s="45">
        <f t="shared" si="20"/>
        <v>2.2797458078306583E-2</v>
      </c>
      <c r="CY75" s="45">
        <f t="shared" si="20"/>
        <v>5.0334086960119012E-2</v>
      </c>
      <c r="CZ75" s="45">
        <f t="shared" si="20"/>
        <v>6.3987045579591686E-2</v>
      </c>
      <c r="DA75" s="45">
        <f t="shared" si="20"/>
        <v>4.7474606336547681E-2</v>
      </c>
      <c r="DB75" s="45">
        <f t="shared" si="20"/>
        <v>3.1641742154471575E-2</v>
      </c>
      <c r="DC75" s="45">
        <f t="shared" si="20"/>
        <v>5.5860264636025711E-2</v>
      </c>
      <c r="DD75" s="45" t="str">
        <f t="shared" si="20"/>
        <v/>
      </c>
      <c r="DE75" s="45" t="str">
        <f t="shared" si="25"/>
        <v/>
      </c>
      <c r="DF75" s="46">
        <f t="shared" si="13"/>
        <v>1</v>
      </c>
      <c r="DG75" s="47">
        <f>SUMPRODUCT(AD75:BB75,CG75:DE75,'Sector weights'!B62:Z62)</f>
        <v>-0.28088365426683354</v>
      </c>
      <c r="DI75" s="45">
        <f>IF(AND(ISNUMBER(C74),ISNUMBER(C75)),CG75*'Sector weights'!AB62,"")</f>
        <v>5.3817421896272283E-2</v>
      </c>
      <c r="DJ75" s="45">
        <f>IF(AND(ISNUMBER(D74),ISNUMBER(D75)),CH75*'Sector weights'!AC62,"")</f>
        <v>2.0103930773666304E-2</v>
      </c>
      <c r="DK75" s="45">
        <f>IF(AND(ISNUMBER(E74),ISNUMBER(E75)),CI75*'Sector weights'!AD62,"")</f>
        <v>1.8177388532733117E-2</v>
      </c>
      <c r="DL75" s="45">
        <f>IF(AND(ISNUMBER(F74),ISNUMBER(F75)),CJ75*'Sector weights'!AE62,"")</f>
        <v>1.1084045432935511E-2</v>
      </c>
      <c r="DM75" s="45">
        <f>IF(AND(ISNUMBER(G74),ISNUMBER(G75)),CK75*'Sector weights'!AF62,"")</f>
        <v>1.1690388190658053E-3</v>
      </c>
      <c r="DN75" s="45">
        <f>IF(AND(ISNUMBER(H74),ISNUMBER(H75)),CL75*'Sector weights'!AG62,"")</f>
        <v>8.7151652235307048E-3</v>
      </c>
      <c r="DO75" s="45">
        <f>IF(AND(ISNUMBER(I74),ISNUMBER(I75)),CM75*'Sector weights'!AH62,"")</f>
        <v>4.5941530446204732E-3</v>
      </c>
      <c r="DP75" s="45">
        <f>IF(AND(ISNUMBER(J74),ISNUMBER(J75)),CN75*'Sector weights'!AI62,"")</f>
        <v>1.4369110133043241E-3</v>
      </c>
      <c r="DQ75" s="45">
        <f>IF(AND(ISNUMBER(K74),ISNUMBER(K75)),CO75*'Sector weights'!AJ62,"")</f>
        <v>2.8663022420351092E-3</v>
      </c>
      <c r="DR75" s="45">
        <f>IF(AND(ISNUMBER(L74),ISNUMBER(L75)),CP75*'Sector weights'!AK62,"")</f>
        <v>4.4979660887047387E-4</v>
      </c>
      <c r="DS75" s="45">
        <f>IF(AND(ISNUMBER(M74),ISNUMBER(M75)),CQ75*'Sector weights'!AL62,"")</f>
        <v>2.3058116893714671E-3</v>
      </c>
      <c r="DT75" s="45">
        <f>IF(AND(ISNUMBER(N74),ISNUMBER(N75)),CR75*'Sector weights'!AM62,"")</f>
        <v>1.519816815494986E-3</v>
      </c>
      <c r="DU75" s="45">
        <f>IF(AND(ISNUMBER(O74),ISNUMBER(O75)),CS75*'Sector weights'!AN62,"")</f>
        <v>1.0232124300386934E-3</v>
      </c>
      <c r="DV75" s="45">
        <f>IF(AND(ISNUMBER(P74),ISNUMBER(P75)),CT75*'Sector weights'!AO62,"")</f>
        <v>6.7163349792129399E-3</v>
      </c>
      <c r="DW75" s="45">
        <f>IF(AND(ISNUMBER(Q74),ISNUMBER(Q75)),CU75*'Sector weights'!AP62,"")</f>
        <v>6.2323271482231241E-3</v>
      </c>
      <c r="DX75" s="45">
        <f>IF(AND(ISNUMBER(R74),ISNUMBER(R75)),CV75*'Sector weights'!AQ62,"")</f>
        <v>4.1952988850063001E-3</v>
      </c>
      <c r="DY75" s="45">
        <f>IF(AND(ISNUMBER(S74),ISNUMBER(S75)),CW75*'Sector weights'!AR62,"")</f>
        <v>1.1362109884985944E-2</v>
      </c>
      <c r="DZ75" s="45">
        <f>IF(AND(ISNUMBER(T74),ISNUMBER(T75)),CX75*'Sector weights'!AS62,"")</f>
        <v>3.331871357847798E-3</v>
      </c>
      <c r="EA75" s="45">
        <f>IF(AND(ISNUMBER(U74),ISNUMBER(U75)),CY75*'Sector weights'!AT62,"")</f>
        <v>6.9339057370186551E-3</v>
      </c>
      <c r="EB75" s="45">
        <f>IF(AND(ISNUMBER(V74),ISNUMBER(V75)),CZ75*'Sector weights'!AU62,"")</f>
        <v>1.2562817960855073E-2</v>
      </c>
      <c r="EC75" s="45">
        <f>IF(AND(ISNUMBER(W74),ISNUMBER(W75)),DA75*'Sector weights'!AV62,"")</f>
        <v>1.3304881956740797E-2</v>
      </c>
      <c r="ED75" s="45">
        <f>IF(AND(ISNUMBER(X74),ISNUMBER(X75)),DB75*'Sector weights'!AW62,"")</f>
        <v>4.3798202654802216E-3</v>
      </c>
      <c r="EE75" s="45">
        <f>IF(AND(ISNUMBER(Y74),ISNUMBER(Y75)),DC75*'Sector weights'!AX62,"")</f>
        <v>9.1966850632588318E-3</v>
      </c>
      <c r="EF75" s="45" t="str">
        <f>IF(AND(ISNUMBER(Z74),ISNUMBER(Z75)),DD75*'Sector weights'!AY62,"")</f>
        <v/>
      </c>
      <c r="EG75" s="45" t="str">
        <f>IF(AND(ISNUMBER(AA74),ISNUMBER(AA75)),DE75*'Sector weights'!AZ62,"")</f>
        <v/>
      </c>
      <c r="EH75" s="46">
        <f t="shared" si="14"/>
        <v>0.20547904776056897</v>
      </c>
      <c r="EI75" s="47">
        <f t="shared" si="15"/>
        <v>-2.0319962670589664E-2</v>
      </c>
      <c r="EK75" s="39">
        <f t="shared" si="6"/>
        <v>40633</v>
      </c>
      <c r="EL75" s="45">
        <f t="shared" si="33"/>
        <v>0.26191196855740806</v>
      </c>
      <c r="EM75" s="45">
        <f t="shared" si="33"/>
        <v>9.7839322270424744E-2</v>
      </c>
      <c r="EN75" s="45">
        <f t="shared" si="33"/>
        <v>8.8463464916938961E-2</v>
      </c>
      <c r="EO75" s="45">
        <f t="shared" si="33"/>
        <v>5.3942460575596062E-2</v>
      </c>
      <c r="EP75" s="45">
        <f t="shared" si="33"/>
        <v>5.6893334469215965E-3</v>
      </c>
      <c r="EQ75" s="45">
        <f t="shared" si="33"/>
        <v>4.2413887539939868E-2</v>
      </c>
      <c r="ER75" s="45">
        <f t="shared" si="33"/>
        <v>2.2358255475145736E-2</v>
      </c>
      <c r="ES75" s="45">
        <f t="shared" si="33"/>
        <v>6.9929806905600451E-3</v>
      </c>
      <c r="ET75" s="45">
        <f t="shared" si="33"/>
        <v>1.3949365024189815E-2</v>
      </c>
      <c r="EU75" s="45">
        <f t="shared" si="33"/>
        <v>2.1890144701984015E-3</v>
      </c>
      <c r="EV75" s="45">
        <f t="shared" si="33"/>
        <v>1.1221638967581141E-2</v>
      </c>
      <c r="EW75" s="45">
        <f t="shared" si="33"/>
        <v>7.3964563884193549E-3</v>
      </c>
      <c r="EX75" s="45">
        <f t="shared" si="33"/>
        <v>4.9796436239619652E-3</v>
      </c>
      <c r="EY75" s="45">
        <f t="shared" si="33"/>
        <v>3.2686227877788479E-2</v>
      </c>
      <c r="EZ75" s="45">
        <f t="shared" si="33"/>
        <v>3.0330718465686288E-2</v>
      </c>
      <c r="FA75" s="45">
        <f t="shared" si="30"/>
        <v>2.0417161412460905E-2</v>
      </c>
      <c r="FB75" s="45">
        <f t="shared" si="21"/>
        <v>5.5295710238181819E-2</v>
      </c>
      <c r="FC75" s="45">
        <f t="shared" si="21"/>
        <v>1.621513917920335E-2</v>
      </c>
      <c r="FD75" s="45">
        <f t="shared" si="21"/>
        <v>3.3745074315792399E-2</v>
      </c>
      <c r="FE75" s="45">
        <f t="shared" si="21"/>
        <v>6.1139167704795321E-2</v>
      </c>
      <c r="FF75" s="45">
        <f t="shared" si="21"/>
        <v>6.4750552923741836E-2</v>
      </c>
      <c r="FG75" s="45">
        <f t="shared" si="21"/>
        <v>2.1315167230985681E-2</v>
      </c>
      <c r="FH75" s="45">
        <f t="shared" si="21"/>
        <v>4.4757288704078073E-2</v>
      </c>
      <c r="FI75" s="45" t="str">
        <f t="shared" si="21"/>
        <v/>
      </c>
      <c r="FJ75" s="45" t="str">
        <f t="shared" si="27"/>
        <v/>
      </c>
      <c r="FK75" s="46">
        <f t="shared" si="17"/>
        <v>0.99999999999999989</v>
      </c>
      <c r="FL75" s="47">
        <f t="shared" si="18"/>
        <v>-9.8890679570732651E-2</v>
      </c>
    </row>
    <row r="76" spans="1:168" x14ac:dyDescent="0.2">
      <c r="A76" t="s">
        <v>33</v>
      </c>
      <c r="B76" s="11">
        <v>40724</v>
      </c>
      <c r="C76" s="2">
        <v>492.7</v>
      </c>
      <c r="D76" s="3">
        <v>40961</v>
      </c>
      <c r="E76" s="9">
        <v>14500.4</v>
      </c>
      <c r="F76" s="3">
        <v>125795</v>
      </c>
      <c r="G76" s="3">
        <v>3883</v>
      </c>
      <c r="H76" s="2">
        <v>31532</v>
      </c>
      <c r="I76" s="2">
        <v>290768.3</v>
      </c>
      <c r="J76" s="2">
        <v>2341186.5</v>
      </c>
      <c r="K76" s="2">
        <v>143743.1</v>
      </c>
      <c r="L76" s="9">
        <v>1212.6293999999998</v>
      </c>
      <c r="M76" s="3">
        <v>103925</v>
      </c>
      <c r="N76" s="9">
        <v>984.49300000000005</v>
      </c>
      <c r="O76" s="2">
        <v>8304.7000000000007</v>
      </c>
      <c r="P76" s="2">
        <v>10867.9</v>
      </c>
      <c r="Q76" s="3">
        <v>90045</v>
      </c>
      <c r="R76" s="3">
        <v>88439</v>
      </c>
      <c r="S76" s="2">
        <v>22527.3</v>
      </c>
      <c r="T76" s="2">
        <v>24906.799999999999</v>
      </c>
      <c r="U76" s="3">
        <v>163248</v>
      </c>
      <c r="V76" s="2">
        <v>23396.9</v>
      </c>
      <c r="W76" s="2">
        <v>39699.699999999997</v>
      </c>
      <c r="X76" s="3">
        <v>326516.56690467143</v>
      </c>
      <c r="Y76" s="2">
        <v>66106</v>
      </c>
      <c r="Z76" s="3" t="e">
        <v>#N/A</v>
      </c>
      <c r="AA76" s="3" t="e">
        <v>#N/A</v>
      </c>
      <c r="AC76" s="43">
        <f t="shared" si="9"/>
        <v>40724</v>
      </c>
      <c r="AD76" s="45">
        <f t="shared" si="31"/>
        <v>2.304817275747495</v>
      </c>
      <c r="AE76" s="45">
        <f t="shared" si="31"/>
        <v>2.2338142065591704</v>
      </c>
      <c r="AF76" s="45">
        <f t="shared" si="31"/>
        <v>-7.5889670643418006</v>
      </c>
      <c r="AG76" s="45">
        <f t="shared" si="31"/>
        <v>2.6102206452139232</v>
      </c>
      <c r="AH76" s="45">
        <f t="shared" si="31"/>
        <v>1.7557651991614298</v>
      </c>
      <c r="AI76" s="45">
        <f t="shared" si="31"/>
        <v>3.0962890305705315</v>
      </c>
      <c r="AJ76" s="45">
        <f t="shared" si="31"/>
        <v>8.5915295641880718E-2</v>
      </c>
      <c r="AK76" s="45">
        <f t="shared" si="31"/>
        <v>15.193376608347343</v>
      </c>
      <c r="AL76" s="45">
        <f t="shared" si="31"/>
        <v>7.4307533518135571</v>
      </c>
      <c r="AM76" s="45">
        <f t="shared" si="31"/>
        <v>-19.397515355378157</v>
      </c>
      <c r="AN76" s="45">
        <f t="shared" si="31"/>
        <v>-1.0407739625587942</v>
      </c>
      <c r="AO76" s="45">
        <f t="shared" si="31"/>
        <v>-2.9511154047100252</v>
      </c>
      <c r="AP76" s="45">
        <f t="shared" si="31"/>
        <v>7.6882180554475044</v>
      </c>
      <c r="AQ76" s="45">
        <f t="shared" si="31"/>
        <v>-1.3542583801544938</v>
      </c>
      <c r="AR76" s="45">
        <f t="shared" si="31"/>
        <v>1.9900779267850721</v>
      </c>
      <c r="AS76" s="45">
        <f t="shared" si="28"/>
        <v>0.70485083124574022</v>
      </c>
      <c r="AT76" s="45">
        <f t="shared" si="19"/>
        <v>1.2672282809029989</v>
      </c>
      <c r="AU76" s="45">
        <f t="shared" si="19"/>
        <v>2.1042490827474447</v>
      </c>
      <c r="AV76" s="45">
        <f t="shared" si="19"/>
        <v>-0.72488445633666077</v>
      </c>
      <c r="AW76" s="45">
        <f t="shared" si="19"/>
        <v>2.615732111137925</v>
      </c>
      <c r="AX76" s="45">
        <f t="shared" si="19"/>
        <v>3.0077450993110988</v>
      </c>
      <c r="AY76" s="45">
        <f t="shared" si="19"/>
        <v>6.7685699854020953</v>
      </c>
      <c r="AZ76" s="45">
        <f t="shared" si="19"/>
        <v>0.86621105521502706</v>
      </c>
      <c r="BA76" s="45" t="str">
        <f t="shared" si="19"/>
        <v/>
      </c>
      <c r="BB76" s="45" t="str">
        <f t="shared" si="23"/>
        <v/>
      </c>
      <c r="BD76" s="39">
        <f t="shared" si="2"/>
        <v>40724</v>
      </c>
      <c r="BE76" s="44">
        <f>IF(AND(ISNUMBER(C75),ISNUMBER(C76)),INDEX('Country weights'!$B$6:$FB$133,MATCH(Goods!$BD76,'Country weights'!$A$6:$A$133,0),MATCH(Goods!BE$1,'Country weights'!$B$3:$FB$3,0)),"")</f>
        <v>0.16626904490760641</v>
      </c>
      <c r="BF76" s="44">
        <f>IF(AND(ISNUMBER(D75),ISNUMBER(D76)),INDEX('Country weights'!$B$6:$FB$133,MATCH(Goods!$BD76,'Country weights'!$A$6:$A$133,0),MATCH(Goods!BF$1,'Country weights'!$B$3:$FB$3,0)),"")</f>
        <v>5.2756505951060753E-2</v>
      </c>
      <c r="BG76" s="44">
        <f>IF(AND(ISNUMBER(E75),ISNUMBER(E76)),INDEX('Country weights'!$B$6:$FB$133,MATCH(Goods!$BD76,'Country weights'!$A$6:$A$133,0),MATCH(Goods!BG$1,'Country weights'!$B$3:$FB$3,0)),"")</f>
        <v>5.9923774467808118E-2</v>
      </c>
      <c r="BH76" s="44">
        <f>IF(AND(ISNUMBER(F75),ISNUMBER(F76)),INDEX('Country weights'!$B$6:$FB$133,MATCH(Goods!$BD76,'Country weights'!$A$6:$A$133,0),MATCH(Goods!BH$1,'Country weights'!$B$3:$FB$3,0)),"")</f>
        <v>3.5199878965962134E-2</v>
      </c>
      <c r="BI76" s="44">
        <f>IF(AND(ISNUMBER(G75),ISNUMBER(G76)),INDEX('Country weights'!$B$6:$FB$133,MATCH(Goods!$BD76,'Country weights'!$A$6:$A$133,0),MATCH(Goods!BI$1,'Country weights'!$B$3:$FB$3,0)),"")</f>
        <v>2.961599790278407E-3</v>
      </c>
      <c r="BJ76" s="44">
        <f>IF(AND(ISNUMBER(H75),ISNUMBER(H76)),INDEX('Country weights'!$B$6:$FB$133,MATCH(Goods!$BD76,'Country weights'!$A$6:$A$133,0),MATCH(Goods!BJ$1,'Country weights'!$B$3:$FB$3,0)),"")</f>
        <v>1.9558361179153327E-2</v>
      </c>
      <c r="BK76" s="44">
        <f>IF(AND(ISNUMBER(I75),ISNUMBER(I76)),INDEX('Country weights'!$B$6:$FB$133,MATCH(Goods!$BD76,'Country weights'!$A$6:$A$133,0),MATCH(Goods!BK$1,'Country weights'!$B$3:$FB$3,0)),"")</f>
        <v>1.574872252893025E-2</v>
      </c>
      <c r="BL76" s="44">
        <f>IF(AND(ISNUMBER(J75),ISNUMBER(J76)),INDEX('Country weights'!$B$6:$FB$133,MATCH(Goods!$BD76,'Country weights'!$A$6:$A$133,0),MATCH(Goods!BL$1,'Country weights'!$B$3:$FB$3,0)),"")</f>
        <v>5.3340132064064547E-3</v>
      </c>
      <c r="BM76" s="44">
        <f>IF(AND(ISNUMBER(K75),ISNUMBER(K76)),INDEX('Country weights'!$B$6:$FB$133,MATCH(Goods!$BD76,'Country weights'!$A$6:$A$133,0),MATCH(Goods!BM$1,'Country weights'!$B$3:$FB$3,0)),"")</f>
        <v>2.4030741583535655E-2</v>
      </c>
      <c r="BN76" s="44">
        <f>IF(AND(ISNUMBER(L75),ISNUMBER(L76)),INDEX('Country weights'!$B$6:$FB$133,MATCH(Goods!$BD76,'Country weights'!$A$6:$A$133,0),MATCH(Goods!BN$1,'Country weights'!$B$3:$FB$3,0)),"")</f>
        <v>2.0875491926774744E-3</v>
      </c>
      <c r="BO76" s="44">
        <f>IF(AND(ISNUMBER(M75),ISNUMBER(M76)),INDEX('Country weights'!$B$6:$FB$133,MATCH(Goods!$BD76,'Country weights'!$A$6:$A$133,0),MATCH(Goods!BO$1,'Country weights'!$B$3:$FB$3,0)),"")</f>
        <v>9.4879729973474086E-3</v>
      </c>
      <c r="BP76" s="44">
        <f>IF(AND(ISNUMBER(N75),ISNUMBER(N76)),INDEX('Country weights'!$B$6:$FB$133,MATCH(Goods!$BD76,'Country weights'!$A$6:$A$133,0),MATCH(Goods!BP$1,'Country weights'!$B$3:$FB$3,0)),"")</f>
        <v>7.0068011217315554E-3</v>
      </c>
      <c r="BQ76" s="44">
        <f>IF(AND(ISNUMBER(O75),ISNUMBER(O76)),INDEX('Country weights'!$B$6:$FB$133,MATCH(Goods!$BD76,'Country weights'!$A$6:$A$133,0),MATCH(Goods!BQ$1,'Country weights'!$B$3:$FB$3,0)),"")</f>
        <v>4.8613422239050953E-3</v>
      </c>
      <c r="BR76" s="44">
        <f>IF(AND(ISNUMBER(P75),ISNUMBER(P76)),INDEX('Country weights'!$B$6:$FB$133,MATCH(Goods!$BD76,'Country weights'!$A$6:$A$133,0),MATCH(Goods!BR$1,'Country weights'!$B$3:$FB$3,0)),"")</f>
        <v>1.4374431691572355E-2</v>
      </c>
      <c r="BS76" s="44">
        <f>IF(AND(ISNUMBER(Q75),ISNUMBER(Q76)),INDEX('Country weights'!$B$6:$FB$133,MATCH(Goods!$BD76,'Country weights'!$A$6:$A$133,0),MATCH(Goods!BS$1,'Country weights'!$B$3:$FB$3,0)),"")</f>
        <v>1.0063571149422591E-2</v>
      </c>
      <c r="BT76" s="44">
        <f>IF(AND(ISNUMBER(R75),ISNUMBER(R76)),INDEX('Country weights'!$B$6:$FB$133,MATCH(Goods!$BD76,'Country weights'!$A$6:$A$133,0),MATCH(Goods!BT$1,'Country weights'!$B$3:$FB$3,0)),"")</f>
        <v>8.6400019292921272E-3</v>
      </c>
      <c r="BU76" s="44">
        <f>IF(AND(ISNUMBER(S75),ISNUMBER(S76)),INDEX('Country weights'!$B$6:$FB$133,MATCH(Goods!$BD76,'Country weights'!$A$6:$A$133,0),MATCH(Goods!BU$1,'Country weights'!$B$3:$FB$3,0)),"")</f>
        <v>2.6098837456179694E-2</v>
      </c>
      <c r="BV76" s="44">
        <f>IF(AND(ISNUMBER(T75),ISNUMBER(T76)),INDEX('Country weights'!$B$6:$FB$133,MATCH(Goods!$BD76,'Country weights'!$A$6:$A$133,0),MATCH(Goods!BV$1,'Country weights'!$B$3:$FB$3,0)),"")</f>
        <v>1.454477481924308E-2</v>
      </c>
      <c r="BW76" s="44">
        <f>IF(AND(ISNUMBER(U75),ISNUMBER(U76)),INDEX('Country weights'!$B$6:$FB$133,MATCH(Goods!$BD76,'Country weights'!$A$6:$A$133,0),MATCH(Goods!BW$1,'Country weights'!$B$3:$FB$3,0)),"")</f>
        <v>3.2113139897108713E-2</v>
      </c>
      <c r="BX76" s="44">
        <f>IF(AND(ISNUMBER(V75),ISNUMBER(V76)),INDEX('Country weights'!$B$6:$FB$133,MATCH(Goods!$BD76,'Country weights'!$A$6:$A$133,0),MATCH(Goods!BX$1,'Country weights'!$B$3:$FB$3,0)),"")</f>
        <v>4.0823725439346696E-2</v>
      </c>
      <c r="BY76" s="44">
        <f>IF(AND(ISNUMBER(W75),ISNUMBER(W76)),INDEX('Country weights'!$B$6:$FB$133,MATCH(Goods!$BD76,'Country weights'!$A$6:$A$133,0),MATCH(Goods!BY$1,'Country weights'!$B$3:$FB$3,0)),"")</f>
        <v>3.0288791690086012E-2</v>
      </c>
      <c r="BZ76" s="44">
        <f>IF(AND(ISNUMBER(X75),ISNUMBER(X76)),INDEX('Country weights'!$B$6:$FB$133,MATCH(Goods!$BD76,'Country weights'!$A$6:$A$133,0),MATCH(Goods!BZ$1,'Country weights'!$B$3:$FB$3,0)),"")</f>
        <v>2.0187426727336533E-2</v>
      </c>
      <c r="CA76" s="44">
        <f>IF(AND(ISNUMBER(Y75),ISNUMBER(Y76)),INDEX('Country weights'!$B$6:$FB$133,MATCH(Goods!$BD76,'Country weights'!$A$6:$A$133,0),MATCH(Goods!CA$1,'Country weights'!$B$3:$FB$3,0)),"")</f>
        <v>3.5638840421750778E-2</v>
      </c>
      <c r="CB76" s="44" t="str">
        <f>IF(AND(ISNUMBER(Z75),ISNUMBER(Z76)),INDEX('Country weights'!$B$6:$FB$133,MATCH(Goods!$BD76,'Country weights'!$A$6:$A$133,0),MATCH(Goods!CB$1,'Country weights'!$B$3:$FB$3,0)),"")</f>
        <v/>
      </c>
      <c r="CC76" s="44" t="str">
        <f>IF(AND(ISNUMBER(AA75),ISNUMBER(AA76)),INDEX('Country weights'!$B$6:$FB$133,MATCH(Goods!$BD76,'Country weights'!$A$6:$A$133,0),MATCH(Goods!CC$1,'Country weights'!$B$3:$FB$3,0)),"")</f>
        <v/>
      </c>
      <c r="CD76" s="46">
        <f t="shared" si="11"/>
        <v>0.63799984933774156</v>
      </c>
      <c r="CF76" s="39">
        <f t="shared" si="3"/>
        <v>40724</v>
      </c>
      <c r="CG76" s="45">
        <f t="shared" si="32"/>
        <v>0.26060984979886354</v>
      </c>
      <c r="CH76" s="45">
        <f t="shared" si="32"/>
        <v>8.2690467726321895E-2</v>
      </c>
      <c r="CI76" s="45">
        <f t="shared" si="32"/>
        <v>9.392443357159154E-2</v>
      </c>
      <c r="CJ76" s="45">
        <f t="shared" si="32"/>
        <v>5.5172237113379277E-2</v>
      </c>
      <c r="CK76" s="45">
        <f t="shared" si="32"/>
        <v>4.6420070370747192E-3</v>
      </c>
      <c r="CL76" s="45">
        <f t="shared" si="32"/>
        <v>3.0655745764603792E-2</v>
      </c>
      <c r="CM76" s="45">
        <f t="shared" si="32"/>
        <v>2.4684523899618133E-2</v>
      </c>
      <c r="CN76" s="45">
        <f t="shared" si="32"/>
        <v>8.3605242414136662E-3</v>
      </c>
      <c r="CO76" s="45">
        <f t="shared" si="32"/>
        <v>3.7665748053828094E-2</v>
      </c>
      <c r="CP76" s="45">
        <f t="shared" si="32"/>
        <v>3.272021450858332E-3</v>
      </c>
      <c r="CQ76" s="45">
        <f t="shared" si="32"/>
        <v>1.4871434542180756E-2</v>
      </c>
      <c r="CR76" s="45">
        <f t="shared" si="32"/>
        <v>1.0982449492746394E-2</v>
      </c>
      <c r="CS76" s="45">
        <f t="shared" si="32"/>
        <v>7.6196604575240572E-3</v>
      </c>
      <c r="CT76" s="45">
        <f t="shared" si="32"/>
        <v>2.253046251733969E-2</v>
      </c>
      <c r="CU76" s="45">
        <f t="shared" si="32"/>
        <v>1.5773626216164169E-2</v>
      </c>
      <c r="CV76" s="45">
        <f t="shared" si="29"/>
        <v>1.3542325971174831E-2</v>
      </c>
      <c r="CW76" s="45">
        <f t="shared" si="20"/>
        <v>4.0907278400254932E-2</v>
      </c>
      <c r="CX76" s="45">
        <f t="shared" si="20"/>
        <v>2.2797458078306583E-2</v>
      </c>
      <c r="CY76" s="45">
        <f t="shared" si="20"/>
        <v>5.0334086960119012E-2</v>
      </c>
      <c r="CZ76" s="45">
        <f t="shared" si="20"/>
        <v>6.3987045579591686E-2</v>
      </c>
      <c r="DA76" s="45">
        <f t="shared" si="20"/>
        <v>4.7474606336547681E-2</v>
      </c>
      <c r="DB76" s="45">
        <f t="shared" si="20"/>
        <v>3.1641742154471575E-2</v>
      </c>
      <c r="DC76" s="45">
        <f t="shared" si="20"/>
        <v>5.5860264636025711E-2</v>
      </c>
      <c r="DD76" s="45" t="str">
        <f t="shared" si="20"/>
        <v/>
      </c>
      <c r="DE76" s="45" t="str">
        <f t="shared" si="25"/>
        <v/>
      </c>
      <c r="DF76" s="46">
        <f t="shared" si="13"/>
        <v>1</v>
      </c>
      <c r="DG76" s="47">
        <f>SUMPRODUCT(AD76:BB76,CG76:DE76,'Sector weights'!B63:Z63)</f>
        <v>1.0728335991206104</v>
      </c>
      <c r="DI76" s="45">
        <f>IF(AND(ISNUMBER(C75),ISNUMBER(C76)),CG76*'Sector weights'!AB63,"")</f>
        <v>5.2670990668149183E-2</v>
      </c>
      <c r="DJ76" s="45">
        <f>IF(AND(ISNUMBER(D75),ISNUMBER(D76)),CH76*'Sector weights'!AC63,"")</f>
        <v>2.023079724434438E-2</v>
      </c>
      <c r="DK76" s="45">
        <f>IF(AND(ISNUMBER(E75),ISNUMBER(E76)),CI76*'Sector weights'!AD63,"")</f>
        <v>1.8358771155605681E-2</v>
      </c>
      <c r="DL76" s="45">
        <f>IF(AND(ISNUMBER(F75),ISNUMBER(F76)),CJ76*'Sector weights'!AE63,"")</f>
        <v>1.0912306495451591E-2</v>
      </c>
      <c r="DM76" s="45">
        <f>IF(AND(ISNUMBER(G75),ISNUMBER(G76)),CK76*'Sector weights'!AF63,"")</f>
        <v>1.2161962824220479E-3</v>
      </c>
      <c r="DN76" s="45">
        <f>IF(AND(ISNUMBER(H75),ISNUMBER(H76)),CL76*'Sector weights'!AG63,"")</f>
        <v>8.7567803366931304E-3</v>
      </c>
      <c r="DO76" s="45">
        <f>IF(AND(ISNUMBER(I75),ISNUMBER(I76)),CM76*'Sector weights'!AH63,"")</f>
        <v>4.5210657149894569E-3</v>
      </c>
      <c r="DP76" s="45">
        <f>IF(AND(ISNUMBER(J75),ISNUMBER(J76)),CN76*'Sector weights'!AI63,"")</f>
        <v>1.3736547766354829E-3</v>
      </c>
      <c r="DQ76" s="45">
        <f>IF(AND(ISNUMBER(K75),ISNUMBER(K76)),CO76*'Sector weights'!AJ63,"")</f>
        <v>2.8414670181688157E-3</v>
      </c>
      <c r="DR76" s="45">
        <f>IF(AND(ISNUMBER(L75),ISNUMBER(L76)),CP76*'Sector weights'!AK63,"")</f>
        <v>4.4483674518754909E-4</v>
      </c>
      <c r="DS76" s="45">
        <f>IF(AND(ISNUMBER(M75),ISNUMBER(M76)),CQ76*'Sector weights'!AL63,"")</f>
        <v>2.2517980474083014E-3</v>
      </c>
      <c r="DT76" s="45">
        <f>IF(AND(ISNUMBER(N75),ISNUMBER(N76)),CR76*'Sector weights'!AM63,"")</f>
        <v>1.5821277933348713E-3</v>
      </c>
      <c r="DU76" s="45">
        <f>IF(AND(ISNUMBER(O75),ISNUMBER(O76)),CS76*'Sector weights'!AN63,"")</f>
        <v>1.0402770502588954E-3</v>
      </c>
      <c r="DV76" s="45">
        <f>IF(AND(ISNUMBER(P75),ISNUMBER(P76)),CT76*'Sector weights'!AO63,"")</f>
        <v>6.5841642510738336E-3</v>
      </c>
      <c r="DW76" s="45">
        <f>IF(AND(ISNUMBER(Q75),ISNUMBER(Q76)),CU76*'Sector weights'!AP63,"")</f>
        <v>6.4814714159446623E-3</v>
      </c>
      <c r="DX76" s="45">
        <f>IF(AND(ISNUMBER(R75),ISNUMBER(R76)),CV76*'Sector weights'!AQ63,"")</f>
        <v>3.8469828910055169E-3</v>
      </c>
      <c r="DY76" s="45">
        <f>IF(AND(ISNUMBER(S75),ISNUMBER(S76)),CW76*'Sector weights'!AR63,"")</f>
        <v>1.1058383127619153E-2</v>
      </c>
      <c r="DZ76" s="45">
        <f>IF(AND(ISNUMBER(T75),ISNUMBER(T76)),CX76*'Sector weights'!AS63,"")</f>
        <v>3.0304125431757879E-3</v>
      </c>
      <c r="EA76" s="45">
        <f>IF(AND(ISNUMBER(U75),ISNUMBER(U76)),CY76*'Sector weights'!AT63,"")</f>
        <v>6.4619096229251351E-3</v>
      </c>
      <c r="EB76" s="45">
        <f>IF(AND(ISNUMBER(V75),ISNUMBER(V76)),CZ76*'Sector weights'!AU63,"")</f>
        <v>1.1170261105570675E-2</v>
      </c>
      <c r="EC76" s="45">
        <f>IF(AND(ISNUMBER(W75),ISNUMBER(W76)),DA76*'Sector weights'!AV63,"")</f>
        <v>1.36652097885626E-2</v>
      </c>
      <c r="ED76" s="45">
        <f>IF(AND(ISNUMBER(X75),ISNUMBER(X76)),DB76*'Sector weights'!AW63,"")</f>
        <v>4.371229630980124E-3</v>
      </c>
      <c r="EE76" s="45">
        <f>IF(AND(ISNUMBER(Y75),ISNUMBER(Y76)),DC76*'Sector weights'!AX63,"")</f>
        <v>8.6827456116999619E-3</v>
      </c>
      <c r="EF76" s="45" t="str">
        <f>IF(AND(ISNUMBER(Z75),ISNUMBER(Z76)),DD76*'Sector weights'!AY63,"")</f>
        <v/>
      </c>
      <c r="EG76" s="45" t="str">
        <f>IF(AND(ISNUMBER(AA75),ISNUMBER(AA76)),DE76*'Sector weights'!AZ63,"")</f>
        <v/>
      </c>
      <c r="EH76" s="46">
        <f t="shared" si="14"/>
        <v>0.20155383931720683</v>
      </c>
      <c r="EI76" s="47">
        <f t="shared" si="15"/>
        <v>0.24955433176598635</v>
      </c>
      <c r="EK76" s="39">
        <f t="shared" si="6"/>
        <v>40724</v>
      </c>
      <c r="EL76" s="45">
        <f t="shared" si="33"/>
        <v>0.26132467060205788</v>
      </c>
      <c r="EM76" s="45">
        <f t="shared" si="33"/>
        <v>0.10037415964329516</v>
      </c>
      <c r="EN76" s="45">
        <f t="shared" si="33"/>
        <v>9.1086189267337747E-2</v>
      </c>
      <c r="EO76" s="45">
        <f t="shared" si="33"/>
        <v>5.4140901172702184E-2</v>
      </c>
      <c r="EP76" s="45">
        <f t="shared" si="33"/>
        <v>6.0341012929453043E-3</v>
      </c>
      <c r="EQ76" s="45">
        <f t="shared" si="33"/>
        <v>4.3446358384231269E-2</v>
      </c>
      <c r="ER76" s="45">
        <f t="shared" si="33"/>
        <v>2.24310572812963E-2</v>
      </c>
      <c r="ES76" s="45">
        <f t="shared" si="33"/>
        <v>6.8153242889787647E-3</v>
      </c>
      <c r="ET76" s="45">
        <f t="shared" si="33"/>
        <v>1.4097806461016578E-2</v>
      </c>
      <c r="EU76" s="45">
        <f t="shared" si="33"/>
        <v>2.2070368229873405E-3</v>
      </c>
      <c r="EV76" s="45">
        <f t="shared" si="33"/>
        <v>1.1172191286638832E-2</v>
      </c>
      <c r="EW76" s="45">
        <f t="shared" si="33"/>
        <v>7.8496534657665727E-3</v>
      </c>
      <c r="EX76" s="45">
        <f t="shared" si="33"/>
        <v>5.1612862041377451E-3</v>
      </c>
      <c r="EY76" s="45">
        <f t="shared" si="33"/>
        <v>3.2667024718450691E-2</v>
      </c>
      <c r="EZ76" s="45">
        <f t="shared" si="33"/>
        <v>3.215751899294797E-2</v>
      </c>
      <c r="FA76" s="45">
        <f t="shared" si="30"/>
        <v>1.9086626700030796E-2</v>
      </c>
      <c r="FB76" s="45">
        <f t="shared" si="21"/>
        <v>5.4865653589537398E-2</v>
      </c>
      <c r="FC76" s="45">
        <f t="shared" si="21"/>
        <v>1.5035250895947974E-2</v>
      </c>
      <c r="FD76" s="45">
        <f t="shared" si="21"/>
        <v>3.2060464066652368E-2</v>
      </c>
      <c r="FE76" s="45">
        <f t="shared" si="21"/>
        <v>5.5420730973974854E-2</v>
      </c>
      <c r="FF76" s="45">
        <f t="shared" si="21"/>
        <v>6.7799302830725036E-2</v>
      </c>
      <c r="FG76" s="45">
        <f t="shared" si="21"/>
        <v>2.168765251899098E-2</v>
      </c>
      <c r="FH76" s="45">
        <f t="shared" si="21"/>
        <v>4.3079038539350259E-2</v>
      </c>
      <c r="FI76" s="45" t="str">
        <f t="shared" si="21"/>
        <v/>
      </c>
      <c r="FJ76" s="45" t="str">
        <f t="shared" si="27"/>
        <v/>
      </c>
      <c r="FK76" s="46">
        <f t="shared" si="17"/>
        <v>1.0000000000000002</v>
      </c>
      <c r="FL76" s="47">
        <f t="shared" si="18"/>
        <v>1.2381522109000163</v>
      </c>
    </row>
    <row r="77" spans="1:168" x14ac:dyDescent="0.2">
      <c r="A77" t="s">
        <v>34</v>
      </c>
      <c r="B77" s="11">
        <v>40816</v>
      </c>
      <c r="C77" s="2">
        <v>500.4</v>
      </c>
      <c r="D77" s="3">
        <v>41361</v>
      </c>
      <c r="E77" s="9">
        <v>15348.9</v>
      </c>
      <c r="F77" s="3">
        <v>124297</v>
      </c>
      <c r="G77" s="3">
        <v>3967</v>
      </c>
      <c r="H77" s="2">
        <v>31666</v>
      </c>
      <c r="I77" s="2">
        <v>291821.59999999998</v>
      </c>
      <c r="J77" s="2">
        <v>2196962.7000000002</v>
      </c>
      <c r="K77" s="2">
        <v>158869</v>
      </c>
      <c r="L77" s="9">
        <v>1167.6865</v>
      </c>
      <c r="M77" s="3">
        <v>104276</v>
      </c>
      <c r="N77" s="9">
        <v>1005.54</v>
      </c>
      <c r="O77" s="2">
        <v>9353.7000000000007</v>
      </c>
      <c r="P77" s="2">
        <v>11294.1</v>
      </c>
      <c r="Q77" s="3">
        <v>90166</v>
      </c>
      <c r="R77" s="3">
        <v>92046</v>
      </c>
      <c r="S77" s="2">
        <v>23097.599999999999</v>
      </c>
      <c r="T77" s="2">
        <v>26105.200000000001</v>
      </c>
      <c r="U77" s="3">
        <v>162152</v>
      </c>
      <c r="V77" s="2">
        <v>23243</v>
      </c>
      <c r="W77" s="2">
        <v>40396.1</v>
      </c>
      <c r="X77" s="3">
        <v>305140.1327024285</v>
      </c>
      <c r="Y77" s="2">
        <v>69954</v>
      </c>
      <c r="Z77" s="3" t="e">
        <v>#N/A</v>
      </c>
      <c r="AA77" s="3" t="e">
        <v>#N/A</v>
      </c>
      <c r="AC77" s="43">
        <f t="shared" si="9"/>
        <v>40816</v>
      </c>
      <c r="AD77" s="45">
        <f t="shared" si="31"/>
        <v>1.5628171300994476</v>
      </c>
      <c r="AE77" s="45">
        <f t="shared" si="31"/>
        <v>0.97653865872415757</v>
      </c>
      <c r="AF77" s="45">
        <f t="shared" si="31"/>
        <v>5.8515627155113048</v>
      </c>
      <c r="AG77" s="45">
        <f t="shared" si="31"/>
        <v>-1.1908263444493028</v>
      </c>
      <c r="AH77" s="45">
        <f t="shared" si="31"/>
        <v>2.1632758176667544</v>
      </c>
      <c r="AI77" s="45">
        <f t="shared" si="31"/>
        <v>0.42496511480401011</v>
      </c>
      <c r="AJ77" s="45">
        <f t="shared" si="31"/>
        <v>0.36224719132036398</v>
      </c>
      <c r="AK77" s="45">
        <f t="shared" si="31"/>
        <v>-6.1602866751538032</v>
      </c>
      <c r="AL77" s="45">
        <f t="shared" si="31"/>
        <v>10.522870315166433</v>
      </c>
      <c r="AM77" s="45">
        <f t="shared" si="31"/>
        <v>-3.706235392280588</v>
      </c>
      <c r="AN77" s="45">
        <f t="shared" si="31"/>
        <v>0.33774356507096925</v>
      </c>
      <c r="AO77" s="45">
        <f t="shared" si="31"/>
        <v>2.1378516657812652</v>
      </c>
      <c r="AP77" s="45">
        <f t="shared" si="31"/>
        <v>12.631401495538675</v>
      </c>
      <c r="AQ77" s="45">
        <f t="shared" si="31"/>
        <v>3.9216407953698518</v>
      </c>
      <c r="AR77" s="45">
        <f t="shared" si="31"/>
        <v>0.13437725581653126</v>
      </c>
      <c r="AS77" s="45">
        <f t="shared" si="28"/>
        <v>4.0785173961713772</v>
      </c>
      <c r="AT77" s="45">
        <f t="shared" si="19"/>
        <v>2.5315949980690089</v>
      </c>
      <c r="AU77" s="45">
        <f t="shared" si="19"/>
        <v>4.8115374114699572</v>
      </c>
      <c r="AV77" s="45">
        <f t="shared" si="19"/>
        <v>-0.67137116534352614</v>
      </c>
      <c r="AW77" s="45">
        <f t="shared" si="19"/>
        <v>-0.65777944941424193</v>
      </c>
      <c r="AX77" s="45">
        <f t="shared" si="19"/>
        <v>1.7541694269729957</v>
      </c>
      <c r="AY77" s="45">
        <f t="shared" si="19"/>
        <v>-6.5468145781662379</v>
      </c>
      <c r="AZ77" s="45">
        <f t="shared" ref="AZ77:BB132" si="34">IF(AND(ISNUMBER(Y76),ISNUMBER(Y77)),100*(Y77/Y76-1),"")</f>
        <v>5.8209542250325264</v>
      </c>
      <c r="BA77" s="45" t="str">
        <f t="shared" si="34"/>
        <v/>
      </c>
      <c r="BB77" s="45" t="str">
        <f t="shared" si="23"/>
        <v/>
      </c>
      <c r="BD77" s="39">
        <f t="shared" si="2"/>
        <v>40816</v>
      </c>
      <c r="BE77" s="44">
        <f>IF(AND(ISNUMBER(C76),ISNUMBER(C77)),INDEX('Country weights'!$B$6:$FB$133,MATCH(Goods!$BD77,'Country weights'!$A$6:$A$133,0),MATCH(Goods!BE$1,'Country weights'!$B$3:$FB$3,0)),"")</f>
        <v>0.16626904490760641</v>
      </c>
      <c r="BF77" s="44">
        <f>IF(AND(ISNUMBER(D76),ISNUMBER(D77)),INDEX('Country weights'!$B$6:$FB$133,MATCH(Goods!$BD77,'Country weights'!$A$6:$A$133,0),MATCH(Goods!BF$1,'Country weights'!$B$3:$FB$3,0)),"")</f>
        <v>5.2756505951060753E-2</v>
      </c>
      <c r="BG77" s="44">
        <f>IF(AND(ISNUMBER(E76),ISNUMBER(E77)),INDEX('Country weights'!$B$6:$FB$133,MATCH(Goods!$BD77,'Country weights'!$A$6:$A$133,0),MATCH(Goods!BG$1,'Country weights'!$B$3:$FB$3,0)),"")</f>
        <v>5.9923774467808118E-2</v>
      </c>
      <c r="BH77" s="44">
        <f>IF(AND(ISNUMBER(F76),ISNUMBER(F77)),INDEX('Country weights'!$B$6:$FB$133,MATCH(Goods!$BD77,'Country weights'!$A$6:$A$133,0),MATCH(Goods!BH$1,'Country weights'!$B$3:$FB$3,0)),"")</f>
        <v>3.5199878965962134E-2</v>
      </c>
      <c r="BI77" s="44">
        <f>IF(AND(ISNUMBER(G76),ISNUMBER(G77)),INDEX('Country weights'!$B$6:$FB$133,MATCH(Goods!$BD77,'Country weights'!$A$6:$A$133,0),MATCH(Goods!BI$1,'Country weights'!$B$3:$FB$3,0)),"")</f>
        <v>2.961599790278407E-3</v>
      </c>
      <c r="BJ77" s="44">
        <f>IF(AND(ISNUMBER(H76),ISNUMBER(H77)),INDEX('Country weights'!$B$6:$FB$133,MATCH(Goods!$BD77,'Country weights'!$A$6:$A$133,0),MATCH(Goods!BJ$1,'Country weights'!$B$3:$FB$3,0)),"")</f>
        <v>1.9558361179153327E-2</v>
      </c>
      <c r="BK77" s="44">
        <f>IF(AND(ISNUMBER(I76),ISNUMBER(I77)),INDEX('Country weights'!$B$6:$FB$133,MATCH(Goods!$BD77,'Country weights'!$A$6:$A$133,0),MATCH(Goods!BK$1,'Country weights'!$B$3:$FB$3,0)),"")</f>
        <v>1.574872252893025E-2</v>
      </c>
      <c r="BL77" s="44">
        <f>IF(AND(ISNUMBER(J76),ISNUMBER(J77)),INDEX('Country weights'!$B$6:$FB$133,MATCH(Goods!$BD77,'Country weights'!$A$6:$A$133,0),MATCH(Goods!BL$1,'Country weights'!$B$3:$FB$3,0)),"")</f>
        <v>5.3340132064064547E-3</v>
      </c>
      <c r="BM77" s="44">
        <f>IF(AND(ISNUMBER(K76),ISNUMBER(K77)),INDEX('Country weights'!$B$6:$FB$133,MATCH(Goods!$BD77,'Country weights'!$A$6:$A$133,0),MATCH(Goods!BM$1,'Country weights'!$B$3:$FB$3,0)),"")</f>
        <v>2.4030741583535655E-2</v>
      </c>
      <c r="BN77" s="44">
        <f>IF(AND(ISNUMBER(L76),ISNUMBER(L77)),INDEX('Country weights'!$B$6:$FB$133,MATCH(Goods!$BD77,'Country weights'!$A$6:$A$133,0),MATCH(Goods!BN$1,'Country weights'!$B$3:$FB$3,0)),"")</f>
        <v>2.0875491926774744E-3</v>
      </c>
      <c r="BO77" s="44">
        <f>IF(AND(ISNUMBER(M76),ISNUMBER(M77)),INDEX('Country weights'!$B$6:$FB$133,MATCH(Goods!$BD77,'Country weights'!$A$6:$A$133,0),MATCH(Goods!BO$1,'Country weights'!$B$3:$FB$3,0)),"")</f>
        <v>9.4879729973474086E-3</v>
      </c>
      <c r="BP77" s="44">
        <f>IF(AND(ISNUMBER(N76),ISNUMBER(N77)),INDEX('Country weights'!$B$6:$FB$133,MATCH(Goods!$BD77,'Country weights'!$A$6:$A$133,0),MATCH(Goods!BP$1,'Country weights'!$B$3:$FB$3,0)),"")</f>
        <v>7.0068011217315554E-3</v>
      </c>
      <c r="BQ77" s="44">
        <f>IF(AND(ISNUMBER(O76),ISNUMBER(O77)),INDEX('Country weights'!$B$6:$FB$133,MATCH(Goods!$BD77,'Country weights'!$A$6:$A$133,0),MATCH(Goods!BQ$1,'Country weights'!$B$3:$FB$3,0)),"")</f>
        <v>4.8613422239050953E-3</v>
      </c>
      <c r="BR77" s="44">
        <f>IF(AND(ISNUMBER(P76),ISNUMBER(P77)),INDEX('Country weights'!$B$6:$FB$133,MATCH(Goods!$BD77,'Country weights'!$A$6:$A$133,0),MATCH(Goods!BR$1,'Country weights'!$B$3:$FB$3,0)),"")</f>
        <v>1.4374431691572355E-2</v>
      </c>
      <c r="BS77" s="44">
        <f>IF(AND(ISNUMBER(Q76),ISNUMBER(Q77)),INDEX('Country weights'!$B$6:$FB$133,MATCH(Goods!$BD77,'Country weights'!$A$6:$A$133,0),MATCH(Goods!BS$1,'Country weights'!$B$3:$FB$3,0)),"")</f>
        <v>1.0063571149422591E-2</v>
      </c>
      <c r="BT77" s="44">
        <f>IF(AND(ISNUMBER(R76),ISNUMBER(R77)),INDEX('Country weights'!$B$6:$FB$133,MATCH(Goods!$BD77,'Country weights'!$A$6:$A$133,0),MATCH(Goods!BT$1,'Country weights'!$B$3:$FB$3,0)),"")</f>
        <v>8.6400019292921272E-3</v>
      </c>
      <c r="BU77" s="44">
        <f>IF(AND(ISNUMBER(S76),ISNUMBER(S77)),INDEX('Country weights'!$B$6:$FB$133,MATCH(Goods!$BD77,'Country weights'!$A$6:$A$133,0),MATCH(Goods!BU$1,'Country weights'!$B$3:$FB$3,0)),"")</f>
        <v>2.6098837456179694E-2</v>
      </c>
      <c r="BV77" s="44">
        <f>IF(AND(ISNUMBER(T76),ISNUMBER(T77)),INDEX('Country weights'!$B$6:$FB$133,MATCH(Goods!$BD77,'Country weights'!$A$6:$A$133,0),MATCH(Goods!BV$1,'Country weights'!$B$3:$FB$3,0)),"")</f>
        <v>1.454477481924308E-2</v>
      </c>
      <c r="BW77" s="44">
        <f>IF(AND(ISNUMBER(U76),ISNUMBER(U77)),INDEX('Country weights'!$B$6:$FB$133,MATCH(Goods!$BD77,'Country weights'!$A$6:$A$133,0),MATCH(Goods!BW$1,'Country weights'!$B$3:$FB$3,0)),"")</f>
        <v>3.2113139897108713E-2</v>
      </c>
      <c r="BX77" s="44">
        <f>IF(AND(ISNUMBER(V76),ISNUMBER(V77)),INDEX('Country weights'!$B$6:$FB$133,MATCH(Goods!$BD77,'Country weights'!$A$6:$A$133,0),MATCH(Goods!BX$1,'Country weights'!$B$3:$FB$3,0)),"")</f>
        <v>4.0823725439346696E-2</v>
      </c>
      <c r="BY77" s="44">
        <f>IF(AND(ISNUMBER(W76),ISNUMBER(W77)),INDEX('Country weights'!$B$6:$FB$133,MATCH(Goods!$BD77,'Country weights'!$A$6:$A$133,0),MATCH(Goods!BY$1,'Country weights'!$B$3:$FB$3,0)),"")</f>
        <v>3.0288791690086012E-2</v>
      </c>
      <c r="BZ77" s="44">
        <f>IF(AND(ISNUMBER(X76),ISNUMBER(X77)),INDEX('Country weights'!$B$6:$FB$133,MATCH(Goods!$BD77,'Country weights'!$A$6:$A$133,0),MATCH(Goods!BZ$1,'Country weights'!$B$3:$FB$3,0)),"")</f>
        <v>2.0187426727336533E-2</v>
      </c>
      <c r="CA77" s="44">
        <f>IF(AND(ISNUMBER(Y76),ISNUMBER(Y77)),INDEX('Country weights'!$B$6:$FB$133,MATCH(Goods!$BD77,'Country weights'!$A$6:$A$133,0),MATCH(Goods!CA$1,'Country weights'!$B$3:$FB$3,0)),"")</f>
        <v>3.5638840421750778E-2</v>
      </c>
      <c r="CB77" s="44" t="str">
        <f>IF(AND(ISNUMBER(Z76),ISNUMBER(Z77)),INDEX('Country weights'!$B$6:$FB$133,MATCH(Goods!$BD77,'Country weights'!$A$6:$A$133,0),MATCH(Goods!CB$1,'Country weights'!$B$3:$FB$3,0)),"")</f>
        <v/>
      </c>
      <c r="CC77" s="44" t="str">
        <f>IF(AND(ISNUMBER(AA76),ISNUMBER(AA77)),INDEX('Country weights'!$B$6:$FB$133,MATCH(Goods!$BD77,'Country weights'!$A$6:$A$133,0),MATCH(Goods!CC$1,'Country weights'!$B$3:$FB$3,0)),"")</f>
        <v/>
      </c>
      <c r="CD77" s="46">
        <f t="shared" si="11"/>
        <v>0.63799984933774156</v>
      </c>
      <c r="CF77" s="39">
        <f t="shared" si="3"/>
        <v>40816</v>
      </c>
      <c r="CG77" s="45">
        <f t="shared" si="32"/>
        <v>0.26060984979886354</v>
      </c>
      <c r="CH77" s="45">
        <f t="shared" si="32"/>
        <v>8.2690467726321895E-2</v>
      </c>
      <c r="CI77" s="45">
        <f t="shared" si="32"/>
        <v>9.392443357159154E-2</v>
      </c>
      <c r="CJ77" s="45">
        <f t="shared" si="32"/>
        <v>5.5172237113379277E-2</v>
      </c>
      <c r="CK77" s="45">
        <f t="shared" si="32"/>
        <v>4.6420070370747192E-3</v>
      </c>
      <c r="CL77" s="45">
        <f t="shared" si="32"/>
        <v>3.0655745764603792E-2</v>
      </c>
      <c r="CM77" s="45">
        <f t="shared" si="32"/>
        <v>2.4684523899618133E-2</v>
      </c>
      <c r="CN77" s="45">
        <f t="shared" si="32"/>
        <v>8.3605242414136662E-3</v>
      </c>
      <c r="CO77" s="45">
        <f t="shared" si="32"/>
        <v>3.7665748053828094E-2</v>
      </c>
      <c r="CP77" s="45">
        <f t="shared" si="32"/>
        <v>3.272021450858332E-3</v>
      </c>
      <c r="CQ77" s="45">
        <f t="shared" si="32"/>
        <v>1.4871434542180756E-2</v>
      </c>
      <c r="CR77" s="45">
        <f t="shared" si="32"/>
        <v>1.0982449492746394E-2</v>
      </c>
      <c r="CS77" s="45">
        <f t="shared" si="32"/>
        <v>7.6196604575240572E-3</v>
      </c>
      <c r="CT77" s="45">
        <f t="shared" si="32"/>
        <v>2.253046251733969E-2</v>
      </c>
      <c r="CU77" s="45">
        <f t="shared" si="32"/>
        <v>1.5773626216164169E-2</v>
      </c>
      <c r="CV77" s="45">
        <f t="shared" si="29"/>
        <v>1.3542325971174831E-2</v>
      </c>
      <c r="CW77" s="45">
        <f t="shared" si="20"/>
        <v>4.0907278400254932E-2</v>
      </c>
      <c r="CX77" s="45">
        <f t="shared" si="20"/>
        <v>2.2797458078306583E-2</v>
      </c>
      <c r="CY77" s="45">
        <f t="shared" si="20"/>
        <v>5.0334086960119012E-2</v>
      </c>
      <c r="CZ77" s="45">
        <f t="shared" si="20"/>
        <v>6.3987045579591686E-2</v>
      </c>
      <c r="DA77" s="45">
        <f t="shared" si="20"/>
        <v>4.7474606336547681E-2</v>
      </c>
      <c r="DB77" s="45">
        <f t="shared" si="20"/>
        <v>3.1641742154471575E-2</v>
      </c>
      <c r="DC77" s="45">
        <f t="shared" ref="DC77:DE132" si="35">IF(AND(ISNUMBER(Y76),ISNUMBER(Y77)),CA77/$CD77,"")</f>
        <v>5.5860264636025711E-2</v>
      </c>
      <c r="DD77" s="45" t="str">
        <f t="shared" si="35"/>
        <v/>
      </c>
      <c r="DE77" s="45" t="str">
        <f t="shared" si="25"/>
        <v/>
      </c>
      <c r="DF77" s="46">
        <f t="shared" si="13"/>
        <v>1</v>
      </c>
      <c r="DG77" s="47">
        <f>SUMPRODUCT(AD77:BB77,CG77:DE77,'Sector weights'!B64:Z64)</f>
        <v>1.590196517287928</v>
      </c>
      <c r="DI77" s="45">
        <f>IF(AND(ISNUMBER(C76),ISNUMBER(C77)),CG77*'Sector weights'!AB64,"")</f>
        <v>5.3650805580537364E-2</v>
      </c>
      <c r="DJ77" s="45">
        <f>IF(AND(ISNUMBER(D76),ISNUMBER(D77)),CH77*'Sector weights'!AC64,"")</f>
        <v>2.0083630786650802E-2</v>
      </c>
      <c r="DK77" s="45">
        <f>IF(AND(ISNUMBER(E76),ISNUMBER(E77)),CI77*'Sector weights'!AD64,"")</f>
        <v>1.7049293044561719E-2</v>
      </c>
      <c r="DL77" s="45">
        <f>IF(AND(ISNUMBER(F76),ISNUMBER(F77)),CJ77*'Sector weights'!AE64,"")</f>
        <v>1.1090466201038587E-2</v>
      </c>
      <c r="DM77" s="45">
        <f>IF(AND(ISNUMBER(G76),ISNUMBER(G77)),CK77*'Sector weights'!AF64,"")</f>
        <v>1.2039885996233475E-3</v>
      </c>
      <c r="DN77" s="45">
        <f>IF(AND(ISNUMBER(H76),ISNUMBER(H77)),CL77*'Sector weights'!AG64,"")</f>
        <v>8.7244753912549787E-3</v>
      </c>
      <c r="DO77" s="45">
        <f>IF(AND(ISNUMBER(I76),ISNUMBER(I77)),CM77*'Sector weights'!AH64,"")</f>
        <v>4.5281252842752796E-3</v>
      </c>
      <c r="DP77" s="45">
        <f>IF(AND(ISNUMBER(J76),ISNUMBER(J77)),CN77*'Sector weights'!AI64,"")</f>
        <v>1.544469257316806E-3</v>
      </c>
      <c r="DQ77" s="45">
        <f>IF(AND(ISNUMBER(K76),ISNUMBER(K77)),CO77*'Sector weights'!AJ64,"")</f>
        <v>3.0527539707693018E-3</v>
      </c>
      <c r="DR77" s="45">
        <f>IF(AND(ISNUMBER(L76),ISNUMBER(L77)),CP77*'Sector weights'!AK64,"")</f>
        <v>3.6712573439883276E-4</v>
      </c>
      <c r="DS77" s="45">
        <f>IF(AND(ISNUMBER(M76),ISNUMBER(M77)),CQ77*'Sector weights'!AL64,"")</f>
        <v>2.2438099199990347E-3</v>
      </c>
      <c r="DT77" s="45">
        <f>IF(AND(ISNUMBER(N76),ISNUMBER(N77)),CR77*'Sector weights'!AM64,"")</f>
        <v>1.5743323553532155E-3</v>
      </c>
      <c r="DU77" s="45">
        <f>IF(AND(ISNUMBER(O76),ISNUMBER(O77)),CS77*'Sector weights'!AN64,"")</f>
        <v>1.064629026097959E-3</v>
      </c>
      <c r="DV77" s="45">
        <f>IF(AND(ISNUMBER(P76),ISNUMBER(P77)),CT77*'Sector weights'!AO64,"")</f>
        <v>6.4378589162436967E-3</v>
      </c>
      <c r="DW77" s="45">
        <f>IF(AND(ISNUMBER(Q76),ISNUMBER(Q77)),CU77*'Sector weights'!AP64,"")</f>
        <v>6.3666795432966335E-3</v>
      </c>
      <c r="DX77" s="45">
        <f>IF(AND(ISNUMBER(R76),ISNUMBER(R77)),CV77*'Sector weights'!AQ64,"")</f>
        <v>4.1415348879254828E-3</v>
      </c>
      <c r="DY77" s="45">
        <f>IF(AND(ISNUMBER(S76),ISNUMBER(S77)),CW77*'Sector weights'!AR64,"")</f>
        <v>1.1552996379463087E-2</v>
      </c>
      <c r="DZ77" s="45">
        <f>IF(AND(ISNUMBER(T76),ISNUMBER(T77)),CX77*'Sector weights'!AS64,"")</f>
        <v>3.0282920735626522E-3</v>
      </c>
      <c r="EA77" s="45">
        <f>IF(AND(ISNUMBER(U76),ISNUMBER(U77)),CY77*'Sector weights'!AT64,"")</f>
        <v>6.6013879551818184E-3</v>
      </c>
      <c r="EB77" s="45">
        <f>IF(AND(ISNUMBER(V76),ISNUMBER(V77)),CZ77*'Sector weights'!AU64,"")</f>
        <v>1.0803299131543693E-2</v>
      </c>
      <c r="EC77" s="45">
        <f>IF(AND(ISNUMBER(W76),ISNUMBER(W77)),DA77*'Sector weights'!AV64,"")</f>
        <v>1.3928455988062229E-2</v>
      </c>
      <c r="ED77" s="45">
        <f>IF(AND(ISNUMBER(X76),ISNUMBER(X77)),DB77*'Sector weights'!AW64,"")</f>
        <v>4.6983405795415437E-3</v>
      </c>
      <c r="EE77" s="45">
        <f>IF(AND(ISNUMBER(Y76),ISNUMBER(Y77)),DC77*'Sector weights'!AX64,"")</f>
        <v>8.5642391318383887E-3</v>
      </c>
      <c r="EF77" s="45" t="str">
        <f>IF(AND(ISNUMBER(Z76),ISNUMBER(Z77)),DD77*'Sector weights'!AY64,"")</f>
        <v/>
      </c>
      <c r="EG77" s="45" t="str">
        <f>IF(AND(ISNUMBER(AA76),ISNUMBER(AA77)),DE77*'Sector weights'!AZ64,"")</f>
        <v/>
      </c>
      <c r="EH77" s="46">
        <f t="shared" si="14"/>
        <v>0.20230098973853644</v>
      </c>
      <c r="EI77" s="47">
        <f t="shared" si="15"/>
        <v>0.35558912924115016</v>
      </c>
      <c r="EK77" s="39">
        <f t="shared" si="6"/>
        <v>40816</v>
      </c>
      <c r="EL77" s="45">
        <f t="shared" si="33"/>
        <v>0.26520288234812028</v>
      </c>
      <c r="EM77" s="45">
        <f t="shared" si="33"/>
        <v>9.9275988775971172E-2</v>
      </c>
      <c r="EN77" s="45">
        <f t="shared" si="33"/>
        <v>8.4276864223932116E-2</v>
      </c>
      <c r="EO77" s="45">
        <f t="shared" si="33"/>
        <v>5.4821611181301882E-2</v>
      </c>
      <c r="EP77" s="45">
        <f t="shared" si="33"/>
        <v>5.9514716224544455E-3</v>
      </c>
      <c r="EQ77" s="45">
        <f t="shared" si="33"/>
        <v>4.312621209876883E-2</v>
      </c>
      <c r="ER77" s="45">
        <f t="shared" si="33"/>
        <v>2.2383109890503489E-2</v>
      </c>
      <c r="ES77" s="45">
        <f t="shared" si="33"/>
        <v>7.6345116220783325E-3</v>
      </c>
      <c r="ET77" s="45">
        <f t="shared" si="33"/>
        <v>1.5090158356194048E-2</v>
      </c>
      <c r="EU77" s="45">
        <f t="shared" si="33"/>
        <v>1.8147500655994011E-3</v>
      </c>
      <c r="EV77" s="45">
        <f t="shared" si="33"/>
        <v>1.1091443116017587E-2</v>
      </c>
      <c r="EW77" s="45">
        <f t="shared" si="33"/>
        <v>7.7821287843819181E-3</v>
      </c>
      <c r="EX77" s="45">
        <f t="shared" si="33"/>
        <v>5.262599196741137E-3</v>
      </c>
      <c r="EY77" s="45">
        <f t="shared" si="33"/>
        <v>3.1823170635814961E-2</v>
      </c>
      <c r="EZ77" s="45">
        <f t="shared" si="33"/>
        <v>3.1471321774180328E-2</v>
      </c>
      <c r="FA77" s="45">
        <f t="shared" si="30"/>
        <v>2.0472143479269192E-2</v>
      </c>
      <c r="FB77" s="45">
        <f t="shared" si="21"/>
        <v>5.7107957773191012E-2</v>
      </c>
      <c r="FC77" s="45">
        <f t="shared" si="21"/>
        <v>1.4969240029307633E-2</v>
      </c>
      <c r="FD77" s="45">
        <f t="shared" si="21"/>
        <v>3.2631515860173349E-2</v>
      </c>
      <c r="FE77" s="45">
        <f t="shared" si="21"/>
        <v>5.3402107154821132E-2</v>
      </c>
      <c r="FF77" s="45">
        <f t="shared" si="21"/>
        <v>6.8850162354934782E-2</v>
      </c>
      <c r="FG77" s="45">
        <f t="shared" si="21"/>
        <v>2.3224506146084137E-2</v>
      </c>
      <c r="FH77" s="45">
        <f t="shared" ref="FH77:FJ132" si="36">IF(AND(ISNUMBER(Y76),ISNUMBER(Y77)),EE77/$EH77,"")</f>
        <v>4.233414351015892E-2</v>
      </c>
      <c r="FI77" s="45" t="str">
        <f t="shared" si="36"/>
        <v/>
      </c>
      <c r="FJ77" s="45" t="str">
        <f t="shared" si="27"/>
        <v/>
      </c>
      <c r="FK77" s="46">
        <f t="shared" si="17"/>
        <v>1.0000000000000002</v>
      </c>
      <c r="FL77" s="47">
        <f t="shared" si="18"/>
        <v>1.7577231317589244</v>
      </c>
    </row>
    <row r="78" spans="1:168" x14ac:dyDescent="0.2">
      <c r="A78" t="s">
        <v>35</v>
      </c>
      <c r="B78" s="11">
        <v>40908</v>
      </c>
      <c r="C78" s="2">
        <v>497.6</v>
      </c>
      <c r="D78" s="3">
        <v>42375</v>
      </c>
      <c r="E78" s="9">
        <v>15443.5</v>
      </c>
      <c r="F78" s="3">
        <v>123976</v>
      </c>
      <c r="G78" s="3">
        <v>3816</v>
      </c>
      <c r="H78" s="2">
        <v>31583</v>
      </c>
      <c r="I78" s="2">
        <v>291290.59999999998</v>
      </c>
      <c r="J78" s="2">
        <v>2019447.4</v>
      </c>
      <c r="K78" s="2">
        <v>154700.4</v>
      </c>
      <c r="L78" s="9">
        <v>1476.3032000000001</v>
      </c>
      <c r="M78" s="3">
        <v>106591</v>
      </c>
      <c r="N78" s="9">
        <v>988.44799999999998</v>
      </c>
      <c r="O78" s="2">
        <v>8891.9</v>
      </c>
      <c r="P78" s="2">
        <v>11313.2</v>
      </c>
      <c r="Q78" s="3">
        <v>92288</v>
      </c>
      <c r="R78" s="3">
        <v>100143</v>
      </c>
      <c r="S78" s="2">
        <v>23443.7</v>
      </c>
      <c r="T78" s="2">
        <v>28583.200000000001</v>
      </c>
      <c r="U78" s="3">
        <v>161939</v>
      </c>
      <c r="V78" s="2">
        <v>23252.2</v>
      </c>
      <c r="W78" s="2">
        <v>41284.1</v>
      </c>
      <c r="X78" s="3">
        <v>338351.96998574364</v>
      </c>
      <c r="Y78" s="2">
        <v>70893.7</v>
      </c>
      <c r="Z78" s="3" t="e">
        <v>#N/A</v>
      </c>
      <c r="AA78" s="3" t="e">
        <v>#N/A</v>
      </c>
      <c r="AC78" s="43">
        <f t="shared" si="9"/>
        <v>40908</v>
      </c>
      <c r="AD78" s="45">
        <f t="shared" si="31"/>
        <v>-0.55955235811350201</v>
      </c>
      <c r="AE78" s="45">
        <f t="shared" si="31"/>
        <v>2.4515848262856244</v>
      </c>
      <c r="AF78" s="45">
        <f t="shared" si="31"/>
        <v>0.61633081198000372</v>
      </c>
      <c r="AG78" s="45">
        <f t="shared" si="31"/>
        <v>-0.25825241156263168</v>
      </c>
      <c r="AH78" s="45">
        <f t="shared" si="31"/>
        <v>-3.8064028232921654</v>
      </c>
      <c r="AI78" s="45">
        <f t="shared" si="31"/>
        <v>-0.26211078127960086</v>
      </c>
      <c r="AJ78" s="45">
        <f t="shared" si="31"/>
        <v>-0.1819604854472745</v>
      </c>
      <c r="AK78" s="45">
        <f t="shared" si="31"/>
        <v>-8.0800324921310835</v>
      </c>
      <c r="AL78" s="45">
        <f t="shared" si="31"/>
        <v>-2.6239228546790172</v>
      </c>
      <c r="AM78" s="45">
        <f t="shared" si="31"/>
        <v>26.429756617037192</v>
      </c>
      <c r="AN78" s="45">
        <f t="shared" si="31"/>
        <v>2.2200698147224696</v>
      </c>
      <c r="AO78" s="45">
        <f t="shared" si="31"/>
        <v>-1.6997832010660963</v>
      </c>
      <c r="AP78" s="45">
        <f t="shared" si="31"/>
        <v>-4.9370837208805192</v>
      </c>
      <c r="AQ78" s="45">
        <f t="shared" si="31"/>
        <v>0.16911484757529127</v>
      </c>
      <c r="AR78" s="45">
        <f t="shared" si="31"/>
        <v>2.3534369939888666</v>
      </c>
      <c r="AS78" s="45">
        <f t="shared" si="28"/>
        <v>8.7966886122156307</v>
      </c>
      <c r="AT78" s="45">
        <f t="shared" si="28"/>
        <v>1.4984240786921621</v>
      </c>
      <c r="AU78" s="45">
        <f t="shared" si="28"/>
        <v>9.4923616750685724</v>
      </c>
      <c r="AV78" s="45">
        <f t="shared" si="28"/>
        <v>-0.13135823178253014</v>
      </c>
      <c r="AW78" s="45">
        <f t="shared" si="28"/>
        <v>3.9581809577082794E-2</v>
      </c>
      <c r="AX78" s="45">
        <f t="shared" si="28"/>
        <v>2.1982320075452755</v>
      </c>
      <c r="AY78" s="45">
        <f t="shared" si="28"/>
        <v>10.884126250185243</v>
      </c>
      <c r="AZ78" s="45">
        <f t="shared" si="34"/>
        <v>1.343311318866669</v>
      </c>
      <c r="BA78" s="45" t="str">
        <f t="shared" si="34"/>
        <v/>
      </c>
      <c r="BB78" s="45" t="str">
        <f t="shared" si="23"/>
        <v/>
      </c>
      <c r="BD78" s="39">
        <f t="shared" si="2"/>
        <v>40908</v>
      </c>
      <c r="BE78" s="44">
        <f>IF(AND(ISNUMBER(C77),ISNUMBER(C78)),INDEX('Country weights'!$B$6:$FB$133,MATCH(Goods!$BD78,'Country weights'!$A$6:$A$133,0),MATCH(Goods!BE$1,'Country weights'!$B$3:$FB$3,0)),"")</f>
        <v>0.16626904490760641</v>
      </c>
      <c r="BF78" s="44">
        <f>IF(AND(ISNUMBER(D77),ISNUMBER(D78)),INDEX('Country weights'!$B$6:$FB$133,MATCH(Goods!$BD78,'Country weights'!$A$6:$A$133,0),MATCH(Goods!BF$1,'Country weights'!$B$3:$FB$3,0)),"")</f>
        <v>5.2756505951060753E-2</v>
      </c>
      <c r="BG78" s="44">
        <f>IF(AND(ISNUMBER(E77),ISNUMBER(E78)),INDEX('Country weights'!$B$6:$FB$133,MATCH(Goods!$BD78,'Country weights'!$A$6:$A$133,0),MATCH(Goods!BG$1,'Country weights'!$B$3:$FB$3,0)),"")</f>
        <v>5.9923774467808118E-2</v>
      </c>
      <c r="BH78" s="44">
        <f>IF(AND(ISNUMBER(F77),ISNUMBER(F78)),INDEX('Country weights'!$B$6:$FB$133,MATCH(Goods!$BD78,'Country weights'!$A$6:$A$133,0),MATCH(Goods!BH$1,'Country weights'!$B$3:$FB$3,0)),"")</f>
        <v>3.5199878965962134E-2</v>
      </c>
      <c r="BI78" s="44">
        <f>IF(AND(ISNUMBER(G77),ISNUMBER(G78)),INDEX('Country weights'!$B$6:$FB$133,MATCH(Goods!$BD78,'Country weights'!$A$6:$A$133,0),MATCH(Goods!BI$1,'Country weights'!$B$3:$FB$3,0)),"")</f>
        <v>2.961599790278407E-3</v>
      </c>
      <c r="BJ78" s="44">
        <f>IF(AND(ISNUMBER(H77),ISNUMBER(H78)),INDEX('Country weights'!$B$6:$FB$133,MATCH(Goods!$BD78,'Country weights'!$A$6:$A$133,0),MATCH(Goods!BJ$1,'Country weights'!$B$3:$FB$3,0)),"")</f>
        <v>1.9558361179153327E-2</v>
      </c>
      <c r="BK78" s="44">
        <f>IF(AND(ISNUMBER(I77),ISNUMBER(I78)),INDEX('Country weights'!$B$6:$FB$133,MATCH(Goods!$BD78,'Country weights'!$A$6:$A$133,0),MATCH(Goods!BK$1,'Country weights'!$B$3:$FB$3,0)),"")</f>
        <v>1.574872252893025E-2</v>
      </c>
      <c r="BL78" s="44">
        <f>IF(AND(ISNUMBER(J77),ISNUMBER(J78)),INDEX('Country weights'!$B$6:$FB$133,MATCH(Goods!$BD78,'Country weights'!$A$6:$A$133,0),MATCH(Goods!BL$1,'Country weights'!$B$3:$FB$3,0)),"")</f>
        <v>5.3340132064064547E-3</v>
      </c>
      <c r="BM78" s="44">
        <f>IF(AND(ISNUMBER(K77),ISNUMBER(K78)),INDEX('Country weights'!$B$6:$FB$133,MATCH(Goods!$BD78,'Country weights'!$A$6:$A$133,0),MATCH(Goods!BM$1,'Country weights'!$B$3:$FB$3,0)),"")</f>
        <v>2.4030741583535655E-2</v>
      </c>
      <c r="BN78" s="44">
        <f>IF(AND(ISNUMBER(L77),ISNUMBER(L78)),INDEX('Country weights'!$B$6:$FB$133,MATCH(Goods!$BD78,'Country weights'!$A$6:$A$133,0),MATCH(Goods!BN$1,'Country weights'!$B$3:$FB$3,0)),"")</f>
        <v>2.0875491926774744E-3</v>
      </c>
      <c r="BO78" s="44">
        <f>IF(AND(ISNUMBER(M77),ISNUMBER(M78)),INDEX('Country weights'!$B$6:$FB$133,MATCH(Goods!$BD78,'Country weights'!$A$6:$A$133,0),MATCH(Goods!BO$1,'Country weights'!$B$3:$FB$3,0)),"")</f>
        <v>9.4879729973474086E-3</v>
      </c>
      <c r="BP78" s="44">
        <f>IF(AND(ISNUMBER(N77),ISNUMBER(N78)),INDEX('Country weights'!$B$6:$FB$133,MATCH(Goods!$BD78,'Country weights'!$A$6:$A$133,0),MATCH(Goods!BP$1,'Country weights'!$B$3:$FB$3,0)),"")</f>
        <v>7.0068011217315554E-3</v>
      </c>
      <c r="BQ78" s="44">
        <f>IF(AND(ISNUMBER(O77),ISNUMBER(O78)),INDEX('Country weights'!$B$6:$FB$133,MATCH(Goods!$BD78,'Country weights'!$A$6:$A$133,0),MATCH(Goods!BQ$1,'Country weights'!$B$3:$FB$3,0)),"")</f>
        <v>4.8613422239050953E-3</v>
      </c>
      <c r="BR78" s="44">
        <f>IF(AND(ISNUMBER(P77),ISNUMBER(P78)),INDEX('Country weights'!$B$6:$FB$133,MATCH(Goods!$BD78,'Country weights'!$A$6:$A$133,0),MATCH(Goods!BR$1,'Country weights'!$B$3:$FB$3,0)),"")</f>
        <v>1.4374431691572355E-2</v>
      </c>
      <c r="BS78" s="44">
        <f>IF(AND(ISNUMBER(Q77),ISNUMBER(Q78)),INDEX('Country weights'!$B$6:$FB$133,MATCH(Goods!$BD78,'Country weights'!$A$6:$A$133,0),MATCH(Goods!BS$1,'Country weights'!$B$3:$FB$3,0)),"")</f>
        <v>1.0063571149422591E-2</v>
      </c>
      <c r="BT78" s="44">
        <f>IF(AND(ISNUMBER(R77),ISNUMBER(R78)),INDEX('Country weights'!$B$6:$FB$133,MATCH(Goods!$BD78,'Country weights'!$A$6:$A$133,0),MATCH(Goods!BT$1,'Country weights'!$B$3:$FB$3,0)),"")</f>
        <v>8.6400019292921272E-3</v>
      </c>
      <c r="BU78" s="44">
        <f>IF(AND(ISNUMBER(S77),ISNUMBER(S78)),INDEX('Country weights'!$B$6:$FB$133,MATCH(Goods!$BD78,'Country weights'!$A$6:$A$133,0),MATCH(Goods!BU$1,'Country weights'!$B$3:$FB$3,0)),"")</f>
        <v>2.6098837456179694E-2</v>
      </c>
      <c r="BV78" s="44">
        <f>IF(AND(ISNUMBER(T77),ISNUMBER(T78)),INDEX('Country weights'!$B$6:$FB$133,MATCH(Goods!$BD78,'Country weights'!$A$6:$A$133,0),MATCH(Goods!BV$1,'Country weights'!$B$3:$FB$3,0)),"")</f>
        <v>1.454477481924308E-2</v>
      </c>
      <c r="BW78" s="44">
        <f>IF(AND(ISNUMBER(U77),ISNUMBER(U78)),INDEX('Country weights'!$B$6:$FB$133,MATCH(Goods!$BD78,'Country weights'!$A$6:$A$133,0),MATCH(Goods!BW$1,'Country weights'!$B$3:$FB$3,0)),"")</f>
        <v>3.2113139897108713E-2</v>
      </c>
      <c r="BX78" s="44">
        <f>IF(AND(ISNUMBER(V77),ISNUMBER(V78)),INDEX('Country weights'!$B$6:$FB$133,MATCH(Goods!$BD78,'Country weights'!$A$6:$A$133,0),MATCH(Goods!BX$1,'Country weights'!$B$3:$FB$3,0)),"")</f>
        <v>4.0823725439346696E-2</v>
      </c>
      <c r="BY78" s="44">
        <f>IF(AND(ISNUMBER(W77),ISNUMBER(W78)),INDEX('Country weights'!$B$6:$FB$133,MATCH(Goods!$BD78,'Country weights'!$A$6:$A$133,0),MATCH(Goods!BY$1,'Country weights'!$B$3:$FB$3,0)),"")</f>
        <v>3.0288791690086012E-2</v>
      </c>
      <c r="BZ78" s="44">
        <f>IF(AND(ISNUMBER(X77),ISNUMBER(X78)),INDEX('Country weights'!$B$6:$FB$133,MATCH(Goods!$BD78,'Country weights'!$A$6:$A$133,0),MATCH(Goods!BZ$1,'Country weights'!$B$3:$FB$3,0)),"")</f>
        <v>2.0187426727336533E-2</v>
      </c>
      <c r="CA78" s="44">
        <f>IF(AND(ISNUMBER(Y77),ISNUMBER(Y78)),INDEX('Country weights'!$B$6:$FB$133,MATCH(Goods!$BD78,'Country weights'!$A$6:$A$133,0),MATCH(Goods!CA$1,'Country weights'!$B$3:$FB$3,0)),"")</f>
        <v>3.5638840421750778E-2</v>
      </c>
      <c r="CB78" s="44" t="str">
        <f>IF(AND(ISNUMBER(Z77),ISNUMBER(Z78)),INDEX('Country weights'!$B$6:$FB$133,MATCH(Goods!$BD78,'Country weights'!$A$6:$A$133,0),MATCH(Goods!CB$1,'Country weights'!$B$3:$FB$3,0)),"")</f>
        <v/>
      </c>
      <c r="CC78" s="44" t="str">
        <f>IF(AND(ISNUMBER(AA77),ISNUMBER(AA78)),INDEX('Country weights'!$B$6:$FB$133,MATCH(Goods!$BD78,'Country weights'!$A$6:$A$133,0),MATCH(Goods!CC$1,'Country weights'!$B$3:$FB$3,0)),"")</f>
        <v/>
      </c>
      <c r="CD78" s="46">
        <f t="shared" si="11"/>
        <v>0.63799984933774156</v>
      </c>
      <c r="CF78" s="39">
        <f t="shared" si="3"/>
        <v>40908</v>
      </c>
      <c r="CG78" s="45">
        <f t="shared" si="32"/>
        <v>0.26060984979886354</v>
      </c>
      <c r="CH78" s="45">
        <f t="shared" si="32"/>
        <v>8.2690467726321895E-2</v>
      </c>
      <c r="CI78" s="45">
        <f t="shared" si="32"/>
        <v>9.392443357159154E-2</v>
      </c>
      <c r="CJ78" s="45">
        <f t="shared" si="32"/>
        <v>5.5172237113379277E-2</v>
      </c>
      <c r="CK78" s="45">
        <f t="shared" si="32"/>
        <v>4.6420070370747192E-3</v>
      </c>
      <c r="CL78" s="45">
        <f t="shared" si="32"/>
        <v>3.0655745764603792E-2</v>
      </c>
      <c r="CM78" s="45">
        <f t="shared" si="32"/>
        <v>2.4684523899618133E-2</v>
      </c>
      <c r="CN78" s="45">
        <f t="shared" si="32"/>
        <v>8.3605242414136662E-3</v>
      </c>
      <c r="CO78" s="45">
        <f t="shared" si="32"/>
        <v>3.7665748053828094E-2</v>
      </c>
      <c r="CP78" s="45">
        <f t="shared" si="32"/>
        <v>3.272021450858332E-3</v>
      </c>
      <c r="CQ78" s="45">
        <f t="shared" si="32"/>
        <v>1.4871434542180756E-2</v>
      </c>
      <c r="CR78" s="45">
        <f t="shared" si="32"/>
        <v>1.0982449492746394E-2</v>
      </c>
      <c r="CS78" s="45">
        <f t="shared" si="32"/>
        <v>7.6196604575240572E-3</v>
      </c>
      <c r="CT78" s="45">
        <f t="shared" si="32"/>
        <v>2.253046251733969E-2</v>
      </c>
      <c r="CU78" s="45">
        <f t="shared" si="32"/>
        <v>1.5773626216164169E-2</v>
      </c>
      <c r="CV78" s="45">
        <f t="shared" si="29"/>
        <v>1.3542325971174831E-2</v>
      </c>
      <c r="CW78" s="45">
        <f t="shared" si="29"/>
        <v>4.0907278400254932E-2</v>
      </c>
      <c r="CX78" s="45">
        <f t="shared" si="29"/>
        <v>2.2797458078306583E-2</v>
      </c>
      <c r="CY78" s="45">
        <f t="shared" si="29"/>
        <v>5.0334086960119012E-2</v>
      </c>
      <c r="CZ78" s="45">
        <f t="shared" si="29"/>
        <v>6.3987045579591686E-2</v>
      </c>
      <c r="DA78" s="45">
        <f t="shared" si="29"/>
        <v>4.7474606336547681E-2</v>
      </c>
      <c r="DB78" s="45">
        <f t="shared" si="29"/>
        <v>3.1641742154471575E-2</v>
      </c>
      <c r="DC78" s="45">
        <f t="shared" si="35"/>
        <v>5.5860264636025711E-2</v>
      </c>
      <c r="DD78" s="45" t="str">
        <f t="shared" si="35"/>
        <v/>
      </c>
      <c r="DE78" s="45" t="str">
        <f t="shared" si="25"/>
        <v/>
      </c>
      <c r="DF78" s="46">
        <f t="shared" si="13"/>
        <v>1</v>
      </c>
      <c r="DG78" s="47">
        <f>SUMPRODUCT(AD78:BB78,CG78:DE78,'Sector weights'!B65:Z65)</f>
        <v>0.72698642476184283</v>
      </c>
      <c r="DI78" s="45">
        <f>IF(AND(ISNUMBER(C77),ISNUMBER(C78)),CG78*'Sector weights'!AB65,"")</f>
        <v>5.3881406784014915E-2</v>
      </c>
      <c r="DJ78" s="45">
        <f>IF(AND(ISNUMBER(D77),ISNUMBER(D78)),CH78*'Sector weights'!AC65,"")</f>
        <v>2.0318066402673304E-2</v>
      </c>
      <c r="DK78" s="45">
        <f>IF(AND(ISNUMBER(E77),ISNUMBER(E78)),CI78*'Sector weights'!AD65,"")</f>
        <v>1.7456547291034755E-2</v>
      </c>
      <c r="DL78" s="45">
        <f>IF(AND(ISNUMBER(F77),ISNUMBER(F78)),CJ78*'Sector weights'!AE65,"")</f>
        <v>1.0874036207679507E-2</v>
      </c>
      <c r="DM78" s="45">
        <f>IF(AND(ISNUMBER(G77),ISNUMBER(G78)),CK78*'Sector weights'!AF65,"")</f>
        <v>1.208243679291084E-3</v>
      </c>
      <c r="DN78" s="45">
        <f>IF(AND(ISNUMBER(H77),ISNUMBER(H78)),CL78*'Sector weights'!AG65,"")</f>
        <v>8.3454680655256509E-3</v>
      </c>
      <c r="DO78" s="45">
        <f>IF(AND(ISNUMBER(I77),ISNUMBER(I78)),CM78*'Sector weights'!AH65,"")</f>
        <v>4.2861318813205117E-3</v>
      </c>
      <c r="DP78" s="45">
        <f>IF(AND(ISNUMBER(J77),ISNUMBER(J78)),CN78*'Sector weights'!AI65,"")</f>
        <v>1.4273560727176571E-3</v>
      </c>
      <c r="DQ78" s="45">
        <f>IF(AND(ISNUMBER(K77),ISNUMBER(K78)),CO78*'Sector weights'!AJ65,"")</f>
        <v>3.312020728131939E-3</v>
      </c>
      <c r="DR78" s="45">
        <f>IF(AND(ISNUMBER(L77),ISNUMBER(L78)),CP78*'Sector weights'!AK65,"")</f>
        <v>3.3882922601700222E-4</v>
      </c>
      <c r="DS78" s="45">
        <f>IF(AND(ISNUMBER(M77),ISNUMBER(M78)),CQ78*'Sector weights'!AL65,"")</f>
        <v>2.2152610818793675E-3</v>
      </c>
      <c r="DT78" s="45">
        <f>IF(AND(ISNUMBER(N77),ISNUMBER(N78)),CR78*'Sector weights'!AM65,"")</f>
        <v>1.5912295590749712E-3</v>
      </c>
      <c r="DU78" s="45">
        <f>IF(AND(ISNUMBER(O77),ISNUMBER(O78)),CS78*'Sector weights'!AN65,"")</f>
        <v>1.1631234540792669E-3</v>
      </c>
      <c r="DV78" s="45">
        <f>IF(AND(ISNUMBER(P77),ISNUMBER(P78)),CT78*'Sector weights'!AO65,"")</f>
        <v>6.6468657472941233E-3</v>
      </c>
      <c r="DW78" s="45">
        <f>IF(AND(ISNUMBER(Q77),ISNUMBER(Q78)),CU78*'Sector weights'!AP65,"")</f>
        <v>6.2815005052895903E-3</v>
      </c>
      <c r="DX78" s="45">
        <f>IF(AND(ISNUMBER(R77),ISNUMBER(R78)),CV78*'Sector weights'!AQ65,"")</f>
        <v>4.241151836762133E-3</v>
      </c>
      <c r="DY78" s="45">
        <f>IF(AND(ISNUMBER(S77),ISNUMBER(S78)),CW78*'Sector weights'!AR65,"")</f>
        <v>1.1333101682917924E-2</v>
      </c>
      <c r="DZ78" s="45">
        <f>IF(AND(ISNUMBER(T77),ISNUMBER(T78)),CX78*'Sector weights'!AS65,"")</f>
        <v>3.19468373819402E-3</v>
      </c>
      <c r="EA78" s="45">
        <f>IF(AND(ISNUMBER(U77),ISNUMBER(U78)),CY78*'Sector weights'!AT65,"")</f>
        <v>6.5831526199508616E-3</v>
      </c>
      <c r="EB78" s="45">
        <f>IF(AND(ISNUMBER(V77),ISNUMBER(V78)),CZ78*'Sector weights'!AU65,"")</f>
        <v>1.1205996573264827E-2</v>
      </c>
      <c r="EC78" s="45">
        <f>IF(AND(ISNUMBER(W77),ISNUMBER(W78)),DA78*'Sector weights'!AV65,"")</f>
        <v>1.402748713602099E-2</v>
      </c>
      <c r="ED78" s="45">
        <f>IF(AND(ISNUMBER(X77),ISNUMBER(X78)),DB78*'Sector weights'!AW65,"")</f>
        <v>4.5838346815083343E-3</v>
      </c>
      <c r="EE78" s="45">
        <f>IF(AND(ISNUMBER(Y77),ISNUMBER(Y78)),DC78*'Sector weights'!AX65,"")</f>
        <v>8.6138633326798345E-3</v>
      </c>
      <c r="EF78" s="45" t="str">
        <f>IF(AND(ISNUMBER(Z77),ISNUMBER(Z78)),DD78*'Sector weights'!AY65,"")</f>
        <v/>
      </c>
      <c r="EG78" s="45" t="str">
        <f>IF(AND(ISNUMBER(AA77),ISNUMBER(AA78)),DE78*'Sector weights'!AZ65,"")</f>
        <v/>
      </c>
      <c r="EH78" s="46">
        <f t="shared" si="14"/>
        <v>0.20312935828732251</v>
      </c>
      <c r="EI78" s="47">
        <f t="shared" si="15"/>
        <v>0.197647592168257</v>
      </c>
      <c r="EK78" s="39">
        <f t="shared" si="6"/>
        <v>40908</v>
      </c>
      <c r="EL78" s="45">
        <f t="shared" si="33"/>
        <v>0.26525661892654984</v>
      </c>
      <c r="EM78" s="45">
        <f t="shared" si="33"/>
        <v>0.10002525766823817</v>
      </c>
      <c r="EN78" s="45">
        <f t="shared" si="33"/>
        <v>8.5938081221833079E-2</v>
      </c>
      <c r="EO78" s="45">
        <f t="shared" si="33"/>
        <v>5.3532568110112352E-2</v>
      </c>
      <c r="EP78" s="45">
        <f t="shared" si="33"/>
        <v>5.9481489503946886E-3</v>
      </c>
      <c r="EQ78" s="45">
        <f t="shared" si="33"/>
        <v>4.1084499729089625E-2</v>
      </c>
      <c r="ER78" s="45">
        <f t="shared" si="33"/>
        <v>2.1100504217897748E-2</v>
      </c>
      <c r="ES78" s="45">
        <f t="shared" si="33"/>
        <v>7.0268329735906016E-3</v>
      </c>
      <c r="ET78" s="45">
        <f t="shared" si="33"/>
        <v>1.6304982972708212E-2</v>
      </c>
      <c r="EU78" s="45">
        <f t="shared" si="33"/>
        <v>1.668046553554976E-3</v>
      </c>
      <c r="EV78" s="45">
        <f t="shared" si="33"/>
        <v>1.0905666716801833E-2</v>
      </c>
      <c r="EW78" s="45">
        <f t="shared" si="33"/>
        <v>7.8335774429228889E-3</v>
      </c>
      <c r="EX78" s="45">
        <f t="shared" si="33"/>
        <v>5.7260233768574777E-3</v>
      </c>
      <c r="EY78" s="45">
        <f t="shared" si="33"/>
        <v>3.2722329274984772E-2</v>
      </c>
      <c r="EZ78" s="45">
        <f t="shared" si="33"/>
        <v>3.0923646676442165E-2</v>
      </c>
      <c r="FA78" s="45">
        <f t="shared" si="30"/>
        <v>2.0879068749693516E-2</v>
      </c>
      <c r="FB78" s="45">
        <f t="shared" si="30"/>
        <v>5.5792534267190823E-2</v>
      </c>
      <c r="FC78" s="45">
        <f t="shared" si="30"/>
        <v>1.5727336339413835E-2</v>
      </c>
      <c r="FD78" s="45">
        <f t="shared" si="30"/>
        <v>3.2408671377965569E-2</v>
      </c>
      <c r="FE78" s="45">
        <f t="shared" si="30"/>
        <v>5.5166799460933481E-2</v>
      </c>
      <c r="FF78" s="45">
        <f t="shared" si="30"/>
        <v>6.9056916510214061E-2</v>
      </c>
      <c r="FG78" s="45">
        <f t="shared" si="30"/>
        <v>2.2566086557633831E-2</v>
      </c>
      <c r="FH78" s="45">
        <f t="shared" si="36"/>
        <v>4.2405801924976755E-2</v>
      </c>
      <c r="FI78" s="45" t="str">
        <f t="shared" si="36"/>
        <v/>
      </c>
      <c r="FJ78" s="45" t="str">
        <f t="shared" si="27"/>
        <v/>
      </c>
      <c r="FK78" s="46">
        <f t="shared" si="17"/>
        <v>1.0000000000000002</v>
      </c>
      <c r="FL78" s="47">
        <f t="shared" si="18"/>
        <v>0.97301342275048353</v>
      </c>
    </row>
    <row r="79" spans="1:168" x14ac:dyDescent="0.2">
      <c r="A79" t="s">
        <v>36</v>
      </c>
      <c r="B79" s="11">
        <v>40999</v>
      </c>
      <c r="C79" s="2">
        <v>499.1</v>
      </c>
      <c r="D79" s="3">
        <v>42504</v>
      </c>
      <c r="E79" s="9">
        <v>15857.2</v>
      </c>
      <c r="F79" s="3">
        <v>130000</v>
      </c>
      <c r="G79" s="3">
        <v>3897</v>
      </c>
      <c r="H79" s="2">
        <v>33220</v>
      </c>
      <c r="I79" s="2">
        <v>292654.90000000002</v>
      </c>
      <c r="J79" s="2">
        <v>1829269.3</v>
      </c>
      <c r="K79" s="2">
        <v>147295.5</v>
      </c>
      <c r="L79" s="9">
        <v>1542.1749</v>
      </c>
      <c r="M79" s="3">
        <v>111272</v>
      </c>
      <c r="N79" s="9">
        <v>961.86900000000003</v>
      </c>
      <c r="O79" s="2">
        <v>9322.4</v>
      </c>
      <c r="P79" s="2">
        <v>11744.5</v>
      </c>
      <c r="Q79" s="3">
        <v>96577</v>
      </c>
      <c r="R79" s="3">
        <v>98656</v>
      </c>
      <c r="S79" s="2">
        <v>23977</v>
      </c>
      <c r="T79" s="2">
        <v>27965.3</v>
      </c>
      <c r="U79" s="3">
        <v>169707</v>
      </c>
      <c r="V79" s="2">
        <v>24228.5</v>
      </c>
      <c r="W79" s="2">
        <v>43140.3</v>
      </c>
      <c r="X79" s="3">
        <v>351311.78215769352</v>
      </c>
      <c r="Y79" s="2">
        <v>70450</v>
      </c>
      <c r="Z79" s="3" t="e">
        <v>#N/A</v>
      </c>
      <c r="AA79" s="3" t="e">
        <v>#N/A</v>
      </c>
      <c r="AC79" s="43">
        <f t="shared" si="9"/>
        <v>40999</v>
      </c>
      <c r="AD79" s="45">
        <f t="shared" si="31"/>
        <v>0.30144694533762451</v>
      </c>
      <c r="AE79" s="45">
        <f t="shared" si="31"/>
        <v>0.30442477876106988</v>
      </c>
      <c r="AF79" s="45">
        <f t="shared" si="31"/>
        <v>2.6787969048467142</v>
      </c>
      <c r="AG79" s="45">
        <f t="shared" si="31"/>
        <v>4.8590049687036174</v>
      </c>
      <c r="AH79" s="45">
        <f t="shared" si="31"/>
        <v>2.1226415094339535</v>
      </c>
      <c r="AI79" s="45">
        <f t="shared" si="31"/>
        <v>5.1831681600861268</v>
      </c>
      <c r="AJ79" s="45">
        <f t="shared" si="31"/>
        <v>0.46836389502442621</v>
      </c>
      <c r="AK79" s="45">
        <f t="shared" si="31"/>
        <v>-9.4173336725680397</v>
      </c>
      <c r="AL79" s="45">
        <f t="shared" si="31"/>
        <v>-4.7866068866014526</v>
      </c>
      <c r="AM79" s="45">
        <f t="shared" si="31"/>
        <v>4.4619357324430231</v>
      </c>
      <c r="AN79" s="45">
        <f t="shared" si="31"/>
        <v>4.3915527577375268</v>
      </c>
      <c r="AO79" s="45">
        <f t="shared" si="31"/>
        <v>-2.6889628994140269</v>
      </c>
      <c r="AP79" s="45">
        <f t="shared" si="31"/>
        <v>4.8414849469742061</v>
      </c>
      <c r="AQ79" s="45">
        <f t="shared" si="31"/>
        <v>3.8123607820952365</v>
      </c>
      <c r="AR79" s="45">
        <f t="shared" si="31"/>
        <v>4.647408113730922</v>
      </c>
      <c r="AS79" s="45">
        <f t="shared" si="28"/>
        <v>-1.4848766264242141</v>
      </c>
      <c r="AT79" s="45">
        <f t="shared" si="28"/>
        <v>2.274811569846058</v>
      </c>
      <c r="AU79" s="45">
        <f t="shared" si="28"/>
        <v>-2.1617593551456871</v>
      </c>
      <c r="AV79" s="45">
        <f t="shared" si="28"/>
        <v>4.7968679564527328</v>
      </c>
      <c r="AW79" s="45">
        <f t="shared" si="28"/>
        <v>4.1987424845820964</v>
      </c>
      <c r="AX79" s="45">
        <f t="shared" si="28"/>
        <v>4.496161960657985</v>
      </c>
      <c r="AY79" s="45">
        <f t="shared" si="28"/>
        <v>3.830275370495384</v>
      </c>
      <c r="AZ79" s="45">
        <f t="shared" si="34"/>
        <v>-0.62586661438180924</v>
      </c>
      <c r="BA79" s="45" t="str">
        <f t="shared" si="34"/>
        <v/>
      </c>
      <c r="BB79" s="45" t="str">
        <f t="shared" si="23"/>
        <v/>
      </c>
      <c r="BD79" s="39">
        <f t="shared" si="2"/>
        <v>40999</v>
      </c>
      <c r="BE79" s="44">
        <f>IF(AND(ISNUMBER(C78),ISNUMBER(C79)),INDEX('Country weights'!$B$6:$FB$133,MATCH(Goods!$BD79,'Country weights'!$A$6:$A$133,0),MATCH(Goods!BE$1,'Country weights'!$B$3:$FB$3,0)),"")</f>
        <v>0.16452051884804769</v>
      </c>
      <c r="BF79" s="44">
        <f>IF(AND(ISNUMBER(D78),ISNUMBER(D79)),INDEX('Country weights'!$B$6:$FB$133,MATCH(Goods!$BD79,'Country weights'!$A$6:$A$133,0),MATCH(Goods!BF$1,'Country weights'!$B$3:$FB$3,0)),"")</f>
        <v>5.067910535243289E-2</v>
      </c>
      <c r="BG79" s="44">
        <f>IF(AND(ISNUMBER(E78),ISNUMBER(E79)),INDEX('Country weights'!$B$6:$FB$133,MATCH(Goods!$BD79,'Country weights'!$A$6:$A$133,0),MATCH(Goods!BG$1,'Country weights'!$B$3:$FB$3,0)),"")</f>
        <v>6.0256463766872874E-2</v>
      </c>
      <c r="BH79" s="44">
        <f>IF(AND(ISNUMBER(F78),ISNUMBER(F79)),INDEX('Country weights'!$B$6:$FB$133,MATCH(Goods!$BD79,'Country weights'!$A$6:$A$133,0),MATCH(Goods!BH$1,'Country weights'!$B$3:$FB$3,0)),"")</f>
        <v>3.5021736968583676E-2</v>
      </c>
      <c r="BI79" s="44">
        <f>IF(AND(ISNUMBER(G78),ISNUMBER(G79)),INDEX('Country weights'!$B$6:$FB$133,MATCH(Goods!$BD79,'Country weights'!$A$6:$A$133,0),MATCH(Goods!BI$1,'Country weights'!$B$3:$FB$3,0)),"")</f>
        <v>2.9707192673050385E-3</v>
      </c>
      <c r="BJ79" s="44">
        <f>IF(AND(ISNUMBER(H78),ISNUMBER(H79)),INDEX('Country weights'!$B$6:$FB$133,MATCH(Goods!$BD79,'Country weights'!$A$6:$A$133,0),MATCH(Goods!BJ$1,'Country weights'!$B$3:$FB$3,0)),"")</f>
        <v>2.0270294595052852E-2</v>
      </c>
      <c r="BK79" s="44">
        <f>IF(AND(ISNUMBER(I78),ISNUMBER(I79)),INDEX('Country weights'!$B$6:$FB$133,MATCH(Goods!$BD79,'Country weights'!$A$6:$A$133,0),MATCH(Goods!BK$1,'Country weights'!$B$3:$FB$3,0)),"")</f>
        <v>1.6236044981995917E-2</v>
      </c>
      <c r="BL79" s="44">
        <f>IF(AND(ISNUMBER(J78),ISNUMBER(J79)),INDEX('Country weights'!$B$6:$FB$133,MATCH(Goods!$BD79,'Country weights'!$A$6:$A$133,0),MATCH(Goods!BL$1,'Country weights'!$B$3:$FB$3,0)),"")</f>
        <v>5.392049268126608E-3</v>
      </c>
      <c r="BM79" s="44">
        <f>IF(AND(ISNUMBER(K78),ISNUMBER(K79)),INDEX('Country weights'!$B$6:$FB$133,MATCH(Goods!$BD79,'Country weights'!$A$6:$A$133,0),MATCH(Goods!BM$1,'Country weights'!$B$3:$FB$3,0)),"")</f>
        <v>2.4401226863196165E-2</v>
      </c>
      <c r="BN79" s="44">
        <f>IF(AND(ISNUMBER(L78),ISNUMBER(L79)),INDEX('Country weights'!$B$6:$FB$133,MATCH(Goods!$BD79,'Country weights'!$A$6:$A$133,0),MATCH(Goods!BN$1,'Country weights'!$B$3:$FB$3,0)),"")</f>
        <v>2.0541434972886317E-3</v>
      </c>
      <c r="BO79" s="44">
        <f>IF(AND(ISNUMBER(M78),ISNUMBER(M79)),INDEX('Country weights'!$B$6:$FB$133,MATCH(Goods!$BD79,'Country weights'!$A$6:$A$133,0),MATCH(Goods!BO$1,'Country weights'!$B$3:$FB$3,0)),"")</f>
        <v>8.7912797050993356E-3</v>
      </c>
      <c r="BP79" s="44">
        <f>IF(AND(ISNUMBER(N78),ISNUMBER(N79)),INDEX('Country weights'!$B$6:$FB$133,MATCH(Goods!$BD79,'Country weights'!$A$6:$A$133,0),MATCH(Goods!BP$1,'Country weights'!$B$3:$FB$3,0)),"")</f>
        <v>6.0558662769449228E-3</v>
      </c>
      <c r="BQ79" s="44">
        <f>IF(AND(ISNUMBER(O78),ISNUMBER(O79)),INDEX('Country weights'!$B$6:$FB$133,MATCH(Goods!$BD79,'Country weights'!$A$6:$A$133,0),MATCH(Goods!BQ$1,'Country weights'!$B$3:$FB$3,0)),"")</f>
        <v>4.3352134509521212E-3</v>
      </c>
      <c r="BR79" s="44">
        <f>IF(AND(ISNUMBER(P78),ISNUMBER(P79)),INDEX('Country weights'!$B$6:$FB$133,MATCH(Goods!$BD79,'Country weights'!$A$6:$A$133,0),MATCH(Goods!BR$1,'Country weights'!$B$3:$FB$3,0)),"")</f>
        <v>1.3118870729549641E-2</v>
      </c>
      <c r="BS79" s="44">
        <f>IF(AND(ISNUMBER(Q78),ISNUMBER(Q79)),INDEX('Country weights'!$B$6:$FB$133,MATCH(Goods!$BD79,'Country weights'!$A$6:$A$133,0),MATCH(Goods!BS$1,'Country weights'!$B$3:$FB$3,0)),"")</f>
        <v>9.4476048730992371E-3</v>
      </c>
      <c r="BT79" s="44">
        <f>IF(AND(ISNUMBER(R78),ISNUMBER(R79)),INDEX('Country weights'!$B$6:$FB$133,MATCH(Goods!$BD79,'Country weights'!$A$6:$A$133,0),MATCH(Goods!BT$1,'Country weights'!$B$3:$FB$3,0)),"")</f>
        <v>8.289489190819805E-3</v>
      </c>
      <c r="BU79" s="44">
        <f>IF(AND(ISNUMBER(S78),ISNUMBER(S79)),INDEX('Country weights'!$B$6:$FB$133,MATCH(Goods!$BD79,'Country weights'!$A$6:$A$133,0),MATCH(Goods!BU$1,'Country weights'!$B$3:$FB$3,0)),"")</f>
        <v>2.3942720211775851E-2</v>
      </c>
      <c r="BV79" s="44">
        <f>IF(AND(ISNUMBER(T78),ISNUMBER(T79)),INDEX('Country weights'!$B$6:$FB$133,MATCH(Goods!$BD79,'Country weights'!$A$6:$A$133,0),MATCH(Goods!BV$1,'Country weights'!$B$3:$FB$3,0)),"")</f>
        <v>1.3273863533104108E-2</v>
      </c>
      <c r="BW79" s="44">
        <f>IF(AND(ISNUMBER(U78),ISNUMBER(U79)),INDEX('Country weights'!$B$6:$FB$133,MATCH(Goods!$BD79,'Country weights'!$A$6:$A$133,0),MATCH(Goods!BW$1,'Country weights'!$B$3:$FB$3,0)),"")</f>
        <v>3.3524508550562472E-2</v>
      </c>
      <c r="BX79" s="44">
        <f>IF(AND(ISNUMBER(V78),ISNUMBER(V79)),INDEX('Country weights'!$B$6:$FB$133,MATCH(Goods!$BD79,'Country weights'!$A$6:$A$133,0),MATCH(Goods!BX$1,'Country weights'!$B$3:$FB$3,0)),"")</f>
        <v>3.9403493750622874E-2</v>
      </c>
      <c r="BY79" s="44">
        <f>IF(AND(ISNUMBER(W78),ISNUMBER(W79)),INDEX('Country weights'!$B$6:$FB$133,MATCH(Goods!$BD79,'Country weights'!$A$6:$A$133,0),MATCH(Goods!BY$1,'Country weights'!$B$3:$FB$3,0)),"")</f>
        <v>3.023967924997752E-2</v>
      </c>
      <c r="BZ79" s="44">
        <f>IF(AND(ISNUMBER(X78),ISNUMBER(X79)),INDEX('Country weights'!$B$6:$FB$133,MATCH(Goods!$BD79,'Country weights'!$A$6:$A$133,0),MATCH(Goods!BZ$1,'Country weights'!$B$3:$FB$3,0)),"")</f>
        <v>2.339855960351743E-2</v>
      </c>
      <c r="CA79" s="44">
        <f>IF(AND(ISNUMBER(Y78),ISNUMBER(Y79)),INDEX('Country weights'!$B$6:$FB$133,MATCH(Goods!$BD79,'Country weights'!$A$6:$A$133,0),MATCH(Goods!CA$1,'Country weights'!$B$3:$FB$3,0)),"")</f>
        <v>3.4635020089346914E-2</v>
      </c>
      <c r="CB79" s="44" t="str">
        <f>IF(AND(ISNUMBER(Z78),ISNUMBER(Z79)),INDEX('Country weights'!$B$6:$FB$133,MATCH(Goods!$BD79,'Country weights'!$A$6:$A$133,0),MATCH(Goods!CB$1,'Country weights'!$B$3:$FB$3,0)),"")</f>
        <v/>
      </c>
      <c r="CC79" s="44" t="str">
        <f>IF(AND(ISNUMBER(AA78),ISNUMBER(AA79)),INDEX('Country weights'!$B$6:$FB$133,MATCH(Goods!$BD79,'Country weights'!$A$6:$A$133,0),MATCH(Goods!CC$1,'Country weights'!$B$3:$FB$3,0)),"")</f>
        <v/>
      </c>
      <c r="CD79" s="46">
        <f t="shared" si="11"/>
        <v>0.63025847262427459</v>
      </c>
      <c r="CF79" s="39">
        <f t="shared" si="3"/>
        <v>40999</v>
      </c>
      <c r="CG79" s="45">
        <f t="shared" si="32"/>
        <v>0.26103658418587539</v>
      </c>
      <c r="CH79" s="45">
        <f t="shared" si="32"/>
        <v>8.0410034222015106E-2</v>
      </c>
      <c r="CI79" s="45">
        <f t="shared" si="32"/>
        <v>9.5605955943720344E-2</v>
      </c>
      <c r="CJ79" s="45">
        <f t="shared" si="32"/>
        <v>5.5567260877525254E-2</v>
      </c>
      <c r="CK79" s="45">
        <f t="shared" si="32"/>
        <v>4.7134935845218181E-3</v>
      </c>
      <c r="CL79" s="45">
        <f t="shared" si="32"/>
        <v>3.2161875604228306E-2</v>
      </c>
      <c r="CM79" s="45">
        <f t="shared" si="32"/>
        <v>2.5760930931070486E-2</v>
      </c>
      <c r="CN79" s="45">
        <f t="shared" si="32"/>
        <v>8.5552983455742474E-3</v>
      </c>
      <c r="CO79" s="45">
        <f t="shared" si="32"/>
        <v>3.8716221872582161E-2</v>
      </c>
      <c r="CP79" s="45">
        <f t="shared" si="32"/>
        <v>3.2592080654395249E-3</v>
      </c>
      <c r="CQ79" s="45">
        <f t="shared" si="32"/>
        <v>1.3948689445608155E-2</v>
      </c>
      <c r="CR79" s="45">
        <f t="shared" si="32"/>
        <v>9.6085440180271823E-3</v>
      </c>
      <c r="CS79" s="45">
        <f t="shared" si="32"/>
        <v>6.8784691348949736E-3</v>
      </c>
      <c r="CT79" s="45">
        <f t="shared" si="32"/>
        <v>2.0815064452723967E-2</v>
      </c>
      <c r="CU79" s="45">
        <f t="shared" si="32"/>
        <v>1.4990048184138223E-2</v>
      </c>
      <c r="CV79" s="45">
        <f t="shared" si="29"/>
        <v>1.3152523212110061E-2</v>
      </c>
      <c r="CW79" s="45">
        <f t="shared" si="29"/>
        <v>3.7988732007176333E-2</v>
      </c>
      <c r="CX79" s="45">
        <f t="shared" si="29"/>
        <v>2.1060983881476918E-2</v>
      </c>
      <c r="CY79" s="45">
        <f t="shared" si="29"/>
        <v>5.3191682471118384E-2</v>
      </c>
      <c r="CZ79" s="45">
        <f t="shared" si="29"/>
        <v>6.2519578017815977E-2</v>
      </c>
      <c r="DA79" s="45">
        <f t="shared" si="29"/>
        <v>4.7979806005725448E-2</v>
      </c>
      <c r="DB79" s="45">
        <f t="shared" si="29"/>
        <v>3.712533923755177E-2</v>
      </c>
      <c r="DC79" s="45">
        <f t="shared" si="35"/>
        <v>5.4953676299079927E-2</v>
      </c>
      <c r="DD79" s="45" t="str">
        <f t="shared" si="35"/>
        <v/>
      </c>
      <c r="DE79" s="45" t="str">
        <f t="shared" si="25"/>
        <v/>
      </c>
      <c r="DF79" s="46">
        <f t="shared" si="13"/>
        <v>0.99999999999999978</v>
      </c>
      <c r="DG79" s="47">
        <f>SUMPRODUCT(AD79:BB79,CG79:DE79,'Sector weights'!B66:Z66)</f>
        <v>1.269288530307163</v>
      </c>
      <c r="DI79" s="45">
        <f>IF(AND(ISNUMBER(C78),ISNUMBER(C79)),CG79*'Sector weights'!AB66,"")</f>
        <v>5.3012735405636932E-2</v>
      </c>
      <c r="DJ79" s="45">
        <f>IF(AND(ISNUMBER(D78),ISNUMBER(D79)),CH79*'Sector weights'!AC66,"")</f>
        <v>2.0110813906379567E-2</v>
      </c>
      <c r="DK79" s="45">
        <f>IF(AND(ISNUMBER(E78),ISNUMBER(E79)),CI79*'Sector weights'!AD66,"")</f>
        <v>1.7568881767356836E-2</v>
      </c>
      <c r="DL79" s="45">
        <f>IF(AND(ISNUMBER(F78),ISNUMBER(F79)),CJ79*'Sector weights'!AE66,"")</f>
        <v>1.0818333727841314E-2</v>
      </c>
      <c r="DM79" s="45">
        <f>IF(AND(ISNUMBER(G78),ISNUMBER(G79)),CK79*'Sector weights'!AF66,"")</f>
        <v>1.1876323221218395E-3</v>
      </c>
      <c r="DN79" s="45">
        <f>IF(AND(ISNUMBER(H78),ISNUMBER(H79)),CL79*'Sector weights'!AG66,"")</f>
        <v>8.7391468546385038E-3</v>
      </c>
      <c r="DO79" s="45">
        <f>IF(AND(ISNUMBER(I78),ISNUMBER(I79)),CM79*'Sector weights'!AH66,"")</f>
        <v>4.9210837570437763E-3</v>
      </c>
      <c r="DP79" s="45">
        <f>IF(AND(ISNUMBER(J78),ISNUMBER(J79)),CN79*'Sector weights'!AI66,"")</f>
        <v>1.411869298467813E-3</v>
      </c>
      <c r="DQ79" s="45">
        <f>IF(AND(ISNUMBER(K78),ISNUMBER(K79)),CO79*'Sector weights'!AJ66,"")</f>
        <v>3.3322272919754175E-3</v>
      </c>
      <c r="DR79" s="45">
        <f>IF(AND(ISNUMBER(L78),ISNUMBER(L79)),CP79*'Sector weights'!AK66,"")</f>
        <v>4.1714476672569535E-4</v>
      </c>
      <c r="DS79" s="45">
        <f>IF(AND(ISNUMBER(M78),ISNUMBER(M79)),CQ79*'Sector weights'!AL66,"")</f>
        <v>2.1607613457727648E-3</v>
      </c>
      <c r="DT79" s="45">
        <f>IF(AND(ISNUMBER(N78),ISNUMBER(N79)),CR79*'Sector weights'!AM66,"")</f>
        <v>1.3645015412838814E-3</v>
      </c>
      <c r="DU79" s="45">
        <f>IF(AND(ISNUMBER(O78),ISNUMBER(O79)),CS79*'Sector weights'!AN66,"")</f>
        <v>9.873449019086216E-4</v>
      </c>
      <c r="DV79" s="45">
        <f>IF(AND(ISNUMBER(P78),ISNUMBER(P79)),CT79*'Sector weights'!AO66,"")</f>
        <v>6.2222224703020355E-3</v>
      </c>
      <c r="DW79" s="45">
        <f>IF(AND(ISNUMBER(Q78),ISNUMBER(Q79)),CU79*'Sector weights'!AP66,"")</f>
        <v>6.0580916061664606E-3</v>
      </c>
      <c r="DX79" s="45">
        <f>IF(AND(ISNUMBER(R78),ISNUMBER(R79)),CV79*'Sector weights'!AQ66,"")</f>
        <v>4.3033159694398663E-3</v>
      </c>
      <c r="DY79" s="45">
        <f>IF(AND(ISNUMBER(S78),ISNUMBER(S79)),CW79*'Sector weights'!AR66,"")</f>
        <v>1.0436619915632958E-2</v>
      </c>
      <c r="DZ79" s="45">
        <f>IF(AND(ISNUMBER(T78),ISNUMBER(T79)),CX79*'Sector weights'!AS66,"")</f>
        <v>3.2411527193333617E-3</v>
      </c>
      <c r="EA79" s="45">
        <f>IF(AND(ISNUMBER(U78),ISNUMBER(U79)),CY79*'Sector weights'!AT66,"")</f>
        <v>6.8876410444199919E-3</v>
      </c>
      <c r="EB79" s="45">
        <f>IF(AND(ISNUMBER(V78),ISNUMBER(V79)),CZ79*'Sector weights'!AU66,"")</f>
        <v>1.0827566437752944E-2</v>
      </c>
      <c r="EC79" s="45">
        <f>IF(AND(ISNUMBER(W78),ISNUMBER(W79)),DA79*'Sector weights'!AV66,"")</f>
        <v>1.4329607282862226E-2</v>
      </c>
      <c r="ED79" s="45">
        <f>IF(AND(ISNUMBER(X78),ISNUMBER(X79)),DB79*'Sector weights'!AW66,"")</f>
        <v>5.9437683132148528E-3</v>
      </c>
      <c r="EE79" s="45">
        <f>IF(AND(ISNUMBER(Y78),ISNUMBER(Y79)),DC79*'Sector weights'!AX66,"")</f>
        <v>8.4413990862444409E-3</v>
      </c>
      <c r="EF79" s="45" t="str">
        <f>IF(AND(ISNUMBER(Z78),ISNUMBER(Z79)),DD79*'Sector weights'!AY66,"")</f>
        <v/>
      </c>
      <c r="EG79" s="45" t="str">
        <f>IF(AND(ISNUMBER(AA78),ISNUMBER(AA79)),DE79*'Sector weights'!AZ66,"")</f>
        <v/>
      </c>
      <c r="EH79" s="46">
        <f t="shared" si="14"/>
        <v>0.20272386173252219</v>
      </c>
      <c r="EI79" s="47">
        <f t="shared" si="15"/>
        <v>0.37770341141049096</v>
      </c>
      <c r="EK79" s="39">
        <f t="shared" si="6"/>
        <v>40999</v>
      </c>
      <c r="EL79" s="45">
        <f t="shared" si="33"/>
        <v>0.26150219787931511</v>
      </c>
      <c r="EM79" s="45">
        <f t="shared" si="33"/>
        <v>9.9202993345273618E-2</v>
      </c>
      <c r="EN79" s="45">
        <f t="shared" si="33"/>
        <v>8.6664103659082628E-2</v>
      </c>
      <c r="EO79" s="45">
        <f t="shared" si="33"/>
        <v>5.336487592227912E-2</v>
      </c>
      <c r="EP79" s="45">
        <f t="shared" si="33"/>
        <v>5.8583745986884603E-3</v>
      </c>
      <c r="EQ79" s="45">
        <f t="shared" si="33"/>
        <v>4.3108624608627001E-2</v>
      </c>
      <c r="ER79" s="45">
        <f t="shared" si="33"/>
        <v>2.4274812619427849E-2</v>
      </c>
      <c r="ES79" s="45">
        <f t="shared" si="33"/>
        <v>6.9644948867966065E-3</v>
      </c>
      <c r="ET79" s="45">
        <f t="shared" si="33"/>
        <v>1.643727217653353E-2</v>
      </c>
      <c r="EU79" s="45">
        <f t="shared" si="33"/>
        <v>2.0576993904944663E-3</v>
      </c>
      <c r="EV79" s="45">
        <f t="shared" si="33"/>
        <v>1.0658643374817492E-2</v>
      </c>
      <c r="EW79" s="45">
        <f t="shared" si="33"/>
        <v>6.7308383414885382E-3</v>
      </c>
      <c r="EX79" s="45">
        <f t="shared" si="33"/>
        <v>4.8703931223022167E-3</v>
      </c>
      <c r="EY79" s="45">
        <f t="shared" si="33"/>
        <v>3.0693093635478182E-2</v>
      </c>
      <c r="EZ79" s="45">
        <f t="shared" si="33"/>
        <v>2.9883465885035401E-2</v>
      </c>
      <c r="FA79" s="45">
        <f t="shared" si="30"/>
        <v>2.1227476295403967E-2</v>
      </c>
      <c r="FB79" s="45">
        <f t="shared" si="30"/>
        <v>5.148195099698346E-2</v>
      </c>
      <c r="FC79" s="45">
        <f t="shared" si="30"/>
        <v>1.5988017846709144E-2</v>
      </c>
      <c r="FD79" s="45">
        <f t="shared" si="30"/>
        <v>3.3975482637104058E-2</v>
      </c>
      <c r="FE79" s="45">
        <f t="shared" si="30"/>
        <v>5.3410419203828337E-2</v>
      </c>
      <c r="FF79" s="45">
        <f t="shared" si="30"/>
        <v>7.068535080378939E-2</v>
      </c>
      <c r="FG79" s="45">
        <f t="shared" si="30"/>
        <v>2.9319529839349531E-2</v>
      </c>
      <c r="FH79" s="45">
        <f t="shared" si="36"/>
        <v>4.1639888931191471E-2</v>
      </c>
      <c r="FI79" s="45" t="str">
        <f t="shared" si="36"/>
        <v/>
      </c>
      <c r="FJ79" s="45" t="str">
        <f t="shared" si="27"/>
        <v/>
      </c>
      <c r="FK79" s="46">
        <f t="shared" si="17"/>
        <v>0.99999999999999978</v>
      </c>
      <c r="FL79" s="47">
        <f t="shared" si="18"/>
        <v>1.8631423463550645</v>
      </c>
    </row>
    <row r="80" spans="1:168" x14ac:dyDescent="0.2">
      <c r="A80" t="s">
        <v>37</v>
      </c>
      <c r="B80" s="11">
        <v>41090</v>
      </c>
      <c r="C80" s="2">
        <v>501.8</v>
      </c>
      <c r="D80" s="3">
        <v>43524</v>
      </c>
      <c r="E80" s="9">
        <v>16644.900000000001</v>
      </c>
      <c r="F80" s="3">
        <v>128946</v>
      </c>
      <c r="G80" s="3">
        <v>3787</v>
      </c>
      <c r="H80" s="2">
        <v>32885</v>
      </c>
      <c r="I80" s="2">
        <v>291279.90000000002</v>
      </c>
      <c r="J80" s="2">
        <v>1850244.9</v>
      </c>
      <c r="K80" s="2">
        <v>148884</v>
      </c>
      <c r="L80" s="9">
        <v>1611.6406999999999</v>
      </c>
      <c r="M80" s="3">
        <v>109667</v>
      </c>
      <c r="N80" s="9">
        <v>943.70500000000004</v>
      </c>
      <c r="O80" s="2">
        <v>8801.7000000000007</v>
      </c>
      <c r="P80" s="2">
        <v>11730.3</v>
      </c>
      <c r="Q80" s="3">
        <v>97231</v>
      </c>
      <c r="R80" s="3">
        <v>100990</v>
      </c>
      <c r="S80" s="2">
        <v>24513.599999999999</v>
      </c>
      <c r="T80" s="2">
        <v>27978.7</v>
      </c>
      <c r="U80" s="3">
        <v>164965</v>
      </c>
      <c r="V80" s="2">
        <v>23658.1</v>
      </c>
      <c r="W80" s="2">
        <v>43708.9</v>
      </c>
      <c r="X80" s="3">
        <v>329575.61341866391</v>
      </c>
      <c r="Y80" s="2">
        <v>70879.100000000006</v>
      </c>
      <c r="Z80" s="3" t="e">
        <v>#N/A</v>
      </c>
      <c r="AA80" s="3" t="e">
        <v>#N/A</v>
      </c>
      <c r="AC80" s="43">
        <f t="shared" si="9"/>
        <v>41090</v>
      </c>
      <c r="AD80" s="45">
        <f t="shared" ref="AD80:AR96" si="37">IF(AND(ISNUMBER(C79),ISNUMBER(C80)),100*(C80/C79-1),"")</f>
        <v>0.54097375275494741</v>
      </c>
      <c r="AE80" s="45">
        <f t="shared" si="37"/>
        <v>2.3997741389045757</v>
      </c>
      <c r="AF80" s="45">
        <f t="shared" si="37"/>
        <v>4.967459576722244</v>
      </c>
      <c r="AG80" s="45">
        <f t="shared" si="37"/>
        <v>-0.81076923076922602</v>
      </c>
      <c r="AH80" s="45">
        <f t="shared" si="37"/>
        <v>-2.8226841159866511</v>
      </c>
      <c r="AI80" s="45">
        <f t="shared" si="37"/>
        <v>-1.0084286574352785</v>
      </c>
      <c r="AJ80" s="45">
        <f t="shared" si="37"/>
        <v>-0.46983665744192438</v>
      </c>
      <c r="AK80" s="45">
        <f t="shared" si="37"/>
        <v>1.1466655019028549</v>
      </c>
      <c r="AL80" s="45">
        <f t="shared" si="37"/>
        <v>1.0784443516604458</v>
      </c>
      <c r="AM80" s="45">
        <f t="shared" si="37"/>
        <v>4.5044047857347502</v>
      </c>
      <c r="AN80" s="45">
        <f t="shared" si="37"/>
        <v>-1.4424113883097278</v>
      </c>
      <c r="AO80" s="45">
        <f t="shared" si="37"/>
        <v>-1.8884068412642452</v>
      </c>
      <c r="AP80" s="45">
        <f t="shared" si="37"/>
        <v>-5.5854715523899312</v>
      </c>
      <c r="AQ80" s="45">
        <f t="shared" si="37"/>
        <v>-0.12090765890417909</v>
      </c>
      <c r="AR80" s="45">
        <f t="shared" si="37"/>
        <v>0.67717986684199261</v>
      </c>
      <c r="AS80" s="45">
        <f t="shared" si="28"/>
        <v>2.3657963023029582</v>
      </c>
      <c r="AT80" s="45">
        <f t="shared" si="28"/>
        <v>2.2379780623096979</v>
      </c>
      <c r="AU80" s="45">
        <f t="shared" si="28"/>
        <v>4.7916525122215781E-2</v>
      </c>
      <c r="AV80" s="45">
        <f t="shared" si="28"/>
        <v>-2.7942276983271119</v>
      </c>
      <c r="AW80" s="45">
        <f t="shared" si="28"/>
        <v>-2.3542522236209451</v>
      </c>
      <c r="AX80" s="45">
        <f t="shared" si="28"/>
        <v>1.3180251412252542</v>
      </c>
      <c r="AY80" s="45">
        <f t="shared" si="28"/>
        <v>-6.1871448220523595</v>
      </c>
      <c r="AZ80" s="45">
        <f t="shared" si="34"/>
        <v>0.60908445706175929</v>
      </c>
      <c r="BA80" s="45" t="str">
        <f t="shared" si="34"/>
        <v/>
      </c>
      <c r="BB80" s="45" t="str">
        <f t="shared" si="23"/>
        <v/>
      </c>
      <c r="BD80" s="39">
        <f t="shared" ref="BD80:BD132" si="38">AC80</f>
        <v>41090</v>
      </c>
      <c r="BE80" s="44">
        <f>IF(AND(ISNUMBER(C79),ISNUMBER(C80)),INDEX('Country weights'!$B$6:$FB$133,MATCH(Goods!$BD80,'Country weights'!$A$6:$A$133,0),MATCH(Goods!BE$1,'Country weights'!$B$3:$FB$3,0)),"")</f>
        <v>0.16452051884804769</v>
      </c>
      <c r="BF80" s="44">
        <f>IF(AND(ISNUMBER(D79),ISNUMBER(D80)),INDEX('Country weights'!$B$6:$FB$133,MATCH(Goods!$BD80,'Country weights'!$A$6:$A$133,0),MATCH(Goods!BF$1,'Country weights'!$B$3:$FB$3,0)),"")</f>
        <v>5.067910535243289E-2</v>
      </c>
      <c r="BG80" s="44">
        <f>IF(AND(ISNUMBER(E79),ISNUMBER(E80)),INDEX('Country weights'!$B$6:$FB$133,MATCH(Goods!$BD80,'Country weights'!$A$6:$A$133,0),MATCH(Goods!BG$1,'Country weights'!$B$3:$FB$3,0)),"")</f>
        <v>6.0256463766872874E-2</v>
      </c>
      <c r="BH80" s="44">
        <f>IF(AND(ISNUMBER(F79),ISNUMBER(F80)),INDEX('Country weights'!$B$6:$FB$133,MATCH(Goods!$BD80,'Country weights'!$A$6:$A$133,0),MATCH(Goods!BH$1,'Country weights'!$B$3:$FB$3,0)),"")</f>
        <v>3.5021736968583676E-2</v>
      </c>
      <c r="BI80" s="44">
        <f>IF(AND(ISNUMBER(G79),ISNUMBER(G80)),INDEX('Country weights'!$B$6:$FB$133,MATCH(Goods!$BD80,'Country weights'!$A$6:$A$133,0),MATCH(Goods!BI$1,'Country weights'!$B$3:$FB$3,0)),"")</f>
        <v>2.9707192673050385E-3</v>
      </c>
      <c r="BJ80" s="44">
        <f>IF(AND(ISNUMBER(H79),ISNUMBER(H80)),INDEX('Country weights'!$B$6:$FB$133,MATCH(Goods!$BD80,'Country weights'!$A$6:$A$133,0),MATCH(Goods!BJ$1,'Country weights'!$B$3:$FB$3,0)),"")</f>
        <v>2.0270294595052852E-2</v>
      </c>
      <c r="BK80" s="44">
        <f>IF(AND(ISNUMBER(I79),ISNUMBER(I80)),INDEX('Country weights'!$B$6:$FB$133,MATCH(Goods!$BD80,'Country weights'!$A$6:$A$133,0),MATCH(Goods!BK$1,'Country weights'!$B$3:$FB$3,0)),"")</f>
        <v>1.6236044981995917E-2</v>
      </c>
      <c r="BL80" s="44">
        <f>IF(AND(ISNUMBER(J79),ISNUMBER(J80)),INDEX('Country weights'!$B$6:$FB$133,MATCH(Goods!$BD80,'Country weights'!$A$6:$A$133,0),MATCH(Goods!BL$1,'Country weights'!$B$3:$FB$3,0)),"")</f>
        <v>5.392049268126608E-3</v>
      </c>
      <c r="BM80" s="44">
        <f>IF(AND(ISNUMBER(K79),ISNUMBER(K80)),INDEX('Country weights'!$B$6:$FB$133,MATCH(Goods!$BD80,'Country weights'!$A$6:$A$133,0),MATCH(Goods!BM$1,'Country weights'!$B$3:$FB$3,0)),"")</f>
        <v>2.4401226863196165E-2</v>
      </c>
      <c r="BN80" s="44">
        <f>IF(AND(ISNUMBER(L79),ISNUMBER(L80)),INDEX('Country weights'!$B$6:$FB$133,MATCH(Goods!$BD80,'Country weights'!$A$6:$A$133,0),MATCH(Goods!BN$1,'Country weights'!$B$3:$FB$3,0)),"")</f>
        <v>2.0541434972886317E-3</v>
      </c>
      <c r="BO80" s="44">
        <f>IF(AND(ISNUMBER(M79),ISNUMBER(M80)),INDEX('Country weights'!$B$6:$FB$133,MATCH(Goods!$BD80,'Country weights'!$A$6:$A$133,0),MATCH(Goods!BO$1,'Country weights'!$B$3:$FB$3,0)),"")</f>
        <v>8.7912797050993356E-3</v>
      </c>
      <c r="BP80" s="44">
        <f>IF(AND(ISNUMBER(N79),ISNUMBER(N80)),INDEX('Country weights'!$B$6:$FB$133,MATCH(Goods!$BD80,'Country weights'!$A$6:$A$133,0),MATCH(Goods!BP$1,'Country weights'!$B$3:$FB$3,0)),"")</f>
        <v>6.0558662769449228E-3</v>
      </c>
      <c r="BQ80" s="44">
        <f>IF(AND(ISNUMBER(O79),ISNUMBER(O80)),INDEX('Country weights'!$B$6:$FB$133,MATCH(Goods!$BD80,'Country weights'!$A$6:$A$133,0),MATCH(Goods!BQ$1,'Country weights'!$B$3:$FB$3,0)),"")</f>
        <v>4.3352134509521212E-3</v>
      </c>
      <c r="BR80" s="44">
        <f>IF(AND(ISNUMBER(P79),ISNUMBER(P80)),INDEX('Country weights'!$B$6:$FB$133,MATCH(Goods!$BD80,'Country weights'!$A$6:$A$133,0),MATCH(Goods!BR$1,'Country weights'!$B$3:$FB$3,0)),"")</f>
        <v>1.3118870729549641E-2</v>
      </c>
      <c r="BS80" s="44">
        <f>IF(AND(ISNUMBER(Q79),ISNUMBER(Q80)),INDEX('Country weights'!$B$6:$FB$133,MATCH(Goods!$BD80,'Country weights'!$A$6:$A$133,0),MATCH(Goods!BS$1,'Country weights'!$B$3:$FB$3,0)),"")</f>
        <v>9.4476048730992371E-3</v>
      </c>
      <c r="BT80" s="44">
        <f>IF(AND(ISNUMBER(R79),ISNUMBER(R80)),INDEX('Country weights'!$B$6:$FB$133,MATCH(Goods!$BD80,'Country weights'!$A$6:$A$133,0),MATCH(Goods!BT$1,'Country weights'!$B$3:$FB$3,0)),"")</f>
        <v>8.289489190819805E-3</v>
      </c>
      <c r="BU80" s="44">
        <f>IF(AND(ISNUMBER(S79),ISNUMBER(S80)),INDEX('Country weights'!$B$6:$FB$133,MATCH(Goods!$BD80,'Country weights'!$A$6:$A$133,0),MATCH(Goods!BU$1,'Country weights'!$B$3:$FB$3,0)),"")</f>
        <v>2.3942720211775851E-2</v>
      </c>
      <c r="BV80" s="44">
        <f>IF(AND(ISNUMBER(T79),ISNUMBER(T80)),INDEX('Country weights'!$B$6:$FB$133,MATCH(Goods!$BD80,'Country weights'!$A$6:$A$133,0),MATCH(Goods!BV$1,'Country weights'!$B$3:$FB$3,0)),"")</f>
        <v>1.3273863533104108E-2</v>
      </c>
      <c r="BW80" s="44">
        <f>IF(AND(ISNUMBER(U79),ISNUMBER(U80)),INDEX('Country weights'!$B$6:$FB$133,MATCH(Goods!$BD80,'Country weights'!$A$6:$A$133,0),MATCH(Goods!BW$1,'Country weights'!$B$3:$FB$3,0)),"")</f>
        <v>3.3524508550562472E-2</v>
      </c>
      <c r="BX80" s="44">
        <f>IF(AND(ISNUMBER(V79),ISNUMBER(V80)),INDEX('Country weights'!$B$6:$FB$133,MATCH(Goods!$BD80,'Country weights'!$A$6:$A$133,0),MATCH(Goods!BX$1,'Country weights'!$B$3:$FB$3,0)),"")</f>
        <v>3.9403493750622874E-2</v>
      </c>
      <c r="BY80" s="44">
        <f>IF(AND(ISNUMBER(W79),ISNUMBER(W80)),INDEX('Country weights'!$B$6:$FB$133,MATCH(Goods!$BD80,'Country weights'!$A$6:$A$133,0),MATCH(Goods!BY$1,'Country weights'!$B$3:$FB$3,0)),"")</f>
        <v>3.023967924997752E-2</v>
      </c>
      <c r="BZ80" s="44">
        <f>IF(AND(ISNUMBER(X79),ISNUMBER(X80)),INDEX('Country weights'!$B$6:$FB$133,MATCH(Goods!$BD80,'Country weights'!$A$6:$A$133,0),MATCH(Goods!BZ$1,'Country weights'!$B$3:$FB$3,0)),"")</f>
        <v>2.339855960351743E-2</v>
      </c>
      <c r="CA80" s="44">
        <f>IF(AND(ISNUMBER(Y79),ISNUMBER(Y80)),INDEX('Country weights'!$B$6:$FB$133,MATCH(Goods!$BD80,'Country weights'!$A$6:$A$133,0),MATCH(Goods!CA$1,'Country weights'!$B$3:$FB$3,0)),"")</f>
        <v>3.4635020089346914E-2</v>
      </c>
      <c r="CB80" s="44" t="str">
        <f>IF(AND(ISNUMBER(Z79),ISNUMBER(Z80)),INDEX('Country weights'!$B$6:$FB$133,MATCH(Goods!$BD80,'Country weights'!$A$6:$A$133,0),MATCH(Goods!CB$1,'Country weights'!$B$3:$FB$3,0)),"")</f>
        <v/>
      </c>
      <c r="CC80" s="44" t="str">
        <f>IF(AND(ISNUMBER(AA79),ISNUMBER(AA80)),INDEX('Country weights'!$B$6:$FB$133,MATCH(Goods!$BD80,'Country weights'!$A$6:$A$133,0),MATCH(Goods!CC$1,'Country weights'!$B$3:$FB$3,0)),"")</f>
        <v/>
      </c>
      <c r="CD80" s="46">
        <f t="shared" si="11"/>
        <v>0.63025847262427459</v>
      </c>
      <c r="CF80" s="39">
        <f t="shared" ref="CF80:CF132" si="39">BD80</f>
        <v>41090</v>
      </c>
      <c r="CG80" s="45">
        <f t="shared" ref="CG80:CU96" si="40">IF(AND(ISNUMBER(C79),ISNUMBER(C80)),BE80/$CD80,"")</f>
        <v>0.26103658418587539</v>
      </c>
      <c r="CH80" s="45">
        <f t="shared" si="40"/>
        <v>8.0410034222015106E-2</v>
      </c>
      <c r="CI80" s="45">
        <f t="shared" si="40"/>
        <v>9.5605955943720344E-2</v>
      </c>
      <c r="CJ80" s="45">
        <f t="shared" si="40"/>
        <v>5.5567260877525254E-2</v>
      </c>
      <c r="CK80" s="45">
        <f t="shared" si="40"/>
        <v>4.7134935845218181E-3</v>
      </c>
      <c r="CL80" s="45">
        <f t="shared" si="40"/>
        <v>3.2161875604228306E-2</v>
      </c>
      <c r="CM80" s="45">
        <f t="shared" si="40"/>
        <v>2.5760930931070486E-2</v>
      </c>
      <c r="CN80" s="45">
        <f t="shared" si="40"/>
        <v>8.5552983455742474E-3</v>
      </c>
      <c r="CO80" s="45">
        <f t="shared" si="40"/>
        <v>3.8716221872582161E-2</v>
      </c>
      <c r="CP80" s="45">
        <f t="shared" si="40"/>
        <v>3.2592080654395249E-3</v>
      </c>
      <c r="CQ80" s="45">
        <f t="shared" si="40"/>
        <v>1.3948689445608155E-2</v>
      </c>
      <c r="CR80" s="45">
        <f t="shared" si="40"/>
        <v>9.6085440180271823E-3</v>
      </c>
      <c r="CS80" s="45">
        <f t="shared" si="40"/>
        <v>6.8784691348949736E-3</v>
      </c>
      <c r="CT80" s="45">
        <f t="shared" si="40"/>
        <v>2.0815064452723967E-2</v>
      </c>
      <c r="CU80" s="45">
        <f t="shared" si="40"/>
        <v>1.4990048184138223E-2</v>
      </c>
      <c r="CV80" s="45">
        <f t="shared" si="29"/>
        <v>1.3152523212110061E-2</v>
      </c>
      <c r="CW80" s="45">
        <f t="shared" si="29"/>
        <v>3.7988732007176333E-2</v>
      </c>
      <c r="CX80" s="45">
        <f t="shared" si="29"/>
        <v>2.1060983881476918E-2</v>
      </c>
      <c r="CY80" s="45">
        <f t="shared" si="29"/>
        <v>5.3191682471118384E-2</v>
      </c>
      <c r="CZ80" s="45">
        <f t="shared" si="29"/>
        <v>6.2519578017815977E-2</v>
      </c>
      <c r="DA80" s="45">
        <f t="shared" si="29"/>
        <v>4.7979806005725448E-2</v>
      </c>
      <c r="DB80" s="45">
        <f t="shared" si="29"/>
        <v>3.712533923755177E-2</v>
      </c>
      <c r="DC80" s="45">
        <f t="shared" si="35"/>
        <v>5.4953676299079927E-2</v>
      </c>
      <c r="DD80" s="45" t="str">
        <f t="shared" si="35"/>
        <v/>
      </c>
      <c r="DE80" s="45" t="str">
        <f t="shared" si="25"/>
        <v/>
      </c>
      <c r="DF80" s="46">
        <f t="shared" si="13"/>
        <v>0.99999999999999978</v>
      </c>
      <c r="DG80" s="47">
        <f>SUMPRODUCT(AD80:BB80,CG80:DE80,'Sector weights'!B67:Z67)</f>
        <v>0.27531474343417028</v>
      </c>
      <c r="DI80" s="45">
        <f>IF(AND(ISNUMBER(C79),ISNUMBER(C80)),CG80*'Sector weights'!AB67,"")</f>
        <v>5.2913394186975236E-2</v>
      </c>
      <c r="DJ80" s="45">
        <f>IF(AND(ISNUMBER(D79),ISNUMBER(D80)),CH80*'Sector weights'!AC67,"")</f>
        <v>2.0010937706081772E-2</v>
      </c>
      <c r="DK80" s="45">
        <f>IF(AND(ISNUMBER(E79),ISNUMBER(E80)),CI80*'Sector weights'!AD67,"")</f>
        <v>1.7755583769684745E-2</v>
      </c>
      <c r="DL80" s="45">
        <f>IF(AND(ISNUMBER(F79),ISNUMBER(F80)),CJ80*'Sector weights'!AE67,"")</f>
        <v>1.1139930934418398E-2</v>
      </c>
      <c r="DM80" s="45">
        <f>IF(AND(ISNUMBER(G79),ISNUMBER(G80)),CK80*'Sector weights'!AF67,"")</f>
        <v>1.175056582579422E-3</v>
      </c>
      <c r="DN80" s="45">
        <f>IF(AND(ISNUMBER(H79),ISNUMBER(H80)),CL80*'Sector weights'!AG67,"")</f>
        <v>8.8949548979932926E-3</v>
      </c>
      <c r="DO80" s="45">
        <f>IF(AND(ISNUMBER(I79),ISNUMBER(I80)),CM80*'Sector weights'!AH67,"")</f>
        <v>4.5850872147857038E-3</v>
      </c>
      <c r="DP80" s="45">
        <f>IF(AND(ISNUMBER(J79),ISNUMBER(J80)),CN80*'Sector weights'!AI67,"")</f>
        <v>1.2684056228271547E-3</v>
      </c>
      <c r="DQ80" s="45">
        <f>IF(AND(ISNUMBER(K79),ISNUMBER(K80)),CO80*'Sector weights'!AJ67,"")</f>
        <v>3.0107161586348519E-3</v>
      </c>
      <c r="DR80" s="45">
        <f>IF(AND(ISNUMBER(L79),ISNUMBER(L80)),CP80*'Sector weights'!AK67,"")</f>
        <v>4.4048564374478627E-4</v>
      </c>
      <c r="DS80" s="45">
        <f>IF(AND(ISNUMBER(M79),ISNUMBER(M80)),CQ80*'Sector weights'!AL67,"")</f>
        <v>2.1446297459931829E-3</v>
      </c>
      <c r="DT80" s="45">
        <f>IF(AND(ISNUMBER(N79),ISNUMBER(N80)),CR80*'Sector weights'!AM67,"")</f>
        <v>1.3399702355586412E-3</v>
      </c>
      <c r="DU80" s="45">
        <f>IF(AND(ISNUMBER(O79),ISNUMBER(O80)),CS80*'Sector weights'!AN67,"")</f>
        <v>1.0993230047358731E-3</v>
      </c>
      <c r="DV80" s="45">
        <f>IF(AND(ISNUMBER(P79),ISNUMBER(P80)),CT80*'Sector weights'!AO67,"")</f>
        <v>6.3235114051474455E-3</v>
      </c>
      <c r="DW80" s="45">
        <f>IF(AND(ISNUMBER(Q79),ISNUMBER(Q80)),CU80*'Sector weights'!AP67,"")</f>
        <v>6.3193237744096952E-3</v>
      </c>
      <c r="DX80" s="45">
        <f>IF(AND(ISNUMBER(R79),ISNUMBER(R80)),CV80*'Sector weights'!AQ67,"")</f>
        <v>4.2627030374765285E-3</v>
      </c>
      <c r="DY80" s="45">
        <f>IF(AND(ISNUMBER(S79),ISNUMBER(S80)),CW80*'Sector weights'!AR67,"")</f>
        <v>1.1216068820871188E-2</v>
      </c>
      <c r="DZ80" s="45">
        <f>IF(AND(ISNUMBER(T79),ISNUMBER(T80)),CX80*'Sector weights'!AS67,"")</f>
        <v>3.1396017641136618E-3</v>
      </c>
      <c r="EA80" s="45">
        <f>IF(AND(ISNUMBER(U79),ISNUMBER(U80)),CY80*'Sector weights'!AT67,"")</f>
        <v>7.0654596791591955E-3</v>
      </c>
      <c r="EB80" s="45">
        <f>IF(AND(ISNUMBER(V79),ISNUMBER(V80)),CZ80*'Sector weights'!AU67,"")</f>
        <v>1.0973873591039922E-2</v>
      </c>
      <c r="EC80" s="45">
        <f>IF(AND(ISNUMBER(W79),ISNUMBER(W80)),DA80*'Sector weights'!AV67,"")</f>
        <v>1.4640610964270287E-2</v>
      </c>
      <c r="ED80" s="45">
        <f>IF(AND(ISNUMBER(X79),ISNUMBER(X80)),DB80*'Sector weights'!AW67,"")</f>
        <v>6.0588825310859363E-3</v>
      </c>
      <c r="EE80" s="45">
        <f>IF(AND(ISNUMBER(Y79),ISNUMBER(Y80)),DC80*'Sector weights'!AX67,"")</f>
        <v>8.2808790174010941E-3</v>
      </c>
      <c r="EF80" s="45" t="str">
        <f>IF(AND(ISNUMBER(Z79),ISNUMBER(Z80)),DD80*'Sector weights'!AY67,"")</f>
        <v/>
      </c>
      <c r="EG80" s="45" t="str">
        <f>IF(AND(ISNUMBER(AA79),ISNUMBER(AA80)),DE80*'Sector weights'!AZ67,"")</f>
        <v/>
      </c>
      <c r="EH80" s="46">
        <f t="shared" si="14"/>
        <v>0.20405939028898801</v>
      </c>
      <c r="EI80" s="47">
        <f t="shared" si="15"/>
        <v>0.1164217989930674</v>
      </c>
      <c r="EK80" s="39">
        <f t="shared" ref="EK80:EK132" si="41">CF80</f>
        <v>41090</v>
      </c>
      <c r="EL80" s="45">
        <f t="shared" ref="EL80:EZ96" si="42">IF(AND(ISNUMBER(C79),ISNUMBER(C80)),DI80/$EH80,"")</f>
        <v>0.25930389242092472</v>
      </c>
      <c r="EM80" s="45">
        <f t="shared" si="42"/>
        <v>9.8064282549028353E-2</v>
      </c>
      <c r="EN80" s="45">
        <f t="shared" si="42"/>
        <v>8.7011843682073958E-2</v>
      </c>
      <c r="EO80" s="45">
        <f t="shared" si="42"/>
        <v>5.4591611386479576E-2</v>
      </c>
      <c r="EP80" s="45">
        <f t="shared" si="42"/>
        <v>5.7584048492711464E-3</v>
      </c>
      <c r="EQ80" s="45">
        <f t="shared" si="42"/>
        <v>4.3590029772196698E-2</v>
      </c>
      <c r="ER80" s="45">
        <f t="shared" si="42"/>
        <v>2.2469376235478913E-2</v>
      </c>
      <c r="ES80" s="45">
        <f t="shared" si="42"/>
        <v>6.2158650039620539E-3</v>
      </c>
      <c r="ET80" s="45">
        <f t="shared" si="42"/>
        <v>1.4754117192897072E-2</v>
      </c>
      <c r="EU80" s="45">
        <f t="shared" si="42"/>
        <v>2.1586149165739076E-3</v>
      </c>
      <c r="EV80" s="45">
        <f t="shared" si="42"/>
        <v>1.0509831196476515E-2</v>
      </c>
      <c r="EW80" s="45">
        <f t="shared" si="42"/>
        <v>6.566569828817881E-3</v>
      </c>
      <c r="EX80" s="45">
        <f t="shared" si="42"/>
        <v>5.3872698687329051E-3</v>
      </c>
      <c r="EY80" s="45">
        <f t="shared" si="42"/>
        <v>3.0988583256041865E-2</v>
      </c>
      <c r="EZ80" s="45">
        <f t="shared" si="42"/>
        <v>3.0968061628824317E-2</v>
      </c>
      <c r="FA80" s="45">
        <f t="shared" si="30"/>
        <v>2.0889521582122279E-2</v>
      </c>
      <c r="FB80" s="45">
        <f t="shared" si="30"/>
        <v>5.4964727695143267E-2</v>
      </c>
      <c r="FC80" s="45">
        <f t="shared" si="30"/>
        <v>1.5385725497206336E-2</v>
      </c>
      <c r="FD80" s="45">
        <f t="shared" si="30"/>
        <v>3.4624526071322291E-2</v>
      </c>
      <c r="FE80" s="45">
        <f t="shared" si="30"/>
        <v>5.3777841713134447E-2</v>
      </c>
      <c r="FF80" s="45">
        <f t="shared" si="30"/>
        <v>7.1746813236755816E-2</v>
      </c>
      <c r="FG80" s="45">
        <f t="shared" si="30"/>
        <v>2.9691760435554441E-2</v>
      </c>
      <c r="FH80" s="45">
        <f t="shared" si="36"/>
        <v>4.0580729980981271E-2</v>
      </c>
      <c r="FI80" s="45" t="str">
        <f t="shared" si="36"/>
        <v/>
      </c>
      <c r="FJ80" s="45" t="str">
        <f t="shared" si="27"/>
        <v/>
      </c>
      <c r="FK80" s="46">
        <f t="shared" si="17"/>
        <v>1</v>
      </c>
      <c r="FL80" s="47">
        <f t="shared" si="18"/>
        <v>0.57052899564284387</v>
      </c>
    </row>
    <row r="81" spans="1:168" x14ac:dyDescent="0.2">
      <c r="A81" t="s">
        <v>38</v>
      </c>
      <c r="B81" s="11">
        <v>41182</v>
      </c>
      <c r="C81" s="2">
        <v>502.4</v>
      </c>
      <c r="D81" s="3">
        <v>42377</v>
      </c>
      <c r="E81" s="9">
        <v>16893.099999999999</v>
      </c>
      <c r="F81" s="3">
        <v>131725</v>
      </c>
      <c r="G81" s="3">
        <v>3841</v>
      </c>
      <c r="H81" s="2">
        <v>34375</v>
      </c>
      <c r="I81" s="2">
        <v>276773.40000000002</v>
      </c>
      <c r="J81" s="2">
        <v>1899593.2</v>
      </c>
      <c r="K81" s="2">
        <v>167178.70000000001</v>
      </c>
      <c r="L81" s="9">
        <v>1522.0753</v>
      </c>
      <c r="M81" s="3">
        <v>114780</v>
      </c>
      <c r="N81" s="9">
        <v>967.78700000000003</v>
      </c>
      <c r="O81" s="2">
        <v>8417.6</v>
      </c>
      <c r="P81" s="2">
        <v>11558.7</v>
      </c>
      <c r="Q81" s="3">
        <v>97334</v>
      </c>
      <c r="R81" s="3">
        <v>100979</v>
      </c>
      <c r="S81" s="2">
        <v>24892.1</v>
      </c>
      <c r="T81" s="2">
        <v>27920.1</v>
      </c>
      <c r="U81" s="3">
        <v>165031</v>
      </c>
      <c r="V81" s="2">
        <v>24553.200000000001</v>
      </c>
      <c r="W81" s="2">
        <v>44418.3</v>
      </c>
      <c r="X81" s="3">
        <v>331807.16876582184</v>
      </c>
      <c r="Y81" s="2">
        <v>66150.399999999994</v>
      </c>
      <c r="Z81" s="3" t="e">
        <v>#N/A</v>
      </c>
      <c r="AA81" s="3" t="e">
        <v>#N/A</v>
      </c>
      <c r="AC81" s="43">
        <f t="shared" ref="AC81:AC132" si="43">B81</f>
        <v>41182</v>
      </c>
      <c r="AD81" s="45">
        <f t="shared" si="37"/>
        <v>0.11956954962135669</v>
      </c>
      <c r="AE81" s="45">
        <f t="shared" si="37"/>
        <v>-2.6353276353276334</v>
      </c>
      <c r="AF81" s="45">
        <f t="shared" si="37"/>
        <v>1.4911474385547407</v>
      </c>
      <c r="AG81" s="45">
        <f t="shared" si="37"/>
        <v>2.1551657282893544</v>
      </c>
      <c r="AH81" s="45">
        <f t="shared" si="37"/>
        <v>1.4259308159493056</v>
      </c>
      <c r="AI81" s="45">
        <f t="shared" si="37"/>
        <v>4.5309411585829462</v>
      </c>
      <c r="AJ81" s="45">
        <f t="shared" si="37"/>
        <v>-4.9802612538661251</v>
      </c>
      <c r="AK81" s="45">
        <f t="shared" si="37"/>
        <v>2.6671226063101239</v>
      </c>
      <c r="AL81" s="45">
        <f t="shared" si="37"/>
        <v>12.287888557534732</v>
      </c>
      <c r="AM81" s="45">
        <f t="shared" si="37"/>
        <v>-5.5574049476412419</v>
      </c>
      <c r="AN81" s="45">
        <f t="shared" si="37"/>
        <v>4.6622958592831054</v>
      </c>
      <c r="AO81" s="45">
        <f t="shared" si="37"/>
        <v>2.5518567772768064</v>
      </c>
      <c r="AP81" s="45">
        <f t="shared" si="37"/>
        <v>-4.3639296953997597</v>
      </c>
      <c r="AQ81" s="45">
        <f t="shared" si="37"/>
        <v>-1.4628781872586205</v>
      </c>
      <c r="AR81" s="45">
        <f t="shared" si="37"/>
        <v>0.1059332928798451</v>
      </c>
      <c r="AS81" s="45">
        <f t="shared" si="28"/>
        <v>-1.0892167541343145E-2</v>
      </c>
      <c r="AT81" s="45">
        <f t="shared" si="28"/>
        <v>1.5440408589517673</v>
      </c>
      <c r="AU81" s="45">
        <f t="shared" si="28"/>
        <v>-0.20944504212133674</v>
      </c>
      <c r="AV81" s="45">
        <f t="shared" si="28"/>
        <v>4.00084866486905E-2</v>
      </c>
      <c r="AW81" s="45">
        <f t="shared" si="28"/>
        <v>3.7834821900321725</v>
      </c>
      <c r="AX81" s="45">
        <f t="shared" si="28"/>
        <v>1.6230104166428339</v>
      </c>
      <c r="AY81" s="45">
        <f t="shared" si="28"/>
        <v>0.67709965674043193</v>
      </c>
      <c r="AZ81" s="45">
        <f t="shared" si="34"/>
        <v>-6.671501190054629</v>
      </c>
      <c r="BA81" s="45" t="str">
        <f t="shared" si="34"/>
        <v/>
      </c>
      <c r="BB81" s="45" t="str">
        <f t="shared" si="23"/>
        <v/>
      </c>
      <c r="BD81" s="39">
        <f t="shared" si="38"/>
        <v>41182</v>
      </c>
      <c r="BE81" s="44">
        <f>IF(AND(ISNUMBER(C80),ISNUMBER(C81)),INDEX('Country weights'!$B$6:$FB$133,MATCH(Goods!$BD81,'Country weights'!$A$6:$A$133,0),MATCH(Goods!BE$1,'Country weights'!$B$3:$FB$3,0)),"")</f>
        <v>0.16452051884804769</v>
      </c>
      <c r="BF81" s="44">
        <f>IF(AND(ISNUMBER(D80),ISNUMBER(D81)),INDEX('Country weights'!$B$6:$FB$133,MATCH(Goods!$BD81,'Country weights'!$A$6:$A$133,0),MATCH(Goods!BF$1,'Country weights'!$B$3:$FB$3,0)),"")</f>
        <v>5.067910535243289E-2</v>
      </c>
      <c r="BG81" s="44">
        <f>IF(AND(ISNUMBER(E80),ISNUMBER(E81)),INDEX('Country weights'!$B$6:$FB$133,MATCH(Goods!$BD81,'Country weights'!$A$6:$A$133,0),MATCH(Goods!BG$1,'Country weights'!$B$3:$FB$3,0)),"")</f>
        <v>6.0256463766872874E-2</v>
      </c>
      <c r="BH81" s="44">
        <f>IF(AND(ISNUMBER(F80),ISNUMBER(F81)),INDEX('Country weights'!$B$6:$FB$133,MATCH(Goods!$BD81,'Country weights'!$A$6:$A$133,0),MATCH(Goods!BH$1,'Country weights'!$B$3:$FB$3,0)),"")</f>
        <v>3.5021736968583676E-2</v>
      </c>
      <c r="BI81" s="44">
        <f>IF(AND(ISNUMBER(G80),ISNUMBER(G81)),INDEX('Country weights'!$B$6:$FB$133,MATCH(Goods!$BD81,'Country weights'!$A$6:$A$133,0),MATCH(Goods!BI$1,'Country weights'!$B$3:$FB$3,0)),"")</f>
        <v>2.9707192673050385E-3</v>
      </c>
      <c r="BJ81" s="44">
        <f>IF(AND(ISNUMBER(H80),ISNUMBER(H81)),INDEX('Country weights'!$B$6:$FB$133,MATCH(Goods!$BD81,'Country weights'!$A$6:$A$133,0),MATCH(Goods!BJ$1,'Country weights'!$B$3:$FB$3,0)),"")</f>
        <v>2.0270294595052852E-2</v>
      </c>
      <c r="BK81" s="44">
        <f>IF(AND(ISNUMBER(I80),ISNUMBER(I81)),INDEX('Country weights'!$B$6:$FB$133,MATCH(Goods!$BD81,'Country weights'!$A$6:$A$133,0),MATCH(Goods!BK$1,'Country weights'!$B$3:$FB$3,0)),"")</f>
        <v>1.6236044981995917E-2</v>
      </c>
      <c r="BL81" s="44">
        <f>IF(AND(ISNUMBER(J80),ISNUMBER(J81)),INDEX('Country weights'!$B$6:$FB$133,MATCH(Goods!$BD81,'Country weights'!$A$6:$A$133,0),MATCH(Goods!BL$1,'Country weights'!$B$3:$FB$3,0)),"")</f>
        <v>5.392049268126608E-3</v>
      </c>
      <c r="BM81" s="44">
        <f>IF(AND(ISNUMBER(K80),ISNUMBER(K81)),INDEX('Country weights'!$B$6:$FB$133,MATCH(Goods!$BD81,'Country weights'!$A$6:$A$133,0),MATCH(Goods!BM$1,'Country weights'!$B$3:$FB$3,0)),"")</f>
        <v>2.4401226863196165E-2</v>
      </c>
      <c r="BN81" s="44">
        <f>IF(AND(ISNUMBER(L80),ISNUMBER(L81)),INDEX('Country weights'!$B$6:$FB$133,MATCH(Goods!$BD81,'Country weights'!$A$6:$A$133,0),MATCH(Goods!BN$1,'Country weights'!$B$3:$FB$3,0)),"")</f>
        <v>2.0541434972886317E-3</v>
      </c>
      <c r="BO81" s="44">
        <f>IF(AND(ISNUMBER(M80),ISNUMBER(M81)),INDEX('Country weights'!$B$6:$FB$133,MATCH(Goods!$BD81,'Country weights'!$A$6:$A$133,0),MATCH(Goods!BO$1,'Country weights'!$B$3:$FB$3,0)),"")</f>
        <v>8.7912797050993356E-3</v>
      </c>
      <c r="BP81" s="44">
        <f>IF(AND(ISNUMBER(N80),ISNUMBER(N81)),INDEX('Country weights'!$B$6:$FB$133,MATCH(Goods!$BD81,'Country weights'!$A$6:$A$133,0),MATCH(Goods!BP$1,'Country weights'!$B$3:$FB$3,0)),"")</f>
        <v>6.0558662769449228E-3</v>
      </c>
      <c r="BQ81" s="44">
        <f>IF(AND(ISNUMBER(O80),ISNUMBER(O81)),INDEX('Country weights'!$B$6:$FB$133,MATCH(Goods!$BD81,'Country weights'!$A$6:$A$133,0),MATCH(Goods!BQ$1,'Country weights'!$B$3:$FB$3,0)),"")</f>
        <v>4.3352134509521212E-3</v>
      </c>
      <c r="BR81" s="44">
        <f>IF(AND(ISNUMBER(P80),ISNUMBER(P81)),INDEX('Country weights'!$B$6:$FB$133,MATCH(Goods!$BD81,'Country weights'!$A$6:$A$133,0),MATCH(Goods!BR$1,'Country weights'!$B$3:$FB$3,0)),"")</f>
        <v>1.3118870729549641E-2</v>
      </c>
      <c r="BS81" s="44">
        <f>IF(AND(ISNUMBER(Q80),ISNUMBER(Q81)),INDEX('Country weights'!$B$6:$FB$133,MATCH(Goods!$BD81,'Country weights'!$A$6:$A$133,0),MATCH(Goods!BS$1,'Country weights'!$B$3:$FB$3,0)),"")</f>
        <v>9.4476048730992371E-3</v>
      </c>
      <c r="BT81" s="44">
        <f>IF(AND(ISNUMBER(R80),ISNUMBER(R81)),INDEX('Country weights'!$B$6:$FB$133,MATCH(Goods!$BD81,'Country weights'!$A$6:$A$133,0),MATCH(Goods!BT$1,'Country weights'!$B$3:$FB$3,0)),"")</f>
        <v>8.289489190819805E-3</v>
      </c>
      <c r="BU81" s="44">
        <f>IF(AND(ISNUMBER(S80),ISNUMBER(S81)),INDEX('Country weights'!$B$6:$FB$133,MATCH(Goods!$BD81,'Country weights'!$A$6:$A$133,0),MATCH(Goods!BU$1,'Country weights'!$B$3:$FB$3,0)),"")</f>
        <v>2.3942720211775851E-2</v>
      </c>
      <c r="BV81" s="44">
        <f>IF(AND(ISNUMBER(T80),ISNUMBER(T81)),INDEX('Country weights'!$B$6:$FB$133,MATCH(Goods!$BD81,'Country weights'!$A$6:$A$133,0),MATCH(Goods!BV$1,'Country weights'!$B$3:$FB$3,0)),"")</f>
        <v>1.3273863533104108E-2</v>
      </c>
      <c r="BW81" s="44">
        <f>IF(AND(ISNUMBER(U80),ISNUMBER(U81)),INDEX('Country weights'!$B$6:$FB$133,MATCH(Goods!$BD81,'Country weights'!$A$6:$A$133,0),MATCH(Goods!BW$1,'Country weights'!$B$3:$FB$3,0)),"")</f>
        <v>3.3524508550562472E-2</v>
      </c>
      <c r="BX81" s="44">
        <f>IF(AND(ISNUMBER(V80),ISNUMBER(V81)),INDEX('Country weights'!$B$6:$FB$133,MATCH(Goods!$BD81,'Country weights'!$A$6:$A$133,0),MATCH(Goods!BX$1,'Country weights'!$B$3:$FB$3,0)),"")</f>
        <v>3.9403493750622874E-2</v>
      </c>
      <c r="BY81" s="44">
        <f>IF(AND(ISNUMBER(W80),ISNUMBER(W81)),INDEX('Country weights'!$B$6:$FB$133,MATCH(Goods!$BD81,'Country weights'!$A$6:$A$133,0),MATCH(Goods!BY$1,'Country weights'!$B$3:$FB$3,0)),"")</f>
        <v>3.023967924997752E-2</v>
      </c>
      <c r="BZ81" s="44">
        <f>IF(AND(ISNUMBER(X80),ISNUMBER(X81)),INDEX('Country weights'!$B$6:$FB$133,MATCH(Goods!$BD81,'Country weights'!$A$6:$A$133,0),MATCH(Goods!BZ$1,'Country weights'!$B$3:$FB$3,0)),"")</f>
        <v>2.339855960351743E-2</v>
      </c>
      <c r="CA81" s="44">
        <f>IF(AND(ISNUMBER(Y80),ISNUMBER(Y81)),INDEX('Country weights'!$B$6:$FB$133,MATCH(Goods!$BD81,'Country weights'!$A$6:$A$133,0),MATCH(Goods!CA$1,'Country weights'!$B$3:$FB$3,0)),"")</f>
        <v>3.4635020089346914E-2</v>
      </c>
      <c r="CB81" s="44" t="str">
        <f>IF(AND(ISNUMBER(Z80),ISNUMBER(Z81)),INDEX('Country weights'!$B$6:$FB$133,MATCH(Goods!$BD81,'Country weights'!$A$6:$A$133,0),MATCH(Goods!CB$1,'Country weights'!$B$3:$FB$3,0)),"")</f>
        <v/>
      </c>
      <c r="CC81" s="44" t="str">
        <f>IF(AND(ISNUMBER(AA80),ISNUMBER(AA81)),INDEX('Country weights'!$B$6:$FB$133,MATCH(Goods!$BD81,'Country weights'!$A$6:$A$133,0),MATCH(Goods!CC$1,'Country weights'!$B$3:$FB$3,0)),"")</f>
        <v/>
      </c>
      <c r="CD81" s="46">
        <f t="shared" ref="CD81:CD132" si="44">SUM(BE81:CC81)</f>
        <v>0.63025847262427459</v>
      </c>
      <c r="CF81" s="39">
        <f t="shared" si="39"/>
        <v>41182</v>
      </c>
      <c r="CG81" s="45">
        <f t="shared" si="40"/>
        <v>0.26103658418587539</v>
      </c>
      <c r="CH81" s="45">
        <f t="shared" si="40"/>
        <v>8.0410034222015106E-2</v>
      </c>
      <c r="CI81" s="45">
        <f t="shared" si="40"/>
        <v>9.5605955943720344E-2</v>
      </c>
      <c r="CJ81" s="45">
        <f t="shared" si="40"/>
        <v>5.5567260877525254E-2</v>
      </c>
      <c r="CK81" s="45">
        <f t="shared" si="40"/>
        <v>4.7134935845218181E-3</v>
      </c>
      <c r="CL81" s="45">
        <f t="shared" si="40"/>
        <v>3.2161875604228306E-2</v>
      </c>
      <c r="CM81" s="45">
        <f t="shared" si="40"/>
        <v>2.5760930931070486E-2</v>
      </c>
      <c r="CN81" s="45">
        <f t="shared" si="40"/>
        <v>8.5552983455742474E-3</v>
      </c>
      <c r="CO81" s="45">
        <f t="shared" si="40"/>
        <v>3.8716221872582161E-2</v>
      </c>
      <c r="CP81" s="45">
        <f t="shared" si="40"/>
        <v>3.2592080654395249E-3</v>
      </c>
      <c r="CQ81" s="45">
        <f t="shared" si="40"/>
        <v>1.3948689445608155E-2</v>
      </c>
      <c r="CR81" s="45">
        <f t="shared" si="40"/>
        <v>9.6085440180271823E-3</v>
      </c>
      <c r="CS81" s="45">
        <f t="shared" si="40"/>
        <v>6.8784691348949736E-3</v>
      </c>
      <c r="CT81" s="45">
        <f t="shared" si="40"/>
        <v>2.0815064452723967E-2</v>
      </c>
      <c r="CU81" s="45">
        <f t="shared" si="40"/>
        <v>1.4990048184138223E-2</v>
      </c>
      <c r="CV81" s="45">
        <f t="shared" si="29"/>
        <v>1.3152523212110061E-2</v>
      </c>
      <c r="CW81" s="45">
        <f t="shared" si="29"/>
        <v>3.7988732007176333E-2</v>
      </c>
      <c r="CX81" s="45">
        <f t="shared" si="29"/>
        <v>2.1060983881476918E-2</v>
      </c>
      <c r="CY81" s="45">
        <f t="shared" si="29"/>
        <v>5.3191682471118384E-2</v>
      </c>
      <c r="CZ81" s="45">
        <f t="shared" si="29"/>
        <v>6.2519578017815977E-2</v>
      </c>
      <c r="DA81" s="45">
        <f t="shared" si="29"/>
        <v>4.7979806005725448E-2</v>
      </c>
      <c r="DB81" s="45">
        <f t="shared" si="29"/>
        <v>3.712533923755177E-2</v>
      </c>
      <c r="DC81" s="45">
        <f t="shared" si="35"/>
        <v>5.4953676299079927E-2</v>
      </c>
      <c r="DD81" s="45" t="str">
        <f t="shared" si="35"/>
        <v/>
      </c>
      <c r="DE81" s="45" t="str">
        <f t="shared" si="25"/>
        <v/>
      </c>
      <c r="DF81" s="46">
        <f t="shared" ref="DF81:DF132" si="45">SUM(CG81:DE81)</f>
        <v>0.99999999999999978</v>
      </c>
      <c r="DG81" s="47">
        <f>SUMPRODUCT(AD81:BB81,CG81:DE81,'Sector weights'!B68:Z68)</f>
        <v>0.54864595510696379</v>
      </c>
      <c r="DI81" s="45">
        <f>IF(AND(ISNUMBER(C80),ISNUMBER(C81)),CG81*'Sector weights'!AB68,"")</f>
        <v>5.2999456987445785E-2</v>
      </c>
      <c r="DJ81" s="45">
        <f>IF(AND(ISNUMBER(D80),ISNUMBER(D81)),CH81*'Sector weights'!AC68,"")</f>
        <v>2.0110479003137362E-2</v>
      </c>
      <c r="DK81" s="45">
        <f>IF(AND(ISNUMBER(E80),ISNUMBER(E81)),CI81*'Sector weights'!AD68,"")</f>
        <v>1.8219795723331308E-2</v>
      </c>
      <c r="DL81" s="45">
        <f>IF(AND(ISNUMBER(F80),ISNUMBER(F81)),CJ81*'Sector weights'!AE68,"")</f>
        <v>1.1047601459069946E-2</v>
      </c>
      <c r="DM81" s="45">
        <f>IF(AND(ISNUMBER(G80),ISNUMBER(G81)),CK81*'Sector weights'!AF68,"")</f>
        <v>1.1837655152585798E-3</v>
      </c>
      <c r="DN81" s="45">
        <f>IF(AND(ISNUMBER(H80),ISNUMBER(H81)),CL81*'Sector weights'!AG68,"")</f>
        <v>8.8558329990626045E-3</v>
      </c>
      <c r="DO81" s="45">
        <f>IF(AND(ISNUMBER(I80),ISNUMBER(I81)),CM81*'Sector weights'!AH68,"")</f>
        <v>4.3726935462503605E-3</v>
      </c>
      <c r="DP81" s="45">
        <f>IF(AND(ISNUMBER(J80),ISNUMBER(J81)),CN81*'Sector weights'!AI68,"")</f>
        <v>1.2480270788099582E-3</v>
      </c>
      <c r="DQ81" s="45">
        <f>IF(AND(ISNUMBER(K80),ISNUMBER(K81)),CO81*'Sector weights'!AJ68,"")</f>
        <v>3.1029562333686378E-3</v>
      </c>
      <c r="DR81" s="45">
        <f>IF(AND(ISNUMBER(L80),ISNUMBER(L81)),CP81*'Sector weights'!AK68,"")</f>
        <v>4.3017479306020986E-4</v>
      </c>
      <c r="DS81" s="45">
        <f>IF(AND(ISNUMBER(M80),ISNUMBER(M81)),CQ81*'Sector weights'!AL68,"")</f>
        <v>2.1494757034280208E-3</v>
      </c>
      <c r="DT81" s="45">
        <f>IF(AND(ISNUMBER(N80),ISNUMBER(N81)),CR81*'Sector weights'!AM68,"")</f>
        <v>1.3597325879190823E-3</v>
      </c>
      <c r="DU81" s="45">
        <f>IF(AND(ISNUMBER(O80),ISNUMBER(O81)),CS81*'Sector weights'!AN68,"")</f>
        <v>1.0242037807297241E-3</v>
      </c>
      <c r="DV81" s="45">
        <f>IF(AND(ISNUMBER(P80),ISNUMBER(P81)),CT81*'Sector weights'!AO68,"")</f>
        <v>6.3322454129039656E-3</v>
      </c>
      <c r="DW81" s="45">
        <f>IF(AND(ISNUMBER(Q80),ISNUMBER(Q81)),CU81*'Sector weights'!AP68,"")</f>
        <v>6.2796365990027683E-3</v>
      </c>
      <c r="DX81" s="45">
        <f>IF(AND(ISNUMBER(R80),ISNUMBER(R81)),CV81*'Sector weights'!AQ68,"")</f>
        <v>4.2862874099790409E-3</v>
      </c>
      <c r="DY81" s="45">
        <f>IF(AND(ISNUMBER(S80),ISNUMBER(S81)),CW81*'Sector weights'!AR68,"")</f>
        <v>1.1723863934211213E-2</v>
      </c>
      <c r="DZ81" s="45">
        <f>IF(AND(ISNUMBER(T80),ISNUMBER(T81)),CX81*'Sector weights'!AS68,"")</f>
        <v>3.1866149049907186E-3</v>
      </c>
      <c r="EA81" s="45">
        <f>IF(AND(ISNUMBER(U80),ISNUMBER(U81)),CY81*'Sector weights'!AT68,"")</f>
        <v>6.8185721092741611E-3</v>
      </c>
      <c r="EB81" s="45">
        <f>IF(AND(ISNUMBER(V80),ISNUMBER(V81)),CZ81*'Sector weights'!AU68,"")</f>
        <v>1.0773622180323131E-2</v>
      </c>
      <c r="EC81" s="45">
        <f>IF(AND(ISNUMBER(W80),ISNUMBER(W81)),DA81*'Sector weights'!AV68,"")</f>
        <v>1.4772587171090645E-2</v>
      </c>
      <c r="ED81" s="45">
        <f>IF(AND(ISNUMBER(X80),ISNUMBER(X81)),DB81*'Sector weights'!AW68,"")</f>
        <v>5.6720313426658385E-3</v>
      </c>
      <c r="EE81" s="45">
        <f>IF(AND(ISNUMBER(Y80),ISNUMBER(Y81)),DC81*'Sector weights'!AX68,"")</f>
        <v>7.8961607232679865E-3</v>
      </c>
      <c r="EF81" s="45" t="str">
        <f>IF(AND(ISNUMBER(Z80),ISNUMBER(Z81)),DD81*'Sector weights'!AY68,"")</f>
        <v/>
      </c>
      <c r="EG81" s="45" t="str">
        <f>IF(AND(ISNUMBER(AA80),ISNUMBER(AA81)),DE81*'Sector weights'!AZ68,"")</f>
        <v/>
      </c>
      <c r="EH81" s="46">
        <f t="shared" ref="EH81:EH132" si="46">SUM(DI81:EG81)</f>
        <v>0.20384581719858105</v>
      </c>
      <c r="EI81" s="47">
        <f t="shared" ref="EI81:EI132" si="47">SUMPRODUCT(AD81:BB81,DI81:EG81)</f>
        <v>9.7403743154171413E-2</v>
      </c>
      <c r="EK81" s="39">
        <f t="shared" si="41"/>
        <v>41182</v>
      </c>
      <c r="EL81" s="45">
        <f t="shared" si="42"/>
        <v>0.25999776554558957</v>
      </c>
      <c r="EM81" s="45">
        <f t="shared" si="42"/>
        <v>9.8655342942584295E-2</v>
      </c>
      <c r="EN81" s="45">
        <f t="shared" si="42"/>
        <v>8.9380277573133021E-2</v>
      </c>
      <c r="EO81" s="45">
        <f t="shared" si="42"/>
        <v>5.4195870245930401E-2</v>
      </c>
      <c r="EP81" s="45">
        <f t="shared" si="42"/>
        <v>5.8071611746901217E-3</v>
      </c>
      <c r="EQ81" s="45">
        <f t="shared" si="42"/>
        <v>4.344378079848208E-2</v>
      </c>
      <c r="ER81" s="45">
        <f t="shared" si="42"/>
        <v>2.1450984898015352E-2</v>
      </c>
      <c r="ES81" s="45">
        <f t="shared" si="42"/>
        <v>6.1224071014131442E-3</v>
      </c>
      <c r="ET81" s="45">
        <f t="shared" si="42"/>
        <v>1.5222074585645395E-2</v>
      </c>
      <c r="EU81" s="45">
        <f t="shared" si="42"/>
        <v>2.1102949227608889E-3</v>
      </c>
      <c r="EV81" s="45">
        <f t="shared" si="42"/>
        <v>1.0544615204608589E-2</v>
      </c>
      <c r="EW81" s="45">
        <f t="shared" si="42"/>
        <v>6.6703972963765446E-3</v>
      </c>
      <c r="EX81" s="45">
        <f t="shared" si="42"/>
        <v>5.0244042031628872E-3</v>
      </c>
      <c r="EY81" s="45">
        <f t="shared" si="42"/>
        <v>3.1063896723155543E-2</v>
      </c>
      <c r="EZ81" s="45">
        <f t="shared" si="42"/>
        <v>3.0805815323084688E-2</v>
      </c>
      <c r="FA81" s="45">
        <f t="shared" si="30"/>
        <v>2.1027105038919962E-2</v>
      </c>
      <c r="FB81" s="45">
        <f t="shared" si="30"/>
        <v>5.7513389753737959E-2</v>
      </c>
      <c r="FC81" s="45">
        <f t="shared" si="30"/>
        <v>1.5632476294013944E-2</v>
      </c>
      <c r="FD81" s="45">
        <f t="shared" si="30"/>
        <v>3.3449654268018131E-2</v>
      </c>
      <c r="FE81" s="45">
        <f t="shared" si="30"/>
        <v>5.2851818734292504E-2</v>
      </c>
      <c r="FF81" s="45">
        <f t="shared" si="30"/>
        <v>7.2469415237986431E-2</v>
      </c>
      <c r="FG81" s="45">
        <f t="shared" si="30"/>
        <v>2.7825105369418984E-2</v>
      </c>
      <c r="FH81" s="45">
        <f t="shared" si="36"/>
        <v>3.8735946764979538E-2</v>
      </c>
      <c r="FI81" s="45" t="str">
        <f t="shared" si="36"/>
        <v/>
      </c>
      <c r="FJ81" s="45" t="str">
        <f t="shared" si="27"/>
        <v/>
      </c>
      <c r="FK81" s="46">
        <f t="shared" ref="FK81:FK132" si="48">SUM(EL81:FJ81)</f>
        <v>1</v>
      </c>
      <c r="FL81" s="47">
        <f t="shared" ref="FL81:FL132" si="49">SUMPRODUCT(AD81:BB81,EL81:FJ81)</f>
        <v>0.47783047252464989</v>
      </c>
    </row>
    <row r="82" spans="1:168" x14ac:dyDescent="0.2">
      <c r="A82" t="s">
        <v>39</v>
      </c>
      <c r="B82" s="11">
        <v>41274</v>
      </c>
      <c r="C82" s="2">
        <v>498.2</v>
      </c>
      <c r="D82" s="3">
        <v>41655</v>
      </c>
      <c r="E82" s="9">
        <v>16693.7</v>
      </c>
      <c r="F82" s="3">
        <v>131713</v>
      </c>
      <c r="G82" s="3">
        <v>3904</v>
      </c>
      <c r="H82" s="2">
        <v>35894</v>
      </c>
      <c r="I82" s="2">
        <v>290315.40000000002</v>
      </c>
      <c r="J82" s="2">
        <v>2017223</v>
      </c>
      <c r="K82" s="2">
        <v>164035.79999999999</v>
      </c>
      <c r="L82" s="9">
        <v>1349.4939999999999</v>
      </c>
      <c r="M82" s="3">
        <v>113209</v>
      </c>
      <c r="N82" s="9">
        <v>961.16200000000003</v>
      </c>
      <c r="O82" s="2">
        <v>9062.6</v>
      </c>
      <c r="P82" s="2">
        <v>11498.1</v>
      </c>
      <c r="Q82" s="3">
        <v>94375</v>
      </c>
      <c r="R82" s="3">
        <v>99629</v>
      </c>
      <c r="S82" s="2">
        <v>25252.9</v>
      </c>
      <c r="T82" s="2">
        <v>27503.3</v>
      </c>
      <c r="U82" s="3">
        <v>166648</v>
      </c>
      <c r="V82" s="2">
        <v>25017</v>
      </c>
      <c r="W82" s="2">
        <v>45735.9</v>
      </c>
      <c r="X82" s="3">
        <v>334434.36903549096</v>
      </c>
      <c r="Y82" s="2">
        <v>70845.5</v>
      </c>
      <c r="Z82" s="3" t="e">
        <v>#N/A</v>
      </c>
      <c r="AA82" s="3" t="e">
        <v>#N/A</v>
      </c>
      <c r="AC82" s="43">
        <f t="shared" si="43"/>
        <v>41274</v>
      </c>
      <c r="AD82" s="45">
        <f t="shared" si="37"/>
        <v>-0.83598726114649802</v>
      </c>
      <c r="AE82" s="45">
        <f t="shared" si="37"/>
        <v>-1.7037543950727985</v>
      </c>
      <c r="AF82" s="45">
        <f t="shared" si="37"/>
        <v>-1.180363580396715</v>
      </c>
      <c r="AG82" s="45">
        <f t="shared" si="37"/>
        <v>-9.1098880242945768E-3</v>
      </c>
      <c r="AH82" s="45">
        <f t="shared" si="37"/>
        <v>1.6401978651392923</v>
      </c>
      <c r="AI82" s="45">
        <f t="shared" si="37"/>
        <v>4.4189090909090956</v>
      </c>
      <c r="AJ82" s="45">
        <f t="shared" si="37"/>
        <v>4.8928112311370953</v>
      </c>
      <c r="AK82" s="45">
        <f t="shared" si="37"/>
        <v>6.192367923827069</v>
      </c>
      <c r="AL82" s="45">
        <f t="shared" si="37"/>
        <v>-1.8799643734518923</v>
      </c>
      <c r="AM82" s="45">
        <f t="shared" si="37"/>
        <v>-11.338552041413463</v>
      </c>
      <c r="AN82" s="45">
        <f t="shared" si="37"/>
        <v>-1.3687053493639967</v>
      </c>
      <c r="AO82" s="45">
        <f t="shared" si="37"/>
        <v>-0.68455145605386125</v>
      </c>
      <c r="AP82" s="45">
        <f t="shared" si="37"/>
        <v>7.6625166318190496</v>
      </c>
      <c r="AQ82" s="45">
        <f t="shared" si="37"/>
        <v>-0.52428041215707433</v>
      </c>
      <c r="AR82" s="45">
        <f t="shared" si="37"/>
        <v>-3.0400476709063651</v>
      </c>
      <c r="AS82" s="45">
        <f t="shared" si="28"/>
        <v>-1.3369116350924415</v>
      </c>
      <c r="AT82" s="45">
        <f t="shared" si="28"/>
        <v>1.4494558514548839</v>
      </c>
      <c r="AU82" s="45">
        <f t="shared" si="28"/>
        <v>-1.492831329400679</v>
      </c>
      <c r="AV82" s="45">
        <f t="shared" si="28"/>
        <v>0.97981591337386043</v>
      </c>
      <c r="AW82" s="45">
        <f t="shared" si="28"/>
        <v>1.8889594838961798</v>
      </c>
      <c r="AX82" s="45">
        <f t="shared" si="28"/>
        <v>2.9663449524182539</v>
      </c>
      <c r="AY82" s="45">
        <f t="shared" si="28"/>
        <v>0.79178526474914523</v>
      </c>
      <c r="AZ82" s="45">
        <f t="shared" si="34"/>
        <v>7.0976139222136414</v>
      </c>
      <c r="BA82" s="45" t="str">
        <f t="shared" si="34"/>
        <v/>
      </c>
      <c r="BB82" s="45" t="str">
        <f t="shared" si="23"/>
        <v/>
      </c>
      <c r="BD82" s="39">
        <f t="shared" si="38"/>
        <v>41274</v>
      </c>
      <c r="BE82" s="44">
        <f>IF(AND(ISNUMBER(C81),ISNUMBER(C82)),INDEX('Country weights'!$B$6:$FB$133,MATCH(Goods!$BD82,'Country weights'!$A$6:$A$133,0),MATCH(Goods!BE$1,'Country weights'!$B$3:$FB$3,0)),"")</f>
        <v>0.16452051884804769</v>
      </c>
      <c r="BF82" s="44">
        <f>IF(AND(ISNUMBER(D81),ISNUMBER(D82)),INDEX('Country weights'!$B$6:$FB$133,MATCH(Goods!$BD82,'Country weights'!$A$6:$A$133,0),MATCH(Goods!BF$1,'Country weights'!$B$3:$FB$3,0)),"")</f>
        <v>5.067910535243289E-2</v>
      </c>
      <c r="BG82" s="44">
        <f>IF(AND(ISNUMBER(E81),ISNUMBER(E82)),INDEX('Country weights'!$B$6:$FB$133,MATCH(Goods!$BD82,'Country weights'!$A$6:$A$133,0),MATCH(Goods!BG$1,'Country weights'!$B$3:$FB$3,0)),"")</f>
        <v>6.0256463766872874E-2</v>
      </c>
      <c r="BH82" s="44">
        <f>IF(AND(ISNUMBER(F81),ISNUMBER(F82)),INDEX('Country weights'!$B$6:$FB$133,MATCH(Goods!$BD82,'Country weights'!$A$6:$A$133,0),MATCH(Goods!BH$1,'Country weights'!$B$3:$FB$3,0)),"")</f>
        <v>3.5021736968583676E-2</v>
      </c>
      <c r="BI82" s="44">
        <f>IF(AND(ISNUMBER(G81),ISNUMBER(G82)),INDEX('Country weights'!$B$6:$FB$133,MATCH(Goods!$BD82,'Country weights'!$A$6:$A$133,0),MATCH(Goods!BI$1,'Country weights'!$B$3:$FB$3,0)),"")</f>
        <v>2.9707192673050385E-3</v>
      </c>
      <c r="BJ82" s="44">
        <f>IF(AND(ISNUMBER(H81),ISNUMBER(H82)),INDEX('Country weights'!$B$6:$FB$133,MATCH(Goods!$BD82,'Country weights'!$A$6:$A$133,0),MATCH(Goods!BJ$1,'Country weights'!$B$3:$FB$3,0)),"")</f>
        <v>2.0270294595052852E-2</v>
      </c>
      <c r="BK82" s="44">
        <f>IF(AND(ISNUMBER(I81),ISNUMBER(I82)),INDEX('Country weights'!$B$6:$FB$133,MATCH(Goods!$BD82,'Country weights'!$A$6:$A$133,0),MATCH(Goods!BK$1,'Country weights'!$B$3:$FB$3,0)),"")</f>
        <v>1.6236044981995917E-2</v>
      </c>
      <c r="BL82" s="44">
        <f>IF(AND(ISNUMBER(J81),ISNUMBER(J82)),INDEX('Country weights'!$B$6:$FB$133,MATCH(Goods!$BD82,'Country weights'!$A$6:$A$133,0),MATCH(Goods!BL$1,'Country weights'!$B$3:$FB$3,0)),"")</f>
        <v>5.392049268126608E-3</v>
      </c>
      <c r="BM82" s="44">
        <f>IF(AND(ISNUMBER(K81),ISNUMBER(K82)),INDEX('Country weights'!$B$6:$FB$133,MATCH(Goods!$BD82,'Country weights'!$A$6:$A$133,0),MATCH(Goods!BM$1,'Country weights'!$B$3:$FB$3,0)),"")</f>
        <v>2.4401226863196165E-2</v>
      </c>
      <c r="BN82" s="44">
        <f>IF(AND(ISNUMBER(L81),ISNUMBER(L82)),INDEX('Country weights'!$B$6:$FB$133,MATCH(Goods!$BD82,'Country weights'!$A$6:$A$133,0),MATCH(Goods!BN$1,'Country weights'!$B$3:$FB$3,0)),"")</f>
        <v>2.0541434972886317E-3</v>
      </c>
      <c r="BO82" s="44">
        <f>IF(AND(ISNUMBER(M81),ISNUMBER(M82)),INDEX('Country weights'!$B$6:$FB$133,MATCH(Goods!$BD82,'Country weights'!$A$6:$A$133,0),MATCH(Goods!BO$1,'Country weights'!$B$3:$FB$3,0)),"")</f>
        <v>8.7912797050993356E-3</v>
      </c>
      <c r="BP82" s="44">
        <f>IF(AND(ISNUMBER(N81),ISNUMBER(N82)),INDEX('Country weights'!$B$6:$FB$133,MATCH(Goods!$BD82,'Country weights'!$A$6:$A$133,0),MATCH(Goods!BP$1,'Country weights'!$B$3:$FB$3,0)),"")</f>
        <v>6.0558662769449228E-3</v>
      </c>
      <c r="BQ82" s="44">
        <f>IF(AND(ISNUMBER(O81),ISNUMBER(O82)),INDEX('Country weights'!$B$6:$FB$133,MATCH(Goods!$BD82,'Country weights'!$A$6:$A$133,0),MATCH(Goods!BQ$1,'Country weights'!$B$3:$FB$3,0)),"")</f>
        <v>4.3352134509521212E-3</v>
      </c>
      <c r="BR82" s="44">
        <f>IF(AND(ISNUMBER(P81),ISNUMBER(P82)),INDEX('Country weights'!$B$6:$FB$133,MATCH(Goods!$BD82,'Country weights'!$A$6:$A$133,0),MATCH(Goods!BR$1,'Country weights'!$B$3:$FB$3,0)),"")</f>
        <v>1.3118870729549641E-2</v>
      </c>
      <c r="BS82" s="44">
        <f>IF(AND(ISNUMBER(Q81),ISNUMBER(Q82)),INDEX('Country weights'!$B$6:$FB$133,MATCH(Goods!$BD82,'Country weights'!$A$6:$A$133,0),MATCH(Goods!BS$1,'Country weights'!$B$3:$FB$3,0)),"")</f>
        <v>9.4476048730992371E-3</v>
      </c>
      <c r="BT82" s="44">
        <f>IF(AND(ISNUMBER(R81),ISNUMBER(R82)),INDEX('Country weights'!$B$6:$FB$133,MATCH(Goods!$BD82,'Country weights'!$A$6:$A$133,0),MATCH(Goods!BT$1,'Country weights'!$B$3:$FB$3,0)),"")</f>
        <v>8.289489190819805E-3</v>
      </c>
      <c r="BU82" s="44">
        <f>IF(AND(ISNUMBER(S81),ISNUMBER(S82)),INDEX('Country weights'!$B$6:$FB$133,MATCH(Goods!$BD82,'Country weights'!$A$6:$A$133,0),MATCH(Goods!BU$1,'Country weights'!$B$3:$FB$3,0)),"")</f>
        <v>2.3942720211775851E-2</v>
      </c>
      <c r="BV82" s="44">
        <f>IF(AND(ISNUMBER(T81),ISNUMBER(T82)),INDEX('Country weights'!$B$6:$FB$133,MATCH(Goods!$BD82,'Country weights'!$A$6:$A$133,0),MATCH(Goods!BV$1,'Country weights'!$B$3:$FB$3,0)),"")</f>
        <v>1.3273863533104108E-2</v>
      </c>
      <c r="BW82" s="44">
        <f>IF(AND(ISNUMBER(U81),ISNUMBER(U82)),INDEX('Country weights'!$B$6:$FB$133,MATCH(Goods!$BD82,'Country weights'!$A$6:$A$133,0),MATCH(Goods!BW$1,'Country weights'!$B$3:$FB$3,0)),"")</f>
        <v>3.3524508550562472E-2</v>
      </c>
      <c r="BX82" s="44">
        <f>IF(AND(ISNUMBER(V81),ISNUMBER(V82)),INDEX('Country weights'!$B$6:$FB$133,MATCH(Goods!$BD82,'Country weights'!$A$6:$A$133,0),MATCH(Goods!BX$1,'Country weights'!$B$3:$FB$3,0)),"")</f>
        <v>3.9403493750622874E-2</v>
      </c>
      <c r="BY82" s="44">
        <f>IF(AND(ISNUMBER(W81),ISNUMBER(W82)),INDEX('Country weights'!$B$6:$FB$133,MATCH(Goods!$BD82,'Country weights'!$A$6:$A$133,0),MATCH(Goods!BY$1,'Country weights'!$B$3:$FB$3,0)),"")</f>
        <v>3.023967924997752E-2</v>
      </c>
      <c r="BZ82" s="44">
        <f>IF(AND(ISNUMBER(X81),ISNUMBER(X82)),INDEX('Country weights'!$B$6:$FB$133,MATCH(Goods!$BD82,'Country weights'!$A$6:$A$133,0),MATCH(Goods!BZ$1,'Country weights'!$B$3:$FB$3,0)),"")</f>
        <v>2.339855960351743E-2</v>
      </c>
      <c r="CA82" s="44">
        <f>IF(AND(ISNUMBER(Y81),ISNUMBER(Y82)),INDEX('Country weights'!$B$6:$FB$133,MATCH(Goods!$BD82,'Country weights'!$A$6:$A$133,0),MATCH(Goods!CA$1,'Country weights'!$B$3:$FB$3,0)),"")</f>
        <v>3.4635020089346914E-2</v>
      </c>
      <c r="CB82" s="44" t="str">
        <f>IF(AND(ISNUMBER(Z81),ISNUMBER(Z82)),INDEX('Country weights'!$B$6:$FB$133,MATCH(Goods!$BD82,'Country weights'!$A$6:$A$133,0),MATCH(Goods!CB$1,'Country weights'!$B$3:$FB$3,0)),"")</f>
        <v/>
      </c>
      <c r="CC82" s="44" t="str">
        <f>IF(AND(ISNUMBER(AA81),ISNUMBER(AA82)),INDEX('Country weights'!$B$6:$FB$133,MATCH(Goods!$BD82,'Country weights'!$A$6:$A$133,0),MATCH(Goods!CC$1,'Country weights'!$B$3:$FB$3,0)),"")</f>
        <v/>
      </c>
      <c r="CD82" s="46">
        <f t="shared" si="44"/>
        <v>0.63025847262427459</v>
      </c>
      <c r="CF82" s="39">
        <f t="shared" si="39"/>
        <v>41274</v>
      </c>
      <c r="CG82" s="45">
        <f t="shared" si="40"/>
        <v>0.26103658418587539</v>
      </c>
      <c r="CH82" s="45">
        <f t="shared" si="40"/>
        <v>8.0410034222015106E-2</v>
      </c>
      <c r="CI82" s="45">
        <f t="shared" si="40"/>
        <v>9.5605955943720344E-2</v>
      </c>
      <c r="CJ82" s="45">
        <f t="shared" si="40"/>
        <v>5.5567260877525254E-2</v>
      </c>
      <c r="CK82" s="45">
        <f t="shared" si="40"/>
        <v>4.7134935845218181E-3</v>
      </c>
      <c r="CL82" s="45">
        <f t="shared" si="40"/>
        <v>3.2161875604228306E-2</v>
      </c>
      <c r="CM82" s="45">
        <f t="shared" si="40"/>
        <v>2.5760930931070486E-2</v>
      </c>
      <c r="CN82" s="45">
        <f t="shared" si="40"/>
        <v>8.5552983455742474E-3</v>
      </c>
      <c r="CO82" s="45">
        <f t="shared" si="40"/>
        <v>3.8716221872582161E-2</v>
      </c>
      <c r="CP82" s="45">
        <f t="shared" si="40"/>
        <v>3.2592080654395249E-3</v>
      </c>
      <c r="CQ82" s="45">
        <f t="shared" si="40"/>
        <v>1.3948689445608155E-2</v>
      </c>
      <c r="CR82" s="45">
        <f t="shared" si="40"/>
        <v>9.6085440180271823E-3</v>
      </c>
      <c r="CS82" s="45">
        <f t="shared" si="40"/>
        <v>6.8784691348949736E-3</v>
      </c>
      <c r="CT82" s="45">
        <f t="shared" si="40"/>
        <v>2.0815064452723967E-2</v>
      </c>
      <c r="CU82" s="45">
        <f t="shared" si="40"/>
        <v>1.4990048184138223E-2</v>
      </c>
      <c r="CV82" s="45">
        <f t="shared" si="29"/>
        <v>1.3152523212110061E-2</v>
      </c>
      <c r="CW82" s="45">
        <f t="shared" si="29"/>
        <v>3.7988732007176333E-2</v>
      </c>
      <c r="CX82" s="45">
        <f t="shared" si="29"/>
        <v>2.1060983881476918E-2</v>
      </c>
      <c r="CY82" s="45">
        <f t="shared" si="29"/>
        <v>5.3191682471118384E-2</v>
      </c>
      <c r="CZ82" s="45">
        <f t="shared" si="29"/>
        <v>6.2519578017815977E-2</v>
      </c>
      <c r="DA82" s="45">
        <f t="shared" si="29"/>
        <v>4.7979806005725448E-2</v>
      </c>
      <c r="DB82" s="45">
        <f t="shared" si="29"/>
        <v>3.712533923755177E-2</v>
      </c>
      <c r="DC82" s="45">
        <f t="shared" si="35"/>
        <v>5.4953676299079927E-2</v>
      </c>
      <c r="DD82" s="45" t="str">
        <f t="shared" si="35"/>
        <v/>
      </c>
      <c r="DE82" s="45" t="str">
        <f t="shared" si="25"/>
        <v/>
      </c>
      <c r="DF82" s="46">
        <f t="shared" si="45"/>
        <v>0.99999999999999978</v>
      </c>
      <c r="DG82" s="47">
        <f>SUMPRODUCT(AD82:BB82,CG82:DE82,'Sector weights'!B69:Z69)</f>
        <v>0.37762015386034292</v>
      </c>
      <c r="DI82" s="45">
        <f>IF(AND(ISNUMBER(C81),ISNUMBER(C82)),CG82*'Sector weights'!AB69,"")</f>
        <v>5.2785180074455137E-2</v>
      </c>
      <c r="DJ82" s="45">
        <f>IF(AND(ISNUMBER(D81),ISNUMBER(D82)),CH82*'Sector weights'!AC69,"")</f>
        <v>1.9772745061805982E-2</v>
      </c>
      <c r="DK82" s="45">
        <f>IF(AND(ISNUMBER(E81),ISNUMBER(E82)),CI82*'Sector weights'!AD69,"")</f>
        <v>1.8528263929663377E-2</v>
      </c>
      <c r="DL82" s="45">
        <f>IF(AND(ISNUMBER(F81),ISNUMBER(F82)),CJ82*'Sector weights'!AE69,"")</f>
        <v>1.1164424160245774E-2</v>
      </c>
      <c r="DM82" s="45">
        <f>IF(AND(ISNUMBER(G81),ISNUMBER(G82)),CK82*'Sector weights'!AF69,"")</f>
        <v>1.172573112574372E-3</v>
      </c>
      <c r="DN82" s="45">
        <f>IF(AND(ISNUMBER(H81),ISNUMBER(H82)),CL82*'Sector weights'!AG69,"")</f>
        <v>9.2336591211651699E-3</v>
      </c>
      <c r="DO82" s="45">
        <f>IF(AND(ISNUMBER(I81),ISNUMBER(I82)),CM82*'Sector weights'!AH69,"")</f>
        <v>4.3071797788710132E-3</v>
      </c>
      <c r="DP82" s="45">
        <f>IF(AND(ISNUMBER(J81),ISNUMBER(J82)),CN82*'Sector weights'!AI69,"")</f>
        <v>1.2463459887290316E-3</v>
      </c>
      <c r="DQ82" s="45">
        <f>IF(AND(ISNUMBER(K81),ISNUMBER(K82)),CO82*'Sector weights'!AJ69,"")</f>
        <v>3.4587196500757761E-3</v>
      </c>
      <c r="DR82" s="45">
        <f>IF(AND(ISNUMBER(L81),ISNUMBER(L82)),CP82*'Sector weights'!AK69,"")</f>
        <v>4.1696895875859762E-4</v>
      </c>
      <c r="DS82" s="45">
        <f>IF(AND(ISNUMBER(M81),ISNUMBER(M82)),CQ82*'Sector weights'!AL69,"")</f>
        <v>2.2548074994041337E-3</v>
      </c>
      <c r="DT82" s="45">
        <f>IF(AND(ISNUMBER(N81),ISNUMBER(N82)),CR82*'Sector weights'!AM69,"")</f>
        <v>1.3893666422243663E-3</v>
      </c>
      <c r="DU82" s="45">
        <f>IF(AND(ISNUMBER(O81),ISNUMBER(O82)),CS82*'Sector weights'!AN69,"")</f>
        <v>9.913603297998098E-4</v>
      </c>
      <c r="DV82" s="45">
        <f>IF(AND(ISNUMBER(P81),ISNUMBER(P82)),CT82*'Sector weights'!AO69,"")</f>
        <v>6.24369287176035E-3</v>
      </c>
      <c r="DW82" s="45">
        <f>IF(AND(ISNUMBER(Q81),ISNUMBER(Q82)),CU82*'Sector weights'!AP69,"")</f>
        <v>6.3469695056329808E-3</v>
      </c>
      <c r="DX82" s="45">
        <f>IF(AND(ISNUMBER(R81),ISNUMBER(R82)),CV82*'Sector weights'!AQ69,"")</f>
        <v>4.3127780999495441E-3</v>
      </c>
      <c r="DY82" s="45">
        <f>IF(AND(ISNUMBER(S81),ISNUMBER(S82)),CW82*'Sector weights'!AR69,"")</f>
        <v>1.121800296098732E-2</v>
      </c>
      <c r="DZ82" s="45">
        <f>IF(AND(ISNUMBER(T81),ISNUMBER(T82)),CX82*'Sector weights'!AS69,"")</f>
        <v>3.248368018342693E-3</v>
      </c>
      <c r="EA82" s="45">
        <f>IF(AND(ISNUMBER(U81),ISNUMBER(U82)),CY82*'Sector weights'!AT69,"")</f>
        <v>6.6519581661930362E-3</v>
      </c>
      <c r="EB82" s="45">
        <f>IF(AND(ISNUMBER(V81),ISNUMBER(V82)),CZ82*'Sector weights'!AU69,"")</f>
        <v>1.1085019396181109E-2</v>
      </c>
      <c r="EC82" s="45">
        <f>IF(AND(ISNUMBER(W81),ISNUMBER(W82)),DA82*'Sector weights'!AV69,"")</f>
        <v>1.5686507197838633E-2</v>
      </c>
      <c r="ED82" s="45">
        <f>IF(AND(ISNUMBER(X81),ISNUMBER(X82)),DB82*'Sector weights'!AW69,"")</f>
        <v>5.6550199545487203E-3</v>
      </c>
      <c r="EE82" s="45">
        <f>IF(AND(ISNUMBER(Y81),ISNUMBER(Y82)),DC82*'Sector weights'!AX69,"")</f>
        <v>7.8758526042118499E-3</v>
      </c>
      <c r="EF82" s="45" t="str">
        <f>IF(AND(ISNUMBER(Z81),ISNUMBER(Z82)),DD82*'Sector weights'!AY69,"")</f>
        <v/>
      </c>
      <c r="EG82" s="45" t="str">
        <f>IF(AND(ISNUMBER(AA81),ISNUMBER(AA82)),DE82*'Sector weights'!AZ69,"")</f>
        <v/>
      </c>
      <c r="EH82" s="46">
        <f t="shared" si="46"/>
        <v>0.20504576308341882</v>
      </c>
      <c r="EI82" s="47">
        <f t="shared" si="47"/>
        <v>8.1501686180741023E-2</v>
      </c>
      <c r="EK82" s="39">
        <f t="shared" si="41"/>
        <v>41274</v>
      </c>
      <c r="EL82" s="45">
        <f t="shared" si="42"/>
        <v>0.25743121574758182</v>
      </c>
      <c r="EM82" s="45">
        <f t="shared" si="42"/>
        <v>9.6430888229384337E-2</v>
      </c>
      <c r="EN82" s="45">
        <f t="shared" si="42"/>
        <v>9.0361603434475843E-2</v>
      </c>
      <c r="EO82" s="45">
        <f t="shared" si="42"/>
        <v>5.4448450884126531E-2</v>
      </c>
      <c r="EP82" s="45">
        <f t="shared" si="42"/>
        <v>5.7185922544389948E-3</v>
      </c>
      <c r="EQ82" s="45">
        <f t="shared" si="42"/>
        <v>4.5032186875320304E-2</v>
      </c>
      <c r="ER82" s="45">
        <f t="shared" si="42"/>
        <v>2.1005943815180041E-2</v>
      </c>
      <c r="ES82" s="45">
        <f t="shared" si="42"/>
        <v>6.0783796260251441E-3</v>
      </c>
      <c r="ET82" s="45">
        <f t="shared" si="42"/>
        <v>1.6868037642253864E-2</v>
      </c>
      <c r="EU82" s="45">
        <f t="shared" si="42"/>
        <v>2.0335409641649704E-3</v>
      </c>
      <c r="EV82" s="45">
        <f t="shared" si="42"/>
        <v>1.0996606150241738E-2</v>
      </c>
      <c r="EW82" s="45">
        <f t="shared" si="42"/>
        <v>6.7758856429485448E-3</v>
      </c>
      <c r="EX82" s="45">
        <f t="shared" si="42"/>
        <v>4.8348247478612588E-3</v>
      </c>
      <c r="EY82" s="45">
        <f t="shared" si="42"/>
        <v>3.0450240852917438E-2</v>
      </c>
      <c r="EZ82" s="45">
        <f t="shared" si="42"/>
        <v>3.0953916872941391E-2</v>
      </c>
      <c r="FA82" s="45">
        <f t="shared" si="30"/>
        <v>2.103324660356418E-2</v>
      </c>
      <c r="FB82" s="45">
        <f t="shared" si="30"/>
        <v>5.4709752556181802E-2</v>
      </c>
      <c r="FC82" s="45">
        <f t="shared" si="30"/>
        <v>1.5842161132688992E-2</v>
      </c>
      <c r="FD82" s="45">
        <f t="shared" si="30"/>
        <v>3.2441334393663222E-2</v>
      </c>
      <c r="FE82" s="45">
        <f t="shared" si="30"/>
        <v>5.4061197020059307E-2</v>
      </c>
      <c r="FF82" s="45">
        <f t="shared" si="30"/>
        <v>7.6502469311969579E-2</v>
      </c>
      <c r="FG82" s="45">
        <f t="shared" si="30"/>
        <v>2.7579306538746119E-2</v>
      </c>
      <c r="FH82" s="45">
        <f t="shared" si="36"/>
        <v>3.841021870326438E-2</v>
      </c>
      <c r="FI82" s="45" t="str">
        <f t="shared" si="36"/>
        <v/>
      </c>
      <c r="FJ82" s="45" t="str">
        <f t="shared" si="27"/>
        <v/>
      </c>
      <c r="FK82" s="46">
        <f t="shared" si="48"/>
        <v>0.99999999999999989</v>
      </c>
      <c r="FL82" s="47">
        <f t="shared" si="49"/>
        <v>0.39748046950662269</v>
      </c>
    </row>
    <row r="83" spans="1:168" x14ac:dyDescent="0.2">
      <c r="A83" t="s">
        <v>40</v>
      </c>
      <c r="B83" s="11">
        <v>41364</v>
      </c>
      <c r="C83" s="2">
        <v>484.2</v>
      </c>
      <c r="D83" s="3">
        <v>43538</v>
      </c>
      <c r="E83" s="9">
        <v>16760.7</v>
      </c>
      <c r="F83" s="3">
        <v>131805</v>
      </c>
      <c r="G83" s="3">
        <v>3914</v>
      </c>
      <c r="H83" s="2">
        <v>35183</v>
      </c>
      <c r="I83" s="2">
        <v>289108</v>
      </c>
      <c r="J83" s="2">
        <v>1990151</v>
      </c>
      <c r="K83" s="2">
        <v>154926</v>
      </c>
      <c r="L83" s="9">
        <v>1488.0730000000001</v>
      </c>
      <c r="M83" s="3">
        <v>107560</v>
      </c>
      <c r="N83" s="9">
        <v>1004.121</v>
      </c>
      <c r="O83" s="2">
        <v>9609.2000000000007</v>
      </c>
      <c r="P83" s="2">
        <v>11961.3</v>
      </c>
      <c r="Q83" s="3">
        <v>93071</v>
      </c>
      <c r="R83" s="3">
        <v>103160</v>
      </c>
      <c r="S83" s="2">
        <v>24933.200000000001</v>
      </c>
      <c r="T83" s="2">
        <v>27890.5</v>
      </c>
      <c r="U83" s="3">
        <v>165347</v>
      </c>
      <c r="V83" s="2">
        <v>25144.400000000001</v>
      </c>
      <c r="W83" s="2">
        <v>47286.2</v>
      </c>
      <c r="X83" s="3">
        <v>337243.98420060304</v>
      </c>
      <c r="Y83" s="2">
        <v>71530.3</v>
      </c>
      <c r="Z83" s="3" t="e">
        <v>#N/A</v>
      </c>
      <c r="AA83" s="3" t="e">
        <v>#N/A</v>
      </c>
      <c r="AC83" s="43">
        <f t="shared" si="43"/>
        <v>41364</v>
      </c>
      <c r="AD83" s="45">
        <f t="shared" si="37"/>
        <v>-2.810116419108788</v>
      </c>
      <c r="AE83" s="45">
        <f t="shared" si="37"/>
        <v>4.5204657304045215</v>
      </c>
      <c r="AF83" s="45">
        <f t="shared" si="37"/>
        <v>0.40134901190269634</v>
      </c>
      <c r="AG83" s="45">
        <f t="shared" si="37"/>
        <v>6.9848838003849778E-2</v>
      </c>
      <c r="AH83" s="45">
        <f t="shared" si="37"/>
        <v>0.25614754098359782</v>
      </c>
      <c r="AI83" s="45">
        <f t="shared" si="37"/>
        <v>-1.9808324511060293</v>
      </c>
      <c r="AJ83" s="45">
        <f t="shared" si="37"/>
        <v>-0.41589250863027782</v>
      </c>
      <c r="AK83" s="45">
        <f t="shared" si="37"/>
        <v>-1.3420429967336278</v>
      </c>
      <c r="AL83" s="45">
        <f t="shared" si="37"/>
        <v>-5.5535437995852028</v>
      </c>
      <c r="AM83" s="45">
        <f t="shared" si="37"/>
        <v>10.268960069477906</v>
      </c>
      <c r="AN83" s="45">
        <f t="shared" si="37"/>
        <v>-4.9898859631301367</v>
      </c>
      <c r="AO83" s="45">
        <f t="shared" si="37"/>
        <v>4.4694858931168646</v>
      </c>
      <c r="AP83" s="45">
        <f t="shared" si="37"/>
        <v>6.0313817226844479</v>
      </c>
      <c r="AQ83" s="45">
        <f t="shared" si="37"/>
        <v>4.0284916638400947</v>
      </c>
      <c r="AR83" s="45">
        <f t="shared" si="37"/>
        <v>-1.3817218543046406</v>
      </c>
      <c r="AS83" s="45">
        <f t="shared" si="28"/>
        <v>3.5441487920183867</v>
      </c>
      <c r="AT83" s="45">
        <f t="shared" si="28"/>
        <v>-1.2659932126607321</v>
      </c>
      <c r="AU83" s="45">
        <f t="shared" si="28"/>
        <v>1.4078310602727795</v>
      </c>
      <c r="AV83" s="45">
        <f t="shared" si="28"/>
        <v>-0.78068743699294396</v>
      </c>
      <c r="AW83" s="45">
        <f t="shared" si="28"/>
        <v>0.50925370747891829</v>
      </c>
      <c r="AX83" s="45">
        <f t="shared" si="28"/>
        <v>3.389678567602239</v>
      </c>
      <c r="AY83" s="45">
        <f t="shared" si="28"/>
        <v>0.84010957761757599</v>
      </c>
      <c r="AZ83" s="45">
        <f t="shared" si="34"/>
        <v>0.96661044103012461</v>
      </c>
      <c r="BA83" s="45" t="str">
        <f t="shared" si="34"/>
        <v/>
      </c>
      <c r="BB83" s="45" t="str">
        <f t="shared" si="23"/>
        <v/>
      </c>
      <c r="BD83" s="39">
        <f t="shared" si="38"/>
        <v>41364</v>
      </c>
      <c r="BE83" s="44">
        <f>IF(AND(ISNUMBER(C82),ISNUMBER(C83)),INDEX('Country weights'!$B$6:$FB$133,MATCH(Goods!$BD83,'Country weights'!$A$6:$A$133,0),MATCH(Goods!BE$1,'Country weights'!$B$3:$FB$3,0)),"")</f>
        <v>0.16078122169157741</v>
      </c>
      <c r="BF83" s="44">
        <f>IF(AND(ISNUMBER(D82),ISNUMBER(D83)),INDEX('Country weights'!$B$6:$FB$133,MATCH(Goods!$BD83,'Country weights'!$A$6:$A$133,0),MATCH(Goods!BF$1,'Country weights'!$B$3:$FB$3,0)),"")</f>
        <v>5.1216135101872957E-2</v>
      </c>
      <c r="BG83" s="44">
        <f>IF(AND(ISNUMBER(E82),ISNUMBER(E83)),INDEX('Country weights'!$B$6:$FB$133,MATCH(Goods!$BD83,'Country weights'!$A$6:$A$133,0),MATCH(Goods!BG$1,'Country weights'!$B$3:$FB$3,0)),"")</f>
        <v>5.5540806579137188E-2</v>
      </c>
      <c r="BH83" s="44">
        <f>IF(AND(ISNUMBER(F82),ISNUMBER(F83)),INDEX('Country weights'!$B$6:$FB$133,MATCH(Goods!$BD83,'Country weights'!$A$6:$A$133,0),MATCH(Goods!BH$1,'Country weights'!$B$3:$FB$3,0)),"")</f>
        <v>3.423514820827521E-2</v>
      </c>
      <c r="BI83" s="44">
        <f>IF(AND(ISNUMBER(G82),ISNUMBER(G83)),INDEX('Country weights'!$B$6:$FB$133,MATCH(Goods!$BD83,'Country weights'!$A$6:$A$133,0),MATCH(Goods!BI$1,'Country weights'!$B$3:$FB$3,0)),"")</f>
        <v>2.9864972989220419E-3</v>
      </c>
      <c r="BJ83" s="44">
        <f>IF(AND(ISNUMBER(H82),ISNUMBER(H83)),INDEX('Country weights'!$B$6:$FB$133,MATCH(Goods!$BD83,'Country weights'!$A$6:$A$133,0),MATCH(Goods!BJ$1,'Country weights'!$B$3:$FB$3,0)),"")</f>
        <v>1.8772268100422356E-2</v>
      </c>
      <c r="BK83" s="44">
        <f>IF(AND(ISNUMBER(I82),ISNUMBER(I83)),INDEX('Country weights'!$B$6:$FB$133,MATCH(Goods!$BD83,'Country weights'!$A$6:$A$133,0),MATCH(Goods!BK$1,'Country weights'!$B$3:$FB$3,0)),"")</f>
        <v>1.5972259033065067E-2</v>
      </c>
      <c r="BL83" s="44">
        <f>IF(AND(ISNUMBER(J82),ISNUMBER(J83)),INDEX('Country weights'!$B$6:$FB$133,MATCH(Goods!$BD83,'Country weights'!$A$6:$A$133,0),MATCH(Goods!BL$1,'Country weights'!$B$3:$FB$3,0)),"")</f>
        <v>5.2772701309142158E-3</v>
      </c>
      <c r="BM83" s="44">
        <f>IF(AND(ISNUMBER(K82),ISNUMBER(K83)),INDEX('Country weights'!$B$6:$FB$133,MATCH(Goods!$BD83,'Country weights'!$A$6:$A$133,0),MATCH(Goods!BM$1,'Country weights'!$B$3:$FB$3,0)),"")</f>
        <v>2.4644801850743726E-2</v>
      </c>
      <c r="BN83" s="44">
        <f>IF(AND(ISNUMBER(L82),ISNUMBER(L83)),INDEX('Country weights'!$B$6:$FB$133,MATCH(Goods!$BD83,'Country weights'!$A$6:$A$133,0),MATCH(Goods!BN$1,'Country weights'!$B$3:$FB$3,0)),"")</f>
        <v>2.1138902805151755E-3</v>
      </c>
      <c r="BO83" s="44">
        <f>IF(AND(ISNUMBER(M82),ISNUMBER(M83)),INDEX('Country weights'!$B$6:$FB$133,MATCH(Goods!$BD83,'Country weights'!$A$6:$A$133,0),MATCH(Goods!BO$1,'Country weights'!$B$3:$FB$3,0)),"")</f>
        <v>8.6523392193017176E-3</v>
      </c>
      <c r="BP83" s="44">
        <f>IF(AND(ISNUMBER(N82),ISNUMBER(N83)),INDEX('Country weights'!$B$6:$FB$133,MATCH(Goods!$BD83,'Country weights'!$A$6:$A$133,0),MATCH(Goods!BP$1,'Country weights'!$B$3:$FB$3,0)),"")</f>
        <v>6.1863243651450088E-3</v>
      </c>
      <c r="BQ83" s="44">
        <f>IF(AND(ISNUMBER(O82),ISNUMBER(O83)),INDEX('Country weights'!$B$6:$FB$133,MATCH(Goods!$BD83,'Country weights'!$A$6:$A$133,0),MATCH(Goods!BQ$1,'Country weights'!$B$3:$FB$3,0)),"")</f>
        <v>4.5377155742744885E-3</v>
      </c>
      <c r="BR83" s="44">
        <f>IF(AND(ISNUMBER(P82),ISNUMBER(P83)),INDEX('Country weights'!$B$6:$FB$133,MATCH(Goods!$BD83,'Country weights'!$A$6:$A$133,0),MATCH(Goods!BR$1,'Country weights'!$B$3:$FB$3,0)),"")</f>
        <v>1.3125524852714305E-2</v>
      </c>
      <c r="BS83" s="44">
        <f>IF(AND(ISNUMBER(Q82),ISNUMBER(Q83)),INDEX('Country weights'!$B$6:$FB$133,MATCH(Goods!$BD83,'Country weights'!$A$6:$A$133,0),MATCH(Goods!BS$1,'Country weights'!$B$3:$FB$3,0)),"")</f>
        <v>9.6292513913255363E-3</v>
      </c>
      <c r="BT83" s="44">
        <f>IF(AND(ISNUMBER(R82),ISNUMBER(R83)),INDEX('Country weights'!$B$6:$FB$133,MATCH(Goods!$BD83,'Country weights'!$A$6:$A$133,0),MATCH(Goods!BT$1,'Country weights'!$B$3:$FB$3,0)),"")</f>
        <v>8.5941275712924474E-3</v>
      </c>
      <c r="BU83" s="44">
        <f>IF(AND(ISNUMBER(S82),ISNUMBER(S83)),INDEX('Country weights'!$B$6:$FB$133,MATCH(Goods!$BD83,'Country weights'!$A$6:$A$133,0),MATCH(Goods!BU$1,'Country weights'!$B$3:$FB$3,0)),"")</f>
        <v>2.5306621785616462E-2</v>
      </c>
      <c r="BV83" s="44">
        <f>IF(AND(ISNUMBER(T82),ISNUMBER(T83)),INDEX('Country weights'!$B$6:$FB$133,MATCH(Goods!$BD83,'Country weights'!$A$6:$A$133,0),MATCH(Goods!BV$1,'Country weights'!$B$3:$FB$3,0)),"")</f>
        <v>1.3452699190747668E-2</v>
      </c>
      <c r="BW83" s="44">
        <f>IF(AND(ISNUMBER(U82),ISNUMBER(U83)),INDEX('Country weights'!$B$6:$FB$133,MATCH(Goods!$BD83,'Country weights'!$A$6:$A$133,0),MATCH(Goods!BW$1,'Country weights'!$B$3:$FB$3,0)),"")</f>
        <v>3.5422242085685861E-2</v>
      </c>
      <c r="BX83" s="44">
        <f>IF(AND(ISNUMBER(V82),ISNUMBER(V83)),INDEX('Country weights'!$B$6:$FB$133,MATCH(Goods!$BD83,'Country weights'!$A$6:$A$133,0),MATCH(Goods!BX$1,'Country weights'!$B$3:$FB$3,0)),"")</f>
        <v>3.7648942123441428E-2</v>
      </c>
      <c r="BY83" s="44">
        <f>IF(AND(ISNUMBER(W82),ISNUMBER(W83)),INDEX('Country weights'!$B$6:$FB$133,MATCH(Goods!$BD83,'Country weights'!$A$6:$A$133,0),MATCH(Goods!BY$1,'Country weights'!$B$3:$FB$3,0)),"")</f>
        <v>3.074049097477749E-2</v>
      </c>
      <c r="BZ83" s="44">
        <f>IF(AND(ISNUMBER(X82),ISNUMBER(X83)),INDEX('Country weights'!$B$6:$FB$133,MATCH(Goods!$BD83,'Country weights'!$A$6:$A$133,0),MATCH(Goods!BZ$1,'Country weights'!$B$3:$FB$3,0)),"")</f>
        <v>2.2188843116914447E-2</v>
      </c>
      <c r="CA83" s="44">
        <f>IF(AND(ISNUMBER(Y82),ISNUMBER(Y83)),INDEX('Country weights'!$B$6:$FB$133,MATCH(Goods!$BD83,'Country weights'!$A$6:$A$133,0),MATCH(Goods!CA$1,'Country weights'!$B$3:$FB$3,0)),"")</f>
        <v>3.1672866149763987E-2</v>
      </c>
      <c r="CB83" s="44" t="str">
        <f>IF(AND(ISNUMBER(Z82),ISNUMBER(Z83)),INDEX('Country weights'!$B$6:$FB$133,MATCH(Goods!$BD83,'Country weights'!$A$6:$A$133,0),MATCH(Goods!CB$1,'Country weights'!$B$3:$FB$3,0)),"")</f>
        <v/>
      </c>
      <c r="CC83" s="44" t="str">
        <f>IF(AND(ISNUMBER(AA82),ISNUMBER(AA83)),INDEX('Country weights'!$B$6:$FB$133,MATCH(Goods!$BD83,'Country weights'!$A$6:$A$133,0),MATCH(Goods!CC$1,'Country weights'!$B$3:$FB$3,0)),"")</f>
        <v/>
      </c>
      <c r="CD83" s="46">
        <f t="shared" si="44"/>
        <v>0.61869828667644622</v>
      </c>
      <c r="CF83" s="39">
        <f t="shared" si="39"/>
        <v>41364</v>
      </c>
      <c r="CG83" s="45">
        <f t="shared" si="40"/>
        <v>0.25987015828873528</v>
      </c>
      <c r="CH83" s="45">
        <f t="shared" si="40"/>
        <v>8.2780470230487138E-2</v>
      </c>
      <c r="CI83" s="45">
        <f t="shared" si="40"/>
        <v>8.9770422474408348E-2</v>
      </c>
      <c r="CJ83" s="45">
        <f t="shared" si="40"/>
        <v>5.5334157125569647E-2</v>
      </c>
      <c r="CK83" s="45">
        <f t="shared" si="40"/>
        <v>4.8270657333884899E-3</v>
      </c>
      <c r="CL83" s="45">
        <f t="shared" si="40"/>
        <v>3.0341555011028309E-2</v>
      </c>
      <c r="CM83" s="45">
        <f t="shared" si="40"/>
        <v>2.5815909591192874E-2</v>
      </c>
      <c r="CN83" s="45">
        <f t="shared" si="40"/>
        <v>8.5296343057015955E-3</v>
      </c>
      <c r="CO83" s="45">
        <f t="shared" si="40"/>
        <v>3.9833311941320997E-2</v>
      </c>
      <c r="CP83" s="45">
        <f t="shared" si="40"/>
        <v>3.41667388780188E-3</v>
      </c>
      <c r="CQ83" s="45">
        <f t="shared" si="40"/>
        <v>1.3984747340712349E-2</v>
      </c>
      <c r="CR83" s="45">
        <f t="shared" si="40"/>
        <v>9.9989356660045228E-3</v>
      </c>
      <c r="CS83" s="45">
        <f t="shared" si="40"/>
        <v>7.3342947152002175E-3</v>
      </c>
      <c r="CT83" s="45">
        <f t="shared" si="40"/>
        <v>2.1214742525347278E-2</v>
      </c>
      <c r="CU83" s="45">
        <f t="shared" si="40"/>
        <v>1.5563727262043057E-2</v>
      </c>
      <c r="CV83" s="45">
        <f t="shared" si="29"/>
        <v>1.3890660046044095E-2</v>
      </c>
      <c r="CW83" s="45">
        <f t="shared" si="29"/>
        <v>4.0903009319065375E-2</v>
      </c>
      <c r="CX83" s="45">
        <f t="shared" si="29"/>
        <v>2.1743553328737238E-2</v>
      </c>
      <c r="CY83" s="45">
        <f t="shared" si="29"/>
        <v>5.7252853044039924E-2</v>
      </c>
      <c r="CZ83" s="45">
        <f t="shared" si="29"/>
        <v>6.0851860970370326E-2</v>
      </c>
      <c r="DA83" s="45">
        <f t="shared" si="29"/>
        <v>4.968575416607466E-2</v>
      </c>
      <c r="DB83" s="45">
        <f t="shared" si="29"/>
        <v>3.5863753940728625E-2</v>
      </c>
      <c r="DC83" s="45">
        <f t="shared" si="35"/>
        <v>5.1192749085997705E-2</v>
      </c>
      <c r="DD83" s="45" t="str">
        <f t="shared" si="35"/>
        <v/>
      </c>
      <c r="DE83" s="45" t="str">
        <f t="shared" si="25"/>
        <v/>
      </c>
      <c r="DF83" s="46">
        <f t="shared" si="45"/>
        <v>0.99999999999999989</v>
      </c>
      <c r="DG83" s="47">
        <f>SUMPRODUCT(AD83:BB83,CG83:DE83,'Sector weights'!B70:Z70)</f>
        <v>-0.24348116310194715</v>
      </c>
      <c r="DI83" s="45">
        <f>IF(AND(ISNUMBER(C82),ISNUMBER(C83)),CG83*'Sector weights'!AB70,"")</f>
        <v>5.2603328806861659E-2</v>
      </c>
      <c r="DJ83" s="45">
        <f>IF(AND(ISNUMBER(D82),ISNUMBER(D83)),CH83*'Sector weights'!AC70,"")</f>
        <v>2.0336404953148708E-2</v>
      </c>
      <c r="DK83" s="45">
        <f>IF(AND(ISNUMBER(E82),ISNUMBER(E83)),CI83*'Sector weights'!AD70,"")</f>
        <v>1.7631569059242458E-2</v>
      </c>
      <c r="DL83" s="45">
        <f>IF(AND(ISNUMBER(F82),ISNUMBER(F83)),CJ83*'Sector weights'!AE70,"")</f>
        <v>1.115492717303089E-2</v>
      </c>
      <c r="DM83" s="45">
        <f>IF(AND(ISNUMBER(G82),ISNUMBER(G83)),CK83*'Sector weights'!AF70,"")</f>
        <v>1.2206804393800146E-3</v>
      </c>
      <c r="DN83" s="45">
        <f>IF(AND(ISNUMBER(H82),ISNUMBER(H83)),CL83*'Sector weights'!AG70,"")</f>
        <v>8.9529349793731772E-3</v>
      </c>
      <c r="DO83" s="45">
        <f>IF(AND(ISNUMBER(I82),ISNUMBER(I83)),CM83*'Sector weights'!AH70,"")</f>
        <v>4.3661598373690878E-3</v>
      </c>
      <c r="DP83" s="45">
        <f>IF(AND(ISNUMBER(J82),ISNUMBER(J83)),CN83*'Sector weights'!AI70,"")</f>
        <v>1.2500628532762354E-3</v>
      </c>
      <c r="DQ83" s="45">
        <f>IF(AND(ISNUMBER(K82),ISNUMBER(K83)),CO83*'Sector weights'!AJ70,"")</f>
        <v>3.3819586757612916E-3</v>
      </c>
      <c r="DR83" s="45">
        <f>IF(AND(ISNUMBER(L82),ISNUMBER(L83)),CP83*'Sector weights'!AK70,"")</f>
        <v>3.9621095637523918E-4</v>
      </c>
      <c r="DS83" s="45">
        <f>IF(AND(ISNUMBER(M82),ISNUMBER(M83)),CQ83*'Sector weights'!AL70,"")</f>
        <v>2.2451472516286323E-3</v>
      </c>
      <c r="DT83" s="45">
        <f>IF(AND(ISNUMBER(N82),ISNUMBER(N83)),CR83*'Sector weights'!AM70,"")</f>
        <v>1.4355811408633236E-3</v>
      </c>
      <c r="DU83" s="45">
        <f>IF(AND(ISNUMBER(O82),ISNUMBER(O83)),CS83*'Sector weights'!AN70,"")</f>
        <v>1.1300104433993846E-3</v>
      </c>
      <c r="DV83" s="45">
        <f>IF(AND(ISNUMBER(P82),ISNUMBER(P83)),CT83*'Sector weights'!AO70,"")</f>
        <v>6.4265977898392244E-3</v>
      </c>
      <c r="DW83" s="45">
        <f>IF(AND(ISNUMBER(Q82),ISNUMBER(Q83)),CU83*'Sector weights'!AP70,"")</f>
        <v>6.4062297371143421E-3</v>
      </c>
      <c r="DX83" s="45">
        <f>IF(AND(ISNUMBER(R82),ISNUMBER(R83)),CV83*'Sector weights'!AQ70,"")</f>
        <v>4.5060531765036384E-3</v>
      </c>
      <c r="DY83" s="45">
        <f>IF(AND(ISNUMBER(S82),ISNUMBER(S83)),CW83*'Sector weights'!AR70,"")</f>
        <v>1.2984712598583087E-2</v>
      </c>
      <c r="DZ83" s="45">
        <f>IF(AND(ISNUMBER(T82),ISNUMBER(T83)),CX83*'Sector weights'!AS70,"")</f>
        <v>3.2710655245636929E-3</v>
      </c>
      <c r="EA83" s="45">
        <f>IF(AND(ISNUMBER(U82),ISNUMBER(U83)),CY83*'Sector weights'!AT70,"")</f>
        <v>7.0879591456204944E-3</v>
      </c>
      <c r="EB83" s="45">
        <f>IF(AND(ISNUMBER(V82),ISNUMBER(V83)),CZ83*'Sector weights'!AU70,"")</f>
        <v>1.1122118017097117E-2</v>
      </c>
      <c r="EC83" s="45">
        <f>IF(AND(ISNUMBER(W82),ISNUMBER(W83)),DA83*'Sector weights'!AV70,"")</f>
        <v>1.5977716103513628E-2</v>
      </c>
      <c r="ED83" s="45">
        <f>IF(AND(ISNUMBER(X82),ISNUMBER(X83)),DB83*'Sector weights'!AW70,"")</f>
        <v>5.484706756051577E-3</v>
      </c>
      <c r="EE83" s="45">
        <f>IF(AND(ISNUMBER(Y82),ISNUMBER(Y83)),DC83*'Sector weights'!AX70,"")</f>
        <v>7.4339637022484886E-3</v>
      </c>
      <c r="EF83" s="45" t="str">
        <f>IF(AND(ISNUMBER(Z82),ISNUMBER(Z83)),DD83*'Sector weights'!AY70,"")</f>
        <v/>
      </c>
      <c r="EG83" s="45" t="str">
        <f>IF(AND(ISNUMBER(AA82),ISNUMBER(AA83)),DE83*'Sector weights'!AZ70,"")</f>
        <v/>
      </c>
      <c r="EH83" s="46">
        <f t="shared" si="46"/>
        <v>0.20680609912084538</v>
      </c>
      <c r="EI83" s="47">
        <f t="shared" si="47"/>
        <v>5.6225213534825107E-3</v>
      </c>
      <c r="EK83" s="39">
        <f t="shared" si="41"/>
        <v>41364</v>
      </c>
      <c r="EL83" s="45">
        <f t="shared" si="42"/>
        <v>0.2543606258736274</v>
      </c>
      <c r="EM83" s="45">
        <f t="shared" si="42"/>
        <v>9.8335615050044067E-2</v>
      </c>
      <c r="EN83" s="45">
        <f t="shared" si="42"/>
        <v>8.5256523546433705E-2</v>
      </c>
      <c r="EO83" s="45">
        <f t="shared" si="42"/>
        <v>5.393906282479901E-2</v>
      </c>
      <c r="EP83" s="45">
        <f t="shared" si="42"/>
        <v>5.902535972436289E-3</v>
      </c>
      <c r="EQ83" s="45">
        <f t="shared" si="42"/>
        <v>4.3291445549396519E-2</v>
      </c>
      <c r="ER83" s="45">
        <f t="shared" si="42"/>
        <v>2.111233593172588E-2</v>
      </c>
      <c r="ES83" s="45">
        <f t="shared" si="42"/>
        <v>6.0446130872850697E-3</v>
      </c>
      <c r="ET83" s="45">
        <f t="shared" si="42"/>
        <v>1.6353283051797583E-2</v>
      </c>
      <c r="EU83" s="45">
        <f t="shared" si="42"/>
        <v>1.915857211463172E-3</v>
      </c>
      <c r="EV83" s="45">
        <f t="shared" si="42"/>
        <v>1.0856291285281193E-2</v>
      </c>
      <c r="EW83" s="45">
        <f t="shared" si="42"/>
        <v>6.941676995824258E-3</v>
      </c>
      <c r="EX83" s="45">
        <f t="shared" si="42"/>
        <v>5.4641059823824275E-3</v>
      </c>
      <c r="EY83" s="45">
        <f t="shared" si="42"/>
        <v>3.107547512940562E-2</v>
      </c>
      <c r="EZ83" s="45">
        <f t="shared" si="42"/>
        <v>3.0976986483222221E-2</v>
      </c>
      <c r="FA83" s="45">
        <f t="shared" si="30"/>
        <v>2.1788782805049499E-2</v>
      </c>
      <c r="FB83" s="45">
        <f t="shared" si="30"/>
        <v>6.2786893876836683E-2</v>
      </c>
      <c r="FC83" s="45">
        <f t="shared" si="30"/>
        <v>1.581706505982821E-2</v>
      </c>
      <c r="FD83" s="45">
        <f t="shared" si="30"/>
        <v>3.4273453131953839E-2</v>
      </c>
      <c r="FE83" s="45">
        <f t="shared" si="30"/>
        <v>5.3780415879311191E-2</v>
      </c>
      <c r="FF83" s="45">
        <f t="shared" si="30"/>
        <v>7.7259404686015498E-2</v>
      </c>
      <c r="FG83" s="45">
        <f t="shared" si="30"/>
        <v>2.6521010644113718E-2</v>
      </c>
      <c r="FH83" s="45">
        <f t="shared" si="36"/>
        <v>3.5946539941766976E-2</v>
      </c>
      <c r="FI83" s="45" t="str">
        <f t="shared" si="36"/>
        <v/>
      </c>
      <c r="FJ83" s="45" t="str">
        <f t="shared" si="27"/>
        <v/>
      </c>
      <c r="FK83" s="46">
        <f t="shared" si="48"/>
        <v>1</v>
      </c>
      <c r="FL83" s="47">
        <f t="shared" si="49"/>
        <v>2.7187405871415101E-2</v>
      </c>
    </row>
    <row r="84" spans="1:168" x14ac:dyDescent="0.2">
      <c r="A84" t="s">
        <v>41</v>
      </c>
      <c r="B84" s="11">
        <v>41455</v>
      </c>
      <c r="C84" s="2">
        <v>486.7</v>
      </c>
      <c r="D84" s="3">
        <v>44076</v>
      </c>
      <c r="E84" s="9">
        <v>16586.099999999999</v>
      </c>
      <c r="F84" s="3">
        <v>132263</v>
      </c>
      <c r="G84" s="3">
        <v>3988</v>
      </c>
      <c r="H84" s="2">
        <v>36194</v>
      </c>
      <c r="I84" s="2">
        <v>288402</v>
      </c>
      <c r="J84" s="2">
        <v>1957596.1</v>
      </c>
      <c r="K84" s="2">
        <v>170789.6</v>
      </c>
      <c r="L84" s="9">
        <v>1432.0235</v>
      </c>
      <c r="M84" s="3">
        <v>109919</v>
      </c>
      <c r="N84" s="9">
        <v>1066.6479999999999</v>
      </c>
      <c r="O84" s="2">
        <v>10616.3</v>
      </c>
      <c r="P84" s="2">
        <v>12673.1</v>
      </c>
      <c r="Q84" s="3">
        <v>93906</v>
      </c>
      <c r="R84" s="3">
        <v>106835</v>
      </c>
      <c r="S84" s="2">
        <v>25469.599999999999</v>
      </c>
      <c r="T84" s="2">
        <v>27995.599999999999</v>
      </c>
      <c r="U84" s="3">
        <v>160442</v>
      </c>
      <c r="V84" s="2">
        <v>24678</v>
      </c>
      <c r="W84" s="2">
        <v>48516.1</v>
      </c>
      <c r="X84" s="3">
        <v>348498.05627033056</v>
      </c>
      <c r="Y84" s="2">
        <v>71864.5</v>
      </c>
      <c r="Z84" s="3" t="e">
        <v>#N/A</v>
      </c>
      <c r="AA84" s="3" t="e">
        <v>#N/A</v>
      </c>
      <c r="AC84" s="43">
        <f t="shared" si="43"/>
        <v>41455</v>
      </c>
      <c r="AD84" s="45">
        <f t="shared" si="37"/>
        <v>0.51631557207765244</v>
      </c>
      <c r="AE84" s="45">
        <f t="shared" si="37"/>
        <v>1.2357021452524153</v>
      </c>
      <c r="AF84" s="45">
        <f t="shared" si="37"/>
        <v>-1.0417226010846936</v>
      </c>
      <c r="AG84" s="45">
        <f t="shared" si="37"/>
        <v>0.34748302416447441</v>
      </c>
      <c r="AH84" s="45">
        <f t="shared" si="37"/>
        <v>1.8906489524782799</v>
      </c>
      <c r="AI84" s="45">
        <f t="shared" si="37"/>
        <v>2.8735468834380162</v>
      </c>
      <c r="AJ84" s="45">
        <f t="shared" si="37"/>
        <v>-0.24419939953235215</v>
      </c>
      <c r="AK84" s="45">
        <f t="shared" si="37"/>
        <v>-1.6358004995600806</v>
      </c>
      <c r="AL84" s="45">
        <f t="shared" si="37"/>
        <v>10.239469165924376</v>
      </c>
      <c r="AM84" s="45">
        <f t="shared" si="37"/>
        <v>-3.7665826878116926</v>
      </c>
      <c r="AN84" s="45">
        <f t="shared" si="37"/>
        <v>2.1931944960952077</v>
      </c>
      <c r="AO84" s="45">
        <f t="shared" si="37"/>
        <v>6.2270383748572078</v>
      </c>
      <c r="AP84" s="45">
        <f t="shared" si="37"/>
        <v>10.480581109769794</v>
      </c>
      <c r="AQ84" s="45">
        <f t="shared" si="37"/>
        <v>5.9508581843110697</v>
      </c>
      <c r="AR84" s="45">
        <f t="shared" si="37"/>
        <v>0.89716453030481702</v>
      </c>
      <c r="AS84" s="45">
        <f t="shared" si="28"/>
        <v>3.5624272974021043</v>
      </c>
      <c r="AT84" s="45">
        <f t="shared" si="28"/>
        <v>2.1513484029326291</v>
      </c>
      <c r="AU84" s="45">
        <f t="shared" si="28"/>
        <v>0.37683082053028283</v>
      </c>
      <c r="AV84" s="45">
        <f t="shared" si="28"/>
        <v>-2.9664886571876159</v>
      </c>
      <c r="AW84" s="45">
        <f t="shared" si="28"/>
        <v>-1.854886177439119</v>
      </c>
      <c r="AX84" s="45">
        <f t="shared" si="28"/>
        <v>2.6009702619368857</v>
      </c>
      <c r="AY84" s="45">
        <f t="shared" si="28"/>
        <v>3.337071259077895</v>
      </c>
      <c r="AZ84" s="45">
        <f t="shared" si="34"/>
        <v>0.46721459297667245</v>
      </c>
      <c r="BA84" s="45" t="str">
        <f t="shared" si="34"/>
        <v/>
      </c>
      <c r="BB84" s="45" t="str">
        <f t="shared" si="23"/>
        <v/>
      </c>
      <c r="BD84" s="39">
        <f t="shared" si="38"/>
        <v>41455</v>
      </c>
      <c r="BE84" s="44">
        <f>IF(AND(ISNUMBER(C83),ISNUMBER(C84)),INDEX('Country weights'!$B$6:$FB$133,MATCH(Goods!$BD84,'Country weights'!$A$6:$A$133,0),MATCH(Goods!BE$1,'Country weights'!$B$3:$FB$3,0)),"")</f>
        <v>0.16078122169157741</v>
      </c>
      <c r="BF84" s="44">
        <f>IF(AND(ISNUMBER(D83),ISNUMBER(D84)),INDEX('Country weights'!$B$6:$FB$133,MATCH(Goods!$BD84,'Country weights'!$A$6:$A$133,0),MATCH(Goods!BF$1,'Country weights'!$B$3:$FB$3,0)),"")</f>
        <v>5.1216135101872957E-2</v>
      </c>
      <c r="BG84" s="44">
        <f>IF(AND(ISNUMBER(E83),ISNUMBER(E84)),INDEX('Country weights'!$B$6:$FB$133,MATCH(Goods!$BD84,'Country weights'!$A$6:$A$133,0),MATCH(Goods!BG$1,'Country weights'!$B$3:$FB$3,0)),"")</f>
        <v>5.5540806579137188E-2</v>
      </c>
      <c r="BH84" s="44">
        <f>IF(AND(ISNUMBER(F83),ISNUMBER(F84)),INDEX('Country weights'!$B$6:$FB$133,MATCH(Goods!$BD84,'Country weights'!$A$6:$A$133,0),MATCH(Goods!BH$1,'Country weights'!$B$3:$FB$3,0)),"")</f>
        <v>3.423514820827521E-2</v>
      </c>
      <c r="BI84" s="44">
        <f>IF(AND(ISNUMBER(G83),ISNUMBER(G84)),INDEX('Country weights'!$B$6:$FB$133,MATCH(Goods!$BD84,'Country weights'!$A$6:$A$133,0),MATCH(Goods!BI$1,'Country weights'!$B$3:$FB$3,0)),"")</f>
        <v>2.9864972989220419E-3</v>
      </c>
      <c r="BJ84" s="44">
        <f>IF(AND(ISNUMBER(H83),ISNUMBER(H84)),INDEX('Country weights'!$B$6:$FB$133,MATCH(Goods!$BD84,'Country weights'!$A$6:$A$133,0),MATCH(Goods!BJ$1,'Country weights'!$B$3:$FB$3,0)),"")</f>
        <v>1.8772268100422356E-2</v>
      </c>
      <c r="BK84" s="44">
        <f>IF(AND(ISNUMBER(I83),ISNUMBER(I84)),INDEX('Country weights'!$B$6:$FB$133,MATCH(Goods!$BD84,'Country weights'!$A$6:$A$133,0),MATCH(Goods!BK$1,'Country weights'!$B$3:$FB$3,0)),"")</f>
        <v>1.5972259033065067E-2</v>
      </c>
      <c r="BL84" s="44">
        <f>IF(AND(ISNUMBER(J83),ISNUMBER(J84)),INDEX('Country weights'!$B$6:$FB$133,MATCH(Goods!$BD84,'Country weights'!$A$6:$A$133,0),MATCH(Goods!BL$1,'Country weights'!$B$3:$FB$3,0)),"")</f>
        <v>5.2772701309142158E-3</v>
      </c>
      <c r="BM84" s="44">
        <f>IF(AND(ISNUMBER(K83),ISNUMBER(K84)),INDEX('Country weights'!$B$6:$FB$133,MATCH(Goods!$BD84,'Country weights'!$A$6:$A$133,0),MATCH(Goods!BM$1,'Country weights'!$B$3:$FB$3,0)),"")</f>
        <v>2.4644801850743726E-2</v>
      </c>
      <c r="BN84" s="44">
        <f>IF(AND(ISNUMBER(L83),ISNUMBER(L84)),INDEX('Country weights'!$B$6:$FB$133,MATCH(Goods!$BD84,'Country weights'!$A$6:$A$133,0),MATCH(Goods!BN$1,'Country weights'!$B$3:$FB$3,0)),"")</f>
        <v>2.1138902805151755E-3</v>
      </c>
      <c r="BO84" s="44">
        <f>IF(AND(ISNUMBER(M83),ISNUMBER(M84)),INDEX('Country weights'!$B$6:$FB$133,MATCH(Goods!$BD84,'Country weights'!$A$6:$A$133,0),MATCH(Goods!BO$1,'Country weights'!$B$3:$FB$3,0)),"")</f>
        <v>8.6523392193017176E-3</v>
      </c>
      <c r="BP84" s="44">
        <f>IF(AND(ISNUMBER(N83),ISNUMBER(N84)),INDEX('Country weights'!$B$6:$FB$133,MATCH(Goods!$BD84,'Country weights'!$A$6:$A$133,0),MATCH(Goods!BP$1,'Country weights'!$B$3:$FB$3,0)),"")</f>
        <v>6.1863243651450088E-3</v>
      </c>
      <c r="BQ84" s="44">
        <f>IF(AND(ISNUMBER(O83),ISNUMBER(O84)),INDEX('Country weights'!$B$6:$FB$133,MATCH(Goods!$BD84,'Country weights'!$A$6:$A$133,0),MATCH(Goods!BQ$1,'Country weights'!$B$3:$FB$3,0)),"")</f>
        <v>4.5377155742744885E-3</v>
      </c>
      <c r="BR84" s="44">
        <f>IF(AND(ISNUMBER(P83),ISNUMBER(P84)),INDEX('Country weights'!$B$6:$FB$133,MATCH(Goods!$BD84,'Country weights'!$A$6:$A$133,0),MATCH(Goods!BR$1,'Country weights'!$B$3:$FB$3,0)),"")</f>
        <v>1.3125524852714305E-2</v>
      </c>
      <c r="BS84" s="44">
        <f>IF(AND(ISNUMBER(Q83),ISNUMBER(Q84)),INDEX('Country weights'!$B$6:$FB$133,MATCH(Goods!$BD84,'Country weights'!$A$6:$A$133,0),MATCH(Goods!BS$1,'Country weights'!$B$3:$FB$3,0)),"")</f>
        <v>9.6292513913255363E-3</v>
      </c>
      <c r="BT84" s="44">
        <f>IF(AND(ISNUMBER(R83),ISNUMBER(R84)),INDEX('Country weights'!$B$6:$FB$133,MATCH(Goods!$BD84,'Country weights'!$A$6:$A$133,0),MATCH(Goods!BT$1,'Country weights'!$B$3:$FB$3,0)),"")</f>
        <v>8.5941275712924474E-3</v>
      </c>
      <c r="BU84" s="44">
        <f>IF(AND(ISNUMBER(S83),ISNUMBER(S84)),INDEX('Country weights'!$B$6:$FB$133,MATCH(Goods!$BD84,'Country weights'!$A$6:$A$133,0),MATCH(Goods!BU$1,'Country weights'!$B$3:$FB$3,0)),"")</f>
        <v>2.5306621785616462E-2</v>
      </c>
      <c r="BV84" s="44">
        <f>IF(AND(ISNUMBER(T83),ISNUMBER(T84)),INDEX('Country weights'!$B$6:$FB$133,MATCH(Goods!$BD84,'Country weights'!$A$6:$A$133,0),MATCH(Goods!BV$1,'Country weights'!$B$3:$FB$3,0)),"")</f>
        <v>1.3452699190747668E-2</v>
      </c>
      <c r="BW84" s="44">
        <f>IF(AND(ISNUMBER(U83),ISNUMBER(U84)),INDEX('Country weights'!$B$6:$FB$133,MATCH(Goods!$BD84,'Country weights'!$A$6:$A$133,0),MATCH(Goods!BW$1,'Country weights'!$B$3:$FB$3,0)),"")</f>
        <v>3.5422242085685861E-2</v>
      </c>
      <c r="BX84" s="44">
        <f>IF(AND(ISNUMBER(V83),ISNUMBER(V84)),INDEX('Country weights'!$B$6:$FB$133,MATCH(Goods!$BD84,'Country weights'!$A$6:$A$133,0),MATCH(Goods!BX$1,'Country weights'!$B$3:$FB$3,0)),"")</f>
        <v>3.7648942123441428E-2</v>
      </c>
      <c r="BY84" s="44">
        <f>IF(AND(ISNUMBER(W83),ISNUMBER(W84)),INDEX('Country weights'!$B$6:$FB$133,MATCH(Goods!$BD84,'Country weights'!$A$6:$A$133,0),MATCH(Goods!BY$1,'Country weights'!$B$3:$FB$3,0)),"")</f>
        <v>3.074049097477749E-2</v>
      </c>
      <c r="BZ84" s="44">
        <f>IF(AND(ISNUMBER(X83),ISNUMBER(X84)),INDEX('Country weights'!$B$6:$FB$133,MATCH(Goods!$BD84,'Country weights'!$A$6:$A$133,0),MATCH(Goods!BZ$1,'Country weights'!$B$3:$FB$3,0)),"")</f>
        <v>2.2188843116914447E-2</v>
      </c>
      <c r="CA84" s="44">
        <f>IF(AND(ISNUMBER(Y83),ISNUMBER(Y84)),INDEX('Country weights'!$B$6:$FB$133,MATCH(Goods!$BD84,'Country weights'!$A$6:$A$133,0),MATCH(Goods!CA$1,'Country weights'!$B$3:$FB$3,0)),"")</f>
        <v>3.1672866149763987E-2</v>
      </c>
      <c r="CB84" s="44" t="str">
        <f>IF(AND(ISNUMBER(Z83),ISNUMBER(Z84)),INDEX('Country weights'!$B$6:$FB$133,MATCH(Goods!$BD84,'Country weights'!$A$6:$A$133,0),MATCH(Goods!CB$1,'Country weights'!$B$3:$FB$3,0)),"")</f>
        <v/>
      </c>
      <c r="CC84" s="44" t="str">
        <f>IF(AND(ISNUMBER(AA83),ISNUMBER(AA84)),INDEX('Country weights'!$B$6:$FB$133,MATCH(Goods!$BD84,'Country weights'!$A$6:$A$133,0),MATCH(Goods!CC$1,'Country weights'!$B$3:$FB$3,0)),"")</f>
        <v/>
      </c>
      <c r="CD84" s="46">
        <f t="shared" si="44"/>
        <v>0.61869828667644622</v>
      </c>
      <c r="CF84" s="39">
        <f t="shared" si="39"/>
        <v>41455</v>
      </c>
      <c r="CG84" s="45">
        <f t="shared" si="40"/>
        <v>0.25987015828873528</v>
      </c>
      <c r="CH84" s="45">
        <f t="shared" si="40"/>
        <v>8.2780470230487138E-2</v>
      </c>
      <c r="CI84" s="45">
        <f t="shared" si="40"/>
        <v>8.9770422474408348E-2</v>
      </c>
      <c r="CJ84" s="45">
        <f t="shared" si="40"/>
        <v>5.5334157125569647E-2</v>
      </c>
      <c r="CK84" s="45">
        <f t="shared" si="40"/>
        <v>4.8270657333884899E-3</v>
      </c>
      <c r="CL84" s="45">
        <f t="shared" si="40"/>
        <v>3.0341555011028309E-2</v>
      </c>
      <c r="CM84" s="45">
        <f t="shared" si="40"/>
        <v>2.5815909591192874E-2</v>
      </c>
      <c r="CN84" s="45">
        <f t="shared" si="40"/>
        <v>8.5296343057015955E-3</v>
      </c>
      <c r="CO84" s="45">
        <f t="shared" si="40"/>
        <v>3.9833311941320997E-2</v>
      </c>
      <c r="CP84" s="45">
        <f t="shared" si="40"/>
        <v>3.41667388780188E-3</v>
      </c>
      <c r="CQ84" s="45">
        <f t="shared" si="40"/>
        <v>1.3984747340712349E-2</v>
      </c>
      <c r="CR84" s="45">
        <f t="shared" si="40"/>
        <v>9.9989356660045228E-3</v>
      </c>
      <c r="CS84" s="45">
        <f t="shared" si="40"/>
        <v>7.3342947152002175E-3</v>
      </c>
      <c r="CT84" s="45">
        <f t="shared" si="40"/>
        <v>2.1214742525347278E-2</v>
      </c>
      <c r="CU84" s="45">
        <f t="shared" si="40"/>
        <v>1.5563727262043057E-2</v>
      </c>
      <c r="CV84" s="45">
        <f t="shared" si="29"/>
        <v>1.3890660046044095E-2</v>
      </c>
      <c r="CW84" s="45">
        <f t="shared" si="29"/>
        <v>4.0903009319065375E-2</v>
      </c>
      <c r="CX84" s="45">
        <f t="shared" si="29"/>
        <v>2.1743553328737238E-2</v>
      </c>
      <c r="CY84" s="45">
        <f t="shared" si="29"/>
        <v>5.7252853044039924E-2</v>
      </c>
      <c r="CZ84" s="45">
        <f t="shared" si="29"/>
        <v>6.0851860970370326E-2</v>
      </c>
      <c r="DA84" s="45">
        <f t="shared" si="29"/>
        <v>4.968575416607466E-2</v>
      </c>
      <c r="DB84" s="45">
        <f t="shared" si="29"/>
        <v>3.5863753940728625E-2</v>
      </c>
      <c r="DC84" s="45">
        <f t="shared" si="35"/>
        <v>5.1192749085997705E-2</v>
      </c>
      <c r="DD84" s="45" t="str">
        <f t="shared" si="35"/>
        <v/>
      </c>
      <c r="DE84" s="45" t="str">
        <f t="shared" si="25"/>
        <v/>
      </c>
      <c r="DF84" s="46">
        <f t="shared" si="45"/>
        <v>0.99999999999999989</v>
      </c>
      <c r="DG84" s="47">
        <f>SUMPRODUCT(AD84:BB84,CG84:DE84,'Sector weights'!B71:Z71)</f>
        <v>0.846398687300154</v>
      </c>
      <c r="DI84" s="45">
        <f>IF(AND(ISNUMBER(C83),ISNUMBER(C84)),CG84*'Sector weights'!AB71,"")</f>
        <v>5.1216676426003589E-2</v>
      </c>
      <c r="DJ84" s="45">
        <f>IF(AND(ISNUMBER(D83),ISNUMBER(D84)),CH84*'Sector weights'!AC71,"")</f>
        <v>2.1192960836964082E-2</v>
      </c>
      <c r="DK84" s="45">
        <f>IF(AND(ISNUMBER(E83),ISNUMBER(E84)),CI84*'Sector weights'!AD71,"")</f>
        <v>1.7637031062792359E-2</v>
      </c>
      <c r="DL84" s="45">
        <f>IF(AND(ISNUMBER(F83),ISNUMBER(F84)),CJ84*'Sector weights'!AE71,"")</f>
        <v>1.1033380956389879E-2</v>
      </c>
      <c r="DM84" s="45">
        <f>IF(AND(ISNUMBER(G83),ISNUMBER(G84)),CK84*'Sector weights'!AF71,"")</f>
        <v>1.193200409276402E-3</v>
      </c>
      <c r="DN84" s="45">
        <f>IF(AND(ISNUMBER(H83),ISNUMBER(H84)),CL84*'Sector weights'!AG71,"")</f>
        <v>9.1552124763339005E-3</v>
      </c>
      <c r="DO84" s="45">
        <f>IF(AND(ISNUMBER(I83),ISNUMBER(I84)),CM84*'Sector weights'!AH71,"")</f>
        <v>4.1907760025519944E-3</v>
      </c>
      <c r="DP84" s="45">
        <f>IF(AND(ISNUMBER(J83),ISNUMBER(J84)),CN84*'Sector weights'!AI71,"")</f>
        <v>1.2885301610816645E-3</v>
      </c>
      <c r="DQ84" s="45">
        <f>IF(AND(ISNUMBER(K83),ISNUMBER(K84)),CO84*'Sector weights'!AJ71,"")</f>
        <v>3.2090904443797343E-3</v>
      </c>
      <c r="DR84" s="45">
        <f>IF(AND(ISNUMBER(L83),ISNUMBER(L84)),CP84*'Sector weights'!AK71,"")</f>
        <v>4.3142571539417785E-4</v>
      </c>
      <c r="DS84" s="45">
        <f>IF(AND(ISNUMBER(M83),ISNUMBER(M84)),CQ84*'Sector weights'!AL71,"")</f>
        <v>2.1947036798244182E-3</v>
      </c>
      <c r="DT84" s="45">
        <f>IF(AND(ISNUMBER(N83),ISNUMBER(N84)),CR84*'Sector weights'!AM71,"")</f>
        <v>1.4838199075705714E-3</v>
      </c>
      <c r="DU84" s="45">
        <f>IF(AND(ISNUMBER(O83),ISNUMBER(O84)),CS84*'Sector weights'!AN71,"")</f>
        <v>1.1817950907818345E-3</v>
      </c>
      <c r="DV84" s="45">
        <f>IF(AND(ISNUMBER(P83),ISNUMBER(P84)),CT84*'Sector weights'!AO71,"")</f>
        <v>6.6846473951802212E-3</v>
      </c>
      <c r="DW84" s="45">
        <f>IF(AND(ISNUMBER(Q83),ISNUMBER(Q84)),CU84*'Sector weights'!AP71,"")</f>
        <v>6.2612943327798043E-3</v>
      </c>
      <c r="DX84" s="45">
        <f>IF(AND(ISNUMBER(R83),ISNUMBER(R84)),CV84*'Sector weights'!AQ71,"")</f>
        <v>4.5188405538488744E-3</v>
      </c>
      <c r="DY84" s="45">
        <f>IF(AND(ISNUMBER(S83),ISNUMBER(S84)),CW84*'Sector weights'!AR71,"")</f>
        <v>1.1757794911942697E-2</v>
      </c>
      <c r="DZ84" s="45">
        <f>IF(AND(ISNUMBER(T83),ISNUMBER(T84)),CX84*'Sector weights'!AS71,"")</f>
        <v>3.3054980612783457E-3</v>
      </c>
      <c r="EA84" s="45">
        <f>IF(AND(ISNUMBER(U83),ISNUMBER(U84)),CY84*'Sector weights'!AT71,"")</f>
        <v>6.7957102621870619E-3</v>
      </c>
      <c r="EB84" s="45">
        <f>IF(AND(ISNUMBER(V83),ISNUMBER(V84)),CZ84*'Sector weights'!AU71,"")</f>
        <v>1.1066919622265281E-2</v>
      </c>
      <c r="EC84" s="45">
        <f>IF(AND(ISNUMBER(W83),ISNUMBER(W84)),DA84*'Sector weights'!AV71,"")</f>
        <v>1.6388374706669043E-2</v>
      </c>
      <c r="ED84" s="45">
        <f>IF(AND(ISNUMBER(X83),ISNUMBER(X84)),DB84*'Sector weights'!AW71,"")</f>
        <v>5.3636100221268182E-3</v>
      </c>
      <c r="EE84" s="45">
        <f>IF(AND(ISNUMBER(Y83),ISNUMBER(Y84)),DC84*'Sector weights'!AX71,"")</f>
        <v>7.6419367830319997E-3</v>
      </c>
      <c r="EF84" s="45" t="str">
        <f>IF(AND(ISNUMBER(Z83),ISNUMBER(Z84)),DD84*'Sector weights'!AY71,"")</f>
        <v/>
      </c>
      <c r="EG84" s="45" t="str">
        <f>IF(AND(ISNUMBER(AA83),ISNUMBER(AA84)),DE84*'Sector weights'!AZ71,"")</f>
        <v/>
      </c>
      <c r="EH84" s="46">
        <f t="shared" si="46"/>
        <v>0.20519322982065472</v>
      </c>
      <c r="EI84" s="47">
        <f t="shared" si="47"/>
        <v>0.23264250493734784</v>
      </c>
      <c r="EK84" s="39">
        <f t="shared" si="41"/>
        <v>41455</v>
      </c>
      <c r="EL84" s="45">
        <f t="shared" si="42"/>
        <v>0.24960217484158012</v>
      </c>
      <c r="EM84" s="45">
        <f t="shared" si="42"/>
        <v>0.10328294386460699</v>
      </c>
      <c r="EN84" s="45">
        <f t="shared" si="42"/>
        <v>8.5953279638941671E-2</v>
      </c>
      <c r="EO84" s="45">
        <f t="shared" si="42"/>
        <v>5.377068710324117E-2</v>
      </c>
      <c r="EP84" s="45">
        <f t="shared" si="42"/>
        <v>5.8150086643662486E-3</v>
      </c>
      <c r="EQ84" s="45">
        <f t="shared" si="42"/>
        <v>4.4617517275476595E-2</v>
      </c>
      <c r="ER84" s="45">
        <f t="shared" si="42"/>
        <v>2.0423558838733927E-2</v>
      </c>
      <c r="ES84" s="45">
        <f t="shared" si="42"/>
        <v>6.2795939330351205E-3</v>
      </c>
      <c r="ET84" s="45">
        <f t="shared" si="42"/>
        <v>1.5639358312087487E-2</v>
      </c>
      <c r="EU84" s="45">
        <f t="shared" si="42"/>
        <v>2.1025338690328983E-3</v>
      </c>
      <c r="EV84" s="45">
        <f t="shared" si="42"/>
        <v>1.0695789923199014E-2</v>
      </c>
      <c r="EW84" s="45">
        <f t="shared" si="42"/>
        <v>7.231329751315266E-3</v>
      </c>
      <c r="EX84" s="45">
        <f t="shared" si="42"/>
        <v>5.7594253563568367E-3</v>
      </c>
      <c r="EY84" s="45">
        <f t="shared" si="42"/>
        <v>3.257732918879834E-2</v>
      </c>
      <c r="EZ84" s="45">
        <f t="shared" si="42"/>
        <v>3.0514137031969188E-2</v>
      </c>
      <c r="FA84" s="45">
        <f t="shared" si="30"/>
        <v>2.2022366711603895E-2</v>
      </c>
      <c r="FB84" s="45">
        <f t="shared" si="30"/>
        <v>5.7301086016431323E-2</v>
      </c>
      <c r="FC84" s="45">
        <f t="shared" si="30"/>
        <v>1.610919650793281E-2</v>
      </c>
      <c r="FD84" s="45">
        <f t="shared" si="30"/>
        <v>3.3118589088571418E-2</v>
      </c>
      <c r="FE84" s="45">
        <f t="shared" si="30"/>
        <v>5.3934136286748417E-2</v>
      </c>
      <c r="FF84" s="45">
        <f t="shared" si="30"/>
        <v>7.9868008905522828E-2</v>
      </c>
      <c r="FG84" s="45">
        <f t="shared" si="30"/>
        <v>2.6139312816581623E-2</v>
      </c>
      <c r="FH84" s="45">
        <f t="shared" si="36"/>
        <v>3.7242636073867012E-2</v>
      </c>
      <c r="FI84" s="45" t="str">
        <f t="shared" si="36"/>
        <v/>
      </c>
      <c r="FJ84" s="45" t="str">
        <f t="shared" si="27"/>
        <v/>
      </c>
      <c r="FK84" s="46">
        <f t="shared" si="48"/>
        <v>1.0000000000000002</v>
      </c>
      <c r="FL84" s="47">
        <f t="shared" si="49"/>
        <v>1.133772810831452</v>
      </c>
    </row>
    <row r="85" spans="1:168" x14ac:dyDescent="0.2">
      <c r="A85" t="s">
        <v>42</v>
      </c>
      <c r="B85" s="11">
        <v>41547</v>
      </c>
      <c r="C85" s="2">
        <v>486.9</v>
      </c>
      <c r="D85" s="3">
        <v>44058</v>
      </c>
      <c r="E85" s="9">
        <v>16875</v>
      </c>
      <c r="F85" s="3">
        <v>131359</v>
      </c>
      <c r="G85" s="3">
        <v>4126</v>
      </c>
      <c r="H85" s="2">
        <v>33943</v>
      </c>
      <c r="I85" s="2">
        <v>289819.3</v>
      </c>
      <c r="J85" s="2">
        <v>2001596.9</v>
      </c>
      <c r="K85" s="2">
        <v>165356.1</v>
      </c>
      <c r="L85" s="9">
        <v>1526.4563000000001</v>
      </c>
      <c r="M85" s="3">
        <v>108439</v>
      </c>
      <c r="N85" s="9">
        <v>1018.936</v>
      </c>
      <c r="O85" s="2">
        <v>10635.5</v>
      </c>
      <c r="P85" s="2">
        <v>12662.7</v>
      </c>
      <c r="Q85" s="3">
        <v>96390</v>
      </c>
      <c r="R85" s="3">
        <v>106470</v>
      </c>
      <c r="S85" s="2">
        <v>25275</v>
      </c>
      <c r="T85" s="2">
        <v>29110.7</v>
      </c>
      <c r="U85" s="3">
        <v>160672</v>
      </c>
      <c r="V85" s="2">
        <v>25232.799999999999</v>
      </c>
      <c r="W85" s="2">
        <v>50760</v>
      </c>
      <c r="X85" s="3">
        <v>346614.5842358162</v>
      </c>
      <c r="Y85" s="2">
        <v>69490</v>
      </c>
      <c r="Z85" s="3" t="e">
        <v>#N/A</v>
      </c>
      <c r="AA85" s="3" t="e">
        <v>#N/A</v>
      </c>
      <c r="AC85" s="43">
        <f t="shared" si="43"/>
        <v>41547</v>
      </c>
      <c r="AD85" s="45">
        <f t="shared" si="37"/>
        <v>4.1093075816722724E-2</v>
      </c>
      <c r="AE85" s="45">
        <f t="shared" si="37"/>
        <v>-4.0838551592703443E-2</v>
      </c>
      <c r="AF85" s="45">
        <f t="shared" si="37"/>
        <v>1.7418199576754168</v>
      </c>
      <c r="AG85" s="45">
        <f t="shared" si="37"/>
        <v>-0.68348668939914869</v>
      </c>
      <c r="AH85" s="45">
        <f t="shared" si="37"/>
        <v>3.46038114343028</v>
      </c>
      <c r="AI85" s="45">
        <f t="shared" si="37"/>
        <v>-6.2192628612477208</v>
      </c>
      <c r="AJ85" s="45">
        <f t="shared" si="37"/>
        <v>0.49143209825173173</v>
      </c>
      <c r="AK85" s="45">
        <f t="shared" si="37"/>
        <v>2.2476955282042077</v>
      </c>
      <c r="AL85" s="45">
        <f t="shared" si="37"/>
        <v>-3.181399804203533</v>
      </c>
      <c r="AM85" s="45">
        <f t="shared" si="37"/>
        <v>6.5943610562256838</v>
      </c>
      <c r="AN85" s="45">
        <f t="shared" si="37"/>
        <v>-1.3464460193415184</v>
      </c>
      <c r="AO85" s="45">
        <f t="shared" si="37"/>
        <v>-4.4730782788698686</v>
      </c>
      <c r="AP85" s="45">
        <f t="shared" si="37"/>
        <v>0.18085396983884561</v>
      </c>
      <c r="AQ85" s="45">
        <f t="shared" si="37"/>
        <v>-8.2063583495750603E-2</v>
      </c>
      <c r="AR85" s="45">
        <f t="shared" si="37"/>
        <v>2.6451983898792442</v>
      </c>
      <c r="AS85" s="45">
        <f t="shared" si="28"/>
        <v>-0.34164833621940227</v>
      </c>
      <c r="AT85" s="45">
        <f t="shared" si="28"/>
        <v>-0.76404812011181544</v>
      </c>
      <c r="AU85" s="45">
        <f t="shared" si="28"/>
        <v>3.9831259197874003</v>
      </c>
      <c r="AV85" s="45">
        <f t="shared" si="28"/>
        <v>0.14335398461748916</v>
      </c>
      <c r="AW85" s="45">
        <f t="shared" si="28"/>
        <v>2.2481562525326071</v>
      </c>
      <c r="AX85" s="45">
        <f t="shared" si="28"/>
        <v>4.6250626080826862</v>
      </c>
      <c r="AY85" s="45">
        <f t="shared" si="28"/>
        <v>-0.54045410028150664</v>
      </c>
      <c r="AZ85" s="45">
        <f t="shared" si="34"/>
        <v>-3.3041348649193947</v>
      </c>
      <c r="BA85" s="45" t="str">
        <f t="shared" si="34"/>
        <v/>
      </c>
      <c r="BB85" s="45" t="str">
        <f t="shared" si="23"/>
        <v/>
      </c>
      <c r="BD85" s="39">
        <f t="shared" si="38"/>
        <v>41547</v>
      </c>
      <c r="BE85" s="44">
        <f>IF(AND(ISNUMBER(C84),ISNUMBER(C85)),INDEX('Country weights'!$B$6:$FB$133,MATCH(Goods!$BD85,'Country weights'!$A$6:$A$133,0),MATCH(Goods!BE$1,'Country weights'!$B$3:$FB$3,0)),"")</f>
        <v>0.16078122169157741</v>
      </c>
      <c r="BF85" s="44">
        <f>IF(AND(ISNUMBER(D84),ISNUMBER(D85)),INDEX('Country weights'!$B$6:$FB$133,MATCH(Goods!$BD85,'Country weights'!$A$6:$A$133,0),MATCH(Goods!BF$1,'Country weights'!$B$3:$FB$3,0)),"")</f>
        <v>5.1216135101872957E-2</v>
      </c>
      <c r="BG85" s="44">
        <f>IF(AND(ISNUMBER(E84),ISNUMBER(E85)),INDEX('Country weights'!$B$6:$FB$133,MATCH(Goods!$BD85,'Country weights'!$A$6:$A$133,0),MATCH(Goods!BG$1,'Country weights'!$B$3:$FB$3,0)),"")</f>
        <v>5.5540806579137188E-2</v>
      </c>
      <c r="BH85" s="44">
        <f>IF(AND(ISNUMBER(F84),ISNUMBER(F85)),INDEX('Country weights'!$B$6:$FB$133,MATCH(Goods!$BD85,'Country weights'!$A$6:$A$133,0),MATCH(Goods!BH$1,'Country weights'!$B$3:$FB$3,0)),"")</f>
        <v>3.423514820827521E-2</v>
      </c>
      <c r="BI85" s="44">
        <f>IF(AND(ISNUMBER(G84),ISNUMBER(G85)),INDEX('Country weights'!$B$6:$FB$133,MATCH(Goods!$BD85,'Country weights'!$A$6:$A$133,0),MATCH(Goods!BI$1,'Country weights'!$B$3:$FB$3,0)),"")</f>
        <v>2.9864972989220419E-3</v>
      </c>
      <c r="BJ85" s="44">
        <f>IF(AND(ISNUMBER(H84),ISNUMBER(H85)),INDEX('Country weights'!$B$6:$FB$133,MATCH(Goods!$BD85,'Country weights'!$A$6:$A$133,0),MATCH(Goods!BJ$1,'Country weights'!$B$3:$FB$3,0)),"")</f>
        <v>1.8772268100422356E-2</v>
      </c>
      <c r="BK85" s="44">
        <f>IF(AND(ISNUMBER(I84),ISNUMBER(I85)),INDEX('Country weights'!$B$6:$FB$133,MATCH(Goods!$BD85,'Country weights'!$A$6:$A$133,0),MATCH(Goods!BK$1,'Country weights'!$B$3:$FB$3,0)),"")</f>
        <v>1.5972259033065067E-2</v>
      </c>
      <c r="BL85" s="44">
        <f>IF(AND(ISNUMBER(J84),ISNUMBER(J85)),INDEX('Country weights'!$B$6:$FB$133,MATCH(Goods!$BD85,'Country weights'!$A$6:$A$133,0),MATCH(Goods!BL$1,'Country weights'!$B$3:$FB$3,0)),"")</f>
        <v>5.2772701309142158E-3</v>
      </c>
      <c r="BM85" s="44">
        <f>IF(AND(ISNUMBER(K84),ISNUMBER(K85)),INDEX('Country weights'!$B$6:$FB$133,MATCH(Goods!$BD85,'Country weights'!$A$6:$A$133,0),MATCH(Goods!BM$1,'Country weights'!$B$3:$FB$3,0)),"")</f>
        <v>2.4644801850743726E-2</v>
      </c>
      <c r="BN85" s="44">
        <f>IF(AND(ISNUMBER(L84),ISNUMBER(L85)),INDEX('Country weights'!$B$6:$FB$133,MATCH(Goods!$BD85,'Country weights'!$A$6:$A$133,0),MATCH(Goods!BN$1,'Country weights'!$B$3:$FB$3,0)),"")</f>
        <v>2.1138902805151755E-3</v>
      </c>
      <c r="BO85" s="44">
        <f>IF(AND(ISNUMBER(M84),ISNUMBER(M85)),INDEX('Country weights'!$B$6:$FB$133,MATCH(Goods!$BD85,'Country weights'!$A$6:$A$133,0),MATCH(Goods!BO$1,'Country weights'!$B$3:$FB$3,0)),"")</f>
        <v>8.6523392193017176E-3</v>
      </c>
      <c r="BP85" s="44">
        <f>IF(AND(ISNUMBER(N84),ISNUMBER(N85)),INDEX('Country weights'!$B$6:$FB$133,MATCH(Goods!$BD85,'Country weights'!$A$6:$A$133,0),MATCH(Goods!BP$1,'Country weights'!$B$3:$FB$3,0)),"")</f>
        <v>6.1863243651450088E-3</v>
      </c>
      <c r="BQ85" s="44">
        <f>IF(AND(ISNUMBER(O84),ISNUMBER(O85)),INDEX('Country weights'!$B$6:$FB$133,MATCH(Goods!$BD85,'Country weights'!$A$6:$A$133,0),MATCH(Goods!BQ$1,'Country weights'!$B$3:$FB$3,0)),"")</f>
        <v>4.5377155742744885E-3</v>
      </c>
      <c r="BR85" s="44">
        <f>IF(AND(ISNUMBER(P84),ISNUMBER(P85)),INDEX('Country weights'!$B$6:$FB$133,MATCH(Goods!$BD85,'Country weights'!$A$6:$A$133,0),MATCH(Goods!BR$1,'Country weights'!$B$3:$FB$3,0)),"")</f>
        <v>1.3125524852714305E-2</v>
      </c>
      <c r="BS85" s="44">
        <f>IF(AND(ISNUMBER(Q84),ISNUMBER(Q85)),INDEX('Country weights'!$B$6:$FB$133,MATCH(Goods!$BD85,'Country weights'!$A$6:$A$133,0),MATCH(Goods!BS$1,'Country weights'!$B$3:$FB$3,0)),"")</f>
        <v>9.6292513913255363E-3</v>
      </c>
      <c r="BT85" s="44">
        <f>IF(AND(ISNUMBER(R84),ISNUMBER(R85)),INDEX('Country weights'!$B$6:$FB$133,MATCH(Goods!$BD85,'Country weights'!$A$6:$A$133,0),MATCH(Goods!BT$1,'Country weights'!$B$3:$FB$3,0)),"")</f>
        <v>8.5941275712924474E-3</v>
      </c>
      <c r="BU85" s="44">
        <f>IF(AND(ISNUMBER(S84),ISNUMBER(S85)),INDEX('Country weights'!$B$6:$FB$133,MATCH(Goods!$BD85,'Country weights'!$A$6:$A$133,0),MATCH(Goods!BU$1,'Country weights'!$B$3:$FB$3,0)),"")</f>
        <v>2.5306621785616462E-2</v>
      </c>
      <c r="BV85" s="44">
        <f>IF(AND(ISNUMBER(T84),ISNUMBER(T85)),INDEX('Country weights'!$B$6:$FB$133,MATCH(Goods!$BD85,'Country weights'!$A$6:$A$133,0),MATCH(Goods!BV$1,'Country weights'!$B$3:$FB$3,0)),"")</f>
        <v>1.3452699190747668E-2</v>
      </c>
      <c r="BW85" s="44">
        <f>IF(AND(ISNUMBER(U84),ISNUMBER(U85)),INDEX('Country weights'!$B$6:$FB$133,MATCH(Goods!$BD85,'Country weights'!$A$6:$A$133,0),MATCH(Goods!BW$1,'Country weights'!$B$3:$FB$3,0)),"")</f>
        <v>3.5422242085685861E-2</v>
      </c>
      <c r="BX85" s="44">
        <f>IF(AND(ISNUMBER(V84),ISNUMBER(V85)),INDEX('Country weights'!$B$6:$FB$133,MATCH(Goods!$BD85,'Country weights'!$A$6:$A$133,0),MATCH(Goods!BX$1,'Country weights'!$B$3:$FB$3,0)),"")</f>
        <v>3.7648942123441428E-2</v>
      </c>
      <c r="BY85" s="44">
        <f>IF(AND(ISNUMBER(W84),ISNUMBER(W85)),INDEX('Country weights'!$B$6:$FB$133,MATCH(Goods!$BD85,'Country weights'!$A$6:$A$133,0),MATCH(Goods!BY$1,'Country weights'!$B$3:$FB$3,0)),"")</f>
        <v>3.074049097477749E-2</v>
      </c>
      <c r="BZ85" s="44">
        <f>IF(AND(ISNUMBER(X84),ISNUMBER(X85)),INDEX('Country weights'!$B$6:$FB$133,MATCH(Goods!$BD85,'Country weights'!$A$6:$A$133,0),MATCH(Goods!BZ$1,'Country weights'!$B$3:$FB$3,0)),"")</f>
        <v>2.2188843116914447E-2</v>
      </c>
      <c r="CA85" s="44">
        <f>IF(AND(ISNUMBER(Y84),ISNUMBER(Y85)),INDEX('Country weights'!$B$6:$FB$133,MATCH(Goods!$BD85,'Country weights'!$A$6:$A$133,0),MATCH(Goods!CA$1,'Country weights'!$B$3:$FB$3,0)),"")</f>
        <v>3.1672866149763987E-2</v>
      </c>
      <c r="CB85" s="44" t="str">
        <f>IF(AND(ISNUMBER(Z84),ISNUMBER(Z85)),INDEX('Country weights'!$B$6:$FB$133,MATCH(Goods!$BD85,'Country weights'!$A$6:$A$133,0),MATCH(Goods!CB$1,'Country weights'!$B$3:$FB$3,0)),"")</f>
        <v/>
      </c>
      <c r="CC85" s="44" t="str">
        <f>IF(AND(ISNUMBER(AA84),ISNUMBER(AA85)),INDEX('Country weights'!$B$6:$FB$133,MATCH(Goods!$BD85,'Country weights'!$A$6:$A$133,0),MATCH(Goods!CC$1,'Country weights'!$B$3:$FB$3,0)),"")</f>
        <v/>
      </c>
      <c r="CD85" s="46">
        <f t="shared" si="44"/>
        <v>0.61869828667644622</v>
      </c>
      <c r="CF85" s="39">
        <f t="shared" si="39"/>
        <v>41547</v>
      </c>
      <c r="CG85" s="45">
        <f t="shared" si="40"/>
        <v>0.25987015828873528</v>
      </c>
      <c r="CH85" s="45">
        <f t="shared" si="40"/>
        <v>8.2780470230487138E-2</v>
      </c>
      <c r="CI85" s="45">
        <f t="shared" si="40"/>
        <v>8.9770422474408348E-2</v>
      </c>
      <c r="CJ85" s="45">
        <f t="shared" si="40"/>
        <v>5.5334157125569647E-2</v>
      </c>
      <c r="CK85" s="45">
        <f t="shared" si="40"/>
        <v>4.8270657333884899E-3</v>
      </c>
      <c r="CL85" s="45">
        <f t="shared" si="40"/>
        <v>3.0341555011028309E-2</v>
      </c>
      <c r="CM85" s="45">
        <f t="shared" si="40"/>
        <v>2.5815909591192874E-2</v>
      </c>
      <c r="CN85" s="45">
        <f t="shared" si="40"/>
        <v>8.5296343057015955E-3</v>
      </c>
      <c r="CO85" s="45">
        <f t="shared" si="40"/>
        <v>3.9833311941320997E-2</v>
      </c>
      <c r="CP85" s="45">
        <f t="shared" si="40"/>
        <v>3.41667388780188E-3</v>
      </c>
      <c r="CQ85" s="45">
        <f t="shared" si="40"/>
        <v>1.3984747340712349E-2</v>
      </c>
      <c r="CR85" s="45">
        <f t="shared" si="40"/>
        <v>9.9989356660045228E-3</v>
      </c>
      <c r="CS85" s="45">
        <f t="shared" si="40"/>
        <v>7.3342947152002175E-3</v>
      </c>
      <c r="CT85" s="45">
        <f t="shared" si="40"/>
        <v>2.1214742525347278E-2</v>
      </c>
      <c r="CU85" s="45">
        <f t="shared" si="40"/>
        <v>1.5563727262043057E-2</v>
      </c>
      <c r="CV85" s="45">
        <f t="shared" si="29"/>
        <v>1.3890660046044095E-2</v>
      </c>
      <c r="CW85" s="45">
        <f t="shared" si="29"/>
        <v>4.0903009319065375E-2</v>
      </c>
      <c r="CX85" s="45">
        <f t="shared" si="29"/>
        <v>2.1743553328737238E-2</v>
      </c>
      <c r="CY85" s="45">
        <f t="shared" si="29"/>
        <v>5.7252853044039924E-2</v>
      </c>
      <c r="CZ85" s="45">
        <f t="shared" si="29"/>
        <v>6.0851860970370326E-2</v>
      </c>
      <c r="DA85" s="45">
        <f t="shared" si="29"/>
        <v>4.968575416607466E-2</v>
      </c>
      <c r="DB85" s="45">
        <f t="shared" si="29"/>
        <v>3.5863753940728625E-2</v>
      </c>
      <c r="DC85" s="45">
        <f t="shared" si="35"/>
        <v>5.1192749085997705E-2</v>
      </c>
      <c r="DD85" s="45" t="str">
        <f t="shared" si="35"/>
        <v/>
      </c>
      <c r="DE85" s="45" t="str">
        <f t="shared" si="25"/>
        <v/>
      </c>
      <c r="DF85" s="46">
        <f t="shared" si="45"/>
        <v>0.99999999999999989</v>
      </c>
      <c r="DG85" s="47">
        <f>SUMPRODUCT(AD85:BB85,CG85:DE85,'Sector weights'!B72:Z72)</f>
        <v>4.5751963807888263E-2</v>
      </c>
      <c r="DI85" s="45">
        <f>IF(AND(ISNUMBER(C84),ISNUMBER(C85)),CG85*'Sector weights'!AB72,"")</f>
        <v>5.0760045767599418E-2</v>
      </c>
      <c r="DJ85" s="45">
        <f>IF(AND(ISNUMBER(D84),ISNUMBER(D85)),CH85*'Sector weights'!AC72,"")</f>
        <v>2.0428269921553752E-2</v>
      </c>
      <c r="DK85" s="45">
        <f>IF(AND(ISNUMBER(E84),ISNUMBER(E85)),CI85*'Sector weights'!AD72,"")</f>
        <v>1.6910754531134328E-2</v>
      </c>
      <c r="DL85" s="45">
        <f>IF(AND(ISNUMBER(F84),ISNUMBER(F85)),CJ85*'Sector weights'!AE72,"")</f>
        <v>1.0956211487411853E-2</v>
      </c>
      <c r="DM85" s="45">
        <f>IF(AND(ISNUMBER(G84),ISNUMBER(G85)),CK85*'Sector weights'!AF72,"")</f>
        <v>1.2048027378115719E-3</v>
      </c>
      <c r="DN85" s="45">
        <f>IF(AND(ISNUMBER(H84),ISNUMBER(H85)),CL85*'Sector weights'!AG72,"")</f>
        <v>9.0851967476517966E-3</v>
      </c>
      <c r="DO85" s="45">
        <f>IF(AND(ISNUMBER(I84),ISNUMBER(I85)),CM85*'Sector weights'!AH72,"")</f>
        <v>4.2244394663512614E-3</v>
      </c>
      <c r="DP85" s="45">
        <f>IF(AND(ISNUMBER(J84),ISNUMBER(J85)),CN85*'Sector weights'!AI72,"")</f>
        <v>1.2304747734199935E-3</v>
      </c>
      <c r="DQ85" s="45">
        <f>IF(AND(ISNUMBER(K84),ISNUMBER(K85)),CO85*'Sector weights'!AJ72,"")</f>
        <v>3.4278711433977337E-3</v>
      </c>
      <c r="DR85" s="45">
        <f>IF(AND(ISNUMBER(L84),ISNUMBER(L85)),CP85*'Sector weights'!AK72,"")</f>
        <v>4.0174360109828305E-4</v>
      </c>
      <c r="DS85" s="45">
        <f>IF(AND(ISNUMBER(M84),ISNUMBER(M85)),CQ85*'Sector weights'!AL72,"")</f>
        <v>2.1994978307407556E-3</v>
      </c>
      <c r="DT85" s="45">
        <f>IF(AND(ISNUMBER(N84),ISNUMBER(N85)),CR85*'Sector weights'!AM72,"")</f>
        <v>1.5240084270401358E-3</v>
      </c>
      <c r="DU85" s="45">
        <f>IF(AND(ISNUMBER(O84),ISNUMBER(O85)),CS85*'Sector weights'!AN72,"")</f>
        <v>1.2320359910089934E-3</v>
      </c>
      <c r="DV85" s="45">
        <f>IF(AND(ISNUMBER(P84),ISNUMBER(P85)),CT85*'Sector weights'!AO72,"")</f>
        <v>6.8944118672278794E-3</v>
      </c>
      <c r="DW85" s="45">
        <f>IF(AND(ISNUMBER(Q84),ISNUMBER(Q85)),CU85*'Sector weights'!AP72,"")</f>
        <v>6.4098985236212954E-3</v>
      </c>
      <c r="DX85" s="45">
        <f>IF(AND(ISNUMBER(R84),ISNUMBER(R85)),CV85*'Sector weights'!AQ72,"")</f>
        <v>4.6150575200092072E-3</v>
      </c>
      <c r="DY85" s="45">
        <f>IF(AND(ISNUMBER(S84),ISNUMBER(S85)),CW85*'Sector weights'!AR72,"")</f>
        <v>1.0568368705367934E-2</v>
      </c>
      <c r="DZ85" s="45">
        <f>IF(AND(ISNUMBER(T84),ISNUMBER(T85)),CX85*'Sector weights'!AS72,"")</f>
        <v>3.3404003141620192E-3</v>
      </c>
      <c r="EA85" s="45">
        <f>IF(AND(ISNUMBER(U84),ISNUMBER(U85)),CY85*'Sector weights'!AT72,"")</f>
        <v>6.5817373542908179E-3</v>
      </c>
      <c r="EB85" s="45">
        <f>IF(AND(ISNUMBER(V84),ISNUMBER(V85)),CZ85*'Sector weights'!AU72,"")</f>
        <v>1.0783868564583543E-2</v>
      </c>
      <c r="EC85" s="45">
        <f>IF(AND(ISNUMBER(W84),ISNUMBER(W85)),DA85*'Sector weights'!AV72,"")</f>
        <v>1.6056456447115199E-2</v>
      </c>
      <c r="ED85" s="45">
        <f>IF(AND(ISNUMBER(X84),ISNUMBER(X85)),DB85*'Sector weights'!AW72,"")</f>
        <v>5.6199392526274563E-3</v>
      </c>
      <c r="EE85" s="45">
        <f>IF(AND(ISNUMBER(Y84),ISNUMBER(Y85)),DC85*'Sector weights'!AX72,"")</f>
        <v>7.4224924612596452E-3</v>
      </c>
      <c r="EF85" s="45" t="str">
        <f>IF(AND(ISNUMBER(Z84),ISNUMBER(Z85)),DD85*'Sector weights'!AY72,"")</f>
        <v/>
      </c>
      <c r="EG85" s="45" t="str">
        <f>IF(AND(ISNUMBER(AA84),ISNUMBER(AA85)),DE85*'Sector weights'!AZ72,"")</f>
        <v/>
      </c>
      <c r="EH85" s="46">
        <f t="shared" si="46"/>
        <v>0.20187798343648486</v>
      </c>
      <c r="EI85" s="47">
        <f t="shared" si="47"/>
        <v>4.9845076540417019E-2</v>
      </c>
      <c r="EK85" s="39">
        <f t="shared" si="41"/>
        <v>41547</v>
      </c>
      <c r="EL85" s="45">
        <f t="shared" si="42"/>
        <v>0.25143923524265643</v>
      </c>
      <c r="EM85" s="45">
        <f t="shared" si="42"/>
        <v>0.10119117287488125</v>
      </c>
      <c r="EN85" s="45">
        <f t="shared" si="42"/>
        <v>8.3767205533112593E-2</v>
      </c>
      <c r="EO85" s="45">
        <f t="shared" si="42"/>
        <v>5.427145298813088E-2</v>
      </c>
      <c r="EP85" s="45">
        <f t="shared" si="42"/>
        <v>5.9679748990093739E-3</v>
      </c>
      <c r="EQ85" s="45">
        <f t="shared" si="42"/>
        <v>4.5003405487801469E-2</v>
      </c>
      <c r="ER85" s="45">
        <f t="shared" si="42"/>
        <v>2.0925706679056265E-2</v>
      </c>
      <c r="ES85" s="45">
        <f t="shared" si="42"/>
        <v>6.0951409979143525E-3</v>
      </c>
      <c r="ET85" s="45">
        <f t="shared" si="42"/>
        <v>1.6979915714663434E-2</v>
      </c>
      <c r="EU85" s="45">
        <f t="shared" si="42"/>
        <v>1.9900317719622963E-3</v>
      </c>
      <c r="EV85" s="45">
        <f t="shared" si="42"/>
        <v>1.0895184275668005E-2</v>
      </c>
      <c r="EW85" s="45">
        <f t="shared" si="42"/>
        <v>7.549156183837261E-3</v>
      </c>
      <c r="EX85" s="45">
        <f t="shared" si="42"/>
        <v>6.1028744692044066E-3</v>
      </c>
      <c r="EY85" s="45">
        <f t="shared" si="42"/>
        <v>3.4151380699703734E-2</v>
      </c>
      <c r="EZ85" s="45">
        <f t="shared" si="42"/>
        <v>3.1751350070514189E-2</v>
      </c>
      <c r="FA85" s="45">
        <f t="shared" si="30"/>
        <v>2.2860628194560917E-2</v>
      </c>
      <c r="FB85" s="45">
        <f t="shared" si="30"/>
        <v>5.2350278744947784E-2</v>
      </c>
      <c r="FC85" s="45">
        <f t="shared" si="30"/>
        <v>1.6546630084666863E-2</v>
      </c>
      <c r="FD85" s="45">
        <f t="shared" si="30"/>
        <v>3.2602551512813049E-2</v>
      </c>
      <c r="FE85" s="45">
        <f t="shared" si="30"/>
        <v>5.3417754531793107E-2</v>
      </c>
      <c r="FF85" s="45">
        <f t="shared" si="30"/>
        <v>7.9535450938199526E-2</v>
      </c>
      <c r="FG85" s="45">
        <f t="shared" si="30"/>
        <v>2.7838296960181443E-2</v>
      </c>
      <c r="FH85" s="45">
        <f t="shared" si="36"/>
        <v>3.6767221144721411E-2</v>
      </c>
      <c r="FI85" s="45" t="str">
        <f t="shared" si="36"/>
        <v/>
      </c>
      <c r="FJ85" s="45" t="str">
        <f t="shared" si="27"/>
        <v/>
      </c>
      <c r="FK85" s="46">
        <f t="shared" si="48"/>
        <v>0.99999999999999989</v>
      </c>
      <c r="FL85" s="47">
        <f t="shared" si="49"/>
        <v>0.24690694691875284</v>
      </c>
    </row>
    <row r="86" spans="1:168" x14ac:dyDescent="0.2">
      <c r="A86" t="s">
        <v>43</v>
      </c>
      <c r="B86" s="11">
        <v>41639</v>
      </c>
      <c r="C86" s="2">
        <v>492.9</v>
      </c>
      <c r="D86" s="3">
        <v>43789</v>
      </c>
      <c r="E86" s="9">
        <v>17423.099999999999</v>
      </c>
      <c r="F86" s="3">
        <v>130696</v>
      </c>
      <c r="G86" s="3">
        <v>4182</v>
      </c>
      <c r="H86" s="2">
        <v>33668</v>
      </c>
      <c r="I86" s="2">
        <v>295771.7</v>
      </c>
      <c r="J86" s="2">
        <v>2023690.7</v>
      </c>
      <c r="K86" s="2">
        <v>165567</v>
      </c>
      <c r="L86" s="9">
        <v>1542.165</v>
      </c>
      <c r="M86" s="3">
        <v>109649</v>
      </c>
      <c r="N86" s="9">
        <v>1144.2260000000001</v>
      </c>
      <c r="O86" s="2">
        <v>11264.7</v>
      </c>
      <c r="P86" s="2">
        <v>12574.4</v>
      </c>
      <c r="Q86" s="3">
        <v>96414</v>
      </c>
      <c r="R86" s="3">
        <v>110883</v>
      </c>
      <c r="S86" s="2">
        <v>24495</v>
      </c>
      <c r="T86" s="2">
        <v>28004.799999999999</v>
      </c>
      <c r="U86" s="3">
        <v>165712</v>
      </c>
      <c r="V86" s="2">
        <v>26252.1</v>
      </c>
      <c r="W86" s="2">
        <v>51116.4</v>
      </c>
      <c r="X86" s="3">
        <v>343365.16095168126</v>
      </c>
      <c r="Y86" s="2">
        <v>68477.7</v>
      </c>
      <c r="Z86" s="3" t="e">
        <v>#N/A</v>
      </c>
      <c r="AA86" s="3" t="e">
        <v>#N/A</v>
      </c>
      <c r="AC86" s="43">
        <f t="shared" si="43"/>
        <v>41639</v>
      </c>
      <c r="AD86" s="45">
        <f t="shared" si="37"/>
        <v>1.2322858903265566</v>
      </c>
      <c r="AE86" s="45">
        <f t="shared" si="37"/>
        <v>-0.61055880884288705</v>
      </c>
      <c r="AF86" s="45">
        <f t="shared" si="37"/>
        <v>3.2479999999999842</v>
      </c>
      <c r="AG86" s="45">
        <f t="shared" si="37"/>
        <v>-0.5047236961304491</v>
      </c>
      <c r="AH86" s="45">
        <f t="shared" si="37"/>
        <v>1.3572467280659195</v>
      </c>
      <c r="AI86" s="45">
        <f t="shared" si="37"/>
        <v>-0.81018177532923286</v>
      </c>
      <c r="AJ86" s="45">
        <f t="shared" si="37"/>
        <v>2.0538314736113339</v>
      </c>
      <c r="AK86" s="45">
        <f t="shared" si="37"/>
        <v>1.1038086639722611</v>
      </c>
      <c r="AL86" s="45">
        <f t="shared" si="37"/>
        <v>0.12754292100503051</v>
      </c>
      <c r="AM86" s="45">
        <f t="shared" si="37"/>
        <v>1.0290959525012244</v>
      </c>
      <c r="AN86" s="45">
        <f t="shared" si="37"/>
        <v>1.115834708914698</v>
      </c>
      <c r="AO86" s="45">
        <f t="shared" si="37"/>
        <v>12.296159915833771</v>
      </c>
      <c r="AP86" s="45">
        <f t="shared" si="37"/>
        <v>5.916035917446294</v>
      </c>
      <c r="AQ86" s="45">
        <f t="shared" si="37"/>
        <v>-0.69732363555956578</v>
      </c>
      <c r="AR86" s="45">
        <f t="shared" si="37"/>
        <v>2.4898848428267506E-2</v>
      </c>
      <c r="AS86" s="45">
        <f t="shared" si="28"/>
        <v>4.1448295294449045</v>
      </c>
      <c r="AT86" s="45">
        <f t="shared" si="28"/>
        <v>-3.086053412462908</v>
      </c>
      <c r="AU86" s="45">
        <f t="shared" si="28"/>
        <v>-3.7989467790194076</v>
      </c>
      <c r="AV86" s="45">
        <f t="shared" si="28"/>
        <v>3.1368253335988916</v>
      </c>
      <c r="AW86" s="45">
        <f t="shared" si="28"/>
        <v>4.0395833993849273</v>
      </c>
      <c r="AX86" s="45">
        <f t="shared" si="28"/>
        <v>0.70212765957446965</v>
      </c>
      <c r="AY86" s="45">
        <f t="shared" si="28"/>
        <v>-0.93747448374077447</v>
      </c>
      <c r="AZ86" s="45">
        <f t="shared" si="34"/>
        <v>-1.4567563678227091</v>
      </c>
      <c r="BA86" s="45" t="str">
        <f t="shared" si="34"/>
        <v/>
      </c>
      <c r="BB86" s="45" t="str">
        <f t="shared" si="23"/>
        <v/>
      </c>
      <c r="BD86" s="39">
        <f t="shared" si="38"/>
        <v>41639</v>
      </c>
      <c r="BE86" s="44">
        <f>IF(AND(ISNUMBER(C85),ISNUMBER(C86)),INDEX('Country weights'!$B$6:$FB$133,MATCH(Goods!$BD86,'Country weights'!$A$6:$A$133,0),MATCH(Goods!BE$1,'Country weights'!$B$3:$FB$3,0)),"")</f>
        <v>0.16078122169157741</v>
      </c>
      <c r="BF86" s="44">
        <f>IF(AND(ISNUMBER(D85),ISNUMBER(D86)),INDEX('Country weights'!$B$6:$FB$133,MATCH(Goods!$BD86,'Country weights'!$A$6:$A$133,0),MATCH(Goods!BF$1,'Country weights'!$B$3:$FB$3,0)),"")</f>
        <v>5.1216135101872957E-2</v>
      </c>
      <c r="BG86" s="44">
        <f>IF(AND(ISNUMBER(E85),ISNUMBER(E86)),INDEX('Country weights'!$B$6:$FB$133,MATCH(Goods!$BD86,'Country weights'!$A$6:$A$133,0),MATCH(Goods!BG$1,'Country weights'!$B$3:$FB$3,0)),"")</f>
        <v>5.5540806579137188E-2</v>
      </c>
      <c r="BH86" s="44">
        <f>IF(AND(ISNUMBER(F85),ISNUMBER(F86)),INDEX('Country weights'!$B$6:$FB$133,MATCH(Goods!$BD86,'Country weights'!$A$6:$A$133,0),MATCH(Goods!BH$1,'Country weights'!$B$3:$FB$3,0)),"")</f>
        <v>3.423514820827521E-2</v>
      </c>
      <c r="BI86" s="44">
        <f>IF(AND(ISNUMBER(G85),ISNUMBER(G86)),INDEX('Country weights'!$B$6:$FB$133,MATCH(Goods!$BD86,'Country weights'!$A$6:$A$133,0),MATCH(Goods!BI$1,'Country weights'!$B$3:$FB$3,0)),"")</f>
        <v>2.9864972989220419E-3</v>
      </c>
      <c r="BJ86" s="44">
        <f>IF(AND(ISNUMBER(H85),ISNUMBER(H86)),INDEX('Country weights'!$B$6:$FB$133,MATCH(Goods!$BD86,'Country weights'!$A$6:$A$133,0),MATCH(Goods!BJ$1,'Country weights'!$B$3:$FB$3,0)),"")</f>
        <v>1.8772268100422356E-2</v>
      </c>
      <c r="BK86" s="44">
        <f>IF(AND(ISNUMBER(I85),ISNUMBER(I86)),INDEX('Country weights'!$B$6:$FB$133,MATCH(Goods!$BD86,'Country weights'!$A$6:$A$133,0),MATCH(Goods!BK$1,'Country weights'!$B$3:$FB$3,0)),"")</f>
        <v>1.5972259033065067E-2</v>
      </c>
      <c r="BL86" s="44">
        <f>IF(AND(ISNUMBER(J85),ISNUMBER(J86)),INDEX('Country weights'!$B$6:$FB$133,MATCH(Goods!$BD86,'Country weights'!$A$6:$A$133,0),MATCH(Goods!BL$1,'Country weights'!$B$3:$FB$3,0)),"")</f>
        <v>5.2772701309142158E-3</v>
      </c>
      <c r="BM86" s="44">
        <f>IF(AND(ISNUMBER(K85),ISNUMBER(K86)),INDEX('Country weights'!$B$6:$FB$133,MATCH(Goods!$BD86,'Country weights'!$A$6:$A$133,0),MATCH(Goods!BM$1,'Country weights'!$B$3:$FB$3,0)),"")</f>
        <v>2.4644801850743726E-2</v>
      </c>
      <c r="BN86" s="44">
        <f>IF(AND(ISNUMBER(L85),ISNUMBER(L86)),INDEX('Country weights'!$B$6:$FB$133,MATCH(Goods!$BD86,'Country weights'!$A$6:$A$133,0),MATCH(Goods!BN$1,'Country weights'!$B$3:$FB$3,0)),"")</f>
        <v>2.1138902805151755E-3</v>
      </c>
      <c r="BO86" s="44">
        <f>IF(AND(ISNUMBER(M85),ISNUMBER(M86)),INDEX('Country weights'!$B$6:$FB$133,MATCH(Goods!$BD86,'Country weights'!$A$6:$A$133,0),MATCH(Goods!BO$1,'Country weights'!$B$3:$FB$3,0)),"")</f>
        <v>8.6523392193017176E-3</v>
      </c>
      <c r="BP86" s="44">
        <f>IF(AND(ISNUMBER(N85),ISNUMBER(N86)),INDEX('Country weights'!$B$6:$FB$133,MATCH(Goods!$BD86,'Country weights'!$A$6:$A$133,0),MATCH(Goods!BP$1,'Country weights'!$B$3:$FB$3,0)),"")</f>
        <v>6.1863243651450088E-3</v>
      </c>
      <c r="BQ86" s="44">
        <f>IF(AND(ISNUMBER(O85),ISNUMBER(O86)),INDEX('Country weights'!$B$6:$FB$133,MATCH(Goods!$BD86,'Country weights'!$A$6:$A$133,0),MATCH(Goods!BQ$1,'Country weights'!$B$3:$FB$3,0)),"")</f>
        <v>4.5377155742744885E-3</v>
      </c>
      <c r="BR86" s="44">
        <f>IF(AND(ISNUMBER(P85),ISNUMBER(P86)),INDEX('Country weights'!$B$6:$FB$133,MATCH(Goods!$BD86,'Country weights'!$A$6:$A$133,0),MATCH(Goods!BR$1,'Country weights'!$B$3:$FB$3,0)),"")</f>
        <v>1.3125524852714305E-2</v>
      </c>
      <c r="BS86" s="44">
        <f>IF(AND(ISNUMBER(Q85),ISNUMBER(Q86)),INDEX('Country weights'!$B$6:$FB$133,MATCH(Goods!$BD86,'Country weights'!$A$6:$A$133,0),MATCH(Goods!BS$1,'Country weights'!$B$3:$FB$3,0)),"")</f>
        <v>9.6292513913255363E-3</v>
      </c>
      <c r="BT86" s="44">
        <f>IF(AND(ISNUMBER(R85),ISNUMBER(R86)),INDEX('Country weights'!$B$6:$FB$133,MATCH(Goods!$BD86,'Country weights'!$A$6:$A$133,0),MATCH(Goods!BT$1,'Country weights'!$B$3:$FB$3,0)),"")</f>
        <v>8.5941275712924474E-3</v>
      </c>
      <c r="BU86" s="44">
        <f>IF(AND(ISNUMBER(S85),ISNUMBER(S86)),INDEX('Country weights'!$B$6:$FB$133,MATCH(Goods!$BD86,'Country weights'!$A$6:$A$133,0),MATCH(Goods!BU$1,'Country weights'!$B$3:$FB$3,0)),"")</f>
        <v>2.5306621785616462E-2</v>
      </c>
      <c r="BV86" s="44">
        <f>IF(AND(ISNUMBER(T85),ISNUMBER(T86)),INDEX('Country weights'!$B$6:$FB$133,MATCH(Goods!$BD86,'Country weights'!$A$6:$A$133,0),MATCH(Goods!BV$1,'Country weights'!$B$3:$FB$3,0)),"")</f>
        <v>1.3452699190747668E-2</v>
      </c>
      <c r="BW86" s="44">
        <f>IF(AND(ISNUMBER(U85),ISNUMBER(U86)),INDEX('Country weights'!$B$6:$FB$133,MATCH(Goods!$BD86,'Country weights'!$A$6:$A$133,0),MATCH(Goods!BW$1,'Country weights'!$B$3:$FB$3,0)),"")</f>
        <v>3.5422242085685861E-2</v>
      </c>
      <c r="BX86" s="44">
        <f>IF(AND(ISNUMBER(V85),ISNUMBER(V86)),INDEX('Country weights'!$B$6:$FB$133,MATCH(Goods!$BD86,'Country weights'!$A$6:$A$133,0),MATCH(Goods!BX$1,'Country weights'!$B$3:$FB$3,0)),"")</f>
        <v>3.7648942123441428E-2</v>
      </c>
      <c r="BY86" s="44">
        <f>IF(AND(ISNUMBER(W85),ISNUMBER(W86)),INDEX('Country weights'!$B$6:$FB$133,MATCH(Goods!$BD86,'Country weights'!$A$6:$A$133,0),MATCH(Goods!BY$1,'Country weights'!$B$3:$FB$3,0)),"")</f>
        <v>3.074049097477749E-2</v>
      </c>
      <c r="BZ86" s="44">
        <f>IF(AND(ISNUMBER(X85),ISNUMBER(X86)),INDEX('Country weights'!$B$6:$FB$133,MATCH(Goods!$BD86,'Country weights'!$A$6:$A$133,0),MATCH(Goods!BZ$1,'Country weights'!$B$3:$FB$3,0)),"")</f>
        <v>2.2188843116914447E-2</v>
      </c>
      <c r="CA86" s="44">
        <f>IF(AND(ISNUMBER(Y85),ISNUMBER(Y86)),INDEX('Country weights'!$B$6:$FB$133,MATCH(Goods!$BD86,'Country weights'!$A$6:$A$133,0),MATCH(Goods!CA$1,'Country weights'!$B$3:$FB$3,0)),"")</f>
        <v>3.1672866149763987E-2</v>
      </c>
      <c r="CB86" s="44" t="str">
        <f>IF(AND(ISNUMBER(Z85),ISNUMBER(Z86)),INDEX('Country weights'!$B$6:$FB$133,MATCH(Goods!$BD86,'Country weights'!$A$6:$A$133,0),MATCH(Goods!CB$1,'Country weights'!$B$3:$FB$3,0)),"")</f>
        <v/>
      </c>
      <c r="CC86" s="44" t="str">
        <f>IF(AND(ISNUMBER(AA85),ISNUMBER(AA86)),INDEX('Country weights'!$B$6:$FB$133,MATCH(Goods!$BD86,'Country weights'!$A$6:$A$133,0),MATCH(Goods!CC$1,'Country weights'!$B$3:$FB$3,0)),"")</f>
        <v/>
      </c>
      <c r="CD86" s="46">
        <f t="shared" si="44"/>
        <v>0.61869828667644622</v>
      </c>
      <c r="CF86" s="39">
        <f t="shared" si="39"/>
        <v>41639</v>
      </c>
      <c r="CG86" s="45">
        <f t="shared" si="40"/>
        <v>0.25987015828873528</v>
      </c>
      <c r="CH86" s="45">
        <f t="shared" si="40"/>
        <v>8.2780470230487138E-2</v>
      </c>
      <c r="CI86" s="45">
        <f t="shared" si="40"/>
        <v>8.9770422474408348E-2</v>
      </c>
      <c r="CJ86" s="45">
        <f t="shared" si="40"/>
        <v>5.5334157125569647E-2</v>
      </c>
      <c r="CK86" s="45">
        <f t="shared" si="40"/>
        <v>4.8270657333884899E-3</v>
      </c>
      <c r="CL86" s="45">
        <f t="shared" si="40"/>
        <v>3.0341555011028309E-2</v>
      </c>
      <c r="CM86" s="45">
        <f t="shared" si="40"/>
        <v>2.5815909591192874E-2</v>
      </c>
      <c r="CN86" s="45">
        <f t="shared" si="40"/>
        <v>8.5296343057015955E-3</v>
      </c>
      <c r="CO86" s="45">
        <f t="shared" si="40"/>
        <v>3.9833311941320997E-2</v>
      </c>
      <c r="CP86" s="45">
        <f t="shared" si="40"/>
        <v>3.41667388780188E-3</v>
      </c>
      <c r="CQ86" s="45">
        <f t="shared" si="40"/>
        <v>1.3984747340712349E-2</v>
      </c>
      <c r="CR86" s="45">
        <f t="shared" si="40"/>
        <v>9.9989356660045228E-3</v>
      </c>
      <c r="CS86" s="45">
        <f t="shared" si="40"/>
        <v>7.3342947152002175E-3</v>
      </c>
      <c r="CT86" s="45">
        <f t="shared" si="40"/>
        <v>2.1214742525347278E-2</v>
      </c>
      <c r="CU86" s="45">
        <f t="shared" si="40"/>
        <v>1.5563727262043057E-2</v>
      </c>
      <c r="CV86" s="45">
        <f t="shared" si="29"/>
        <v>1.3890660046044095E-2</v>
      </c>
      <c r="CW86" s="45">
        <f t="shared" si="29"/>
        <v>4.0903009319065375E-2</v>
      </c>
      <c r="CX86" s="45">
        <f t="shared" si="29"/>
        <v>2.1743553328737238E-2</v>
      </c>
      <c r="CY86" s="45">
        <f t="shared" si="29"/>
        <v>5.7252853044039924E-2</v>
      </c>
      <c r="CZ86" s="45">
        <f t="shared" si="29"/>
        <v>6.0851860970370326E-2</v>
      </c>
      <c r="DA86" s="45">
        <f t="shared" si="29"/>
        <v>4.968575416607466E-2</v>
      </c>
      <c r="DB86" s="45">
        <f t="shared" si="29"/>
        <v>3.5863753940728625E-2</v>
      </c>
      <c r="DC86" s="45">
        <f t="shared" si="35"/>
        <v>5.1192749085997705E-2</v>
      </c>
      <c r="DD86" s="45" t="str">
        <f t="shared" si="35"/>
        <v/>
      </c>
      <c r="DE86" s="45" t="str">
        <f t="shared" si="25"/>
        <v/>
      </c>
      <c r="DF86" s="46">
        <f t="shared" si="45"/>
        <v>0.99999999999999989</v>
      </c>
      <c r="DG86" s="47">
        <f>SUMPRODUCT(AD86:BB86,CG86:DE86,'Sector weights'!B73:Z73)</f>
        <v>0.79600363816194408</v>
      </c>
      <c r="DI86" s="45">
        <f>IF(AND(ISNUMBER(C85),ISNUMBER(C86)),CG86*'Sector weights'!AB73,"")</f>
        <v>5.0428751373315213E-2</v>
      </c>
      <c r="DJ86" s="45">
        <f>IF(AND(ISNUMBER(D85),ISNUMBER(D86)),CH86*'Sector weights'!AC73,"")</f>
        <v>2.0471160515350261E-2</v>
      </c>
      <c r="DK86" s="45">
        <f>IF(AND(ISNUMBER(E85),ISNUMBER(E86)),CI86*'Sector weights'!AD73,"")</f>
        <v>1.6869141298770186E-2</v>
      </c>
      <c r="DL86" s="45">
        <f>IF(AND(ISNUMBER(F85),ISNUMBER(F86)),CJ86*'Sector weights'!AE73,"")</f>
        <v>1.0931189114675203E-2</v>
      </c>
      <c r="DM86" s="45">
        <f>IF(AND(ISNUMBER(G85),ISNUMBER(G86)),CK86*'Sector weights'!AF73,"")</f>
        <v>1.1807252321532433E-3</v>
      </c>
      <c r="DN86" s="45">
        <f>IF(AND(ISNUMBER(H85),ISNUMBER(H86)),CL86*'Sector weights'!AG73,"")</f>
        <v>8.7328579328709247E-3</v>
      </c>
      <c r="DO86" s="45">
        <f>IF(AND(ISNUMBER(I85),ISNUMBER(I86)),CM86*'Sector weights'!AH73,"")</f>
        <v>4.5261038542758845E-3</v>
      </c>
      <c r="DP86" s="45">
        <f>IF(AND(ISNUMBER(J85),ISNUMBER(J86)),CN86*'Sector weights'!AI73,"")</f>
        <v>1.2794461749876993E-3</v>
      </c>
      <c r="DQ86" s="45">
        <f>IF(AND(ISNUMBER(K85),ISNUMBER(K86)),CO86*'Sector weights'!AJ73,"")</f>
        <v>3.3558686230528221E-3</v>
      </c>
      <c r="DR86" s="45">
        <f>IF(AND(ISNUMBER(L85),ISNUMBER(L86)),CP86*'Sector weights'!AK73,"")</f>
        <v>3.9950453786968137E-4</v>
      </c>
      <c r="DS86" s="45">
        <f>IF(AND(ISNUMBER(M85),ISNUMBER(M86)),CQ86*'Sector weights'!AL73,"")</f>
        <v>2.0966061717546417E-3</v>
      </c>
      <c r="DT86" s="45">
        <f>IF(AND(ISNUMBER(N85),ISNUMBER(N86)),CR86*'Sector weights'!AM73,"")</f>
        <v>1.4557405696661171E-3</v>
      </c>
      <c r="DU86" s="45">
        <f>IF(AND(ISNUMBER(O85),ISNUMBER(O86)),CS86*'Sector weights'!AN73,"")</f>
        <v>1.171565590785224E-3</v>
      </c>
      <c r="DV86" s="45">
        <f>IF(AND(ISNUMBER(P85),ISNUMBER(P86)),CT86*'Sector weights'!AO73,"")</f>
        <v>6.8731733945946874E-3</v>
      </c>
      <c r="DW86" s="45">
        <f>IF(AND(ISNUMBER(Q85),ISNUMBER(Q86)),CU86*'Sector weights'!AP73,"")</f>
        <v>6.2900159360189606E-3</v>
      </c>
      <c r="DX86" s="45">
        <f>IF(AND(ISNUMBER(R85),ISNUMBER(R86)),CV86*'Sector weights'!AQ73,"")</f>
        <v>4.5352997595863621E-3</v>
      </c>
      <c r="DY86" s="45">
        <f>IF(AND(ISNUMBER(S85),ISNUMBER(S86)),CW86*'Sector weights'!AR73,"")</f>
        <v>1.1315374795893124E-2</v>
      </c>
      <c r="DZ86" s="45">
        <f>IF(AND(ISNUMBER(T85),ISNUMBER(T86)),CX86*'Sector weights'!AS73,"")</f>
        <v>3.3234084446231013E-3</v>
      </c>
      <c r="EA86" s="45">
        <f>IF(AND(ISNUMBER(U85),ISNUMBER(U86)),CY86*'Sector weights'!AT73,"")</f>
        <v>6.4391991254914719E-3</v>
      </c>
      <c r="EB86" s="45">
        <f>IF(AND(ISNUMBER(V85),ISNUMBER(V86)),CZ86*'Sector weights'!AU73,"")</f>
        <v>1.0934452494996666E-2</v>
      </c>
      <c r="EC86" s="45">
        <f>IF(AND(ISNUMBER(W85),ISNUMBER(W86)),DA86*'Sector weights'!AV73,"")</f>
        <v>1.6304460052713389E-2</v>
      </c>
      <c r="ED86" s="45">
        <f>IF(AND(ISNUMBER(X85),ISNUMBER(X86)),DB86*'Sector weights'!AW73,"")</f>
        <v>5.6312023540780595E-3</v>
      </c>
      <c r="EE86" s="45">
        <f>IF(AND(ISNUMBER(Y85),ISNUMBER(Y86)),DC86*'Sector weights'!AX73,"")</f>
        <v>7.2784906363459259E-3</v>
      </c>
      <c r="EF86" s="45" t="str">
        <f>IF(AND(ISNUMBER(Z85),ISNUMBER(Z86)),DD86*'Sector weights'!AY73,"")</f>
        <v/>
      </c>
      <c r="EG86" s="45" t="str">
        <f>IF(AND(ISNUMBER(AA85),ISNUMBER(AA86)),DE86*'Sector weights'!AZ73,"")</f>
        <v/>
      </c>
      <c r="EH86" s="46">
        <f t="shared" si="46"/>
        <v>0.20182373798386885</v>
      </c>
      <c r="EI86" s="47">
        <f t="shared" si="47"/>
        <v>0.15871415974239578</v>
      </c>
      <c r="EK86" s="39">
        <f t="shared" si="41"/>
        <v>41639</v>
      </c>
      <c r="EL86" s="45">
        <f t="shared" si="42"/>
        <v>0.24986531255974373</v>
      </c>
      <c r="EM86" s="45">
        <f t="shared" si="42"/>
        <v>0.1014308857810693</v>
      </c>
      <c r="EN86" s="45">
        <f t="shared" si="42"/>
        <v>8.3583534163451503E-2</v>
      </c>
      <c r="EO86" s="45">
        <f t="shared" si="42"/>
        <v>5.416205855601039E-2</v>
      </c>
      <c r="EP86" s="45">
        <f t="shared" si="42"/>
        <v>5.8502792780877689E-3</v>
      </c>
      <c r="EQ86" s="45">
        <f t="shared" si="42"/>
        <v>4.3269726445998712E-2</v>
      </c>
      <c r="ER86" s="45">
        <f t="shared" si="42"/>
        <v>2.2426023318613007E-2</v>
      </c>
      <c r="ES86" s="45">
        <f t="shared" si="42"/>
        <v>6.339423636529621E-3</v>
      </c>
      <c r="ET86" s="45">
        <f t="shared" si="42"/>
        <v>1.6627720091682407E-2</v>
      </c>
      <c r="EU86" s="45">
        <f t="shared" si="42"/>
        <v>1.9794724934765234E-3</v>
      </c>
      <c r="EV86" s="45">
        <f t="shared" si="42"/>
        <v>1.0388303143618403E-2</v>
      </c>
      <c r="EW86" s="45">
        <f t="shared" si="42"/>
        <v>7.2129303728507392E-3</v>
      </c>
      <c r="EX86" s="45">
        <f t="shared" si="42"/>
        <v>5.8048949171621411E-3</v>
      </c>
      <c r="EY86" s="45">
        <f t="shared" si="42"/>
        <v>3.4055327005904724E-2</v>
      </c>
      <c r="EZ86" s="45">
        <f t="shared" si="42"/>
        <v>3.1165887614873638E-2</v>
      </c>
      <c r="FA86" s="45">
        <f t="shared" si="30"/>
        <v>2.2471587360793282E-2</v>
      </c>
      <c r="FB86" s="45">
        <f t="shared" si="30"/>
        <v>5.6065628894444157E-2</v>
      </c>
      <c r="FC86" s="45">
        <f t="shared" si="30"/>
        <v>1.6466885797590029E-2</v>
      </c>
      <c r="FD86" s="45">
        <f t="shared" si="30"/>
        <v>3.1905063248834173E-2</v>
      </c>
      <c r="FE86" s="45">
        <f t="shared" si="30"/>
        <v>5.4178228013350059E-2</v>
      </c>
      <c r="FF86" s="45">
        <f t="shared" si="30"/>
        <v>8.0785641052870366E-2</v>
      </c>
      <c r="FG86" s="45">
        <f t="shared" si="30"/>
        <v>2.7901585860668897E-2</v>
      </c>
      <c r="FH86" s="45">
        <f t="shared" si="36"/>
        <v>3.606360039237641E-2</v>
      </c>
      <c r="FI86" s="45" t="str">
        <f t="shared" si="36"/>
        <v/>
      </c>
      <c r="FJ86" s="45" t="str">
        <f t="shared" si="27"/>
        <v/>
      </c>
      <c r="FK86" s="46">
        <f t="shared" si="48"/>
        <v>0.99999999999999989</v>
      </c>
      <c r="FL86" s="47">
        <f t="shared" si="49"/>
        <v>0.7863998622158177</v>
      </c>
    </row>
    <row r="87" spans="1:168" x14ac:dyDescent="0.2">
      <c r="A87" t="s">
        <v>44</v>
      </c>
      <c r="B87" s="11">
        <v>41729</v>
      </c>
      <c r="C87" s="2">
        <v>500.6</v>
      </c>
      <c r="D87" s="3">
        <v>45707</v>
      </c>
      <c r="E87" s="9">
        <v>19211</v>
      </c>
      <c r="F87" s="3">
        <v>131623</v>
      </c>
      <c r="G87" s="3">
        <v>4215</v>
      </c>
      <c r="H87" s="2">
        <v>32409</v>
      </c>
      <c r="I87" s="2">
        <v>292606.3</v>
      </c>
      <c r="J87" s="2">
        <v>2013109.7</v>
      </c>
      <c r="K87" s="2">
        <v>159106.29999999999</v>
      </c>
      <c r="L87" s="9">
        <v>1970.9846</v>
      </c>
      <c r="M87" s="3">
        <v>114201</v>
      </c>
      <c r="N87" s="9">
        <v>1131.048</v>
      </c>
      <c r="O87" s="2">
        <v>10251.799999999999</v>
      </c>
      <c r="P87" s="2">
        <v>12888.7</v>
      </c>
      <c r="Q87" s="3">
        <v>100615</v>
      </c>
      <c r="R87" s="3">
        <v>106404</v>
      </c>
      <c r="S87" s="2">
        <v>26358.6</v>
      </c>
      <c r="T87" s="2">
        <v>28906.7</v>
      </c>
      <c r="U87" s="3">
        <v>155911</v>
      </c>
      <c r="V87" s="2">
        <v>26154.9</v>
      </c>
      <c r="W87" s="2">
        <v>53836.7</v>
      </c>
      <c r="X87" s="3">
        <v>357275.63884311944</v>
      </c>
      <c r="Y87" s="2">
        <v>70235.8</v>
      </c>
      <c r="Z87" s="3" t="e">
        <v>#N/A</v>
      </c>
      <c r="AA87" s="3" t="e">
        <v>#N/A</v>
      </c>
      <c r="AC87" s="43">
        <f t="shared" si="43"/>
        <v>41729</v>
      </c>
      <c r="AD87" s="45">
        <f t="shared" si="37"/>
        <v>1.5621829985798419</v>
      </c>
      <c r="AE87" s="45">
        <f t="shared" si="37"/>
        <v>4.3800954577633666</v>
      </c>
      <c r="AF87" s="45">
        <f t="shared" si="37"/>
        <v>10.261664112586178</v>
      </c>
      <c r="AG87" s="45">
        <f t="shared" si="37"/>
        <v>0.70927954948889482</v>
      </c>
      <c r="AH87" s="45">
        <f t="shared" si="37"/>
        <v>0.78909612625537306</v>
      </c>
      <c r="AI87" s="45">
        <f t="shared" si="37"/>
        <v>-3.7394558631341335</v>
      </c>
      <c r="AJ87" s="45">
        <f t="shared" si="37"/>
        <v>-1.0702173331660902</v>
      </c>
      <c r="AK87" s="45">
        <f t="shared" si="37"/>
        <v>-0.52285658080061248</v>
      </c>
      <c r="AL87" s="45">
        <f t="shared" si="37"/>
        <v>-3.9021664945309231</v>
      </c>
      <c r="AM87" s="45">
        <f t="shared" si="37"/>
        <v>27.806337194787844</v>
      </c>
      <c r="AN87" s="45">
        <f t="shared" si="37"/>
        <v>4.1514286496000974</v>
      </c>
      <c r="AO87" s="45">
        <f t="shared" si="37"/>
        <v>-1.1516955566470366</v>
      </c>
      <c r="AP87" s="45">
        <f t="shared" si="37"/>
        <v>-8.9918062620398373</v>
      </c>
      <c r="AQ87" s="45">
        <f t="shared" si="37"/>
        <v>2.4995228400559899</v>
      </c>
      <c r="AR87" s="45">
        <f t="shared" si="37"/>
        <v>4.3572510216358662</v>
      </c>
      <c r="AS87" s="45">
        <f t="shared" si="28"/>
        <v>-4.0393928735694367</v>
      </c>
      <c r="AT87" s="45">
        <f t="shared" si="28"/>
        <v>7.6080832823025135</v>
      </c>
      <c r="AU87" s="45">
        <f t="shared" si="28"/>
        <v>3.2205193395417941</v>
      </c>
      <c r="AV87" s="45">
        <f t="shared" si="28"/>
        <v>-5.9144781307328369</v>
      </c>
      <c r="AW87" s="45">
        <f t="shared" si="28"/>
        <v>-0.37025609379820468</v>
      </c>
      <c r="AX87" s="45">
        <f t="shared" si="28"/>
        <v>5.3217753988934913</v>
      </c>
      <c r="AY87" s="45">
        <f t="shared" si="28"/>
        <v>4.0512199469752375</v>
      </c>
      <c r="AZ87" s="45">
        <f t="shared" si="34"/>
        <v>2.5674051552549315</v>
      </c>
      <c r="BA87" s="45" t="str">
        <f t="shared" si="34"/>
        <v/>
      </c>
      <c r="BB87" s="45" t="str">
        <f t="shared" si="23"/>
        <v/>
      </c>
      <c r="BD87" s="39">
        <f t="shared" si="38"/>
        <v>41729</v>
      </c>
      <c r="BE87" s="44">
        <f>IF(AND(ISNUMBER(C86),ISNUMBER(C87)),INDEX('Country weights'!$B$6:$FB$133,MATCH(Goods!$BD87,'Country weights'!$A$6:$A$133,0),MATCH(Goods!BE$1,'Country weights'!$B$3:$FB$3,0)),"")</f>
        <v>0.16456289724777604</v>
      </c>
      <c r="BF87" s="44">
        <f>IF(AND(ISNUMBER(D86),ISNUMBER(D87)),INDEX('Country weights'!$B$6:$FB$133,MATCH(Goods!$BD87,'Country weights'!$A$6:$A$133,0),MATCH(Goods!BF$1,'Country weights'!$B$3:$FB$3,0)),"")</f>
        <v>5.3252537232437183E-2</v>
      </c>
      <c r="BG87" s="44">
        <f>IF(AND(ISNUMBER(E86),ISNUMBER(E87)),INDEX('Country weights'!$B$6:$FB$133,MATCH(Goods!$BD87,'Country weights'!$A$6:$A$133,0),MATCH(Goods!BG$1,'Country weights'!$B$3:$FB$3,0)),"")</f>
        <v>5.6570832300889613E-2</v>
      </c>
      <c r="BH87" s="44">
        <f>IF(AND(ISNUMBER(F86),ISNUMBER(F87)),INDEX('Country weights'!$B$6:$FB$133,MATCH(Goods!$BD87,'Country weights'!$A$6:$A$133,0),MATCH(Goods!BH$1,'Country weights'!$B$3:$FB$3,0)),"")</f>
        <v>3.3593373758936049E-2</v>
      </c>
      <c r="BI87" s="44">
        <f>IF(AND(ISNUMBER(G86),ISNUMBER(G87)),INDEX('Country weights'!$B$6:$FB$133,MATCH(Goods!$BD87,'Country weights'!$A$6:$A$133,0),MATCH(Goods!BI$1,'Country weights'!$B$3:$FB$3,0)),"")</f>
        <v>3.1002046141866096E-3</v>
      </c>
      <c r="BJ87" s="44">
        <f>IF(AND(ISNUMBER(H86),ISNUMBER(H87)),INDEX('Country weights'!$B$6:$FB$133,MATCH(Goods!$BD87,'Country weights'!$A$6:$A$133,0),MATCH(Goods!BJ$1,'Country weights'!$B$3:$FB$3,0)),"")</f>
        <v>1.7619719481575247E-2</v>
      </c>
      <c r="BK87" s="44">
        <f>IF(AND(ISNUMBER(I86),ISNUMBER(I87)),INDEX('Country weights'!$B$6:$FB$133,MATCH(Goods!$BD87,'Country weights'!$A$6:$A$133,0),MATCH(Goods!BK$1,'Country weights'!$B$3:$FB$3,0)),"")</f>
        <v>1.451424464407329E-2</v>
      </c>
      <c r="BL87" s="44">
        <f>IF(AND(ISNUMBER(J86),ISNUMBER(J87)),INDEX('Country weights'!$B$6:$FB$133,MATCH(Goods!$BD87,'Country weights'!$A$6:$A$133,0),MATCH(Goods!BL$1,'Country weights'!$B$3:$FB$3,0)),"")</f>
        <v>4.7931224929786652E-3</v>
      </c>
      <c r="BM87" s="44">
        <f>IF(AND(ISNUMBER(K86),ISNUMBER(K87)),INDEX('Country weights'!$B$6:$FB$133,MATCH(Goods!$BD87,'Country weights'!$A$6:$A$133,0),MATCH(Goods!BM$1,'Country weights'!$B$3:$FB$3,0)),"")</f>
        <v>2.5388513818429045E-2</v>
      </c>
      <c r="BN87" s="44">
        <f>IF(AND(ISNUMBER(L86),ISNUMBER(L87)),INDEX('Country weights'!$B$6:$FB$133,MATCH(Goods!$BD87,'Country weights'!$A$6:$A$133,0),MATCH(Goods!BN$1,'Country weights'!$B$3:$FB$3,0)),"")</f>
        <v>2.1240598770522093E-3</v>
      </c>
      <c r="BO87" s="44">
        <f>IF(AND(ISNUMBER(M86),ISNUMBER(M87)),INDEX('Country weights'!$B$6:$FB$133,MATCH(Goods!$BD87,'Country weights'!$A$6:$A$133,0),MATCH(Goods!BO$1,'Country weights'!$B$3:$FB$3,0)),"")</f>
        <v>9.019704754117331E-3</v>
      </c>
      <c r="BP87" s="44">
        <f>IF(AND(ISNUMBER(N86),ISNUMBER(N87)),INDEX('Country weights'!$B$6:$FB$133,MATCH(Goods!$BD87,'Country weights'!$A$6:$A$133,0),MATCH(Goods!BP$1,'Country weights'!$B$3:$FB$3,0)),"")</f>
        <v>6.4996089147723963E-3</v>
      </c>
      <c r="BQ87" s="44">
        <f>IF(AND(ISNUMBER(O86),ISNUMBER(O87)),INDEX('Country weights'!$B$6:$FB$133,MATCH(Goods!$BD87,'Country weights'!$A$6:$A$133,0),MATCH(Goods!BQ$1,'Country weights'!$B$3:$FB$3,0)),"")</f>
        <v>4.7757131336254284E-3</v>
      </c>
      <c r="BR87" s="44">
        <f>IF(AND(ISNUMBER(P86),ISNUMBER(P87)),INDEX('Country weights'!$B$6:$FB$133,MATCH(Goods!$BD87,'Country weights'!$A$6:$A$133,0),MATCH(Goods!BR$1,'Country weights'!$B$3:$FB$3,0)),"")</f>
        <v>1.3244663477703365E-2</v>
      </c>
      <c r="BS87" s="44">
        <f>IF(AND(ISNUMBER(Q86),ISNUMBER(Q87)),INDEX('Country weights'!$B$6:$FB$133,MATCH(Goods!$BD87,'Country weights'!$A$6:$A$133,0),MATCH(Goods!BS$1,'Country weights'!$B$3:$FB$3,0)),"")</f>
        <v>9.5863776507410306E-3</v>
      </c>
      <c r="BT87" s="44">
        <f>IF(AND(ISNUMBER(R86),ISNUMBER(R87)),INDEX('Country weights'!$B$6:$FB$133,MATCH(Goods!$BD87,'Country weights'!$A$6:$A$133,0),MATCH(Goods!BT$1,'Country weights'!$B$3:$FB$3,0)),"")</f>
        <v>8.409754690787398E-3</v>
      </c>
      <c r="BU87" s="44">
        <f>IF(AND(ISNUMBER(S86),ISNUMBER(S87)),INDEX('Country weights'!$B$6:$FB$133,MATCH(Goods!$BD87,'Country weights'!$A$6:$A$133,0),MATCH(Goods!BU$1,'Country weights'!$B$3:$FB$3,0)),"")</f>
        <v>2.2768778785194375E-2</v>
      </c>
      <c r="BV87" s="44">
        <f>IF(AND(ISNUMBER(T86),ISNUMBER(T87)),INDEX('Country weights'!$B$6:$FB$133,MATCH(Goods!$BD87,'Country weights'!$A$6:$A$133,0),MATCH(Goods!BV$1,'Country weights'!$B$3:$FB$3,0)),"")</f>
        <v>1.4166959339993136E-2</v>
      </c>
      <c r="BW87" s="44">
        <f>IF(AND(ISNUMBER(U86),ISNUMBER(U87)),INDEX('Country weights'!$B$6:$FB$133,MATCH(Goods!$BD87,'Country weights'!$A$6:$A$133,0),MATCH(Goods!BW$1,'Country weights'!$B$3:$FB$3,0)),"")</f>
        <v>3.5353714341055748E-2</v>
      </c>
      <c r="BX87" s="44">
        <f>IF(AND(ISNUMBER(V86),ISNUMBER(V87)),INDEX('Country weights'!$B$6:$FB$133,MATCH(Goods!$BD87,'Country weights'!$A$6:$A$133,0),MATCH(Goods!BX$1,'Country weights'!$B$3:$FB$3,0)),"")</f>
        <v>3.6614462416028164E-2</v>
      </c>
      <c r="BY87" s="44">
        <f>IF(AND(ISNUMBER(W86),ISNUMBER(W87)),INDEX('Country weights'!$B$6:$FB$133,MATCH(Goods!$BD87,'Country weights'!$A$6:$A$133,0),MATCH(Goods!BY$1,'Country weights'!$B$3:$FB$3,0)),"")</f>
        <v>3.0239549130959664E-2</v>
      </c>
      <c r="BZ87" s="44">
        <f>IF(AND(ISNUMBER(X86),ISNUMBER(X87)),INDEX('Country weights'!$B$6:$FB$133,MATCH(Goods!$BD87,'Country weights'!$A$6:$A$133,0),MATCH(Goods!BZ$1,'Country weights'!$B$3:$FB$3,0)),"")</f>
        <v>2.1367957475807262E-2</v>
      </c>
      <c r="CA87" s="44">
        <f>IF(AND(ISNUMBER(Y86),ISNUMBER(Y87)),INDEX('Country weights'!$B$6:$FB$133,MATCH(Goods!$BD87,'Country weights'!$A$6:$A$133,0),MATCH(Goods!CA$1,'Country weights'!$B$3:$FB$3,0)),"")</f>
        <v>3.095049980712012E-2</v>
      </c>
      <c r="CB87" s="44" t="str">
        <f>IF(AND(ISNUMBER(Z86),ISNUMBER(Z87)),INDEX('Country weights'!$B$6:$FB$133,MATCH(Goods!$BD87,'Country weights'!$A$6:$A$133,0),MATCH(Goods!CB$1,'Country weights'!$B$3:$FB$3,0)),"")</f>
        <v/>
      </c>
      <c r="CC87" s="44" t="str">
        <f>IF(AND(ISNUMBER(AA86),ISNUMBER(AA87)),INDEX('Country weights'!$B$6:$FB$133,MATCH(Goods!$BD87,'Country weights'!$A$6:$A$133,0),MATCH(Goods!CC$1,'Country weights'!$B$3:$FB$3,0)),"")</f>
        <v/>
      </c>
      <c r="CD87" s="46">
        <f t="shared" si="44"/>
        <v>0.61851724938623942</v>
      </c>
      <c r="CF87" s="39">
        <f t="shared" si="39"/>
        <v>41729</v>
      </c>
      <c r="CG87" s="45">
        <f t="shared" si="40"/>
        <v>0.26606031992005619</v>
      </c>
      <c r="CH87" s="45">
        <f t="shared" si="40"/>
        <v>8.6097093145389533E-2</v>
      </c>
      <c r="CI87" s="45">
        <f t="shared" si="40"/>
        <v>9.1462012348120264E-2</v>
      </c>
      <c r="CJ87" s="45">
        <f t="shared" si="40"/>
        <v>5.4312751652878029E-2</v>
      </c>
      <c r="CK87" s="45">
        <f t="shared" si="40"/>
        <v>5.0123171459857787E-3</v>
      </c>
      <c r="CL87" s="45">
        <f t="shared" si="40"/>
        <v>2.8487030069184755E-2</v>
      </c>
      <c r="CM87" s="45">
        <f t="shared" si="40"/>
        <v>2.3466192185385152E-2</v>
      </c>
      <c r="CN87" s="45">
        <f t="shared" si="40"/>
        <v>7.749375620057365E-3</v>
      </c>
      <c r="CO87" s="45">
        <f t="shared" si="40"/>
        <v>4.1047382015008169E-2</v>
      </c>
      <c r="CP87" s="45">
        <f t="shared" si="40"/>
        <v>3.4341158296877479E-3</v>
      </c>
      <c r="CQ87" s="45">
        <f t="shared" si="40"/>
        <v>1.4582786111571941E-2</v>
      </c>
      <c r="CR87" s="45">
        <f t="shared" si="40"/>
        <v>1.0508371304473756E-2</v>
      </c>
      <c r="CS87" s="45">
        <f t="shared" si="40"/>
        <v>7.7212286938875422E-3</v>
      </c>
      <c r="CT87" s="45">
        <f t="shared" si="40"/>
        <v>2.141357171662742E-2</v>
      </c>
      <c r="CU87" s="45">
        <f t="shared" si="40"/>
        <v>1.5498965728528484E-2</v>
      </c>
      <c r="CV87" s="45">
        <f t="shared" si="29"/>
        <v>1.3596637279125971E-2</v>
      </c>
      <c r="CW87" s="45">
        <f t="shared" si="29"/>
        <v>3.6811873569877078E-2</v>
      </c>
      <c r="CX87" s="45">
        <f t="shared" si="29"/>
        <v>2.2904711799147309E-2</v>
      </c>
      <c r="CY87" s="45">
        <f t="shared" si="29"/>
        <v>5.7158817116479091E-2</v>
      </c>
      <c r="CZ87" s="45">
        <f t="shared" si="29"/>
        <v>5.9197156509961595E-2</v>
      </c>
      <c r="DA87" s="45">
        <f t="shared" si="29"/>
        <v>4.8890389331852357E-2</v>
      </c>
      <c r="DB87" s="45">
        <f t="shared" si="29"/>
        <v>3.454706800337564E-2</v>
      </c>
      <c r="DC87" s="45">
        <f t="shared" si="35"/>
        <v>5.0039832903338743E-2</v>
      </c>
      <c r="DD87" s="45" t="str">
        <f t="shared" si="35"/>
        <v/>
      </c>
      <c r="DE87" s="45" t="str">
        <f t="shared" si="25"/>
        <v/>
      </c>
      <c r="DF87" s="46">
        <f t="shared" si="45"/>
        <v>1</v>
      </c>
      <c r="DG87" s="47">
        <f>SUMPRODUCT(AD87:BB87,CG87:DE87,'Sector weights'!B74:Z74)</f>
        <v>1.6255083413727731</v>
      </c>
      <c r="DI87" s="45">
        <f>IF(AND(ISNUMBER(C86),ISNUMBER(C87)),CG87*'Sector weights'!AB74,"")</f>
        <v>5.185083492353143E-2</v>
      </c>
      <c r="DJ87" s="45">
        <f>IF(AND(ISNUMBER(D86),ISNUMBER(D87)),CH87*'Sector weights'!AC74,"")</f>
        <v>2.0700421199182233E-2</v>
      </c>
      <c r="DK87" s="45">
        <f>IF(AND(ISNUMBER(E86),ISNUMBER(E87)),CI87*'Sector weights'!AD74,"")</f>
        <v>1.7229617191026121E-2</v>
      </c>
      <c r="DL87" s="45">
        <f>IF(AND(ISNUMBER(F86),ISNUMBER(F87)),CJ87*'Sector weights'!AE74,"")</f>
        <v>1.0655467576367568E-2</v>
      </c>
      <c r="DM87" s="45">
        <f>IF(AND(ISNUMBER(G86),ISNUMBER(G87)),CK87*'Sector weights'!AF74,"")</f>
        <v>1.250313767045185E-3</v>
      </c>
      <c r="DN87" s="45">
        <f>IF(AND(ISNUMBER(H86),ISNUMBER(H87)),CL87*'Sector weights'!AG74,"")</f>
        <v>8.2410473218937144E-3</v>
      </c>
      <c r="DO87" s="45">
        <f>IF(AND(ISNUMBER(I86),ISNUMBER(I87)),CM87*'Sector weights'!AH74,"")</f>
        <v>4.2172470553053345E-3</v>
      </c>
      <c r="DP87" s="45">
        <f>IF(AND(ISNUMBER(J86),ISNUMBER(J87)),CN87*'Sector weights'!AI74,"")</f>
        <v>1.2363039745624273E-3</v>
      </c>
      <c r="DQ87" s="45">
        <f>IF(AND(ISNUMBER(K86),ISNUMBER(K87)),CO87*'Sector weights'!AJ74,"")</f>
        <v>3.4782713326158531E-3</v>
      </c>
      <c r="DR87" s="45">
        <f>IF(AND(ISNUMBER(L86),ISNUMBER(L87)),CP87*'Sector weights'!AK74,"")</f>
        <v>4.3560569077051218E-4</v>
      </c>
      <c r="DS87" s="45">
        <f>IF(AND(ISNUMBER(M86),ISNUMBER(M87)),CQ87*'Sector weights'!AL74,"")</f>
        <v>2.1519192658760781E-3</v>
      </c>
      <c r="DT87" s="45">
        <f>IF(AND(ISNUMBER(N86),ISNUMBER(N87)),CR87*'Sector weights'!AM74,"")</f>
        <v>1.650158609402674E-3</v>
      </c>
      <c r="DU87" s="45">
        <f>IF(AND(ISNUMBER(O86),ISNUMBER(O87)),CS87*'Sector weights'!AN74,"")</f>
        <v>1.3090635628459388E-3</v>
      </c>
      <c r="DV87" s="45">
        <f>IF(AND(ISNUMBER(P86),ISNUMBER(P87)),CT87*'Sector weights'!AO74,"")</f>
        <v>6.8474637284428909E-3</v>
      </c>
      <c r="DW87" s="45">
        <f>IF(AND(ISNUMBER(Q86),ISNUMBER(Q87)),CU87*'Sector weights'!AP74,"")</f>
        <v>6.3819621082070038E-3</v>
      </c>
      <c r="DX87" s="45">
        <f>IF(AND(ISNUMBER(R86),ISNUMBER(R87)),CV87*'Sector weights'!AQ74,"")</f>
        <v>4.6330635123332095E-3</v>
      </c>
      <c r="DY87" s="45">
        <f>IF(AND(ISNUMBER(S86),ISNUMBER(S87)),CW87*'Sector weights'!AR74,"")</f>
        <v>1.0401605310628535E-2</v>
      </c>
      <c r="DZ87" s="45">
        <f>IF(AND(ISNUMBER(T86),ISNUMBER(T87)),CX87*'Sector weights'!AS74,"")</f>
        <v>3.3241410112458945E-3</v>
      </c>
      <c r="EA87" s="45">
        <f>IF(AND(ISNUMBER(U86),ISNUMBER(U87)),CY87*'Sector weights'!AT74,"")</f>
        <v>6.5254336799128532E-3</v>
      </c>
      <c r="EB87" s="45">
        <f>IF(AND(ISNUMBER(V86),ISNUMBER(V87)),CZ87*'Sector weights'!AU74,"")</f>
        <v>1.0845765941441455E-2</v>
      </c>
      <c r="EC87" s="45">
        <f>IF(AND(ISNUMBER(W86),ISNUMBER(W87)),DA87*'Sector weights'!AV74,"")</f>
        <v>1.6505933688598602E-2</v>
      </c>
      <c r="ED87" s="45">
        <f>IF(AND(ISNUMBER(X86),ISNUMBER(X87)),DB87*'Sector weights'!AW74,"")</f>
        <v>5.2333749153709369E-3</v>
      </c>
      <c r="EE87" s="45">
        <f>IF(AND(ISNUMBER(Y86),ISNUMBER(Y87)),DC87*'Sector weights'!AX74,"")</f>
        <v>7.0796641409600417E-3</v>
      </c>
      <c r="EF87" s="45" t="str">
        <f>IF(AND(ISNUMBER(Z86),ISNUMBER(Z87)),DD87*'Sector weights'!AY74,"")</f>
        <v/>
      </c>
      <c r="EG87" s="45" t="str">
        <f>IF(AND(ISNUMBER(AA86),ISNUMBER(AA87)),DE87*'Sector weights'!AZ74,"")</f>
        <v/>
      </c>
      <c r="EH87" s="46">
        <f t="shared" si="46"/>
        <v>0.20218467950756647</v>
      </c>
      <c r="EI87" s="47">
        <f t="shared" si="47"/>
        <v>0.51550310986053338</v>
      </c>
      <c r="EK87" s="39">
        <f t="shared" si="41"/>
        <v>41729</v>
      </c>
      <c r="EL87" s="45">
        <f t="shared" si="42"/>
        <v>0.25645283831503657</v>
      </c>
      <c r="EM87" s="45">
        <f t="shared" si="42"/>
        <v>0.1023837278353603</v>
      </c>
      <c r="EN87" s="45">
        <f t="shared" si="42"/>
        <v>8.521722433663094E-2</v>
      </c>
      <c r="EO87" s="45">
        <f t="shared" si="42"/>
        <v>5.2701656734425333E-2</v>
      </c>
      <c r="EP87" s="45">
        <f t="shared" si="42"/>
        <v>6.1840183444680525E-3</v>
      </c>
      <c r="EQ87" s="45">
        <f t="shared" si="42"/>
        <v>4.0759998937433366E-2</v>
      </c>
      <c r="ER87" s="45">
        <f t="shared" si="42"/>
        <v>2.0858390782015263E-2</v>
      </c>
      <c r="ES87" s="45">
        <f t="shared" si="42"/>
        <v>6.1147262867469656E-3</v>
      </c>
      <c r="ET87" s="45">
        <f t="shared" si="42"/>
        <v>1.7203436685150439E-2</v>
      </c>
      <c r="EU87" s="45">
        <f t="shared" si="42"/>
        <v>2.1544940587558724E-3</v>
      </c>
      <c r="EV87" s="45">
        <f t="shared" si="42"/>
        <v>1.0643334950586825E-2</v>
      </c>
      <c r="EW87" s="45">
        <f t="shared" si="42"/>
        <v>8.1616402064772636E-3</v>
      </c>
      <c r="EX87" s="45">
        <f t="shared" si="42"/>
        <v>6.4745932581748806E-3</v>
      </c>
      <c r="EY87" s="45">
        <f t="shared" si="42"/>
        <v>3.386737187565507E-2</v>
      </c>
      <c r="EZ87" s="45">
        <f t="shared" si="42"/>
        <v>3.1565013351905175E-2</v>
      </c>
      <c r="FA87" s="45">
        <f t="shared" si="30"/>
        <v>2.2915007821647654E-2</v>
      </c>
      <c r="FB87" s="45">
        <f t="shared" si="30"/>
        <v>5.1446060779492792E-2</v>
      </c>
      <c r="FC87" s="45">
        <f t="shared" si="30"/>
        <v>1.6441112251146077E-2</v>
      </c>
      <c r="FD87" s="45">
        <f t="shared" si="30"/>
        <v>3.2274619896057198E-2</v>
      </c>
      <c r="FE87" s="45">
        <f t="shared" si="30"/>
        <v>5.3642867342159659E-2</v>
      </c>
      <c r="FF87" s="45">
        <f t="shared" si="30"/>
        <v>8.1637905150874157E-2</v>
      </c>
      <c r="FG87" s="45">
        <f t="shared" si="30"/>
        <v>2.5884131914035977E-2</v>
      </c>
      <c r="FH87" s="45">
        <f t="shared" si="36"/>
        <v>3.5015828885764294E-2</v>
      </c>
      <c r="FI87" s="45" t="str">
        <f t="shared" si="36"/>
        <v/>
      </c>
      <c r="FJ87" s="45" t="str">
        <f t="shared" si="27"/>
        <v/>
      </c>
      <c r="FK87" s="46">
        <f t="shared" si="48"/>
        <v>0.99999999999999978</v>
      </c>
      <c r="FL87" s="47">
        <f t="shared" si="49"/>
        <v>2.5496645498366819</v>
      </c>
    </row>
    <row r="88" spans="1:168" x14ac:dyDescent="0.2">
      <c r="A88" t="s">
        <v>45</v>
      </c>
      <c r="B88" s="11">
        <v>41820</v>
      </c>
      <c r="C88" s="2">
        <v>499.5</v>
      </c>
      <c r="D88" s="3">
        <v>45827</v>
      </c>
      <c r="E88" s="9">
        <v>19436.099999999999</v>
      </c>
      <c r="F88" s="3">
        <v>135821</v>
      </c>
      <c r="G88" s="3">
        <v>4266</v>
      </c>
      <c r="H88" s="2">
        <v>32468</v>
      </c>
      <c r="I88" s="2">
        <v>287629.3</v>
      </c>
      <c r="J88" s="2">
        <v>1995805.6</v>
      </c>
      <c r="K88" s="2">
        <v>160695.5</v>
      </c>
      <c r="L88" s="9">
        <v>1938.8253</v>
      </c>
      <c r="M88" s="3">
        <v>117643</v>
      </c>
      <c r="N88" s="9">
        <v>1172.9079999999999</v>
      </c>
      <c r="O88" s="2">
        <v>10542.1</v>
      </c>
      <c r="P88" s="2">
        <v>13259.7</v>
      </c>
      <c r="Q88" s="3">
        <v>96681</v>
      </c>
      <c r="R88" s="3">
        <v>111182</v>
      </c>
      <c r="S88" s="2">
        <v>26018.6</v>
      </c>
      <c r="T88" s="2">
        <v>29592.6</v>
      </c>
      <c r="U88" s="3">
        <v>160683</v>
      </c>
      <c r="V88" s="2">
        <v>27076.799999999999</v>
      </c>
      <c r="W88" s="2">
        <v>54528.7</v>
      </c>
      <c r="X88" s="3">
        <v>368641.21822576399</v>
      </c>
      <c r="Y88" s="2">
        <v>69922.7</v>
      </c>
      <c r="Z88" s="3" t="e">
        <v>#N/A</v>
      </c>
      <c r="AA88" s="3" t="e">
        <v>#N/A</v>
      </c>
      <c r="AC88" s="43">
        <f t="shared" si="43"/>
        <v>41820</v>
      </c>
      <c r="AD88" s="45">
        <f t="shared" si="37"/>
        <v>-0.21973631642030478</v>
      </c>
      <c r="AE88" s="45">
        <f t="shared" si="37"/>
        <v>0.26254184260616764</v>
      </c>
      <c r="AF88" s="45">
        <f t="shared" si="37"/>
        <v>1.171724532819729</v>
      </c>
      <c r="AG88" s="45">
        <f t="shared" si="37"/>
        <v>3.189412184800533</v>
      </c>
      <c r="AH88" s="45">
        <f t="shared" si="37"/>
        <v>1.2099644128113818</v>
      </c>
      <c r="AI88" s="45">
        <f t="shared" si="37"/>
        <v>0.18204819648863779</v>
      </c>
      <c r="AJ88" s="45">
        <f t="shared" si="37"/>
        <v>-1.7009203151128305</v>
      </c>
      <c r="AK88" s="45">
        <f t="shared" si="37"/>
        <v>-0.85957064336831257</v>
      </c>
      <c r="AL88" s="45">
        <f t="shared" si="37"/>
        <v>0.9988290847062764</v>
      </c>
      <c r="AM88" s="45">
        <f t="shared" si="37"/>
        <v>-1.6316362898015524</v>
      </c>
      <c r="AN88" s="45">
        <f t="shared" si="37"/>
        <v>3.0139841157257763</v>
      </c>
      <c r="AO88" s="45">
        <f t="shared" si="37"/>
        <v>3.700992353993815</v>
      </c>
      <c r="AP88" s="45">
        <f t="shared" si="37"/>
        <v>2.8316978481827793</v>
      </c>
      <c r="AQ88" s="45">
        <f t="shared" si="37"/>
        <v>2.8784904606360628</v>
      </c>
      <c r="AR88" s="45">
        <f t="shared" si="37"/>
        <v>-3.9099537842270049</v>
      </c>
      <c r="AS88" s="45">
        <f t="shared" si="28"/>
        <v>4.4904326905003566</v>
      </c>
      <c r="AT88" s="45">
        <f t="shared" si="28"/>
        <v>-1.289901588096487</v>
      </c>
      <c r="AU88" s="45">
        <f t="shared" si="28"/>
        <v>2.3728063044207603</v>
      </c>
      <c r="AV88" s="45">
        <f t="shared" si="28"/>
        <v>3.0607205392820358</v>
      </c>
      <c r="AW88" s="45">
        <f t="shared" si="28"/>
        <v>3.524769737219402</v>
      </c>
      <c r="AX88" s="45">
        <f t="shared" si="28"/>
        <v>1.2853685311321028</v>
      </c>
      <c r="AY88" s="45">
        <f t="shared" si="28"/>
        <v>3.1811795003563681</v>
      </c>
      <c r="AZ88" s="45">
        <f t="shared" si="34"/>
        <v>-0.44578405884179162</v>
      </c>
      <c r="BA88" s="45" t="str">
        <f t="shared" si="34"/>
        <v/>
      </c>
      <c r="BB88" s="45" t="str">
        <f t="shared" si="23"/>
        <v/>
      </c>
      <c r="BD88" s="39">
        <f t="shared" si="38"/>
        <v>41820</v>
      </c>
      <c r="BE88" s="44">
        <f>IF(AND(ISNUMBER(C87),ISNUMBER(C88)),INDEX('Country weights'!$B$6:$FB$133,MATCH(Goods!$BD88,'Country weights'!$A$6:$A$133,0),MATCH(Goods!BE$1,'Country weights'!$B$3:$FB$3,0)),"")</f>
        <v>0.16456289724777604</v>
      </c>
      <c r="BF88" s="44">
        <f>IF(AND(ISNUMBER(D87),ISNUMBER(D88)),INDEX('Country weights'!$B$6:$FB$133,MATCH(Goods!$BD88,'Country weights'!$A$6:$A$133,0),MATCH(Goods!BF$1,'Country weights'!$B$3:$FB$3,0)),"")</f>
        <v>5.3252537232437183E-2</v>
      </c>
      <c r="BG88" s="44">
        <f>IF(AND(ISNUMBER(E87),ISNUMBER(E88)),INDEX('Country weights'!$B$6:$FB$133,MATCH(Goods!$BD88,'Country weights'!$A$6:$A$133,0),MATCH(Goods!BG$1,'Country weights'!$B$3:$FB$3,0)),"")</f>
        <v>5.6570832300889613E-2</v>
      </c>
      <c r="BH88" s="44">
        <f>IF(AND(ISNUMBER(F87),ISNUMBER(F88)),INDEX('Country weights'!$B$6:$FB$133,MATCH(Goods!$BD88,'Country weights'!$A$6:$A$133,0),MATCH(Goods!BH$1,'Country weights'!$B$3:$FB$3,0)),"")</f>
        <v>3.3593373758936049E-2</v>
      </c>
      <c r="BI88" s="44">
        <f>IF(AND(ISNUMBER(G87),ISNUMBER(G88)),INDEX('Country weights'!$B$6:$FB$133,MATCH(Goods!$BD88,'Country weights'!$A$6:$A$133,0),MATCH(Goods!BI$1,'Country weights'!$B$3:$FB$3,0)),"")</f>
        <v>3.1002046141866096E-3</v>
      </c>
      <c r="BJ88" s="44">
        <f>IF(AND(ISNUMBER(H87),ISNUMBER(H88)),INDEX('Country weights'!$B$6:$FB$133,MATCH(Goods!$BD88,'Country weights'!$A$6:$A$133,0),MATCH(Goods!BJ$1,'Country weights'!$B$3:$FB$3,0)),"")</f>
        <v>1.7619719481575247E-2</v>
      </c>
      <c r="BK88" s="44">
        <f>IF(AND(ISNUMBER(I87),ISNUMBER(I88)),INDEX('Country weights'!$B$6:$FB$133,MATCH(Goods!$BD88,'Country weights'!$A$6:$A$133,0),MATCH(Goods!BK$1,'Country weights'!$B$3:$FB$3,0)),"")</f>
        <v>1.451424464407329E-2</v>
      </c>
      <c r="BL88" s="44">
        <f>IF(AND(ISNUMBER(J87),ISNUMBER(J88)),INDEX('Country weights'!$B$6:$FB$133,MATCH(Goods!$BD88,'Country weights'!$A$6:$A$133,0),MATCH(Goods!BL$1,'Country weights'!$B$3:$FB$3,0)),"")</f>
        <v>4.7931224929786652E-3</v>
      </c>
      <c r="BM88" s="44">
        <f>IF(AND(ISNUMBER(K87),ISNUMBER(K88)),INDEX('Country weights'!$B$6:$FB$133,MATCH(Goods!$BD88,'Country weights'!$A$6:$A$133,0),MATCH(Goods!BM$1,'Country weights'!$B$3:$FB$3,0)),"")</f>
        <v>2.5388513818429045E-2</v>
      </c>
      <c r="BN88" s="44">
        <f>IF(AND(ISNUMBER(L87),ISNUMBER(L88)),INDEX('Country weights'!$B$6:$FB$133,MATCH(Goods!$BD88,'Country weights'!$A$6:$A$133,0),MATCH(Goods!BN$1,'Country weights'!$B$3:$FB$3,0)),"")</f>
        <v>2.1240598770522093E-3</v>
      </c>
      <c r="BO88" s="44">
        <f>IF(AND(ISNUMBER(M87),ISNUMBER(M88)),INDEX('Country weights'!$B$6:$FB$133,MATCH(Goods!$BD88,'Country weights'!$A$6:$A$133,0),MATCH(Goods!BO$1,'Country weights'!$B$3:$FB$3,0)),"")</f>
        <v>9.019704754117331E-3</v>
      </c>
      <c r="BP88" s="44">
        <f>IF(AND(ISNUMBER(N87),ISNUMBER(N88)),INDEX('Country weights'!$B$6:$FB$133,MATCH(Goods!$BD88,'Country weights'!$A$6:$A$133,0),MATCH(Goods!BP$1,'Country weights'!$B$3:$FB$3,0)),"")</f>
        <v>6.4996089147723963E-3</v>
      </c>
      <c r="BQ88" s="44">
        <f>IF(AND(ISNUMBER(O87),ISNUMBER(O88)),INDEX('Country weights'!$B$6:$FB$133,MATCH(Goods!$BD88,'Country weights'!$A$6:$A$133,0),MATCH(Goods!BQ$1,'Country weights'!$B$3:$FB$3,0)),"")</f>
        <v>4.7757131336254284E-3</v>
      </c>
      <c r="BR88" s="44">
        <f>IF(AND(ISNUMBER(P87),ISNUMBER(P88)),INDEX('Country weights'!$B$6:$FB$133,MATCH(Goods!$BD88,'Country weights'!$A$6:$A$133,0),MATCH(Goods!BR$1,'Country weights'!$B$3:$FB$3,0)),"")</f>
        <v>1.3244663477703365E-2</v>
      </c>
      <c r="BS88" s="44">
        <f>IF(AND(ISNUMBER(Q87),ISNUMBER(Q88)),INDEX('Country weights'!$B$6:$FB$133,MATCH(Goods!$BD88,'Country weights'!$A$6:$A$133,0),MATCH(Goods!BS$1,'Country weights'!$B$3:$FB$3,0)),"")</f>
        <v>9.5863776507410306E-3</v>
      </c>
      <c r="BT88" s="44">
        <f>IF(AND(ISNUMBER(R87),ISNUMBER(R88)),INDEX('Country weights'!$B$6:$FB$133,MATCH(Goods!$BD88,'Country weights'!$A$6:$A$133,0),MATCH(Goods!BT$1,'Country weights'!$B$3:$FB$3,0)),"")</f>
        <v>8.409754690787398E-3</v>
      </c>
      <c r="BU88" s="44">
        <f>IF(AND(ISNUMBER(S87),ISNUMBER(S88)),INDEX('Country weights'!$B$6:$FB$133,MATCH(Goods!$BD88,'Country weights'!$A$6:$A$133,0),MATCH(Goods!BU$1,'Country weights'!$B$3:$FB$3,0)),"")</f>
        <v>2.2768778785194375E-2</v>
      </c>
      <c r="BV88" s="44">
        <f>IF(AND(ISNUMBER(T87),ISNUMBER(T88)),INDEX('Country weights'!$B$6:$FB$133,MATCH(Goods!$BD88,'Country weights'!$A$6:$A$133,0),MATCH(Goods!BV$1,'Country weights'!$B$3:$FB$3,0)),"")</f>
        <v>1.4166959339993136E-2</v>
      </c>
      <c r="BW88" s="44">
        <f>IF(AND(ISNUMBER(U87),ISNUMBER(U88)),INDEX('Country weights'!$B$6:$FB$133,MATCH(Goods!$BD88,'Country weights'!$A$6:$A$133,0),MATCH(Goods!BW$1,'Country weights'!$B$3:$FB$3,0)),"")</f>
        <v>3.5353714341055748E-2</v>
      </c>
      <c r="BX88" s="44">
        <f>IF(AND(ISNUMBER(V87),ISNUMBER(V88)),INDEX('Country weights'!$B$6:$FB$133,MATCH(Goods!$BD88,'Country weights'!$A$6:$A$133,0),MATCH(Goods!BX$1,'Country weights'!$B$3:$FB$3,0)),"")</f>
        <v>3.6614462416028164E-2</v>
      </c>
      <c r="BY88" s="44">
        <f>IF(AND(ISNUMBER(W87),ISNUMBER(W88)),INDEX('Country weights'!$B$6:$FB$133,MATCH(Goods!$BD88,'Country weights'!$A$6:$A$133,0),MATCH(Goods!BY$1,'Country weights'!$B$3:$FB$3,0)),"")</f>
        <v>3.0239549130959664E-2</v>
      </c>
      <c r="BZ88" s="44">
        <f>IF(AND(ISNUMBER(X87),ISNUMBER(X88)),INDEX('Country weights'!$B$6:$FB$133,MATCH(Goods!$BD88,'Country weights'!$A$6:$A$133,0),MATCH(Goods!BZ$1,'Country weights'!$B$3:$FB$3,0)),"")</f>
        <v>2.1367957475807262E-2</v>
      </c>
      <c r="CA88" s="44">
        <f>IF(AND(ISNUMBER(Y87),ISNUMBER(Y88)),INDEX('Country weights'!$B$6:$FB$133,MATCH(Goods!$BD88,'Country weights'!$A$6:$A$133,0),MATCH(Goods!CA$1,'Country weights'!$B$3:$FB$3,0)),"")</f>
        <v>3.095049980712012E-2</v>
      </c>
      <c r="CB88" s="44" t="str">
        <f>IF(AND(ISNUMBER(Z87),ISNUMBER(Z88)),INDEX('Country weights'!$B$6:$FB$133,MATCH(Goods!$BD88,'Country weights'!$A$6:$A$133,0),MATCH(Goods!CB$1,'Country weights'!$B$3:$FB$3,0)),"")</f>
        <v/>
      </c>
      <c r="CC88" s="44" t="str">
        <f>IF(AND(ISNUMBER(AA87),ISNUMBER(AA88)),INDEX('Country weights'!$B$6:$FB$133,MATCH(Goods!$BD88,'Country weights'!$A$6:$A$133,0),MATCH(Goods!CC$1,'Country weights'!$B$3:$FB$3,0)),"")</f>
        <v/>
      </c>
      <c r="CD88" s="46">
        <f t="shared" si="44"/>
        <v>0.61851724938623942</v>
      </c>
      <c r="CF88" s="39">
        <f t="shared" si="39"/>
        <v>41820</v>
      </c>
      <c r="CG88" s="45">
        <f t="shared" si="40"/>
        <v>0.26606031992005619</v>
      </c>
      <c r="CH88" s="45">
        <f t="shared" si="40"/>
        <v>8.6097093145389533E-2</v>
      </c>
      <c r="CI88" s="45">
        <f t="shared" si="40"/>
        <v>9.1462012348120264E-2</v>
      </c>
      <c r="CJ88" s="45">
        <f t="shared" si="40"/>
        <v>5.4312751652878029E-2</v>
      </c>
      <c r="CK88" s="45">
        <f t="shared" si="40"/>
        <v>5.0123171459857787E-3</v>
      </c>
      <c r="CL88" s="45">
        <f t="shared" si="40"/>
        <v>2.8487030069184755E-2</v>
      </c>
      <c r="CM88" s="45">
        <f t="shared" si="40"/>
        <v>2.3466192185385152E-2</v>
      </c>
      <c r="CN88" s="45">
        <f t="shared" si="40"/>
        <v>7.749375620057365E-3</v>
      </c>
      <c r="CO88" s="45">
        <f t="shared" si="40"/>
        <v>4.1047382015008169E-2</v>
      </c>
      <c r="CP88" s="45">
        <f t="shared" si="40"/>
        <v>3.4341158296877479E-3</v>
      </c>
      <c r="CQ88" s="45">
        <f t="shared" si="40"/>
        <v>1.4582786111571941E-2</v>
      </c>
      <c r="CR88" s="45">
        <f t="shared" si="40"/>
        <v>1.0508371304473756E-2</v>
      </c>
      <c r="CS88" s="45">
        <f t="shared" si="40"/>
        <v>7.7212286938875422E-3</v>
      </c>
      <c r="CT88" s="45">
        <f t="shared" si="40"/>
        <v>2.141357171662742E-2</v>
      </c>
      <c r="CU88" s="45">
        <f t="shared" si="40"/>
        <v>1.5498965728528484E-2</v>
      </c>
      <c r="CV88" s="45">
        <f t="shared" si="29"/>
        <v>1.3596637279125971E-2</v>
      </c>
      <c r="CW88" s="45">
        <f t="shared" si="29"/>
        <v>3.6811873569877078E-2</v>
      </c>
      <c r="CX88" s="45">
        <f t="shared" si="29"/>
        <v>2.2904711799147309E-2</v>
      </c>
      <c r="CY88" s="45">
        <f t="shared" si="29"/>
        <v>5.7158817116479091E-2</v>
      </c>
      <c r="CZ88" s="45">
        <f t="shared" si="29"/>
        <v>5.9197156509961595E-2</v>
      </c>
      <c r="DA88" s="45">
        <f t="shared" si="29"/>
        <v>4.8890389331852357E-2</v>
      </c>
      <c r="DB88" s="45">
        <f t="shared" si="29"/>
        <v>3.454706800337564E-2</v>
      </c>
      <c r="DC88" s="45">
        <f t="shared" si="35"/>
        <v>5.0039832903338743E-2</v>
      </c>
      <c r="DD88" s="45" t="str">
        <f t="shared" si="35"/>
        <v/>
      </c>
      <c r="DE88" s="45" t="str">
        <f t="shared" si="25"/>
        <v/>
      </c>
      <c r="DF88" s="46">
        <f t="shared" si="45"/>
        <v>1</v>
      </c>
      <c r="DG88" s="47">
        <f>SUMPRODUCT(AD88:BB88,CG88:DE88,'Sector weights'!B75:Z75)</f>
        <v>0.78778610676610017</v>
      </c>
      <c r="DI88" s="45">
        <f>IF(AND(ISNUMBER(C87),ISNUMBER(C88)),CG88*'Sector weights'!AB75,"")</f>
        <v>5.1986649551904816E-2</v>
      </c>
      <c r="DJ88" s="45">
        <f>IF(AND(ISNUMBER(D87),ISNUMBER(D88)),CH88*'Sector weights'!AC75,"")</f>
        <v>2.1938741603556366E-2</v>
      </c>
      <c r="DK88" s="45">
        <f>IF(AND(ISNUMBER(E87),ISNUMBER(E88)),CI88*'Sector weights'!AD75,"")</f>
        <v>1.7876181757524694E-2</v>
      </c>
      <c r="DL88" s="45">
        <f>IF(AND(ISNUMBER(F87),ISNUMBER(F88)),CJ88*'Sector weights'!AE75,"")</f>
        <v>1.0794872728820423E-2</v>
      </c>
      <c r="DM88" s="45">
        <f>IF(AND(ISNUMBER(G87),ISNUMBER(G88)),CK88*'Sector weights'!AF75,"")</f>
        <v>1.229739043674625E-3</v>
      </c>
      <c r="DN88" s="45">
        <f>IF(AND(ISNUMBER(H87),ISNUMBER(H88)),CL88*'Sector weights'!AG75,"")</f>
        <v>8.149533110702982E-3</v>
      </c>
      <c r="DO88" s="45">
        <f>IF(AND(ISNUMBER(I87),ISNUMBER(I88)),CM88*'Sector weights'!AH75,"")</f>
        <v>4.3082788899838657E-3</v>
      </c>
      <c r="DP88" s="45">
        <f>IF(AND(ISNUMBER(J87),ISNUMBER(J88)),CN88*'Sector weights'!AI75,"")</f>
        <v>1.2301956348651976E-3</v>
      </c>
      <c r="DQ88" s="45">
        <f>IF(AND(ISNUMBER(K87),ISNUMBER(K88)),CO88*'Sector weights'!AJ75,"")</f>
        <v>3.2452041354990662E-3</v>
      </c>
      <c r="DR88" s="45">
        <f>IF(AND(ISNUMBER(L87),ISNUMBER(L88)),CP88*'Sector weights'!AK75,"")</f>
        <v>5.3444718400555717E-4</v>
      </c>
      <c r="DS88" s="45">
        <f>IF(AND(ISNUMBER(M87),ISNUMBER(M88)),CQ88*'Sector weights'!AL75,"")</f>
        <v>2.1755847065147629E-3</v>
      </c>
      <c r="DT88" s="45">
        <f>IF(AND(ISNUMBER(N87),ISNUMBER(N88)),CR88*'Sector weights'!AM75,"")</f>
        <v>1.5813173742396981E-3</v>
      </c>
      <c r="DU88" s="45">
        <f>IF(AND(ISNUMBER(O87),ISNUMBER(O88)),CS88*'Sector weights'!AN75,"")</f>
        <v>1.1707167678147521E-3</v>
      </c>
      <c r="DV88" s="45">
        <f>IF(AND(ISNUMBER(P87),ISNUMBER(P88)),CT88*'Sector weights'!AO75,"")</f>
        <v>6.8894933046454287E-3</v>
      </c>
      <c r="DW88" s="45">
        <f>IF(AND(ISNUMBER(Q87),ISNUMBER(Q88)),CU88*'Sector weights'!AP75,"")</f>
        <v>6.4687516821844747E-3</v>
      </c>
      <c r="DX88" s="45">
        <f>IF(AND(ISNUMBER(R87),ISNUMBER(R88)),CV88*'Sector weights'!AQ75,"")</f>
        <v>4.5370591651423924E-3</v>
      </c>
      <c r="DY88" s="45">
        <f>IF(AND(ISNUMBER(S87),ISNUMBER(S88)),CW88*'Sector weights'!AR75,"")</f>
        <v>1.0949225907299359E-2</v>
      </c>
      <c r="DZ88" s="45">
        <f>IF(AND(ISNUMBER(T87),ISNUMBER(T88)),CX88*'Sector weights'!AS75,"")</f>
        <v>3.350316676522528E-3</v>
      </c>
      <c r="EA88" s="45">
        <f>IF(AND(ISNUMBER(U87),ISNUMBER(U88)),CY88*'Sector weights'!AT75,"")</f>
        <v>6.2969671718459278E-3</v>
      </c>
      <c r="EB88" s="45">
        <f>IF(AND(ISNUMBER(V87),ISNUMBER(V88)),CZ88*'Sector weights'!AU75,"")</f>
        <v>1.0922320372038517E-2</v>
      </c>
      <c r="EC88" s="45">
        <f>IF(AND(ISNUMBER(W87),ISNUMBER(W88)),DA88*'Sector weights'!AV75,"")</f>
        <v>1.6997568141729012E-2</v>
      </c>
      <c r="ED88" s="45">
        <f>IF(AND(ISNUMBER(X87),ISNUMBER(X88)),DB88*'Sector weights'!AW75,"")</f>
        <v>5.3179483037501148E-3</v>
      </c>
      <c r="EE88" s="45">
        <f>IF(AND(ISNUMBER(Y87),ISNUMBER(Y88)),DC88*'Sector weights'!AX75,"")</f>
        <v>7.0486974641613799E-3</v>
      </c>
      <c r="EF88" s="45" t="str">
        <f>IF(AND(ISNUMBER(Z87),ISNUMBER(Z88)),DD88*'Sector weights'!AY75,"")</f>
        <v/>
      </c>
      <c r="EG88" s="45" t="str">
        <f>IF(AND(ISNUMBER(AA87),ISNUMBER(AA88)),DE88*'Sector weights'!AZ75,"")</f>
        <v/>
      </c>
      <c r="EH88" s="46">
        <f t="shared" si="46"/>
        <v>0.2049998106784259</v>
      </c>
      <c r="EI88" s="47">
        <f t="shared" si="47"/>
        <v>0.16452554901443917</v>
      </c>
      <c r="EK88" s="39">
        <f t="shared" si="41"/>
        <v>41820</v>
      </c>
      <c r="EL88" s="45">
        <f t="shared" si="42"/>
        <v>0.25359364664708867</v>
      </c>
      <c r="EM88" s="45">
        <f t="shared" si="42"/>
        <v>0.10701835055823879</v>
      </c>
      <c r="EN88" s="45">
        <f t="shared" si="42"/>
        <v>8.7200967153897843E-2</v>
      </c>
      <c r="EO88" s="45">
        <f t="shared" si="42"/>
        <v>5.2657964381020141E-2</v>
      </c>
      <c r="EP88" s="45">
        <f t="shared" si="42"/>
        <v>5.9987325822640006E-3</v>
      </c>
      <c r="EQ88" s="45">
        <f t="shared" si="42"/>
        <v>3.9753856765686442E-2</v>
      </c>
      <c r="ER88" s="45">
        <f t="shared" si="42"/>
        <v>2.1016013993993738E-2</v>
      </c>
      <c r="ES88" s="45">
        <f t="shared" si="42"/>
        <v>6.0009598584212882E-3</v>
      </c>
      <c r="ET88" s="45">
        <f t="shared" si="42"/>
        <v>1.5830278695182182E-2</v>
      </c>
      <c r="EU88" s="45">
        <f t="shared" si="42"/>
        <v>2.6070618418468725E-3</v>
      </c>
      <c r="EV88" s="45">
        <f t="shared" si="42"/>
        <v>1.0612618125426009E-2</v>
      </c>
      <c r="EW88" s="45">
        <f t="shared" si="42"/>
        <v>7.7137504127759438E-3</v>
      </c>
      <c r="EX88" s="45">
        <f t="shared" si="42"/>
        <v>5.7108187755900101E-3</v>
      </c>
      <c r="EY88" s="45">
        <f t="shared" si="42"/>
        <v>3.3607315449928246E-2</v>
      </c>
      <c r="EZ88" s="45">
        <f t="shared" si="42"/>
        <v>3.1554915396149893E-2</v>
      </c>
      <c r="FA88" s="45">
        <f t="shared" si="30"/>
        <v>2.2132016366880825E-2</v>
      </c>
      <c r="FB88" s="45">
        <f t="shared" si="30"/>
        <v>5.3410907410421579E-2</v>
      </c>
      <c r="FC88" s="45">
        <f t="shared" si="30"/>
        <v>1.634302327126546E-2</v>
      </c>
      <c r="FD88" s="45">
        <f t="shared" si="30"/>
        <v>3.0716941401100612E-2</v>
      </c>
      <c r="FE88" s="45">
        <f t="shared" si="30"/>
        <v>5.3279660775745183E-2</v>
      </c>
      <c r="FF88" s="45">
        <f t="shared" si="30"/>
        <v>8.2915043118709716E-2</v>
      </c>
      <c r="FG88" s="45">
        <f t="shared" si="30"/>
        <v>2.5941235195051687E-2</v>
      </c>
      <c r="FH88" s="45">
        <f t="shared" si="36"/>
        <v>3.4383921823315039E-2</v>
      </c>
      <c r="FI88" s="45" t="str">
        <f t="shared" si="36"/>
        <v/>
      </c>
      <c r="FJ88" s="45" t="str">
        <f t="shared" si="27"/>
        <v/>
      </c>
      <c r="FK88" s="46">
        <f t="shared" si="48"/>
        <v>1</v>
      </c>
      <c r="FL88" s="47">
        <f t="shared" si="49"/>
        <v>0.80256439491314013</v>
      </c>
    </row>
    <row r="89" spans="1:168" x14ac:dyDescent="0.2">
      <c r="A89" t="s">
        <v>46</v>
      </c>
      <c r="B89" s="11">
        <v>41912</v>
      </c>
      <c r="C89" s="2">
        <v>499.1</v>
      </c>
      <c r="D89" s="3">
        <v>47722</v>
      </c>
      <c r="E89" s="9">
        <v>20075.400000000001</v>
      </c>
      <c r="F89" s="3">
        <v>135522</v>
      </c>
      <c r="G89" s="3">
        <v>4297</v>
      </c>
      <c r="H89" s="2">
        <v>32987</v>
      </c>
      <c r="I89" s="2">
        <v>291552.90000000002</v>
      </c>
      <c r="J89" s="2">
        <v>1699013.7</v>
      </c>
      <c r="K89" s="2">
        <v>171644.7</v>
      </c>
      <c r="L89" s="9">
        <v>2035.837</v>
      </c>
      <c r="M89" s="3">
        <v>122603</v>
      </c>
      <c r="N89" s="9">
        <v>1145.9780000000001</v>
      </c>
      <c r="O89" s="2">
        <v>11772.8</v>
      </c>
      <c r="P89" s="2">
        <v>13644.2</v>
      </c>
      <c r="Q89" s="3">
        <v>98883</v>
      </c>
      <c r="R89" s="3">
        <v>110373</v>
      </c>
      <c r="S89" s="2">
        <v>27240.799999999999</v>
      </c>
      <c r="T89" s="2">
        <v>30266.799999999999</v>
      </c>
      <c r="U89" s="3">
        <v>160157</v>
      </c>
      <c r="V89" s="2">
        <v>27093.8</v>
      </c>
      <c r="W89" s="2">
        <v>54121.4</v>
      </c>
      <c r="X89" s="3">
        <v>379946.55068448553</v>
      </c>
      <c r="Y89" s="2">
        <v>71659.399999999994</v>
      </c>
      <c r="Z89" s="3" t="e">
        <v>#N/A</v>
      </c>
      <c r="AA89" s="3" t="e">
        <v>#N/A</v>
      </c>
      <c r="AC89" s="43">
        <f t="shared" si="43"/>
        <v>41912</v>
      </c>
      <c r="AD89" s="45">
        <f t="shared" si="37"/>
        <v>-8.0080080080080496E-2</v>
      </c>
      <c r="AE89" s="45">
        <f t="shared" si="37"/>
        <v>4.1351168525105342</v>
      </c>
      <c r="AF89" s="45">
        <f t="shared" si="37"/>
        <v>3.2892401253338033</v>
      </c>
      <c r="AG89" s="45">
        <f t="shared" si="37"/>
        <v>-0.22014268780232715</v>
      </c>
      <c r="AH89" s="45">
        <f t="shared" si="37"/>
        <v>0.7266760431317465</v>
      </c>
      <c r="AI89" s="45">
        <f t="shared" si="37"/>
        <v>1.5984969816434713</v>
      </c>
      <c r="AJ89" s="45">
        <f t="shared" si="37"/>
        <v>1.3641169380171014</v>
      </c>
      <c r="AK89" s="45">
        <f t="shared" si="37"/>
        <v>-14.870782004018835</v>
      </c>
      <c r="AL89" s="45">
        <f t="shared" si="37"/>
        <v>6.8136319934285705</v>
      </c>
      <c r="AM89" s="45">
        <f t="shared" si="37"/>
        <v>5.0036328698619847</v>
      </c>
      <c r="AN89" s="45">
        <f t="shared" si="37"/>
        <v>4.2161454570182721</v>
      </c>
      <c r="AO89" s="45">
        <f t="shared" si="37"/>
        <v>-2.2960027555443241</v>
      </c>
      <c r="AP89" s="45">
        <f t="shared" si="37"/>
        <v>11.674144620142091</v>
      </c>
      <c r="AQ89" s="45">
        <f t="shared" si="37"/>
        <v>2.8997639463939517</v>
      </c>
      <c r="AR89" s="45">
        <f t="shared" si="37"/>
        <v>2.2775933223694311</v>
      </c>
      <c r="AS89" s="45">
        <f t="shared" si="28"/>
        <v>-0.72763576837977517</v>
      </c>
      <c r="AT89" s="45">
        <f t="shared" si="28"/>
        <v>4.6974087767981398</v>
      </c>
      <c r="AU89" s="45">
        <f t="shared" si="28"/>
        <v>2.2782722707703984</v>
      </c>
      <c r="AV89" s="45">
        <f t="shared" si="28"/>
        <v>-0.32735261353098455</v>
      </c>
      <c r="AW89" s="45">
        <f t="shared" si="28"/>
        <v>6.2784376292612798E-2</v>
      </c>
      <c r="AX89" s="45">
        <f t="shared" si="28"/>
        <v>-0.74694610361148994</v>
      </c>
      <c r="AY89" s="45">
        <f t="shared" si="28"/>
        <v>3.0667575680042081</v>
      </c>
      <c r="AZ89" s="45">
        <f t="shared" si="34"/>
        <v>2.4837427616496432</v>
      </c>
      <c r="BA89" s="45" t="str">
        <f t="shared" si="34"/>
        <v/>
      </c>
      <c r="BB89" s="45" t="str">
        <f t="shared" si="23"/>
        <v/>
      </c>
      <c r="BD89" s="39">
        <f t="shared" si="38"/>
        <v>41912</v>
      </c>
      <c r="BE89" s="44">
        <f>IF(AND(ISNUMBER(C88),ISNUMBER(C89)),INDEX('Country weights'!$B$6:$FB$133,MATCH(Goods!$BD89,'Country weights'!$A$6:$A$133,0),MATCH(Goods!BE$1,'Country weights'!$B$3:$FB$3,0)),"")</f>
        <v>0.16456289724777604</v>
      </c>
      <c r="BF89" s="44">
        <f>IF(AND(ISNUMBER(D88),ISNUMBER(D89)),INDEX('Country weights'!$B$6:$FB$133,MATCH(Goods!$BD89,'Country weights'!$A$6:$A$133,0),MATCH(Goods!BF$1,'Country weights'!$B$3:$FB$3,0)),"")</f>
        <v>5.3252537232437183E-2</v>
      </c>
      <c r="BG89" s="44">
        <f>IF(AND(ISNUMBER(E88),ISNUMBER(E89)),INDEX('Country weights'!$B$6:$FB$133,MATCH(Goods!$BD89,'Country weights'!$A$6:$A$133,0),MATCH(Goods!BG$1,'Country weights'!$B$3:$FB$3,0)),"")</f>
        <v>5.6570832300889613E-2</v>
      </c>
      <c r="BH89" s="44">
        <f>IF(AND(ISNUMBER(F88),ISNUMBER(F89)),INDEX('Country weights'!$B$6:$FB$133,MATCH(Goods!$BD89,'Country weights'!$A$6:$A$133,0),MATCH(Goods!BH$1,'Country weights'!$B$3:$FB$3,0)),"")</f>
        <v>3.3593373758936049E-2</v>
      </c>
      <c r="BI89" s="44">
        <f>IF(AND(ISNUMBER(G88),ISNUMBER(G89)),INDEX('Country weights'!$B$6:$FB$133,MATCH(Goods!$BD89,'Country weights'!$A$6:$A$133,0),MATCH(Goods!BI$1,'Country weights'!$B$3:$FB$3,0)),"")</f>
        <v>3.1002046141866096E-3</v>
      </c>
      <c r="BJ89" s="44">
        <f>IF(AND(ISNUMBER(H88),ISNUMBER(H89)),INDEX('Country weights'!$B$6:$FB$133,MATCH(Goods!$BD89,'Country weights'!$A$6:$A$133,0),MATCH(Goods!BJ$1,'Country weights'!$B$3:$FB$3,0)),"")</f>
        <v>1.7619719481575247E-2</v>
      </c>
      <c r="BK89" s="44">
        <f>IF(AND(ISNUMBER(I88),ISNUMBER(I89)),INDEX('Country weights'!$B$6:$FB$133,MATCH(Goods!$BD89,'Country weights'!$A$6:$A$133,0),MATCH(Goods!BK$1,'Country weights'!$B$3:$FB$3,0)),"")</f>
        <v>1.451424464407329E-2</v>
      </c>
      <c r="BL89" s="44">
        <f>IF(AND(ISNUMBER(J88),ISNUMBER(J89)),INDEX('Country weights'!$B$6:$FB$133,MATCH(Goods!$BD89,'Country weights'!$A$6:$A$133,0),MATCH(Goods!BL$1,'Country weights'!$B$3:$FB$3,0)),"")</f>
        <v>4.7931224929786652E-3</v>
      </c>
      <c r="BM89" s="44">
        <f>IF(AND(ISNUMBER(K88),ISNUMBER(K89)),INDEX('Country weights'!$B$6:$FB$133,MATCH(Goods!$BD89,'Country weights'!$A$6:$A$133,0),MATCH(Goods!BM$1,'Country weights'!$B$3:$FB$3,0)),"")</f>
        <v>2.5388513818429045E-2</v>
      </c>
      <c r="BN89" s="44">
        <f>IF(AND(ISNUMBER(L88),ISNUMBER(L89)),INDEX('Country weights'!$B$6:$FB$133,MATCH(Goods!$BD89,'Country weights'!$A$6:$A$133,0),MATCH(Goods!BN$1,'Country weights'!$B$3:$FB$3,0)),"")</f>
        <v>2.1240598770522093E-3</v>
      </c>
      <c r="BO89" s="44">
        <f>IF(AND(ISNUMBER(M88),ISNUMBER(M89)),INDEX('Country weights'!$B$6:$FB$133,MATCH(Goods!$BD89,'Country weights'!$A$6:$A$133,0),MATCH(Goods!BO$1,'Country weights'!$B$3:$FB$3,0)),"")</f>
        <v>9.019704754117331E-3</v>
      </c>
      <c r="BP89" s="44">
        <f>IF(AND(ISNUMBER(N88),ISNUMBER(N89)),INDEX('Country weights'!$B$6:$FB$133,MATCH(Goods!$BD89,'Country weights'!$A$6:$A$133,0),MATCH(Goods!BP$1,'Country weights'!$B$3:$FB$3,0)),"")</f>
        <v>6.4996089147723963E-3</v>
      </c>
      <c r="BQ89" s="44">
        <f>IF(AND(ISNUMBER(O88),ISNUMBER(O89)),INDEX('Country weights'!$B$6:$FB$133,MATCH(Goods!$BD89,'Country weights'!$A$6:$A$133,0),MATCH(Goods!BQ$1,'Country weights'!$B$3:$FB$3,0)),"")</f>
        <v>4.7757131336254284E-3</v>
      </c>
      <c r="BR89" s="44">
        <f>IF(AND(ISNUMBER(P88),ISNUMBER(P89)),INDEX('Country weights'!$B$6:$FB$133,MATCH(Goods!$BD89,'Country weights'!$A$6:$A$133,0),MATCH(Goods!BR$1,'Country weights'!$B$3:$FB$3,0)),"")</f>
        <v>1.3244663477703365E-2</v>
      </c>
      <c r="BS89" s="44">
        <f>IF(AND(ISNUMBER(Q88),ISNUMBER(Q89)),INDEX('Country weights'!$B$6:$FB$133,MATCH(Goods!$BD89,'Country weights'!$A$6:$A$133,0),MATCH(Goods!BS$1,'Country weights'!$B$3:$FB$3,0)),"")</f>
        <v>9.5863776507410306E-3</v>
      </c>
      <c r="BT89" s="44">
        <f>IF(AND(ISNUMBER(R88),ISNUMBER(R89)),INDEX('Country weights'!$B$6:$FB$133,MATCH(Goods!$BD89,'Country weights'!$A$6:$A$133,0),MATCH(Goods!BT$1,'Country weights'!$B$3:$FB$3,0)),"")</f>
        <v>8.409754690787398E-3</v>
      </c>
      <c r="BU89" s="44">
        <f>IF(AND(ISNUMBER(S88),ISNUMBER(S89)),INDEX('Country weights'!$B$6:$FB$133,MATCH(Goods!$BD89,'Country weights'!$A$6:$A$133,0),MATCH(Goods!BU$1,'Country weights'!$B$3:$FB$3,0)),"")</f>
        <v>2.2768778785194375E-2</v>
      </c>
      <c r="BV89" s="44">
        <f>IF(AND(ISNUMBER(T88),ISNUMBER(T89)),INDEX('Country weights'!$B$6:$FB$133,MATCH(Goods!$BD89,'Country weights'!$A$6:$A$133,0),MATCH(Goods!BV$1,'Country weights'!$B$3:$FB$3,0)),"")</f>
        <v>1.4166959339993136E-2</v>
      </c>
      <c r="BW89" s="44">
        <f>IF(AND(ISNUMBER(U88),ISNUMBER(U89)),INDEX('Country weights'!$B$6:$FB$133,MATCH(Goods!$BD89,'Country weights'!$A$6:$A$133,0),MATCH(Goods!BW$1,'Country weights'!$B$3:$FB$3,0)),"")</f>
        <v>3.5353714341055748E-2</v>
      </c>
      <c r="BX89" s="44">
        <f>IF(AND(ISNUMBER(V88),ISNUMBER(V89)),INDEX('Country weights'!$B$6:$FB$133,MATCH(Goods!$BD89,'Country weights'!$A$6:$A$133,0),MATCH(Goods!BX$1,'Country weights'!$B$3:$FB$3,0)),"")</f>
        <v>3.6614462416028164E-2</v>
      </c>
      <c r="BY89" s="44">
        <f>IF(AND(ISNUMBER(W88),ISNUMBER(W89)),INDEX('Country weights'!$B$6:$FB$133,MATCH(Goods!$BD89,'Country weights'!$A$6:$A$133,0),MATCH(Goods!BY$1,'Country weights'!$B$3:$FB$3,0)),"")</f>
        <v>3.0239549130959664E-2</v>
      </c>
      <c r="BZ89" s="44">
        <f>IF(AND(ISNUMBER(X88),ISNUMBER(X89)),INDEX('Country weights'!$B$6:$FB$133,MATCH(Goods!$BD89,'Country weights'!$A$6:$A$133,0),MATCH(Goods!BZ$1,'Country weights'!$B$3:$FB$3,0)),"")</f>
        <v>2.1367957475807262E-2</v>
      </c>
      <c r="CA89" s="44">
        <f>IF(AND(ISNUMBER(Y88),ISNUMBER(Y89)),INDEX('Country weights'!$B$6:$FB$133,MATCH(Goods!$BD89,'Country weights'!$A$6:$A$133,0),MATCH(Goods!CA$1,'Country weights'!$B$3:$FB$3,0)),"")</f>
        <v>3.095049980712012E-2</v>
      </c>
      <c r="CB89" s="44" t="str">
        <f>IF(AND(ISNUMBER(Z88),ISNUMBER(Z89)),INDEX('Country weights'!$B$6:$FB$133,MATCH(Goods!$BD89,'Country weights'!$A$6:$A$133,0),MATCH(Goods!CB$1,'Country weights'!$B$3:$FB$3,0)),"")</f>
        <v/>
      </c>
      <c r="CC89" s="44" t="str">
        <f>IF(AND(ISNUMBER(AA88),ISNUMBER(AA89)),INDEX('Country weights'!$B$6:$FB$133,MATCH(Goods!$BD89,'Country weights'!$A$6:$A$133,0),MATCH(Goods!CC$1,'Country weights'!$B$3:$FB$3,0)),"")</f>
        <v/>
      </c>
      <c r="CD89" s="46">
        <f t="shared" si="44"/>
        <v>0.61851724938623942</v>
      </c>
      <c r="CF89" s="39">
        <f t="shared" si="39"/>
        <v>41912</v>
      </c>
      <c r="CG89" s="45">
        <f t="shared" si="40"/>
        <v>0.26606031992005619</v>
      </c>
      <c r="CH89" s="45">
        <f t="shared" si="40"/>
        <v>8.6097093145389533E-2</v>
      </c>
      <c r="CI89" s="45">
        <f t="shared" si="40"/>
        <v>9.1462012348120264E-2</v>
      </c>
      <c r="CJ89" s="45">
        <f t="shared" si="40"/>
        <v>5.4312751652878029E-2</v>
      </c>
      <c r="CK89" s="45">
        <f t="shared" si="40"/>
        <v>5.0123171459857787E-3</v>
      </c>
      <c r="CL89" s="45">
        <f t="shared" si="40"/>
        <v>2.8487030069184755E-2</v>
      </c>
      <c r="CM89" s="45">
        <f t="shared" si="40"/>
        <v>2.3466192185385152E-2</v>
      </c>
      <c r="CN89" s="45">
        <f t="shared" si="40"/>
        <v>7.749375620057365E-3</v>
      </c>
      <c r="CO89" s="45">
        <f t="shared" si="40"/>
        <v>4.1047382015008169E-2</v>
      </c>
      <c r="CP89" s="45">
        <f t="shared" si="40"/>
        <v>3.4341158296877479E-3</v>
      </c>
      <c r="CQ89" s="45">
        <f t="shared" si="40"/>
        <v>1.4582786111571941E-2</v>
      </c>
      <c r="CR89" s="45">
        <f t="shared" si="40"/>
        <v>1.0508371304473756E-2</v>
      </c>
      <c r="CS89" s="45">
        <f t="shared" si="40"/>
        <v>7.7212286938875422E-3</v>
      </c>
      <c r="CT89" s="45">
        <f t="shared" si="40"/>
        <v>2.141357171662742E-2</v>
      </c>
      <c r="CU89" s="45">
        <f t="shared" si="40"/>
        <v>1.5498965728528484E-2</v>
      </c>
      <c r="CV89" s="45">
        <f t="shared" si="29"/>
        <v>1.3596637279125971E-2</v>
      </c>
      <c r="CW89" s="45">
        <f t="shared" si="29"/>
        <v>3.6811873569877078E-2</v>
      </c>
      <c r="CX89" s="45">
        <f t="shared" si="29"/>
        <v>2.2904711799147309E-2</v>
      </c>
      <c r="CY89" s="45">
        <f t="shared" si="29"/>
        <v>5.7158817116479091E-2</v>
      </c>
      <c r="CZ89" s="45">
        <f t="shared" si="29"/>
        <v>5.9197156509961595E-2</v>
      </c>
      <c r="DA89" s="45">
        <f t="shared" si="29"/>
        <v>4.8890389331852357E-2</v>
      </c>
      <c r="DB89" s="45">
        <f t="shared" si="29"/>
        <v>3.454706800337564E-2</v>
      </c>
      <c r="DC89" s="45">
        <f t="shared" si="35"/>
        <v>5.0039832903338743E-2</v>
      </c>
      <c r="DD89" s="45" t="str">
        <f t="shared" si="35"/>
        <v/>
      </c>
      <c r="DE89" s="45" t="str">
        <f t="shared" si="25"/>
        <v/>
      </c>
      <c r="DF89" s="46">
        <f t="shared" si="45"/>
        <v>1</v>
      </c>
      <c r="DG89" s="47">
        <f>SUMPRODUCT(AD89:BB89,CG89:DE89,'Sector weights'!B76:Z76)</f>
        <v>1.1996751029658754</v>
      </c>
      <c r="DI89" s="45">
        <f>IF(AND(ISNUMBER(C88),ISNUMBER(C89)),CG89*'Sector weights'!AB76,"")</f>
        <v>5.075121431301767E-2</v>
      </c>
      <c r="DJ89" s="45">
        <f>IF(AND(ISNUMBER(D88),ISNUMBER(D89)),CH89*'Sector weights'!AC76,"")</f>
        <v>2.1873057557855506E-2</v>
      </c>
      <c r="DK89" s="45">
        <f>IF(AND(ISNUMBER(E88),ISNUMBER(E89)),CI89*'Sector weights'!AD76,"")</f>
        <v>1.8842912045936407E-2</v>
      </c>
      <c r="DL89" s="45">
        <f>IF(AND(ISNUMBER(F88),ISNUMBER(F89)),CJ89*'Sector weights'!AE76,"")</f>
        <v>1.0775471327117786E-2</v>
      </c>
      <c r="DM89" s="45">
        <f>IF(AND(ISNUMBER(G88),ISNUMBER(G89)),CK89*'Sector weights'!AF76,"")</f>
        <v>1.2185869347908663E-3</v>
      </c>
      <c r="DN89" s="45">
        <f>IF(AND(ISNUMBER(H88),ISNUMBER(H89)),CL89*'Sector weights'!AG76,"")</f>
        <v>7.9579857370298181E-3</v>
      </c>
      <c r="DO89" s="45">
        <f>IF(AND(ISNUMBER(I88),ISNUMBER(I89)),CM89*'Sector weights'!AH76,"")</f>
        <v>4.2223488721927624E-3</v>
      </c>
      <c r="DP89" s="45">
        <f>IF(AND(ISNUMBER(J88),ISNUMBER(J89)),CN89*'Sector weights'!AI76,"")</f>
        <v>1.2432131489282573E-3</v>
      </c>
      <c r="DQ89" s="45">
        <f>IF(AND(ISNUMBER(K88),ISNUMBER(K89)),CO89*'Sector weights'!AJ76,"")</f>
        <v>3.2044814202759832E-3</v>
      </c>
      <c r="DR89" s="45">
        <f>IF(AND(ISNUMBER(L88),ISNUMBER(L89)),CP89*'Sector weights'!AK76,"")</f>
        <v>5.1903788376540545E-4</v>
      </c>
      <c r="DS89" s="45">
        <f>IF(AND(ISNUMBER(M88),ISNUMBER(M89)),CQ89*'Sector weights'!AL76,"")</f>
        <v>2.2040792367055491E-3</v>
      </c>
      <c r="DT89" s="45">
        <f>IF(AND(ISNUMBER(N88),ISNUMBER(N89)),CR89*'Sector weights'!AM76,"")</f>
        <v>1.5733085623559592E-3</v>
      </c>
      <c r="DU89" s="45">
        <f>IF(AND(ISNUMBER(O88),ISNUMBER(O89)),CS89*'Sector weights'!AN76,"")</f>
        <v>1.2229243197325703E-3</v>
      </c>
      <c r="DV89" s="45">
        <f>IF(AND(ISNUMBER(P88),ISNUMBER(P89)),CT89*'Sector weights'!AO76,"")</f>
        <v>6.8849365401636407E-3</v>
      </c>
      <c r="DW89" s="45">
        <f>IF(AND(ISNUMBER(Q88),ISNUMBER(Q89)),CU89*'Sector weights'!AP76,"")</f>
        <v>6.1819256562683838E-3</v>
      </c>
      <c r="DX89" s="45">
        <f>IF(AND(ISNUMBER(R88),ISNUMBER(R89)),CV89*'Sector weights'!AQ76,"")</f>
        <v>4.5942084698682058E-3</v>
      </c>
      <c r="DY89" s="45">
        <f>IF(AND(ISNUMBER(S88),ISNUMBER(S89)),CW89*'Sector weights'!AR76,"")</f>
        <v>1.1925832388049227E-2</v>
      </c>
      <c r="DZ89" s="45">
        <f>IF(AND(ISNUMBER(T88),ISNUMBER(T89)),CX89*'Sector weights'!AS76,"")</f>
        <v>3.3432836618896259E-3</v>
      </c>
      <c r="EA89" s="45">
        <f>IF(AND(ISNUMBER(U88),ISNUMBER(U89)),CY89*'Sector weights'!AT76,"")</f>
        <v>6.4074489994622652E-3</v>
      </c>
      <c r="EB89" s="45">
        <f>IF(AND(ISNUMBER(V88),ISNUMBER(V89)),CZ89*'Sector weights'!AU76,"")</f>
        <v>1.1248507450647302E-2</v>
      </c>
      <c r="EC89" s="45">
        <f>IF(AND(ISNUMBER(W88),ISNUMBER(W89)),DA89*'Sector weights'!AV76,"")</f>
        <v>1.7178176904854976E-2</v>
      </c>
      <c r="ED89" s="45">
        <f>IF(AND(ISNUMBER(X88),ISNUMBER(X89)),DB89*'Sector weights'!AW76,"")</f>
        <v>5.4664246307205245E-3</v>
      </c>
      <c r="EE89" s="45">
        <f>IF(AND(ISNUMBER(Y88),ISNUMBER(Y89)),DC89*'Sector weights'!AX76,"")</f>
        <v>7.0141877141872517E-3</v>
      </c>
      <c r="EF89" s="45" t="str">
        <f>IF(AND(ISNUMBER(Z88),ISNUMBER(Z89)),DD89*'Sector weights'!AY76,"")</f>
        <v/>
      </c>
      <c r="EG89" s="45" t="str">
        <f>IF(AND(ISNUMBER(AA88),ISNUMBER(AA89)),DE89*'Sector weights'!AZ76,"")</f>
        <v/>
      </c>
      <c r="EH89" s="46">
        <f t="shared" si="46"/>
        <v>0.20585355377581596</v>
      </c>
      <c r="EI89" s="47">
        <f t="shared" si="47"/>
        <v>0.30555930739854004</v>
      </c>
      <c r="EK89" s="39">
        <f t="shared" si="41"/>
        <v>41912</v>
      </c>
      <c r="EL89" s="45">
        <f t="shared" si="42"/>
        <v>0.24654038457013033</v>
      </c>
      <c r="EM89" s="45">
        <f t="shared" si="42"/>
        <v>0.10625542846676467</v>
      </c>
      <c r="EN89" s="45">
        <f t="shared" si="42"/>
        <v>9.1535519792178138E-2</v>
      </c>
      <c r="EO89" s="45">
        <f t="shared" si="42"/>
        <v>5.234532573993244E-2</v>
      </c>
      <c r="EP89" s="45">
        <f t="shared" si="42"/>
        <v>5.9196788806374643E-3</v>
      </c>
      <c r="EQ89" s="45">
        <f t="shared" si="42"/>
        <v>3.8658481192393852E-2</v>
      </c>
      <c r="ER89" s="45">
        <f t="shared" si="42"/>
        <v>2.0511420836538462E-2</v>
      </c>
      <c r="ES89" s="45">
        <f t="shared" si="42"/>
        <v>6.0393086547447898E-3</v>
      </c>
      <c r="ET89" s="45">
        <f t="shared" si="42"/>
        <v>1.5566801551387408E-2</v>
      </c>
      <c r="EU89" s="45">
        <f t="shared" si="42"/>
        <v>2.5213938464752556E-3</v>
      </c>
      <c r="EV89" s="45">
        <f t="shared" si="42"/>
        <v>1.070702543763657E-2</v>
      </c>
      <c r="EW89" s="45">
        <f t="shared" si="42"/>
        <v>7.642853540771829E-3</v>
      </c>
      <c r="EX89" s="45">
        <f t="shared" si="42"/>
        <v>5.9407491262666832E-3</v>
      </c>
      <c r="EY89" s="45">
        <f t="shared" si="42"/>
        <v>3.344579879180349E-2</v>
      </c>
      <c r="EZ89" s="45">
        <f t="shared" si="42"/>
        <v>3.0030696788459561E-2</v>
      </c>
      <c r="FA89" s="45">
        <f t="shared" si="30"/>
        <v>2.2317848711378145E-2</v>
      </c>
      <c r="FB89" s="45">
        <f t="shared" si="30"/>
        <v>5.7933575443817747E-2</v>
      </c>
      <c r="FC89" s="45">
        <f t="shared" si="30"/>
        <v>1.6241078186731799E-2</v>
      </c>
      <c r="FD89" s="45">
        <f t="shared" si="30"/>
        <v>3.1126249131653433E-2</v>
      </c>
      <c r="FE89" s="45">
        <f t="shared" si="30"/>
        <v>5.4643251206133885E-2</v>
      </c>
      <c r="FF89" s="45">
        <f t="shared" si="30"/>
        <v>8.3448532171384343E-2</v>
      </c>
      <c r="FG89" s="45">
        <f t="shared" si="30"/>
        <v>2.6554919895498689E-2</v>
      </c>
      <c r="FH89" s="45">
        <f t="shared" si="36"/>
        <v>3.4073678037280945E-2</v>
      </c>
      <c r="FI89" s="45" t="str">
        <f t="shared" si="36"/>
        <v/>
      </c>
      <c r="FJ89" s="45" t="str">
        <f t="shared" si="27"/>
        <v/>
      </c>
      <c r="FK89" s="46">
        <f t="shared" si="48"/>
        <v>1</v>
      </c>
      <c r="FL89" s="47">
        <f t="shared" si="49"/>
        <v>1.4843528411042557</v>
      </c>
    </row>
    <row r="90" spans="1:168" x14ac:dyDescent="0.2">
      <c r="A90" t="s">
        <v>47</v>
      </c>
      <c r="B90" s="11">
        <v>42004</v>
      </c>
      <c r="C90" s="2">
        <v>514.29999999999995</v>
      </c>
      <c r="D90" s="3">
        <v>50328</v>
      </c>
      <c r="E90" s="9">
        <v>19716.400000000001</v>
      </c>
      <c r="F90" s="3">
        <v>135812</v>
      </c>
      <c r="G90" s="3">
        <v>4318</v>
      </c>
      <c r="H90" s="2">
        <v>32621</v>
      </c>
      <c r="I90" s="2">
        <v>285829.90000000002</v>
      </c>
      <c r="J90" s="2">
        <v>1838594.1</v>
      </c>
      <c r="K90" s="2">
        <v>169540.1</v>
      </c>
      <c r="L90" s="9">
        <v>2023.3969999999999</v>
      </c>
      <c r="M90" s="3">
        <v>125966</v>
      </c>
      <c r="N90" s="9">
        <v>1181.1079999999999</v>
      </c>
      <c r="O90" s="2">
        <v>10936</v>
      </c>
      <c r="P90" s="2">
        <v>14757.5</v>
      </c>
      <c r="Q90" s="3">
        <v>100396</v>
      </c>
      <c r="R90" s="3">
        <v>111059</v>
      </c>
      <c r="S90" s="2">
        <v>27760.6</v>
      </c>
      <c r="T90" s="2">
        <v>31054.7</v>
      </c>
      <c r="U90" s="3">
        <v>161341</v>
      </c>
      <c r="V90" s="2">
        <v>27527.200000000001</v>
      </c>
      <c r="W90" s="2">
        <v>55135.9</v>
      </c>
      <c r="X90" s="3">
        <v>404416.90835210547</v>
      </c>
      <c r="Y90" s="2">
        <v>70996.600000000006</v>
      </c>
      <c r="Z90" s="3" t="e">
        <v>#N/A</v>
      </c>
      <c r="AA90" s="3" t="e">
        <v>#N/A</v>
      </c>
      <c r="AC90" s="43">
        <f t="shared" si="43"/>
        <v>42004</v>
      </c>
      <c r="AD90" s="45">
        <f t="shared" si="37"/>
        <v>3.0454818673612438</v>
      </c>
      <c r="AE90" s="45">
        <f t="shared" si="37"/>
        <v>5.4607937638824877</v>
      </c>
      <c r="AF90" s="45">
        <f t="shared" si="37"/>
        <v>-1.7882582663359181</v>
      </c>
      <c r="AG90" s="45">
        <f t="shared" si="37"/>
        <v>0.21398739688021085</v>
      </c>
      <c r="AH90" s="45">
        <f t="shared" si="37"/>
        <v>0.48871305562019351</v>
      </c>
      <c r="AI90" s="45">
        <f t="shared" si="37"/>
        <v>-1.1095279958771687</v>
      </c>
      <c r="AJ90" s="45">
        <f t="shared" si="37"/>
        <v>-1.9629370862028761</v>
      </c>
      <c r="AK90" s="45">
        <f t="shared" si="37"/>
        <v>8.2153781337961149</v>
      </c>
      <c r="AL90" s="45">
        <f t="shared" si="37"/>
        <v>-1.2261374805047853</v>
      </c>
      <c r="AM90" s="45">
        <f t="shared" si="37"/>
        <v>-0.61105088472210856</v>
      </c>
      <c r="AN90" s="45">
        <f t="shared" si="37"/>
        <v>2.7429997634641934</v>
      </c>
      <c r="AO90" s="45">
        <f t="shared" si="37"/>
        <v>3.0655038752925412</v>
      </c>
      <c r="AP90" s="45">
        <f t="shared" si="37"/>
        <v>-7.1079097580864286</v>
      </c>
      <c r="AQ90" s="45">
        <f t="shared" si="37"/>
        <v>8.1595110010114205</v>
      </c>
      <c r="AR90" s="45">
        <f t="shared" si="37"/>
        <v>1.5300911177856591</v>
      </c>
      <c r="AS90" s="45">
        <f t="shared" si="28"/>
        <v>0.62152881592418829</v>
      </c>
      <c r="AT90" s="45">
        <f t="shared" si="28"/>
        <v>1.9081671610231776</v>
      </c>
      <c r="AU90" s="45">
        <f t="shared" si="28"/>
        <v>2.6031823648354102</v>
      </c>
      <c r="AV90" s="45">
        <f t="shared" si="28"/>
        <v>0.73927458681168901</v>
      </c>
      <c r="AW90" s="45">
        <f t="shared" si="28"/>
        <v>1.599627959164085</v>
      </c>
      <c r="AX90" s="45">
        <f t="shared" si="28"/>
        <v>1.8744895734404521</v>
      </c>
      <c r="AY90" s="45">
        <f t="shared" si="28"/>
        <v>6.44047369913896</v>
      </c>
      <c r="AZ90" s="45">
        <f t="shared" si="34"/>
        <v>-0.92493099300299253</v>
      </c>
      <c r="BA90" s="45" t="str">
        <f t="shared" si="34"/>
        <v/>
      </c>
      <c r="BB90" s="45" t="str">
        <f t="shared" si="23"/>
        <v/>
      </c>
      <c r="BD90" s="39">
        <f t="shared" si="38"/>
        <v>42004</v>
      </c>
      <c r="BE90" s="44">
        <f>IF(AND(ISNUMBER(C89),ISNUMBER(C90)),INDEX('Country weights'!$B$6:$FB$133,MATCH(Goods!$BD90,'Country weights'!$A$6:$A$133,0),MATCH(Goods!BE$1,'Country weights'!$B$3:$FB$3,0)),"")</f>
        <v>0.16456289724777604</v>
      </c>
      <c r="BF90" s="44">
        <f>IF(AND(ISNUMBER(D89),ISNUMBER(D90)),INDEX('Country weights'!$B$6:$FB$133,MATCH(Goods!$BD90,'Country weights'!$A$6:$A$133,0),MATCH(Goods!BF$1,'Country weights'!$B$3:$FB$3,0)),"")</f>
        <v>5.3252537232437183E-2</v>
      </c>
      <c r="BG90" s="44">
        <f>IF(AND(ISNUMBER(E89),ISNUMBER(E90)),INDEX('Country weights'!$B$6:$FB$133,MATCH(Goods!$BD90,'Country weights'!$A$6:$A$133,0),MATCH(Goods!BG$1,'Country weights'!$B$3:$FB$3,0)),"")</f>
        <v>5.6570832300889613E-2</v>
      </c>
      <c r="BH90" s="44">
        <f>IF(AND(ISNUMBER(F89),ISNUMBER(F90)),INDEX('Country weights'!$B$6:$FB$133,MATCH(Goods!$BD90,'Country weights'!$A$6:$A$133,0),MATCH(Goods!BH$1,'Country weights'!$B$3:$FB$3,0)),"")</f>
        <v>3.3593373758936049E-2</v>
      </c>
      <c r="BI90" s="44">
        <f>IF(AND(ISNUMBER(G89),ISNUMBER(G90)),INDEX('Country weights'!$B$6:$FB$133,MATCH(Goods!$BD90,'Country weights'!$A$6:$A$133,0),MATCH(Goods!BI$1,'Country weights'!$B$3:$FB$3,0)),"")</f>
        <v>3.1002046141866096E-3</v>
      </c>
      <c r="BJ90" s="44">
        <f>IF(AND(ISNUMBER(H89),ISNUMBER(H90)),INDEX('Country weights'!$B$6:$FB$133,MATCH(Goods!$BD90,'Country weights'!$A$6:$A$133,0),MATCH(Goods!BJ$1,'Country weights'!$B$3:$FB$3,0)),"")</f>
        <v>1.7619719481575247E-2</v>
      </c>
      <c r="BK90" s="44">
        <f>IF(AND(ISNUMBER(I89),ISNUMBER(I90)),INDEX('Country weights'!$B$6:$FB$133,MATCH(Goods!$BD90,'Country weights'!$A$6:$A$133,0),MATCH(Goods!BK$1,'Country weights'!$B$3:$FB$3,0)),"")</f>
        <v>1.451424464407329E-2</v>
      </c>
      <c r="BL90" s="44">
        <f>IF(AND(ISNUMBER(J89),ISNUMBER(J90)),INDEX('Country weights'!$B$6:$FB$133,MATCH(Goods!$BD90,'Country weights'!$A$6:$A$133,0),MATCH(Goods!BL$1,'Country weights'!$B$3:$FB$3,0)),"")</f>
        <v>4.7931224929786652E-3</v>
      </c>
      <c r="BM90" s="44">
        <f>IF(AND(ISNUMBER(K89),ISNUMBER(K90)),INDEX('Country weights'!$B$6:$FB$133,MATCH(Goods!$BD90,'Country weights'!$A$6:$A$133,0),MATCH(Goods!BM$1,'Country weights'!$B$3:$FB$3,0)),"")</f>
        <v>2.5388513818429045E-2</v>
      </c>
      <c r="BN90" s="44">
        <f>IF(AND(ISNUMBER(L89),ISNUMBER(L90)),INDEX('Country weights'!$B$6:$FB$133,MATCH(Goods!$BD90,'Country weights'!$A$6:$A$133,0),MATCH(Goods!BN$1,'Country weights'!$B$3:$FB$3,0)),"")</f>
        <v>2.1240598770522093E-3</v>
      </c>
      <c r="BO90" s="44">
        <f>IF(AND(ISNUMBER(M89),ISNUMBER(M90)),INDEX('Country weights'!$B$6:$FB$133,MATCH(Goods!$BD90,'Country weights'!$A$6:$A$133,0),MATCH(Goods!BO$1,'Country weights'!$B$3:$FB$3,0)),"")</f>
        <v>9.019704754117331E-3</v>
      </c>
      <c r="BP90" s="44">
        <f>IF(AND(ISNUMBER(N89),ISNUMBER(N90)),INDEX('Country weights'!$B$6:$FB$133,MATCH(Goods!$BD90,'Country weights'!$A$6:$A$133,0),MATCH(Goods!BP$1,'Country weights'!$B$3:$FB$3,0)),"")</f>
        <v>6.4996089147723963E-3</v>
      </c>
      <c r="BQ90" s="44">
        <f>IF(AND(ISNUMBER(O89),ISNUMBER(O90)),INDEX('Country weights'!$B$6:$FB$133,MATCH(Goods!$BD90,'Country weights'!$A$6:$A$133,0),MATCH(Goods!BQ$1,'Country weights'!$B$3:$FB$3,0)),"")</f>
        <v>4.7757131336254284E-3</v>
      </c>
      <c r="BR90" s="44">
        <f>IF(AND(ISNUMBER(P89),ISNUMBER(P90)),INDEX('Country weights'!$B$6:$FB$133,MATCH(Goods!$BD90,'Country weights'!$A$6:$A$133,0),MATCH(Goods!BR$1,'Country weights'!$B$3:$FB$3,0)),"")</f>
        <v>1.3244663477703365E-2</v>
      </c>
      <c r="BS90" s="44">
        <f>IF(AND(ISNUMBER(Q89),ISNUMBER(Q90)),INDEX('Country weights'!$B$6:$FB$133,MATCH(Goods!$BD90,'Country weights'!$A$6:$A$133,0),MATCH(Goods!BS$1,'Country weights'!$B$3:$FB$3,0)),"")</f>
        <v>9.5863776507410306E-3</v>
      </c>
      <c r="BT90" s="44">
        <f>IF(AND(ISNUMBER(R89),ISNUMBER(R90)),INDEX('Country weights'!$B$6:$FB$133,MATCH(Goods!$BD90,'Country weights'!$A$6:$A$133,0),MATCH(Goods!BT$1,'Country weights'!$B$3:$FB$3,0)),"")</f>
        <v>8.409754690787398E-3</v>
      </c>
      <c r="BU90" s="44">
        <f>IF(AND(ISNUMBER(S89),ISNUMBER(S90)),INDEX('Country weights'!$B$6:$FB$133,MATCH(Goods!$BD90,'Country weights'!$A$6:$A$133,0),MATCH(Goods!BU$1,'Country weights'!$B$3:$FB$3,0)),"")</f>
        <v>2.2768778785194375E-2</v>
      </c>
      <c r="BV90" s="44">
        <f>IF(AND(ISNUMBER(T89),ISNUMBER(T90)),INDEX('Country weights'!$B$6:$FB$133,MATCH(Goods!$BD90,'Country weights'!$A$6:$A$133,0),MATCH(Goods!BV$1,'Country weights'!$B$3:$FB$3,0)),"")</f>
        <v>1.4166959339993136E-2</v>
      </c>
      <c r="BW90" s="44">
        <f>IF(AND(ISNUMBER(U89),ISNUMBER(U90)),INDEX('Country weights'!$B$6:$FB$133,MATCH(Goods!$BD90,'Country weights'!$A$6:$A$133,0),MATCH(Goods!BW$1,'Country weights'!$B$3:$FB$3,0)),"")</f>
        <v>3.5353714341055748E-2</v>
      </c>
      <c r="BX90" s="44">
        <f>IF(AND(ISNUMBER(V89),ISNUMBER(V90)),INDEX('Country weights'!$B$6:$FB$133,MATCH(Goods!$BD90,'Country weights'!$A$6:$A$133,0),MATCH(Goods!BX$1,'Country weights'!$B$3:$FB$3,0)),"")</f>
        <v>3.6614462416028164E-2</v>
      </c>
      <c r="BY90" s="44">
        <f>IF(AND(ISNUMBER(W89),ISNUMBER(W90)),INDEX('Country weights'!$B$6:$FB$133,MATCH(Goods!$BD90,'Country weights'!$A$6:$A$133,0),MATCH(Goods!BY$1,'Country weights'!$B$3:$FB$3,0)),"")</f>
        <v>3.0239549130959664E-2</v>
      </c>
      <c r="BZ90" s="44">
        <f>IF(AND(ISNUMBER(X89),ISNUMBER(X90)),INDEX('Country weights'!$B$6:$FB$133,MATCH(Goods!$BD90,'Country weights'!$A$6:$A$133,0),MATCH(Goods!BZ$1,'Country weights'!$B$3:$FB$3,0)),"")</f>
        <v>2.1367957475807262E-2</v>
      </c>
      <c r="CA90" s="44">
        <f>IF(AND(ISNUMBER(Y89),ISNUMBER(Y90)),INDEX('Country weights'!$B$6:$FB$133,MATCH(Goods!$BD90,'Country weights'!$A$6:$A$133,0),MATCH(Goods!CA$1,'Country weights'!$B$3:$FB$3,0)),"")</f>
        <v>3.095049980712012E-2</v>
      </c>
      <c r="CB90" s="44" t="str">
        <f>IF(AND(ISNUMBER(Z89),ISNUMBER(Z90)),INDEX('Country weights'!$B$6:$FB$133,MATCH(Goods!$BD90,'Country weights'!$A$6:$A$133,0),MATCH(Goods!CB$1,'Country weights'!$B$3:$FB$3,0)),"")</f>
        <v/>
      </c>
      <c r="CC90" s="44" t="str">
        <f>IF(AND(ISNUMBER(AA89),ISNUMBER(AA90)),INDEX('Country weights'!$B$6:$FB$133,MATCH(Goods!$BD90,'Country weights'!$A$6:$A$133,0),MATCH(Goods!CC$1,'Country weights'!$B$3:$FB$3,0)),"")</f>
        <v/>
      </c>
      <c r="CD90" s="46">
        <f t="shared" si="44"/>
        <v>0.61851724938623942</v>
      </c>
      <c r="CF90" s="39">
        <f t="shared" si="39"/>
        <v>42004</v>
      </c>
      <c r="CG90" s="45">
        <f t="shared" si="40"/>
        <v>0.26606031992005619</v>
      </c>
      <c r="CH90" s="45">
        <f t="shared" si="40"/>
        <v>8.6097093145389533E-2</v>
      </c>
      <c r="CI90" s="45">
        <f t="shared" si="40"/>
        <v>9.1462012348120264E-2</v>
      </c>
      <c r="CJ90" s="45">
        <f t="shared" si="40"/>
        <v>5.4312751652878029E-2</v>
      </c>
      <c r="CK90" s="45">
        <f t="shared" si="40"/>
        <v>5.0123171459857787E-3</v>
      </c>
      <c r="CL90" s="45">
        <f t="shared" si="40"/>
        <v>2.8487030069184755E-2</v>
      </c>
      <c r="CM90" s="45">
        <f t="shared" si="40"/>
        <v>2.3466192185385152E-2</v>
      </c>
      <c r="CN90" s="45">
        <f t="shared" si="40"/>
        <v>7.749375620057365E-3</v>
      </c>
      <c r="CO90" s="45">
        <f t="shared" si="40"/>
        <v>4.1047382015008169E-2</v>
      </c>
      <c r="CP90" s="45">
        <f t="shared" si="40"/>
        <v>3.4341158296877479E-3</v>
      </c>
      <c r="CQ90" s="45">
        <f t="shared" si="40"/>
        <v>1.4582786111571941E-2</v>
      </c>
      <c r="CR90" s="45">
        <f t="shared" si="40"/>
        <v>1.0508371304473756E-2</v>
      </c>
      <c r="CS90" s="45">
        <f t="shared" si="40"/>
        <v>7.7212286938875422E-3</v>
      </c>
      <c r="CT90" s="45">
        <f t="shared" si="40"/>
        <v>2.141357171662742E-2</v>
      </c>
      <c r="CU90" s="45">
        <f t="shared" si="40"/>
        <v>1.5498965728528484E-2</v>
      </c>
      <c r="CV90" s="45">
        <f t="shared" si="29"/>
        <v>1.3596637279125971E-2</v>
      </c>
      <c r="CW90" s="45">
        <f t="shared" si="29"/>
        <v>3.6811873569877078E-2</v>
      </c>
      <c r="CX90" s="45">
        <f t="shared" si="29"/>
        <v>2.2904711799147309E-2</v>
      </c>
      <c r="CY90" s="45">
        <f t="shared" si="29"/>
        <v>5.7158817116479091E-2</v>
      </c>
      <c r="CZ90" s="45">
        <f t="shared" si="29"/>
        <v>5.9197156509961595E-2</v>
      </c>
      <c r="DA90" s="45">
        <f t="shared" si="29"/>
        <v>4.8890389331852357E-2</v>
      </c>
      <c r="DB90" s="45">
        <f t="shared" si="29"/>
        <v>3.454706800337564E-2</v>
      </c>
      <c r="DC90" s="45">
        <f t="shared" si="35"/>
        <v>5.0039832903338743E-2</v>
      </c>
      <c r="DD90" s="45" t="str">
        <f t="shared" si="35"/>
        <v/>
      </c>
      <c r="DE90" s="45" t="str">
        <f t="shared" si="25"/>
        <v/>
      </c>
      <c r="DF90" s="46">
        <f t="shared" si="45"/>
        <v>1</v>
      </c>
      <c r="DG90" s="47">
        <f>SUMPRODUCT(AD90:BB90,CG90:DE90,'Sector weights'!B77:Z77)</f>
        <v>1.4060389794872956</v>
      </c>
      <c r="DI90" s="45">
        <f>IF(AND(ISNUMBER(C89),ISNUMBER(C90)),CG90*'Sector weights'!AB77,"")</f>
        <v>5.0615858842043088E-2</v>
      </c>
      <c r="DJ90" s="45">
        <f>IF(AND(ISNUMBER(D89),ISNUMBER(D90)),CH90*'Sector weights'!AC77,"")</f>
        <v>2.1982373757874266E-2</v>
      </c>
      <c r="DK90" s="45">
        <f>IF(AND(ISNUMBER(E89),ISNUMBER(E90)),CI90*'Sector weights'!AD77,"")</f>
        <v>1.9117778865528019E-2</v>
      </c>
      <c r="DL90" s="45">
        <f>IF(AND(ISNUMBER(F89),ISNUMBER(F90)),CJ90*'Sector weights'!AE77,"")</f>
        <v>1.0708296872433279E-2</v>
      </c>
      <c r="DM90" s="45">
        <f>IF(AND(ISNUMBER(G89),ISNUMBER(G90)),CK90*'Sector weights'!AF77,"")</f>
        <v>1.2078245163919298E-3</v>
      </c>
      <c r="DN90" s="45">
        <f>IF(AND(ISNUMBER(H89),ISNUMBER(H90)),CL90*'Sector weights'!AG77,"")</f>
        <v>7.9933112247445801E-3</v>
      </c>
      <c r="DO90" s="45">
        <f>IF(AND(ISNUMBER(I89),ISNUMBER(I90)),CM90*'Sector weights'!AH77,"")</f>
        <v>4.1321385754527892E-3</v>
      </c>
      <c r="DP90" s="45">
        <f>IF(AND(ISNUMBER(J89),ISNUMBER(J90)),CN90*'Sector weights'!AI77,"")</f>
        <v>1.1019698239558965E-3</v>
      </c>
      <c r="DQ90" s="45">
        <f>IF(AND(ISNUMBER(K89),ISNUMBER(K90)),CO90*'Sector weights'!AJ77,"")</f>
        <v>3.3783181995620331E-3</v>
      </c>
      <c r="DR90" s="45">
        <f>IF(AND(ISNUMBER(L89),ISNUMBER(L90)),CP90*'Sector weights'!AK77,"")</f>
        <v>5.3243066651373621E-4</v>
      </c>
      <c r="DS90" s="45">
        <f>IF(AND(ISNUMBER(M89),ISNUMBER(M90)),CQ90*'Sector weights'!AL77,"")</f>
        <v>2.2722537522219402E-3</v>
      </c>
      <c r="DT90" s="45">
        <f>IF(AND(ISNUMBER(N89),ISNUMBER(N90)),CR90*'Sector weights'!AM77,"")</f>
        <v>1.5368926515920216E-3</v>
      </c>
      <c r="DU90" s="45">
        <f>IF(AND(ISNUMBER(O89),ISNUMBER(O90)),CS90*'Sector weights'!AN77,"")</f>
        <v>1.2962672430780445E-3</v>
      </c>
      <c r="DV90" s="45">
        <f>IF(AND(ISNUMBER(P89),ISNUMBER(P90)),CT90*'Sector weights'!AO77,"")</f>
        <v>7.0177925442620583E-3</v>
      </c>
      <c r="DW90" s="45">
        <f>IF(AND(ISNUMBER(Q89),ISNUMBER(Q90)),CU90*'Sector weights'!AP77,"")</f>
        <v>6.2987918004474962E-3</v>
      </c>
      <c r="DX90" s="45">
        <f>IF(AND(ISNUMBER(R89),ISNUMBER(R90)),CV90*'Sector weights'!AQ77,"")</f>
        <v>4.3741394884911052E-3</v>
      </c>
      <c r="DY90" s="45">
        <f>IF(AND(ISNUMBER(S89),ISNUMBER(S90)),CW90*'Sector weights'!AR77,"")</f>
        <v>1.2036976756837011E-2</v>
      </c>
      <c r="DZ90" s="45">
        <f>IF(AND(ISNUMBER(T89),ISNUMBER(T90)),CX90*'Sector weights'!AS77,"")</f>
        <v>3.3231326697592918E-3</v>
      </c>
      <c r="EA90" s="45">
        <f>IF(AND(ISNUMBER(U89),ISNUMBER(U90)),CY90*'Sector weights'!AT77,"")</f>
        <v>6.3822397087215923E-3</v>
      </c>
      <c r="EB90" s="45">
        <f>IF(AND(ISNUMBER(V89),ISNUMBER(V90)),CZ90*'Sector weights'!AU77,"")</f>
        <v>1.1251266525170327E-2</v>
      </c>
      <c r="EC90" s="45">
        <f>IF(AND(ISNUMBER(W89),ISNUMBER(W90)),DA90*'Sector weights'!AV77,"")</f>
        <v>1.7443520307368718E-2</v>
      </c>
      <c r="ED90" s="45">
        <f>IF(AND(ISNUMBER(X89),ISNUMBER(X90)),DB90*'Sector weights'!AW77,"")</f>
        <v>5.4691899836091813E-3</v>
      </c>
      <c r="EE90" s="45">
        <f>IF(AND(ISNUMBER(Y89),ISNUMBER(Y90)),DC90*'Sector weights'!AX77,"")</f>
        <v>7.2592461269205743E-3</v>
      </c>
      <c r="EF90" s="45" t="str">
        <f>IF(AND(ISNUMBER(Z89),ISNUMBER(Z90)),DD90*'Sector weights'!AY77,"")</f>
        <v/>
      </c>
      <c r="EG90" s="45" t="str">
        <f>IF(AND(ISNUMBER(AA89),ISNUMBER(AA90)),DE90*'Sector weights'!AZ77,"")</f>
        <v/>
      </c>
      <c r="EH90" s="46">
        <f t="shared" si="46"/>
        <v>0.20673201090297894</v>
      </c>
      <c r="EI90" s="47">
        <f t="shared" si="47"/>
        <v>0.41738207489765794</v>
      </c>
      <c r="EK90" s="39">
        <f t="shared" si="41"/>
        <v>42004</v>
      </c>
      <c r="EL90" s="45">
        <f t="shared" si="42"/>
        <v>0.24483803268279306</v>
      </c>
      <c r="EM90" s="45">
        <f t="shared" si="42"/>
        <v>0.10633270417028343</v>
      </c>
      <c r="EN90" s="45">
        <f t="shared" si="42"/>
        <v>9.2476142335306516E-2</v>
      </c>
      <c r="EO90" s="45">
        <f t="shared" si="42"/>
        <v>5.1797962133008871E-2</v>
      </c>
      <c r="EP90" s="45">
        <f t="shared" si="42"/>
        <v>5.8424648950895757E-3</v>
      </c>
      <c r="EQ90" s="45">
        <f t="shared" si="42"/>
        <v>3.8665087181374673E-2</v>
      </c>
      <c r="ER90" s="45">
        <f t="shared" si="42"/>
        <v>1.9987899103792089E-2</v>
      </c>
      <c r="ES90" s="45">
        <f t="shared" si="42"/>
        <v>5.3304266675617074E-3</v>
      </c>
      <c r="ET90" s="45">
        <f t="shared" si="42"/>
        <v>1.6341534070151844E-2</v>
      </c>
      <c r="EU90" s="45">
        <f t="shared" si="42"/>
        <v>2.5754631040841099E-3</v>
      </c>
      <c r="EV90" s="45">
        <f t="shared" si="42"/>
        <v>1.0991300971228534E-2</v>
      </c>
      <c r="EW90" s="45">
        <f t="shared" si="42"/>
        <v>7.434226779293015E-3</v>
      </c>
      <c r="EX90" s="45">
        <f t="shared" si="42"/>
        <v>6.2702783057936471E-3</v>
      </c>
      <c r="EY90" s="45">
        <f t="shared" si="42"/>
        <v>3.3946327487500552E-2</v>
      </c>
      <c r="EZ90" s="45">
        <f t="shared" si="42"/>
        <v>3.0468391290420775E-2</v>
      </c>
      <c r="FA90" s="45">
        <f t="shared" si="30"/>
        <v>2.1158501140609159E-2</v>
      </c>
      <c r="FB90" s="45">
        <f t="shared" si="30"/>
        <v>5.8225026227244819E-2</v>
      </c>
      <c r="FC90" s="45">
        <f t="shared" si="30"/>
        <v>1.6074591715353002E-2</v>
      </c>
      <c r="FD90" s="45">
        <f t="shared" si="30"/>
        <v>3.0872043864154309E-2</v>
      </c>
      <c r="FE90" s="45">
        <f t="shared" si="30"/>
        <v>5.442440421309809E-2</v>
      </c>
      <c r="FF90" s="45">
        <f t="shared" si="30"/>
        <v>8.4377451905864292E-2</v>
      </c>
      <c r="FG90" s="45">
        <f t="shared" si="30"/>
        <v>2.6455457767379422E-2</v>
      </c>
      <c r="FH90" s="45">
        <f t="shared" si="36"/>
        <v>3.5114281988614715E-2</v>
      </c>
      <c r="FI90" s="45" t="str">
        <f t="shared" si="36"/>
        <v/>
      </c>
      <c r="FJ90" s="45" t="str">
        <f t="shared" si="27"/>
        <v/>
      </c>
      <c r="FK90" s="46">
        <f t="shared" si="48"/>
        <v>1.0000000000000002</v>
      </c>
      <c r="FL90" s="47">
        <f t="shared" si="49"/>
        <v>2.0189523290301601</v>
      </c>
    </row>
    <row r="91" spans="1:168" x14ac:dyDescent="0.2">
      <c r="A91" t="s">
        <v>48</v>
      </c>
      <c r="B91" s="11">
        <v>42094</v>
      </c>
      <c r="C91" s="2">
        <v>505.3</v>
      </c>
      <c r="D91" s="3">
        <v>51017</v>
      </c>
      <c r="E91" s="9">
        <v>20670.400000000001</v>
      </c>
      <c r="F91" s="3">
        <v>136590</v>
      </c>
      <c r="G91" s="3">
        <v>4384</v>
      </c>
      <c r="H91" s="2">
        <v>32696</v>
      </c>
      <c r="I91" s="2">
        <v>277503.8</v>
      </c>
      <c r="J91" s="2">
        <v>1845285.6</v>
      </c>
      <c r="K91" s="2">
        <v>169487</v>
      </c>
      <c r="L91" s="9">
        <v>1852.3333</v>
      </c>
      <c r="M91" s="3">
        <v>123387</v>
      </c>
      <c r="N91" s="9">
        <v>1196.8879999999999</v>
      </c>
      <c r="O91" s="2">
        <v>12221</v>
      </c>
      <c r="P91" s="2">
        <v>14447.5</v>
      </c>
      <c r="Q91" s="3">
        <v>97347</v>
      </c>
      <c r="R91" s="3">
        <v>108893</v>
      </c>
      <c r="S91" s="2">
        <v>28398.2</v>
      </c>
      <c r="T91" s="2">
        <v>31965.9</v>
      </c>
      <c r="U91" s="3">
        <v>164988</v>
      </c>
      <c r="V91" s="2">
        <v>28713.3</v>
      </c>
      <c r="W91" s="2">
        <v>53441.599999999999</v>
      </c>
      <c r="X91" s="3">
        <v>392103.6116823433</v>
      </c>
      <c r="Y91" s="2">
        <v>68487.600000000006</v>
      </c>
      <c r="Z91" s="3">
        <v>37902</v>
      </c>
      <c r="AA91" s="3" t="e">
        <v>#N/A</v>
      </c>
      <c r="AC91" s="43">
        <f t="shared" si="43"/>
        <v>42094</v>
      </c>
      <c r="AD91" s="45">
        <f t="shared" si="37"/>
        <v>-1.7499513902391461</v>
      </c>
      <c r="AE91" s="45">
        <f t="shared" si="37"/>
        <v>1.3690192338261076</v>
      </c>
      <c r="AF91" s="45">
        <f t="shared" si="37"/>
        <v>4.8386115112292405</v>
      </c>
      <c r="AG91" s="45">
        <f t="shared" si="37"/>
        <v>0.57285070538686256</v>
      </c>
      <c r="AH91" s="45">
        <f t="shared" si="37"/>
        <v>1.5284854099119949</v>
      </c>
      <c r="AI91" s="45">
        <f t="shared" si="37"/>
        <v>0.22991324606849162</v>
      </c>
      <c r="AJ91" s="45">
        <f t="shared" si="37"/>
        <v>-2.9129562722444491</v>
      </c>
      <c r="AK91" s="45">
        <f t="shared" si="37"/>
        <v>0.36394656112515023</v>
      </c>
      <c r="AL91" s="45">
        <f t="shared" si="37"/>
        <v>-3.1320023994330093E-2</v>
      </c>
      <c r="AM91" s="45">
        <f t="shared" si="37"/>
        <v>-8.4542825752929378</v>
      </c>
      <c r="AN91" s="45">
        <f t="shared" si="37"/>
        <v>-2.0473778638680273</v>
      </c>
      <c r="AO91" s="45">
        <f t="shared" si="37"/>
        <v>1.3360336226661662</v>
      </c>
      <c r="AP91" s="45">
        <f t="shared" si="37"/>
        <v>11.750182882223847</v>
      </c>
      <c r="AQ91" s="45">
        <f t="shared" si="37"/>
        <v>-2.100626799932237</v>
      </c>
      <c r="AR91" s="45">
        <f t="shared" si="37"/>
        <v>-3.0369735846049628</v>
      </c>
      <c r="AS91" s="45">
        <f t="shared" si="28"/>
        <v>-1.9503146975931696</v>
      </c>
      <c r="AT91" s="45">
        <f t="shared" si="28"/>
        <v>2.2967803289554389</v>
      </c>
      <c r="AU91" s="45">
        <f t="shared" si="28"/>
        <v>2.9341774352996453</v>
      </c>
      <c r="AV91" s="45">
        <f t="shared" si="28"/>
        <v>2.2604297729653444</v>
      </c>
      <c r="AW91" s="45">
        <f t="shared" si="28"/>
        <v>4.3088290854137012</v>
      </c>
      <c r="AX91" s="45">
        <f t="shared" si="28"/>
        <v>-3.0729524683554721</v>
      </c>
      <c r="AY91" s="45">
        <f t="shared" si="28"/>
        <v>-3.0447037241681296</v>
      </c>
      <c r="AZ91" s="45">
        <f t="shared" si="34"/>
        <v>-3.5339720493657412</v>
      </c>
      <c r="BA91" s="45" t="str">
        <f t="shared" si="34"/>
        <v/>
      </c>
      <c r="BB91" s="45" t="str">
        <f t="shared" si="23"/>
        <v/>
      </c>
      <c r="BD91" s="39">
        <f t="shared" si="38"/>
        <v>42094</v>
      </c>
      <c r="BE91" s="44">
        <f>IF(AND(ISNUMBER(C90),ISNUMBER(C91)),INDEX('Country weights'!$B$6:$FB$133,MATCH(Goods!$BD91,'Country weights'!$A$6:$A$133,0),MATCH(Goods!BE$1,'Country weights'!$B$3:$FB$3,0)),"")</f>
        <v>0.17764250652942207</v>
      </c>
      <c r="BF91" s="44">
        <f>IF(AND(ISNUMBER(D90),ISNUMBER(D91)),INDEX('Country weights'!$B$6:$FB$133,MATCH(Goods!$BD91,'Country weights'!$A$6:$A$133,0),MATCH(Goods!BF$1,'Country weights'!$B$3:$FB$3,0)),"")</f>
        <v>5.4636447327524346E-2</v>
      </c>
      <c r="BG91" s="44">
        <f>IF(AND(ISNUMBER(E90),ISNUMBER(E91)),INDEX('Country weights'!$B$6:$FB$133,MATCH(Goods!$BD91,'Country weights'!$A$6:$A$133,0),MATCH(Goods!BG$1,'Country weights'!$B$3:$FB$3,0)),"")</f>
        <v>5.1370950650221264E-2</v>
      </c>
      <c r="BH91" s="44">
        <f>IF(AND(ISNUMBER(F90),ISNUMBER(F91)),INDEX('Country weights'!$B$6:$FB$133,MATCH(Goods!$BD91,'Country weights'!$A$6:$A$133,0),MATCH(Goods!BH$1,'Country weights'!$B$3:$FB$3,0)),"")</f>
        <v>3.3948756149543506E-2</v>
      </c>
      <c r="BI91" s="44">
        <f>IF(AND(ISNUMBER(G90),ISNUMBER(G91)),INDEX('Country weights'!$B$6:$FB$133,MATCH(Goods!$BD91,'Country weights'!$A$6:$A$133,0),MATCH(Goods!BI$1,'Country weights'!$B$3:$FB$3,0)),"")</f>
        <v>3.0549268894186589E-3</v>
      </c>
      <c r="BJ91" s="44">
        <f>IF(AND(ISNUMBER(H90),ISNUMBER(H91)),INDEX('Country weights'!$B$6:$FB$133,MATCH(Goods!$BD91,'Country weights'!$A$6:$A$133,0),MATCH(Goods!BJ$1,'Country weights'!$B$3:$FB$3,0)),"")</f>
        <v>1.7269135108522581E-2</v>
      </c>
      <c r="BK91" s="44">
        <f>IF(AND(ISNUMBER(I90),ISNUMBER(I91)),INDEX('Country weights'!$B$6:$FB$133,MATCH(Goods!$BD91,'Country weights'!$A$6:$A$133,0),MATCH(Goods!BK$1,'Country weights'!$B$3:$FB$3,0)),"")</f>
        <v>1.4604068101128199E-2</v>
      </c>
      <c r="BL91" s="44">
        <f>IF(AND(ISNUMBER(J90),ISNUMBER(J91)),INDEX('Country weights'!$B$6:$FB$133,MATCH(Goods!$BD91,'Country weights'!$A$6:$A$133,0),MATCH(Goods!BL$1,'Country weights'!$B$3:$FB$3,0)),"")</f>
        <v>4.6224421335127382E-3</v>
      </c>
      <c r="BM91" s="44">
        <f>IF(AND(ISNUMBER(K90),ISNUMBER(K91)),INDEX('Country weights'!$B$6:$FB$133,MATCH(Goods!$BD91,'Country weights'!$A$6:$A$133,0),MATCH(Goods!BM$1,'Country weights'!$B$3:$FB$3,0)),"")</f>
        <v>2.7942307890384467E-2</v>
      </c>
      <c r="BN91" s="44">
        <f>IF(AND(ISNUMBER(L90),ISNUMBER(L91)),INDEX('Country weights'!$B$6:$FB$133,MATCH(Goods!$BD91,'Country weights'!$A$6:$A$133,0),MATCH(Goods!BN$1,'Country weights'!$B$3:$FB$3,0)),"")</f>
        <v>2.0301349530952514E-3</v>
      </c>
      <c r="BO91" s="44">
        <f>IF(AND(ISNUMBER(M90),ISNUMBER(M91)),INDEX('Country weights'!$B$6:$FB$133,MATCH(Goods!$BD91,'Country weights'!$A$6:$A$133,0),MATCH(Goods!BO$1,'Country weights'!$B$3:$FB$3,0)),"")</f>
        <v>8.9180833071467631E-3</v>
      </c>
      <c r="BP91" s="44">
        <f>IF(AND(ISNUMBER(N90),ISNUMBER(N91)),INDEX('Country weights'!$B$6:$FB$133,MATCH(Goods!$BD91,'Country weights'!$A$6:$A$133,0),MATCH(Goods!BP$1,'Country weights'!$B$3:$FB$3,0)),"")</f>
        <v>6.3336929550632396E-3</v>
      </c>
      <c r="BQ91" s="44">
        <f>IF(AND(ISNUMBER(O90),ISNUMBER(O91)),INDEX('Country weights'!$B$6:$FB$133,MATCH(Goods!$BD91,'Country weights'!$A$6:$A$133,0),MATCH(Goods!BQ$1,'Country weights'!$B$3:$FB$3,0)),"")</f>
        <v>4.7675859710895495E-3</v>
      </c>
      <c r="BR91" s="44">
        <f>IF(AND(ISNUMBER(P90),ISNUMBER(P91)),INDEX('Country weights'!$B$6:$FB$133,MATCH(Goods!$BD91,'Country weights'!$A$6:$A$133,0),MATCH(Goods!BR$1,'Country weights'!$B$3:$FB$3,0)),"")</f>
        <v>1.278848003437554E-2</v>
      </c>
      <c r="BS91" s="44">
        <f>IF(AND(ISNUMBER(Q90),ISNUMBER(Q91)),INDEX('Country weights'!$B$6:$FB$133,MATCH(Goods!$BD91,'Country weights'!$A$6:$A$133,0),MATCH(Goods!BS$1,'Country weights'!$B$3:$FB$3,0)),"")</f>
        <v>9.3555159458537877E-3</v>
      </c>
      <c r="BT91" s="44">
        <f>IF(AND(ISNUMBER(R90),ISNUMBER(R91)),INDEX('Country weights'!$B$6:$FB$133,MATCH(Goods!$BD91,'Country weights'!$A$6:$A$133,0),MATCH(Goods!BT$1,'Country weights'!$B$3:$FB$3,0)),"")</f>
        <v>7.8595654180134266E-3</v>
      </c>
      <c r="BU91" s="44">
        <f>IF(AND(ISNUMBER(S90),ISNUMBER(S91)),INDEX('Country weights'!$B$6:$FB$133,MATCH(Goods!$BD91,'Country weights'!$A$6:$A$133,0),MATCH(Goods!BU$1,'Country weights'!$B$3:$FB$3,0)),"")</f>
        <v>2.3561746685772149E-2</v>
      </c>
      <c r="BV91" s="44">
        <f>IF(AND(ISNUMBER(T90),ISNUMBER(T91)),INDEX('Country weights'!$B$6:$FB$133,MATCH(Goods!$BD91,'Country weights'!$A$6:$A$133,0),MATCH(Goods!BV$1,'Country weights'!$B$3:$FB$3,0)),"")</f>
        <v>1.3756115525208928E-2</v>
      </c>
      <c r="BW91" s="44">
        <f>IF(AND(ISNUMBER(U90),ISNUMBER(U91)),INDEX('Country weights'!$B$6:$FB$133,MATCH(Goods!$BD91,'Country weights'!$A$6:$A$133,0),MATCH(Goods!BW$1,'Country weights'!$B$3:$FB$3,0)),"")</f>
        <v>3.8056622437913537E-2</v>
      </c>
      <c r="BX91" s="44">
        <f>IF(AND(ISNUMBER(V90),ISNUMBER(V91)),INDEX('Country weights'!$B$6:$FB$133,MATCH(Goods!$BD91,'Country weights'!$A$6:$A$133,0),MATCH(Goods!BX$1,'Country weights'!$B$3:$FB$3,0)),"")</f>
        <v>3.4000623839757466E-2</v>
      </c>
      <c r="BY91" s="44">
        <f>IF(AND(ISNUMBER(W90),ISNUMBER(W91)),INDEX('Country weights'!$B$6:$FB$133,MATCH(Goods!$BD91,'Country weights'!$A$6:$A$133,0),MATCH(Goods!BY$1,'Country weights'!$B$3:$FB$3,0)),"")</f>
        <v>2.9577642067307518E-2</v>
      </c>
      <c r="BZ91" s="44">
        <f>IF(AND(ISNUMBER(X90),ISNUMBER(X91)),INDEX('Country weights'!$B$6:$FB$133,MATCH(Goods!$BD91,'Country weights'!$A$6:$A$133,0),MATCH(Goods!BZ$1,'Country weights'!$B$3:$FB$3,0)),"")</f>
        <v>2.024063747044326E-2</v>
      </c>
      <c r="CA91" s="44">
        <f>IF(AND(ISNUMBER(Y90),ISNUMBER(Y91)),INDEX('Country weights'!$B$6:$FB$133,MATCH(Goods!$BD91,'Country weights'!$A$6:$A$133,0),MATCH(Goods!CA$1,'Country weights'!$B$3:$FB$3,0)),"")</f>
        <v>3.0577761611955693E-2</v>
      </c>
      <c r="CB91" s="44" t="str">
        <f>IF(AND(ISNUMBER(Z90),ISNUMBER(Z91)),INDEX('Country weights'!$B$6:$FB$133,MATCH(Goods!$BD91,'Country weights'!$A$6:$A$133,0),MATCH(Goods!CB$1,'Country weights'!$B$3:$FB$3,0)),"")</f>
        <v/>
      </c>
      <c r="CC91" s="44" t="str">
        <f>IF(AND(ISNUMBER(AA90),ISNUMBER(AA91)),INDEX('Country weights'!$B$6:$FB$133,MATCH(Goods!$BD91,'Country weights'!$A$6:$A$133,0),MATCH(Goods!CC$1,'Country weights'!$B$3:$FB$3,0)),"")</f>
        <v/>
      </c>
      <c r="CD91" s="46">
        <f t="shared" si="44"/>
        <v>0.62691574900267388</v>
      </c>
      <c r="CF91" s="39">
        <f t="shared" si="39"/>
        <v>42094</v>
      </c>
      <c r="CG91" s="45">
        <f t="shared" si="40"/>
        <v>0.28335945749013941</v>
      </c>
      <c r="CH91" s="45">
        <f t="shared" si="40"/>
        <v>8.715118006596978E-2</v>
      </c>
      <c r="CI91" s="45">
        <f t="shared" si="40"/>
        <v>8.1942351475368921E-2</v>
      </c>
      <c r="CJ91" s="45">
        <f t="shared" si="40"/>
        <v>5.4152023144339145E-2</v>
      </c>
      <c r="CK91" s="45">
        <f t="shared" si="40"/>
        <v>4.872946475309602E-3</v>
      </c>
      <c r="CL91" s="45">
        <f t="shared" si="40"/>
        <v>2.7546181661563147E-2</v>
      </c>
      <c r="CM91" s="45">
        <f t="shared" si="40"/>
        <v>2.3295104843610987E-2</v>
      </c>
      <c r="CN91" s="45">
        <f t="shared" si="40"/>
        <v>7.3733067654885515E-3</v>
      </c>
      <c r="CO91" s="45">
        <f t="shared" si="40"/>
        <v>4.4571073441425524E-2</v>
      </c>
      <c r="CP91" s="45">
        <f t="shared" si="40"/>
        <v>3.2382899238452417E-3</v>
      </c>
      <c r="CQ91" s="45">
        <f t="shared" si="40"/>
        <v>1.422532983312998E-2</v>
      </c>
      <c r="CR91" s="45">
        <f t="shared" si="40"/>
        <v>1.0102941208829362E-2</v>
      </c>
      <c r="CS91" s="45">
        <f t="shared" si="40"/>
        <v>7.6048272493936262E-3</v>
      </c>
      <c r="CT91" s="45">
        <f t="shared" si="40"/>
        <v>2.0399040947240578E-2</v>
      </c>
      <c r="CU91" s="45">
        <f t="shared" si="40"/>
        <v>1.4923083302241119E-2</v>
      </c>
      <c r="CV91" s="45">
        <f t="shared" si="29"/>
        <v>1.2536876654505459E-2</v>
      </c>
      <c r="CW91" s="45">
        <f t="shared" si="29"/>
        <v>3.7583593526331484E-2</v>
      </c>
      <c r="CX91" s="45">
        <f t="shared" si="29"/>
        <v>2.1942526642683299E-2</v>
      </c>
      <c r="CY91" s="45">
        <f t="shared" si="29"/>
        <v>6.0704524489065312E-2</v>
      </c>
      <c r="CZ91" s="45">
        <f t="shared" si="29"/>
        <v>5.4234757850392508E-2</v>
      </c>
      <c r="DA91" s="45">
        <f t="shared" si="29"/>
        <v>4.7179612434941981E-2</v>
      </c>
      <c r="DB91" s="45">
        <f t="shared" si="29"/>
        <v>3.22860567829776E-2</v>
      </c>
      <c r="DC91" s="45">
        <f t="shared" si="35"/>
        <v>4.8774913791207491E-2</v>
      </c>
      <c r="DD91" s="45" t="str">
        <f t="shared" si="35"/>
        <v/>
      </c>
      <c r="DE91" s="45" t="str">
        <f t="shared" si="25"/>
        <v/>
      </c>
      <c r="DF91" s="46">
        <f t="shared" si="45"/>
        <v>0.99999999999999978</v>
      </c>
      <c r="DG91" s="47">
        <f>SUMPRODUCT(AD91:BB91,CG91:DE91,'Sector weights'!B78:Z78)</f>
        <v>5.3102559806609245E-2</v>
      </c>
      <c r="DI91" s="45">
        <f>IF(AND(ISNUMBER(C90),ISNUMBER(C91)),CG91*'Sector weights'!AB78,"")</f>
        <v>5.412105655556828E-2</v>
      </c>
      <c r="DJ91" s="45">
        <f>IF(AND(ISNUMBER(D90),ISNUMBER(D91)),CH91*'Sector weights'!AC78,"")</f>
        <v>2.2108809411611165E-2</v>
      </c>
      <c r="DK91" s="45">
        <f>IF(AND(ISNUMBER(E90),ISNUMBER(E91)),CI91*'Sector weights'!AD78,"")</f>
        <v>1.6760377185720803E-2</v>
      </c>
      <c r="DL91" s="45">
        <f>IF(AND(ISNUMBER(F90),ISNUMBER(F91)),CJ91*'Sector weights'!AE78,"")</f>
        <v>1.061501238711878E-2</v>
      </c>
      <c r="DM91" s="45">
        <f>IF(AND(ISNUMBER(G90),ISNUMBER(G91)),CK91*'Sector weights'!AF78,"")</f>
        <v>1.1580287771264094E-3</v>
      </c>
      <c r="DN91" s="45">
        <f>IF(AND(ISNUMBER(H90),ISNUMBER(H91)),CL91*'Sector weights'!AG78,"")</f>
        <v>7.7260994108752966E-3</v>
      </c>
      <c r="DO91" s="45">
        <f>IF(AND(ISNUMBER(I90),ISNUMBER(I91)),CM91*'Sector weights'!AH78,"")</f>
        <v>4.0978691790687135E-3</v>
      </c>
      <c r="DP91" s="45">
        <f>IF(AND(ISNUMBER(J90),ISNUMBER(J91)),CN91*'Sector weights'!AI78,"")</f>
        <v>1.1041806509690479E-3</v>
      </c>
      <c r="DQ91" s="45">
        <f>IF(AND(ISNUMBER(K90),ISNUMBER(K91)),CO91*'Sector weights'!AJ78,"")</f>
        <v>3.5463601599456181E-3</v>
      </c>
      <c r="DR91" s="45">
        <f>IF(AND(ISNUMBER(L90),ISNUMBER(L91)),CP91*'Sector weights'!AK78,"")</f>
        <v>4.964769740155989E-4</v>
      </c>
      <c r="DS91" s="45">
        <f>IF(AND(ISNUMBER(M90),ISNUMBER(M91)),CQ91*'Sector weights'!AL78,"")</f>
        <v>2.2227392175606059E-3</v>
      </c>
      <c r="DT91" s="45">
        <f>IF(AND(ISNUMBER(N90),ISNUMBER(N91)),CR91*'Sector weights'!AM78,"")</f>
        <v>1.5057221934871464E-3</v>
      </c>
      <c r="DU91" s="45">
        <f>IF(AND(ISNUMBER(O90),ISNUMBER(O91)),CS91*'Sector weights'!AN78,"")</f>
        <v>1.1248216842811446E-3</v>
      </c>
      <c r="DV91" s="45">
        <f>IF(AND(ISNUMBER(P90),ISNUMBER(P91)),CT91*'Sector weights'!AO78,"")</f>
        <v>7.0183513613822001E-3</v>
      </c>
      <c r="DW91" s="45">
        <f>IF(AND(ISNUMBER(Q90),ISNUMBER(Q91)),CU91*'Sector weights'!AP78,"")</f>
        <v>6.1577261287665353E-3</v>
      </c>
      <c r="DX91" s="45">
        <f>IF(AND(ISNUMBER(R90),ISNUMBER(R91)),CV91*'Sector weights'!AQ78,"")</f>
        <v>4.2593578974227317E-3</v>
      </c>
      <c r="DY91" s="45">
        <f>IF(AND(ISNUMBER(S90),ISNUMBER(S91)),CW91*'Sector weights'!AR78,"")</f>
        <v>1.1916811986986938E-2</v>
      </c>
      <c r="DZ91" s="45">
        <f>IF(AND(ISNUMBER(T90),ISNUMBER(T91)),CX91*'Sector weights'!AS78,"")</f>
        <v>3.2612357713949327E-3</v>
      </c>
      <c r="EA91" s="45">
        <f>IF(AND(ISNUMBER(U90),ISNUMBER(U91)),CY91*'Sector weights'!AT78,"")</f>
        <v>6.7746900005051462E-3</v>
      </c>
      <c r="EB91" s="45">
        <f>IF(AND(ISNUMBER(V90),ISNUMBER(V91)),CZ91*'Sector weights'!AU78,"")</f>
        <v>1.0450769047629319E-2</v>
      </c>
      <c r="EC91" s="45">
        <f>IF(AND(ISNUMBER(W90),ISNUMBER(W91)),DA91*'Sector weights'!AV78,"")</f>
        <v>1.6520209710536235E-2</v>
      </c>
      <c r="ED91" s="45">
        <f>IF(AND(ISNUMBER(X90),ISNUMBER(X91)),DB91*'Sector weights'!AW78,"")</f>
        <v>5.4097083545605659E-3</v>
      </c>
      <c r="EE91" s="45">
        <f>IF(AND(ISNUMBER(Y90),ISNUMBER(Y91)),DC91*'Sector weights'!AX78,"")</f>
        <v>6.9774452408879152E-3</v>
      </c>
      <c r="EF91" s="45" t="str">
        <f>IF(AND(ISNUMBER(Z90),ISNUMBER(Z91)),DD91*'Sector weights'!AY78,"")</f>
        <v/>
      </c>
      <c r="EG91" s="45" t="str">
        <f>IF(AND(ISNUMBER(AA90),ISNUMBER(AA91)),DE91*'Sector weights'!AZ78,"")</f>
        <v/>
      </c>
      <c r="EH91" s="46">
        <f t="shared" si="46"/>
        <v>0.20533385928742112</v>
      </c>
      <c r="EI91" s="47">
        <f t="shared" si="47"/>
        <v>-1.5245528943605823E-2</v>
      </c>
      <c r="EK91" s="39">
        <f t="shared" si="41"/>
        <v>42094</v>
      </c>
      <c r="EL91" s="45">
        <f t="shared" si="42"/>
        <v>0.26357589899389655</v>
      </c>
      <c r="EM91" s="45">
        <f t="shared" si="42"/>
        <v>0.1076724973091935</v>
      </c>
      <c r="EN91" s="45">
        <f t="shared" si="42"/>
        <v>8.1625004487253378E-2</v>
      </c>
      <c r="EO91" s="45">
        <f t="shared" si="42"/>
        <v>5.1696356479912817E-2</v>
      </c>
      <c r="EP91" s="45">
        <f t="shared" si="42"/>
        <v>5.6397360919683013E-3</v>
      </c>
      <c r="EQ91" s="45">
        <f t="shared" si="42"/>
        <v>3.7627011140235277E-2</v>
      </c>
      <c r="ER91" s="45">
        <f t="shared" si="42"/>
        <v>1.9957103973449505E-2</v>
      </c>
      <c r="ES91" s="45">
        <f t="shared" si="42"/>
        <v>5.3774893960544714E-3</v>
      </c>
      <c r="ET91" s="45">
        <f t="shared" si="42"/>
        <v>1.7271190305645175E-2</v>
      </c>
      <c r="EU91" s="45">
        <f t="shared" si="42"/>
        <v>2.4179011476165896E-3</v>
      </c>
      <c r="EV91" s="45">
        <f t="shared" si="42"/>
        <v>1.0825000929093102E-2</v>
      </c>
      <c r="EW91" s="45">
        <f t="shared" si="42"/>
        <v>7.333043847286164E-3</v>
      </c>
      <c r="EX91" s="45">
        <f t="shared" si="42"/>
        <v>5.4780136514487252E-3</v>
      </c>
      <c r="EY91" s="45">
        <f t="shared" si="42"/>
        <v>3.4180195052770569E-2</v>
      </c>
      <c r="EZ91" s="45">
        <f t="shared" si="42"/>
        <v>2.9988849136406221E-2</v>
      </c>
      <c r="FA91" s="45">
        <f t="shared" si="30"/>
        <v>2.0743572989881765E-2</v>
      </c>
      <c r="FB91" s="45">
        <f t="shared" si="30"/>
        <v>5.8036273356680483E-2</v>
      </c>
      <c r="FC91" s="45">
        <f t="shared" si="30"/>
        <v>1.5882601061084318E-2</v>
      </c>
      <c r="FD91" s="45">
        <f t="shared" si="30"/>
        <v>3.2993535620553002E-2</v>
      </c>
      <c r="FE91" s="45">
        <f t="shared" si="30"/>
        <v>5.0896472135170838E-2</v>
      </c>
      <c r="FF91" s="45">
        <f t="shared" si="30"/>
        <v>8.0455360688524657E-2</v>
      </c>
      <c r="FG91" s="45">
        <f t="shared" si="30"/>
        <v>2.6345914762105519E-2</v>
      </c>
      <c r="FH91" s="45">
        <f t="shared" si="36"/>
        <v>3.39809774437691E-2</v>
      </c>
      <c r="FI91" s="45" t="str">
        <f t="shared" si="36"/>
        <v/>
      </c>
      <c r="FJ91" s="45" t="str">
        <f t="shared" si="27"/>
        <v/>
      </c>
      <c r="FK91" s="46">
        <f t="shared" si="48"/>
        <v>1</v>
      </c>
      <c r="FL91" s="47">
        <f t="shared" si="49"/>
        <v>-7.4247515711792667E-2</v>
      </c>
    </row>
    <row r="92" spans="1:168" x14ac:dyDescent="0.2">
      <c r="A92" t="s">
        <v>49</v>
      </c>
      <c r="B92" s="11">
        <v>42185</v>
      </c>
      <c r="C92" s="2">
        <v>509.9</v>
      </c>
      <c r="D92" s="3">
        <v>51803</v>
      </c>
      <c r="E92" s="9">
        <v>20406.5</v>
      </c>
      <c r="F92" s="3">
        <v>140216</v>
      </c>
      <c r="G92" s="3">
        <v>4425</v>
      </c>
      <c r="H92" s="2">
        <v>32905</v>
      </c>
      <c r="I92" s="2">
        <v>288576.3</v>
      </c>
      <c r="J92" s="2">
        <v>1841521.1</v>
      </c>
      <c r="K92" s="2">
        <v>178993.7</v>
      </c>
      <c r="L92" s="9">
        <v>2049.6061</v>
      </c>
      <c r="M92" s="3">
        <v>127752</v>
      </c>
      <c r="N92" s="9">
        <v>1233.6010000000001</v>
      </c>
      <c r="O92" s="2">
        <v>11696.4</v>
      </c>
      <c r="P92" s="2">
        <v>14301.7</v>
      </c>
      <c r="Q92" s="3">
        <v>99999</v>
      </c>
      <c r="R92" s="3">
        <v>109179</v>
      </c>
      <c r="S92" s="2">
        <v>29543.200000000001</v>
      </c>
      <c r="T92" s="2">
        <v>32653.4</v>
      </c>
      <c r="U92" s="3">
        <v>168056</v>
      </c>
      <c r="V92" s="2">
        <v>29070</v>
      </c>
      <c r="W92" s="2">
        <v>55605</v>
      </c>
      <c r="X92" s="3">
        <v>398764.8985133731</v>
      </c>
      <c r="Y92" s="2">
        <v>68464.399999999994</v>
      </c>
      <c r="Z92" s="3">
        <v>38398</v>
      </c>
      <c r="AA92" s="3" t="e">
        <v>#N/A</v>
      </c>
      <c r="AC92" s="43">
        <f t="shared" si="43"/>
        <v>42185</v>
      </c>
      <c r="AD92" s="45">
        <f t="shared" si="37"/>
        <v>0.91035028695822806</v>
      </c>
      <c r="AE92" s="45">
        <f t="shared" si="37"/>
        <v>1.5406629162828089</v>
      </c>
      <c r="AF92" s="45">
        <f t="shared" si="37"/>
        <v>-1.2767048533168235</v>
      </c>
      <c r="AG92" s="45">
        <f t="shared" si="37"/>
        <v>2.6546599311809027</v>
      </c>
      <c r="AH92" s="45">
        <f t="shared" si="37"/>
        <v>0.93521897810218135</v>
      </c>
      <c r="AI92" s="45">
        <f t="shared" si="37"/>
        <v>0.63922192317102944</v>
      </c>
      <c r="AJ92" s="45">
        <f t="shared" si="37"/>
        <v>3.9900354517667935</v>
      </c>
      <c r="AK92" s="45">
        <f t="shared" si="37"/>
        <v>-0.20400636085817769</v>
      </c>
      <c r="AL92" s="45">
        <f t="shared" si="37"/>
        <v>5.6091027630437829</v>
      </c>
      <c r="AM92" s="45">
        <f t="shared" si="37"/>
        <v>10.649962401474934</v>
      </c>
      <c r="AN92" s="45">
        <f t="shared" si="37"/>
        <v>3.5376498334508399</v>
      </c>
      <c r="AO92" s="45">
        <f t="shared" si="37"/>
        <v>3.0673713831202321</v>
      </c>
      <c r="AP92" s="45">
        <f t="shared" si="37"/>
        <v>-4.2926110792897543</v>
      </c>
      <c r="AQ92" s="45">
        <f t="shared" si="37"/>
        <v>-1.0091711368748868</v>
      </c>
      <c r="AR92" s="45">
        <f t="shared" si="37"/>
        <v>2.7242750161792451</v>
      </c>
      <c r="AS92" s="45">
        <f t="shared" si="28"/>
        <v>0.26264314510575648</v>
      </c>
      <c r="AT92" s="45">
        <f t="shared" si="28"/>
        <v>4.031945686698446</v>
      </c>
      <c r="AU92" s="45">
        <f t="shared" si="28"/>
        <v>2.1507293709859487</v>
      </c>
      <c r="AV92" s="45">
        <f t="shared" si="28"/>
        <v>1.859529177879593</v>
      </c>
      <c r="AW92" s="45">
        <f t="shared" si="28"/>
        <v>1.2422814514528202</v>
      </c>
      <c r="AX92" s="45">
        <f t="shared" si="28"/>
        <v>4.0481572408011868</v>
      </c>
      <c r="AY92" s="45">
        <f t="shared" si="28"/>
        <v>1.6988588303099794</v>
      </c>
      <c r="AZ92" s="45">
        <f t="shared" si="34"/>
        <v>-3.3874745209372392E-2</v>
      </c>
      <c r="BA92" s="45">
        <f t="shared" si="34"/>
        <v>1.3086380665927821</v>
      </c>
      <c r="BB92" s="45" t="str">
        <f t="shared" si="23"/>
        <v/>
      </c>
      <c r="BD92" s="39">
        <f t="shared" si="38"/>
        <v>42185</v>
      </c>
      <c r="BE92" s="44">
        <f>IF(AND(ISNUMBER(C91),ISNUMBER(C92)),INDEX('Country weights'!$B$6:$FB$133,MATCH(Goods!$BD92,'Country weights'!$A$6:$A$133,0),MATCH(Goods!BE$1,'Country weights'!$B$3:$FB$3,0)),"")</f>
        <v>0.17764250652942207</v>
      </c>
      <c r="BF92" s="44">
        <f>IF(AND(ISNUMBER(D91),ISNUMBER(D92)),INDEX('Country weights'!$B$6:$FB$133,MATCH(Goods!$BD92,'Country weights'!$A$6:$A$133,0),MATCH(Goods!BF$1,'Country weights'!$B$3:$FB$3,0)),"")</f>
        <v>5.4636447327524346E-2</v>
      </c>
      <c r="BG92" s="44">
        <f>IF(AND(ISNUMBER(E91),ISNUMBER(E92)),INDEX('Country weights'!$B$6:$FB$133,MATCH(Goods!$BD92,'Country weights'!$A$6:$A$133,0),MATCH(Goods!BG$1,'Country weights'!$B$3:$FB$3,0)),"")</f>
        <v>5.1370950650221264E-2</v>
      </c>
      <c r="BH92" s="44">
        <f>IF(AND(ISNUMBER(F91),ISNUMBER(F92)),INDEX('Country weights'!$B$6:$FB$133,MATCH(Goods!$BD92,'Country weights'!$A$6:$A$133,0),MATCH(Goods!BH$1,'Country weights'!$B$3:$FB$3,0)),"")</f>
        <v>3.3948756149543506E-2</v>
      </c>
      <c r="BI92" s="44">
        <f>IF(AND(ISNUMBER(G91),ISNUMBER(G92)),INDEX('Country weights'!$B$6:$FB$133,MATCH(Goods!$BD92,'Country weights'!$A$6:$A$133,0),MATCH(Goods!BI$1,'Country weights'!$B$3:$FB$3,0)),"")</f>
        <v>3.0549268894186589E-3</v>
      </c>
      <c r="BJ92" s="44">
        <f>IF(AND(ISNUMBER(H91),ISNUMBER(H92)),INDEX('Country weights'!$B$6:$FB$133,MATCH(Goods!$BD92,'Country weights'!$A$6:$A$133,0),MATCH(Goods!BJ$1,'Country weights'!$B$3:$FB$3,0)),"")</f>
        <v>1.7269135108522581E-2</v>
      </c>
      <c r="BK92" s="44">
        <f>IF(AND(ISNUMBER(I91),ISNUMBER(I92)),INDEX('Country weights'!$B$6:$FB$133,MATCH(Goods!$BD92,'Country weights'!$A$6:$A$133,0),MATCH(Goods!BK$1,'Country weights'!$B$3:$FB$3,0)),"")</f>
        <v>1.4604068101128199E-2</v>
      </c>
      <c r="BL92" s="44">
        <f>IF(AND(ISNUMBER(J91),ISNUMBER(J92)),INDEX('Country weights'!$B$6:$FB$133,MATCH(Goods!$BD92,'Country weights'!$A$6:$A$133,0),MATCH(Goods!BL$1,'Country weights'!$B$3:$FB$3,0)),"")</f>
        <v>4.6224421335127382E-3</v>
      </c>
      <c r="BM92" s="44">
        <f>IF(AND(ISNUMBER(K91),ISNUMBER(K92)),INDEX('Country weights'!$B$6:$FB$133,MATCH(Goods!$BD92,'Country weights'!$A$6:$A$133,0),MATCH(Goods!BM$1,'Country weights'!$B$3:$FB$3,0)),"")</f>
        <v>2.7942307890384467E-2</v>
      </c>
      <c r="BN92" s="44">
        <f>IF(AND(ISNUMBER(L91),ISNUMBER(L92)),INDEX('Country weights'!$B$6:$FB$133,MATCH(Goods!$BD92,'Country weights'!$A$6:$A$133,0),MATCH(Goods!BN$1,'Country weights'!$B$3:$FB$3,0)),"")</f>
        <v>2.0301349530952514E-3</v>
      </c>
      <c r="BO92" s="44">
        <f>IF(AND(ISNUMBER(M91),ISNUMBER(M92)),INDEX('Country weights'!$B$6:$FB$133,MATCH(Goods!$BD92,'Country weights'!$A$6:$A$133,0),MATCH(Goods!BO$1,'Country weights'!$B$3:$FB$3,0)),"")</f>
        <v>8.9180833071467631E-3</v>
      </c>
      <c r="BP92" s="44">
        <f>IF(AND(ISNUMBER(N91),ISNUMBER(N92)),INDEX('Country weights'!$B$6:$FB$133,MATCH(Goods!$BD92,'Country weights'!$A$6:$A$133,0),MATCH(Goods!BP$1,'Country weights'!$B$3:$FB$3,0)),"")</f>
        <v>6.3336929550632396E-3</v>
      </c>
      <c r="BQ92" s="44">
        <f>IF(AND(ISNUMBER(O91),ISNUMBER(O92)),INDEX('Country weights'!$B$6:$FB$133,MATCH(Goods!$BD92,'Country weights'!$A$6:$A$133,0),MATCH(Goods!BQ$1,'Country weights'!$B$3:$FB$3,0)),"")</f>
        <v>4.7675859710895495E-3</v>
      </c>
      <c r="BR92" s="44">
        <f>IF(AND(ISNUMBER(P91),ISNUMBER(P92)),INDEX('Country weights'!$B$6:$FB$133,MATCH(Goods!$BD92,'Country weights'!$A$6:$A$133,0),MATCH(Goods!BR$1,'Country weights'!$B$3:$FB$3,0)),"")</f>
        <v>1.278848003437554E-2</v>
      </c>
      <c r="BS92" s="44">
        <f>IF(AND(ISNUMBER(Q91),ISNUMBER(Q92)),INDEX('Country weights'!$B$6:$FB$133,MATCH(Goods!$BD92,'Country weights'!$A$6:$A$133,0),MATCH(Goods!BS$1,'Country weights'!$B$3:$FB$3,0)),"")</f>
        <v>9.3555159458537877E-3</v>
      </c>
      <c r="BT92" s="44">
        <f>IF(AND(ISNUMBER(R91),ISNUMBER(R92)),INDEX('Country weights'!$B$6:$FB$133,MATCH(Goods!$BD92,'Country weights'!$A$6:$A$133,0),MATCH(Goods!BT$1,'Country weights'!$B$3:$FB$3,0)),"")</f>
        <v>7.8595654180134266E-3</v>
      </c>
      <c r="BU92" s="44">
        <f>IF(AND(ISNUMBER(S91),ISNUMBER(S92)),INDEX('Country weights'!$B$6:$FB$133,MATCH(Goods!$BD92,'Country weights'!$A$6:$A$133,0),MATCH(Goods!BU$1,'Country weights'!$B$3:$FB$3,0)),"")</f>
        <v>2.3561746685772149E-2</v>
      </c>
      <c r="BV92" s="44">
        <f>IF(AND(ISNUMBER(T91),ISNUMBER(T92)),INDEX('Country weights'!$B$6:$FB$133,MATCH(Goods!$BD92,'Country weights'!$A$6:$A$133,0),MATCH(Goods!BV$1,'Country weights'!$B$3:$FB$3,0)),"")</f>
        <v>1.3756115525208928E-2</v>
      </c>
      <c r="BW92" s="44">
        <f>IF(AND(ISNUMBER(U91),ISNUMBER(U92)),INDEX('Country weights'!$B$6:$FB$133,MATCH(Goods!$BD92,'Country weights'!$A$6:$A$133,0),MATCH(Goods!BW$1,'Country weights'!$B$3:$FB$3,0)),"")</f>
        <v>3.8056622437913537E-2</v>
      </c>
      <c r="BX92" s="44">
        <f>IF(AND(ISNUMBER(V91),ISNUMBER(V92)),INDEX('Country weights'!$B$6:$FB$133,MATCH(Goods!$BD92,'Country weights'!$A$6:$A$133,0),MATCH(Goods!BX$1,'Country weights'!$B$3:$FB$3,0)),"")</f>
        <v>3.4000623839757466E-2</v>
      </c>
      <c r="BY92" s="44">
        <f>IF(AND(ISNUMBER(W91),ISNUMBER(W92)),INDEX('Country weights'!$B$6:$FB$133,MATCH(Goods!$BD92,'Country weights'!$A$6:$A$133,0),MATCH(Goods!BY$1,'Country weights'!$B$3:$FB$3,0)),"")</f>
        <v>2.9577642067307518E-2</v>
      </c>
      <c r="BZ92" s="44">
        <f>IF(AND(ISNUMBER(X91),ISNUMBER(X92)),INDEX('Country weights'!$B$6:$FB$133,MATCH(Goods!$BD92,'Country weights'!$A$6:$A$133,0),MATCH(Goods!BZ$1,'Country weights'!$B$3:$FB$3,0)),"")</f>
        <v>2.024063747044326E-2</v>
      </c>
      <c r="CA92" s="44">
        <f>IF(AND(ISNUMBER(Y91),ISNUMBER(Y92)),INDEX('Country weights'!$B$6:$FB$133,MATCH(Goods!$BD92,'Country weights'!$A$6:$A$133,0),MATCH(Goods!CA$1,'Country weights'!$B$3:$FB$3,0)),"")</f>
        <v>3.0577761611955693E-2</v>
      </c>
      <c r="CB92" s="44">
        <f>IF(AND(ISNUMBER(Z91),ISNUMBER(Z92)),INDEX('Country weights'!$B$6:$FB$133,MATCH(Goods!$BD92,'Country weights'!$A$6:$A$133,0),MATCH(Goods!CB$1,'Country weights'!$B$3:$FB$3,0)),"")</f>
        <v>1.1860824312175002E-2</v>
      </c>
      <c r="CC92" s="44" t="str">
        <f>IF(AND(ISNUMBER(AA91),ISNUMBER(AA92)),INDEX('Country weights'!$B$6:$FB$133,MATCH(Goods!$BD92,'Country weights'!$A$6:$A$133,0),MATCH(Goods!CC$1,'Country weights'!$B$3:$FB$3,0)),"")</f>
        <v/>
      </c>
      <c r="CD92" s="46">
        <f t="shared" si="44"/>
        <v>0.63877657331484894</v>
      </c>
      <c r="CF92" s="39">
        <f t="shared" si="39"/>
        <v>42185</v>
      </c>
      <c r="CG92" s="45">
        <f t="shared" si="40"/>
        <v>0.27809802981278586</v>
      </c>
      <c r="CH92" s="45">
        <f t="shared" si="40"/>
        <v>8.5532954103178085E-2</v>
      </c>
      <c r="CI92" s="45">
        <f t="shared" si="40"/>
        <v>8.0420843212264836E-2</v>
      </c>
      <c r="CJ92" s="45">
        <f t="shared" si="40"/>
        <v>5.3146526606902313E-2</v>
      </c>
      <c r="CK92" s="45">
        <f t="shared" si="40"/>
        <v>4.7824654457277738E-3</v>
      </c>
      <c r="CL92" s="45">
        <f t="shared" si="40"/>
        <v>2.7034703259242312E-2</v>
      </c>
      <c r="CM92" s="45">
        <f t="shared" si="40"/>
        <v>2.2862560574728446E-2</v>
      </c>
      <c r="CN92" s="45">
        <f t="shared" si="40"/>
        <v>7.2363989642343467E-3</v>
      </c>
      <c r="CO92" s="45">
        <f t="shared" si="40"/>
        <v>4.3743476291532503E-2</v>
      </c>
      <c r="CP92" s="45">
        <f t="shared" si="40"/>
        <v>3.1781612505920919E-3</v>
      </c>
      <c r="CQ92" s="45">
        <f t="shared" si="40"/>
        <v>1.3961193443378043E-2</v>
      </c>
      <c r="CR92" s="45">
        <f t="shared" si="40"/>
        <v>9.9153494659257047E-3</v>
      </c>
      <c r="CS92" s="45">
        <f t="shared" si="40"/>
        <v>7.4636205682196118E-3</v>
      </c>
      <c r="CT92" s="45">
        <f t="shared" si="40"/>
        <v>2.0020270887536416E-2</v>
      </c>
      <c r="CU92" s="45">
        <f t="shared" si="40"/>
        <v>1.4645991003246315E-2</v>
      </c>
      <c r="CV92" s="45">
        <f t="shared" si="29"/>
        <v>1.2304091518615378E-2</v>
      </c>
      <c r="CW92" s="45">
        <f t="shared" si="29"/>
        <v>3.688574013211144E-2</v>
      </c>
      <c r="CX92" s="45">
        <f t="shared" si="29"/>
        <v>2.1535097090087905E-2</v>
      </c>
      <c r="CY92" s="45">
        <f t="shared" si="29"/>
        <v>5.9577360892281293E-2</v>
      </c>
      <c r="CZ92" s="45">
        <f t="shared" si="29"/>
        <v>5.3227725092226848E-2</v>
      </c>
      <c r="DA92" s="45">
        <f t="shared" si="29"/>
        <v>4.6303579847673727E-2</v>
      </c>
      <c r="DB92" s="45">
        <f t="shared" si="29"/>
        <v>3.1686568224327756E-2</v>
      </c>
      <c r="DC92" s="45">
        <f t="shared" si="35"/>
        <v>4.7869259596162596E-2</v>
      </c>
      <c r="DD92" s="45">
        <f t="shared" si="35"/>
        <v>1.8568032717018373E-2</v>
      </c>
      <c r="DE92" s="45" t="str">
        <f t="shared" si="25"/>
        <v/>
      </c>
      <c r="DF92" s="46">
        <f t="shared" si="45"/>
        <v>1.0000000000000002</v>
      </c>
      <c r="DG92" s="47">
        <f>SUMPRODUCT(AD92:BB92,CG92:DE92,'Sector weights'!B79:Z79)</f>
        <v>1.2138349985397159</v>
      </c>
      <c r="DI92" s="45">
        <f>IF(AND(ISNUMBER(C91),ISNUMBER(C92)),CG92*'Sector weights'!AB79,"")</f>
        <v>5.1441569156349773E-2</v>
      </c>
      <c r="DJ92" s="45">
        <f>IF(AND(ISNUMBER(D91),ISNUMBER(D92)),CH92*'Sector weights'!AC79,"")</f>
        <v>2.2162017295752786E-2</v>
      </c>
      <c r="DK92" s="45">
        <f>IF(AND(ISNUMBER(E91),ISNUMBER(E92)),CI92*'Sector weights'!AD79,"")</f>
        <v>1.7123645781435763E-2</v>
      </c>
      <c r="DL92" s="45">
        <f>IF(AND(ISNUMBER(F91),ISNUMBER(F92)),CJ92*'Sector weights'!AE79,"")</f>
        <v>1.0524789438849852E-2</v>
      </c>
      <c r="DM92" s="45">
        <f>IF(AND(ISNUMBER(G91),ISNUMBER(G92)),CK92*'Sector weights'!AF79,"")</f>
        <v>1.1407142825936103E-3</v>
      </c>
      <c r="DN92" s="45">
        <f>IF(AND(ISNUMBER(H91),ISNUMBER(H92)),CL92*'Sector weights'!AG79,"")</f>
        <v>7.5035581851103693E-3</v>
      </c>
      <c r="DO92" s="45">
        <f>IF(AND(ISNUMBER(I91),ISNUMBER(I92)),CM92*'Sector weights'!AH79,"")</f>
        <v>3.8618795138497886E-3</v>
      </c>
      <c r="DP92" s="45">
        <f>IF(AND(ISNUMBER(J91),ISNUMBER(J92)),CN92*'Sector weights'!AI79,"")</f>
        <v>1.0862723565614469E-3</v>
      </c>
      <c r="DQ92" s="45">
        <f>IF(AND(ISNUMBER(K91),ISNUMBER(K92)),CO92*'Sector weights'!AJ79,"")</f>
        <v>3.4832933768521811E-3</v>
      </c>
      <c r="DR92" s="45">
        <f>IF(AND(ISNUMBER(L91),ISNUMBER(L92)),CP92*'Sector weights'!AK79,"")</f>
        <v>4.3596148373014964E-4</v>
      </c>
      <c r="DS92" s="45">
        <f>IF(AND(ISNUMBER(M91),ISNUMBER(M92)),CQ92*'Sector weights'!AL79,"")</f>
        <v>2.112160808112645E-3</v>
      </c>
      <c r="DT92" s="45">
        <f>IF(AND(ISNUMBER(N91),ISNUMBER(N92)),CR92*'Sector weights'!AM79,"")</f>
        <v>1.5063178439584674E-3</v>
      </c>
      <c r="DU92" s="45">
        <f>IF(AND(ISNUMBER(O91),ISNUMBER(O92)),CS92*'Sector weights'!AN79,"")</f>
        <v>1.2199343704546405E-3</v>
      </c>
      <c r="DV92" s="45">
        <f>IF(AND(ISNUMBER(P91),ISNUMBER(P92)),CT92*'Sector weights'!AO79,"")</f>
        <v>6.7354753173420332E-3</v>
      </c>
      <c r="DW92" s="45">
        <f>IF(AND(ISNUMBER(Q91),ISNUMBER(Q92)),CU92*'Sector weights'!AP79,"")</f>
        <v>5.7547428111007388E-3</v>
      </c>
      <c r="DX92" s="45">
        <f>IF(AND(ISNUMBER(R91),ISNUMBER(R92)),CV92*'Sector weights'!AQ79,"")</f>
        <v>3.9729963103856203E-3</v>
      </c>
      <c r="DY92" s="45">
        <f>IF(AND(ISNUMBER(S91),ISNUMBER(S92)),CW92*'Sector weights'!AR79,"")</f>
        <v>1.1663073533495678E-2</v>
      </c>
      <c r="DZ92" s="45">
        <f>IF(AND(ISNUMBER(T91),ISNUMBER(T92)),CX92*'Sector weights'!AS79,"")</f>
        <v>3.2769634376119141E-3</v>
      </c>
      <c r="EA92" s="45">
        <f>IF(AND(ISNUMBER(U91),ISNUMBER(U92)),CY92*'Sector weights'!AT79,"")</f>
        <v>6.8839876705113056E-3</v>
      </c>
      <c r="EB92" s="45">
        <f>IF(AND(ISNUMBER(V91),ISNUMBER(V92)),CZ92*'Sector weights'!AU79,"")</f>
        <v>1.0669177261127601E-2</v>
      </c>
      <c r="EC92" s="45">
        <f>IF(AND(ISNUMBER(W91),ISNUMBER(W92)),DA92*'Sector weights'!AV79,"")</f>
        <v>1.5784911223016729E-2</v>
      </c>
      <c r="ED92" s="45">
        <f>IF(AND(ISNUMBER(X91),ISNUMBER(X92)),DB92*'Sector weights'!AW79,"")</f>
        <v>5.2015862333998613E-3</v>
      </c>
      <c r="EE92" s="45">
        <f>IF(AND(ISNUMBER(Y91),ISNUMBER(Y92)),DC92*'Sector weights'!AX79,"")</f>
        <v>6.8121386167278499E-3</v>
      </c>
      <c r="EF92" s="45">
        <f>IF(AND(ISNUMBER(Z91),ISNUMBER(Z92)),DD92*'Sector weights'!AY79,"")</f>
        <v>3.9168809018529588E-3</v>
      </c>
      <c r="EG92" s="45" t="str">
        <f>IF(AND(ISNUMBER(AA91),ISNUMBER(AA92)),DE92*'Sector weights'!AZ79,"")</f>
        <v/>
      </c>
      <c r="EH92" s="46">
        <f t="shared" si="46"/>
        <v>0.2042740472101838</v>
      </c>
      <c r="EI92" s="47">
        <f t="shared" si="47"/>
        <v>0.30682272438450459</v>
      </c>
      <c r="EK92" s="39">
        <f t="shared" si="41"/>
        <v>42185</v>
      </c>
      <c r="EL92" s="45">
        <f t="shared" si="42"/>
        <v>0.25182625917926799</v>
      </c>
      <c r="EM92" s="45">
        <f t="shared" si="42"/>
        <v>0.10849159547394491</v>
      </c>
      <c r="EN92" s="45">
        <f t="shared" si="42"/>
        <v>8.3826829767644065E-2</v>
      </c>
      <c r="EO92" s="45">
        <f t="shared" si="42"/>
        <v>5.1522890854659449E-2</v>
      </c>
      <c r="EP92" s="45">
        <f t="shared" si="42"/>
        <v>5.5842349930037595E-3</v>
      </c>
      <c r="EQ92" s="45">
        <f t="shared" si="42"/>
        <v>3.67328022702254E-2</v>
      </c>
      <c r="ER92" s="45">
        <f t="shared" si="42"/>
        <v>1.8905385028555207E-2</v>
      </c>
      <c r="ES92" s="45">
        <f t="shared" si="42"/>
        <v>5.3177208333457463E-3</v>
      </c>
      <c r="ET92" s="45">
        <f t="shared" si="42"/>
        <v>1.7052060329857344E-2</v>
      </c>
      <c r="EU92" s="45">
        <f t="shared" si="42"/>
        <v>2.1341990805203736E-3</v>
      </c>
      <c r="EV92" s="45">
        <f t="shared" si="42"/>
        <v>1.0339839235374713E-2</v>
      </c>
      <c r="EW92" s="45">
        <f t="shared" si="42"/>
        <v>7.3740049924627526E-3</v>
      </c>
      <c r="EX92" s="45">
        <f t="shared" si="42"/>
        <v>5.9720477814756995E-3</v>
      </c>
      <c r="EY92" s="45">
        <f t="shared" si="42"/>
        <v>3.2972741321425414E-2</v>
      </c>
      <c r="EZ92" s="45">
        <f t="shared" si="42"/>
        <v>2.8171678633162382E-2</v>
      </c>
      <c r="FA92" s="45">
        <f t="shared" si="30"/>
        <v>1.9449344469577592E-2</v>
      </c>
      <c r="FB92" s="45">
        <f t="shared" si="30"/>
        <v>5.7095229143304657E-2</v>
      </c>
      <c r="FC92" s="45">
        <f t="shared" si="30"/>
        <v>1.6041995947924537E-2</v>
      </c>
      <c r="FD92" s="45">
        <f t="shared" si="30"/>
        <v>3.3699766389942626E-2</v>
      </c>
      <c r="FE92" s="45">
        <f t="shared" si="30"/>
        <v>5.222972475867068E-2</v>
      </c>
      <c r="FF92" s="45">
        <f t="shared" si="30"/>
        <v>7.7273209390007105E-2</v>
      </c>
      <c r="FG92" s="45">
        <f t="shared" si="30"/>
        <v>2.5463764508703302E-2</v>
      </c>
      <c r="FH92" s="45">
        <f t="shared" si="36"/>
        <v>3.3348037647281899E-2</v>
      </c>
      <c r="FI92" s="45">
        <f t="shared" si="36"/>
        <v>1.9174637969662199E-2</v>
      </c>
      <c r="FJ92" s="45" t="str">
        <f t="shared" si="27"/>
        <v/>
      </c>
      <c r="FK92" s="46">
        <f t="shared" si="48"/>
        <v>1</v>
      </c>
      <c r="FL92" s="47">
        <f t="shared" si="49"/>
        <v>1.5020152024931748</v>
      </c>
    </row>
    <row r="93" spans="1:168" x14ac:dyDescent="0.2">
      <c r="A93" t="s">
        <v>50</v>
      </c>
      <c r="B93" s="11">
        <v>42277</v>
      </c>
      <c r="C93" s="2">
        <v>517.6</v>
      </c>
      <c r="D93" s="3">
        <v>50587</v>
      </c>
      <c r="E93" s="9">
        <v>20213.8</v>
      </c>
      <c r="F93" s="3">
        <v>138039</v>
      </c>
      <c r="G93" s="3">
        <v>4278</v>
      </c>
      <c r="H93" s="2">
        <v>32370</v>
      </c>
      <c r="I93" s="2">
        <v>289423.3</v>
      </c>
      <c r="J93" s="2">
        <v>1859135.6</v>
      </c>
      <c r="K93" s="2">
        <v>172229.3</v>
      </c>
      <c r="L93" s="9">
        <v>1991.7907</v>
      </c>
      <c r="M93" s="3">
        <v>126454</v>
      </c>
      <c r="N93" s="9">
        <v>1253.2329999999999</v>
      </c>
      <c r="O93" s="2">
        <v>11433.9</v>
      </c>
      <c r="P93" s="2">
        <v>14606.2</v>
      </c>
      <c r="Q93" s="3">
        <v>102673</v>
      </c>
      <c r="R93" s="3">
        <v>109422</v>
      </c>
      <c r="S93" s="2">
        <v>29354.7</v>
      </c>
      <c r="T93" s="2">
        <v>32979.199999999997</v>
      </c>
      <c r="U93" s="3">
        <v>167837</v>
      </c>
      <c r="V93" s="2">
        <v>29719.4</v>
      </c>
      <c r="W93" s="2">
        <v>56394.6</v>
      </c>
      <c r="X93" s="3">
        <v>391722.3959037544</v>
      </c>
      <c r="Y93" s="2">
        <v>65995.7</v>
      </c>
      <c r="Z93" s="3">
        <v>40077</v>
      </c>
      <c r="AA93" s="3" t="e">
        <v>#N/A</v>
      </c>
      <c r="AC93" s="43">
        <f t="shared" si="43"/>
        <v>42277</v>
      </c>
      <c r="AD93" s="45">
        <f t="shared" si="37"/>
        <v>1.5101000196116932</v>
      </c>
      <c r="AE93" s="45">
        <f t="shared" si="37"/>
        <v>-2.3473544003243085</v>
      </c>
      <c r="AF93" s="45">
        <f t="shared" si="37"/>
        <v>-0.94430696101732714</v>
      </c>
      <c r="AG93" s="45">
        <f t="shared" si="37"/>
        <v>-1.5526045529754118</v>
      </c>
      <c r="AH93" s="45">
        <f t="shared" si="37"/>
        <v>-3.3220338983050879</v>
      </c>
      <c r="AI93" s="45">
        <f t="shared" si="37"/>
        <v>-1.6258927214709007</v>
      </c>
      <c r="AJ93" s="45">
        <f t="shared" si="37"/>
        <v>0.29350989668937011</v>
      </c>
      <c r="AK93" s="45">
        <f t="shared" si="37"/>
        <v>0.9565190428716841</v>
      </c>
      <c r="AL93" s="45">
        <f t="shared" si="37"/>
        <v>-3.7791274218031301</v>
      </c>
      <c r="AM93" s="45">
        <f t="shared" si="37"/>
        <v>-2.8208054220759782</v>
      </c>
      <c r="AN93" s="45">
        <f t="shared" si="37"/>
        <v>-1.0160310601791012</v>
      </c>
      <c r="AO93" s="45">
        <f t="shared" si="37"/>
        <v>1.591438398639422</v>
      </c>
      <c r="AP93" s="45">
        <f t="shared" si="37"/>
        <v>-2.244280291371703</v>
      </c>
      <c r="AQ93" s="45">
        <f t="shared" si="37"/>
        <v>2.1291175174979138</v>
      </c>
      <c r="AR93" s="45">
        <f t="shared" si="37"/>
        <v>2.6740267402673989</v>
      </c>
      <c r="AS93" s="45">
        <f t="shared" si="28"/>
        <v>0.22257027450334199</v>
      </c>
      <c r="AT93" s="45">
        <f t="shared" si="28"/>
        <v>-0.638048688022963</v>
      </c>
      <c r="AU93" s="45">
        <f t="shared" si="28"/>
        <v>0.99775214832145132</v>
      </c>
      <c r="AV93" s="45">
        <f t="shared" si="28"/>
        <v>-0.130313704955487</v>
      </c>
      <c r="AW93" s="45">
        <f t="shared" si="28"/>
        <v>2.2339181286549659</v>
      </c>
      <c r="AX93" s="45">
        <f t="shared" si="28"/>
        <v>1.420016185594819</v>
      </c>
      <c r="AY93" s="45">
        <f t="shared" si="28"/>
        <v>-1.7660788689961682</v>
      </c>
      <c r="AZ93" s="45">
        <f t="shared" si="34"/>
        <v>-3.6058155771466538</v>
      </c>
      <c r="BA93" s="45">
        <f t="shared" si="34"/>
        <v>4.3726235741444963</v>
      </c>
      <c r="BB93" s="45" t="str">
        <f t="shared" si="23"/>
        <v/>
      </c>
      <c r="BD93" s="39">
        <f t="shared" si="38"/>
        <v>42277</v>
      </c>
      <c r="BE93" s="44">
        <f>IF(AND(ISNUMBER(C92),ISNUMBER(C93)),INDEX('Country weights'!$B$6:$FB$133,MATCH(Goods!$BD93,'Country weights'!$A$6:$A$133,0),MATCH(Goods!BE$1,'Country weights'!$B$3:$FB$3,0)),"")</f>
        <v>0.17764250652942207</v>
      </c>
      <c r="BF93" s="44">
        <f>IF(AND(ISNUMBER(D92),ISNUMBER(D93)),INDEX('Country weights'!$B$6:$FB$133,MATCH(Goods!$BD93,'Country weights'!$A$6:$A$133,0),MATCH(Goods!BF$1,'Country weights'!$B$3:$FB$3,0)),"")</f>
        <v>5.4636447327524346E-2</v>
      </c>
      <c r="BG93" s="44">
        <f>IF(AND(ISNUMBER(E92),ISNUMBER(E93)),INDEX('Country weights'!$B$6:$FB$133,MATCH(Goods!$BD93,'Country weights'!$A$6:$A$133,0),MATCH(Goods!BG$1,'Country weights'!$B$3:$FB$3,0)),"")</f>
        <v>5.1370950650221264E-2</v>
      </c>
      <c r="BH93" s="44">
        <f>IF(AND(ISNUMBER(F92),ISNUMBER(F93)),INDEX('Country weights'!$B$6:$FB$133,MATCH(Goods!$BD93,'Country weights'!$A$6:$A$133,0),MATCH(Goods!BH$1,'Country weights'!$B$3:$FB$3,0)),"")</f>
        <v>3.3948756149543506E-2</v>
      </c>
      <c r="BI93" s="44">
        <f>IF(AND(ISNUMBER(G92),ISNUMBER(G93)),INDEX('Country weights'!$B$6:$FB$133,MATCH(Goods!$BD93,'Country weights'!$A$6:$A$133,0),MATCH(Goods!BI$1,'Country weights'!$B$3:$FB$3,0)),"")</f>
        <v>3.0549268894186589E-3</v>
      </c>
      <c r="BJ93" s="44">
        <f>IF(AND(ISNUMBER(H92),ISNUMBER(H93)),INDEX('Country weights'!$B$6:$FB$133,MATCH(Goods!$BD93,'Country weights'!$A$6:$A$133,0),MATCH(Goods!BJ$1,'Country weights'!$B$3:$FB$3,0)),"")</f>
        <v>1.7269135108522581E-2</v>
      </c>
      <c r="BK93" s="44">
        <f>IF(AND(ISNUMBER(I92),ISNUMBER(I93)),INDEX('Country weights'!$B$6:$FB$133,MATCH(Goods!$BD93,'Country weights'!$A$6:$A$133,0),MATCH(Goods!BK$1,'Country weights'!$B$3:$FB$3,0)),"")</f>
        <v>1.4604068101128199E-2</v>
      </c>
      <c r="BL93" s="44">
        <f>IF(AND(ISNUMBER(J92),ISNUMBER(J93)),INDEX('Country weights'!$B$6:$FB$133,MATCH(Goods!$BD93,'Country weights'!$A$6:$A$133,0),MATCH(Goods!BL$1,'Country weights'!$B$3:$FB$3,0)),"")</f>
        <v>4.6224421335127382E-3</v>
      </c>
      <c r="BM93" s="44">
        <f>IF(AND(ISNUMBER(K92),ISNUMBER(K93)),INDEX('Country weights'!$B$6:$FB$133,MATCH(Goods!$BD93,'Country weights'!$A$6:$A$133,0),MATCH(Goods!BM$1,'Country weights'!$B$3:$FB$3,0)),"")</f>
        <v>2.7942307890384467E-2</v>
      </c>
      <c r="BN93" s="44">
        <f>IF(AND(ISNUMBER(L92),ISNUMBER(L93)),INDEX('Country weights'!$B$6:$FB$133,MATCH(Goods!$BD93,'Country weights'!$A$6:$A$133,0),MATCH(Goods!BN$1,'Country weights'!$B$3:$FB$3,0)),"")</f>
        <v>2.0301349530952514E-3</v>
      </c>
      <c r="BO93" s="44">
        <f>IF(AND(ISNUMBER(M92),ISNUMBER(M93)),INDEX('Country weights'!$B$6:$FB$133,MATCH(Goods!$BD93,'Country weights'!$A$6:$A$133,0),MATCH(Goods!BO$1,'Country weights'!$B$3:$FB$3,0)),"")</f>
        <v>8.9180833071467631E-3</v>
      </c>
      <c r="BP93" s="44">
        <f>IF(AND(ISNUMBER(N92),ISNUMBER(N93)),INDEX('Country weights'!$B$6:$FB$133,MATCH(Goods!$BD93,'Country weights'!$A$6:$A$133,0),MATCH(Goods!BP$1,'Country weights'!$B$3:$FB$3,0)),"")</f>
        <v>6.3336929550632396E-3</v>
      </c>
      <c r="BQ93" s="44">
        <f>IF(AND(ISNUMBER(O92),ISNUMBER(O93)),INDEX('Country weights'!$B$6:$FB$133,MATCH(Goods!$BD93,'Country weights'!$A$6:$A$133,0),MATCH(Goods!BQ$1,'Country weights'!$B$3:$FB$3,0)),"")</f>
        <v>4.7675859710895495E-3</v>
      </c>
      <c r="BR93" s="44">
        <f>IF(AND(ISNUMBER(P92),ISNUMBER(P93)),INDEX('Country weights'!$B$6:$FB$133,MATCH(Goods!$BD93,'Country weights'!$A$6:$A$133,0),MATCH(Goods!BR$1,'Country weights'!$B$3:$FB$3,0)),"")</f>
        <v>1.278848003437554E-2</v>
      </c>
      <c r="BS93" s="44">
        <f>IF(AND(ISNUMBER(Q92),ISNUMBER(Q93)),INDEX('Country weights'!$B$6:$FB$133,MATCH(Goods!$BD93,'Country weights'!$A$6:$A$133,0),MATCH(Goods!BS$1,'Country weights'!$B$3:$FB$3,0)),"")</f>
        <v>9.3555159458537877E-3</v>
      </c>
      <c r="BT93" s="44">
        <f>IF(AND(ISNUMBER(R92),ISNUMBER(R93)),INDEX('Country weights'!$B$6:$FB$133,MATCH(Goods!$BD93,'Country weights'!$A$6:$A$133,0),MATCH(Goods!BT$1,'Country weights'!$B$3:$FB$3,0)),"")</f>
        <v>7.8595654180134266E-3</v>
      </c>
      <c r="BU93" s="44">
        <f>IF(AND(ISNUMBER(S92),ISNUMBER(S93)),INDEX('Country weights'!$B$6:$FB$133,MATCH(Goods!$BD93,'Country weights'!$A$6:$A$133,0),MATCH(Goods!BU$1,'Country weights'!$B$3:$FB$3,0)),"")</f>
        <v>2.3561746685772149E-2</v>
      </c>
      <c r="BV93" s="44">
        <f>IF(AND(ISNUMBER(T92),ISNUMBER(T93)),INDEX('Country weights'!$B$6:$FB$133,MATCH(Goods!$BD93,'Country weights'!$A$6:$A$133,0),MATCH(Goods!BV$1,'Country weights'!$B$3:$FB$3,0)),"")</f>
        <v>1.3756115525208928E-2</v>
      </c>
      <c r="BW93" s="44">
        <f>IF(AND(ISNUMBER(U92),ISNUMBER(U93)),INDEX('Country weights'!$B$6:$FB$133,MATCH(Goods!$BD93,'Country weights'!$A$6:$A$133,0),MATCH(Goods!BW$1,'Country weights'!$B$3:$FB$3,0)),"")</f>
        <v>3.8056622437913537E-2</v>
      </c>
      <c r="BX93" s="44">
        <f>IF(AND(ISNUMBER(V92),ISNUMBER(V93)),INDEX('Country weights'!$B$6:$FB$133,MATCH(Goods!$BD93,'Country weights'!$A$6:$A$133,0),MATCH(Goods!BX$1,'Country weights'!$B$3:$FB$3,0)),"")</f>
        <v>3.4000623839757466E-2</v>
      </c>
      <c r="BY93" s="44">
        <f>IF(AND(ISNUMBER(W92),ISNUMBER(W93)),INDEX('Country weights'!$B$6:$FB$133,MATCH(Goods!$BD93,'Country weights'!$A$6:$A$133,0),MATCH(Goods!BY$1,'Country weights'!$B$3:$FB$3,0)),"")</f>
        <v>2.9577642067307518E-2</v>
      </c>
      <c r="BZ93" s="44">
        <f>IF(AND(ISNUMBER(X92),ISNUMBER(X93)),INDEX('Country weights'!$B$6:$FB$133,MATCH(Goods!$BD93,'Country weights'!$A$6:$A$133,0),MATCH(Goods!BZ$1,'Country weights'!$B$3:$FB$3,0)),"")</f>
        <v>2.024063747044326E-2</v>
      </c>
      <c r="CA93" s="44">
        <f>IF(AND(ISNUMBER(Y92),ISNUMBER(Y93)),INDEX('Country weights'!$B$6:$FB$133,MATCH(Goods!$BD93,'Country weights'!$A$6:$A$133,0),MATCH(Goods!CA$1,'Country weights'!$B$3:$FB$3,0)),"")</f>
        <v>3.0577761611955693E-2</v>
      </c>
      <c r="CB93" s="44">
        <f>IF(AND(ISNUMBER(Z92),ISNUMBER(Z93)),INDEX('Country weights'!$B$6:$FB$133,MATCH(Goods!$BD93,'Country weights'!$A$6:$A$133,0),MATCH(Goods!CB$1,'Country weights'!$B$3:$FB$3,0)),"")</f>
        <v>1.1860824312175002E-2</v>
      </c>
      <c r="CC93" s="44" t="str">
        <f>IF(AND(ISNUMBER(AA92),ISNUMBER(AA93)),INDEX('Country weights'!$B$6:$FB$133,MATCH(Goods!$BD93,'Country weights'!$A$6:$A$133,0),MATCH(Goods!CC$1,'Country weights'!$B$3:$FB$3,0)),"")</f>
        <v/>
      </c>
      <c r="CD93" s="46">
        <f t="shared" si="44"/>
        <v>0.63877657331484894</v>
      </c>
      <c r="CF93" s="39">
        <f t="shared" si="39"/>
        <v>42277</v>
      </c>
      <c r="CG93" s="45">
        <f t="shared" si="40"/>
        <v>0.27809802981278586</v>
      </c>
      <c r="CH93" s="45">
        <f t="shared" si="40"/>
        <v>8.5532954103178085E-2</v>
      </c>
      <c r="CI93" s="45">
        <f t="shared" si="40"/>
        <v>8.0420843212264836E-2</v>
      </c>
      <c r="CJ93" s="45">
        <f t="shared" si="40"/>
        <v>5.3146526606902313E-2</v>
      </c>
      <c r="CK93" s="45">
        <f t="shared" si="40"/>
        <v>4.7824654457277738E-3</v>
      </c>
      <c r="CL93" s="45">
        <f t="shared" si="40"/>
        <v>2.7034703259242312E-2</v>
      </c>
      <c r="CM93" s="45">
        <f t="shared" si="40"/>
        <v>2.2862560574728446E-2</v>
      </c>
      <c r="CN93" s="45">
        <f t="shared" si="40"/>
        <v>7.2363989642343467E-3</v>
      </c>
      <c r="CO93" s="45">
        <f t="shared" si="40"/>
        <v>4.3743476291532503E-2</v>
      </c>
      <c r="CP93" s="45">
        <f t="shared" si="40"/>
        <v>3.1781612505920919E-3</v>
      </c>
      <c r="CQ93" s="45">
        <f t="shared" si="40"/>
        <v>1.3961193443378043E-2</v>
      </c>
      <c r="CR93" s="45">
        <f t="shared" si="40"/>
        <v>9.9153494659257047E-3</v>
      </c>
      <c r="CS93" s="45">
        <f t="shared" si="40"/>
        <v>7.4636205682196118E-3</v>
      </c>
      <c r="CT93" s="45">
        <f t="shared" si="40"/>
        <v>2.0020270887536416E-2</v>
      </c>
      <c r="CU93" s="45">
        <f t="shared" si="40"/>
        <v>1.4645991003246315E-2</v>
      </c>
      <c r="CV93" s="45">
        <f t="shared" si="29"/>
        <v>1.2304091518615378E-2</v>
      </c>
      <c r="CW93" s="45">
        <f t="shared" si="29"/>
        <v>3.688574013211144E-2</v>
      </c>
      <c r="CX93" s="45">
        <f t="shared" si="29"/>
        <v>2.1535097090087905E-2</v>
      </c>
      <c r="CY93" s="45">
        <f t="shared" si="29"/>
        <v>5.9577360892281293E-2</v>
      </c>
      <c r="CZ93" s="45">
        <f t="shared" si="29"/>
        <v>5.3227725092226848E-2</v>
      </c>
      <c r="DA93" s="45">
        <f t="shared" si="29"/>
        <v>4.6303579847673727E-2</v>
      </c>
      <c r="DB93" s="45">
        <f t="shared" si="29"/>
        <v>3.1686568224327756E-2</v>
      </c>
      <c r="DC93" s="45">
        <f t="shared" si="35"/>
        <v>4.7869259596162596E-2</v>
      </c>
      <c r="DD93" s="45">
        <f t="shared" si="35"/>
        <v>1.8568032717018373E-2</v>
      </c>
      <c r="DE93" s="45" t="str">
        <f t="shared" si="25"/>
        <v/>
      </c>
      <c r="DF93" s="46">
        <f t="shared" si="45"/>
        <v>1.0000000000000002</v>
      </c>
      <c r="DG93" s="47">
        <f>SUMPRODUCT(AD93:BB93,CG93:DE93,'Sector weights'!B80:Z80)</f>
        <v>-7.8105726611384887E-2</v>
      </c>
      <c r="DI93" s="45">
        <f>IF(AND(ISNUMBER(C92),ISNUMBER(C93)),CG93*'Sector weights'!AB80,"")</f>
        <v>5.1504498547704308E-2</v>
      </c>
      <c r="DJ93" s="45">
        <f>IF(AND(ISNUMBER(D92),ISNUMBER(D93)),CH93*'Sector weights'!AC80,"")</f>
        <v>2.3018071229938101E-2</v>
      </c>
      <c r="DK93" s="45">
        <f>IF(AND(ISNUMBER(E92),ISNUMBER(E93)),CI93*'Sector weights'!AD80,"")</f>
        <v>1.7268458325996553E-2</v>
      </c>
      <c r="DL93" s="45">
        <f>IF(AND(ISNUMBER(F92),ISNUMBER(F93)),CJ93*'Sector weights'!AE80,"")</f>
        <v>1.077678127209143E-2</v>
      </c>
      <c r="DM93" s="45">
        <f>IF(AND(ISNUMBER(G92),ISNUMBER(G93)),CK93*'Sector weights'!AF80,"")</f>
        <v>1.1317401784772126E-3</v>
      </c>
      <c r="DN93" s="45">
        <f>IF(AND(ISNUMBER(H92),ISNUMBER(H93)),CL93*'Sector weights'!AG80,"")</f>
        <v>7.4856897325358959E-3</v>
      </c>
      <c r="DO93" s="45">
        <f>IF(AND(ISNUMBER(I92),ISNUMBER(I93)),CM93*'Sector weights'!AH80,"")</f>
        <v>4.1001290763818298E-3</v>
      </c>
      <c r="DP93" s="45">
        <f>IF(AND(ISNUMBER(J92),ISNUMBER(J93)),CN93*'Sector weights'!AI80,"")</f>
        <v>1.1340314629457507E-3</v>
      </c>
      <c r="DQ93" s="45">
        <f>IF(AND(ISNUMBER(K92),ISNUMBER(K93)),CO93*'Sector weights'!AJ80,"")</f>
        <v>3.6092082964113235E-3</v>
      </c>
      <c r="DR93" s="45">
        <f>IF(AND(ISNUMBER(L92),ISNUMBER(L93)),CP93*'Sector weights'!AK80,"")</f>
        <v>4.7732823330534868E-4</v>
      </c>
      <c r="DS93" s="45">
        <f>IF(AND(ISNUMBER(M92),ISNUMBER(M93)),CQ93*'Sector weights'!AL80,"")</f>
        <v>2.1333374616240857E-3</v>
      </c>
      <c r="DT93" s="45">
        <f>IF(AND(ISNUMBER(N92),ISNUMBER(N93)),CR93*'Sector weights'!AM80,"")</f>
        <v>1.496359109072819E-3</v>
      </c>
      <c r="DU93" s="45">
        <f>IF(AND(ISNUMBER(O92),ISNUMBER(O93)),CS93*'Sector weights'!AN80,"")</f>
        <v>1.1827742423405224E-3</v>
      </c>
      <c r="DV93" s="45">
        <f>IF(AND(ISNUMBER(P92),ISNUMBER(P93)),CT93*'Sector weights'!AO80,"")</f>
        <v>6.7355116997638064E-3</v>
      </c>
      <c r="DW93" s="45">
        <f>IF(AND(ISNUMBER(Q92),ISNUMBER(Q93)),CU93*'Sector weights'!AP80,"")</f>
        <v>5.8698191836577471E-3</v>
      </c>
      <c r="DX93" s="45">
        <f>IF(AND(ISNUMBER(R92),ISNUMBER(R93)),CV93*'Sector weights'!AQ80,"")</f>
        <v>3.995801207385432E-3</v>
      </c>
      <c r="DY93" s="45">
        <f>IF(AND(ISNUMBER(S92),ISNUMBER(S93)),CW93*'Sector weights'!AR80,"")</f>
        <v>1.2785116660088613E-2</v>
      </c>
      <c r="DZ93" s="45">
        <f>IF(AND(ISNUMBER(T92),ISNUMBER(T93)),CX93*'Sector weights'!AS80,"")</f>
        <v>3.2997016509976919E-3</v>
      </c>
      <c r="EA93" s="45">
        <f>IF(AND(ISNUMBER(U92),ISNUMBER(U93)),CY93*'Sector weights'!AT80,"")</f>
        <v>7.1715777749460285E-3</v>
      </c>
      <c r="EB93" s="45">
        <f>IF(AND(ISNUMBER(V92),ISNUMBER(V93)),CZ93*'Sector weights'!AU80,"")</f>
        <v>1.0784808918403759E-2</v>
      </c>
      <c r="EC93" s="45">
        <f>IF(AND(ISNUMBER(W92),ISNUMBER(W93)),DA93*'Sector weights'!AV80,"")</f>
        <v>1.6305584910223058E-2</v>
      </c>
      <c r="ED93" s="45">
        <f>IF(AND(ISNUMBER(X92),ISNUMBER(X93)),DB93*'Sector weights'!AW80,"")</f>
        <v>5.2618257610347174E-3</v>
      </c>
      <c r="EE93" s="45">
        <f>IF(AND(ISNUMBER(Y92),ISNUMBER(Y93)),DC93*'Sector weights'!AX80,"")</f>
        <v>6.9915083145846123E-3</v>
      </c>
      <c r="EF93" s="45">
        <f>IF(AND(ISNUMBER(Z92),ISNUMBER(Z93)),DD93*'Sector weights'!AY80,"")</f>
        <v>4.0417643806083354E-3</v>
      </c>
      <c r="EG93" s="45" t="str">
        <f>IF(AND(ISNUMBER(AA92),ISNUMBER(AA93)),DE93*'Sector weights'!AZ80,"")</f>
        <v/>
      </c>
      <c r="EH93" s="46">
        <f t="shared" si="46"/>
        <v>0.20856142763051894</v>
      </c>
      <c r="EI93" s="47">
        <f t="shared" si="47"/>
        <v>1.5180451643775232E-2</v>
      </c>
      <c r="EK93" s="39">
        <f t="shared" si="41"/>
        <v>42277</v>
      </c>
      <c r="EL93" s="45">
        <f t="shared" si="42"/>
        <v>0.24695121783951396</v>
      </c>
      <c r="EM93" s="45">
        <f t="shared" si="42"/>
        <v>0.11036590750000146</v>
      </c>
      <c r="EN93" s="45">
        <f t="shared" si="42"/>
        <v>8.2797948413494887E-2</v>
      </c>
      <c r="EO93" s="45">
        <f t="shared" si="42"/>
        <v>5.1671976906406909E-2</v>
      </c>
      <c r="EP93" s="45">
        <f t="shared" si="42"/>
        <v>5.4264117355495335E-3</v>
      </c>
      <c r="EQ93" s="45">
        <f t="shared" si="42"/>
        <v>3.589201425010053E-2</v>
      </c>
      <c r="ER93" s="45">
        <f t="shared" si="42"/>
        <v>1.9659095754012066E-2</v>
      </c>
      <c r="ES93" s="45">
        <f t="shared" si="42"/>
        <v>5.4373978727972954E-3</v>
      </c>
      <c r="ET93" s="45">
        <f t="shared" si="42"/>
        <v>1.7305253120942797E-2</v>
      </c>
      <c r="EU93" s="45">
        <f t="shared" si="42"/>
        <v>2.2886697637636466E-3</v>
      </c>
      <c r="EV93" s="45">
        <f t="shared" si="42"/>
        <v>1.0228820764515676E-2</v>
      </c>
      <c r="EW93" s="45">
        <f t="shared" si="42"/>
        <v>7.1746685188774362E-3</v>
      </c>
      <c r="EX93" s="45">
        <f t="shared" si="42"/>
        <v>5.6711073364720593E-3</v>
      </c>
      <c r="EY93" s="45">
        <f t="shared" si="42"/>
        <v>3.2295097786232234E-2</v>
      </c>
      <c r="EZ93" s="45">
        <f t="shared" si="42"/>
        <v>2.8144318200854185E-2</v>
      </c>
      <c r="FA93" s="45">
        <f t="shared" si="30"/>
        <v>1.9158869656685854E-2</v>
      </c>
      <c r="FB93" s="45">
        <f t="shared" si="30"/>
        <v>6.1301443921540161E-2</v>
      </c>
      <c r="FC93" s="45">
        <f t="shared" si="30"/>
        <v>1.5821245992060154E-2</v>
      </c>
      <c r="FD93" s="45">
        <f t="shared" si="30"/>
        <v>3.4385925798566058E-2</v>
      </c>
      <c r="FE93" s="45">
        <f t="shared" si="30"/>
        <v>5.1710467467214492E-2</v>
      </c>
      <c r="FF93" s="45">
        <f t="shared" si="30"/>
        <v>7.8181210665231607E-2</v>
      </c>
      <c r="FG93" s="45">
        <f t="shared" si="30"/>
        <v>2.5229141461173766E-2</v>
      </c>
      <c r="FH93" s="45">
        <f t="shared" si="36"/>
        <v>3.3522537671589761E-2</v>
      </c>
      <c r="FI93" s="45">
        <f t="shared" si="36"/>
        <v>1.937925160240369E-2</v>
      </c>
      <c r="FJ93" s="45" t="str">
        <f t="shared" si="27"/>
        <v/>
      </c>
      <c r="FK93" s="46">
        <f t="shared" si="48"/>
        <v>1</v>
      </c>
      <c r="FL93" s="47">
        <f t="shared" si="49"/>
        <v>7.278647742414017E-2</v>
      </c>
    </row>
    <row r="94" spans="1:168" x14ac:dyDescent="0.2">
      <c r="A94" t="s">
        <v>51</v>
      </c>
      <c r="B94" s="11">
        <v>42369</v>
      </c>
      <c r="C94" s="2">
        <v>530.5</v>
      </c>
      <c r="D94" s="3">
        <v>53389</v>
      </c>
      <c r="E94" s="9">
        <v>21247.599999999999</v>
      </c>
      <c r="F94" s="3">
        <v>138545</v>
      </c>
      <c r="G94" s="3">
        <v>4376</v>
      </c>
      <c r="H94" s="2">
        <v>33570</v>
      </c>
      <c r="I94" s="2">
        <v>290132.40000000002</v>
      </c>
      <c r="J94" s="2">
        <v>1845831.5</v>
      </c>
      <c r="K94" s="2">
        <v>155877.1</v>
      </c>
      <c r="L94" s="9">
        <v>1876.7288000000001</v>
      </c>
      <c r="M94" s="3">
        <v>125009</v>
      </c>
      <c r="N94" s="9">
        <v>1377.2550000000001</v>
      </c>
      <c r="O94" s="2">
        <v>12166.2</v>
      </c>
      <c r="P94" s="2">
        <v>15204.7</v>
      </c>
      <c r="Q94" s="3">
        <v>103902</v>
      </c>
      <c r="R94" s="3">
        <v>113383</v>
      </c>
      <c r="S94" s="2">
        <v>29744.7</v>
      </c>
      <c r="T94" s="2">
        <v>34420.800000000003</v>
      </c>
      <c r="U94" s="3">
        <v>168817</v>
      </c>
      <c r="V94" s="2">
        <v>30221.1</v>
      </c>
      <c r="W94" s="2">
        <v>56751.9</v>
      </c>
      <c r="X94" s="3">
        <v>406903.18521468824</v>
      </c>
      <c r="Y94" s="2">
        <v>64187.199999999997</v>
      </c>
      <c r="Z94" s="3">
        <v>40197</v>
      </c>
      <c r="AA94" s="3" t="e">
        <v>#N/A</v>
      </c>
      <c r="AC94" s="43">
        <f t="shared" si="43"/>
        <v>42369</v>
      </c>
      <c r="AD94" s="45">
        <f t="shared" si="37"/>
        <v>2.4922720247295249</v>
      </c>
      <c r="AE94" s="45">
        <f t="shared" si="37"/>
        <v>5.5389724632810777</v>
      </c>
      <c r="AF94" s="45">
        <f t="shared" si="37"/>
        <v>5.1143278354391475</v>
      </c>
      <c r="AG94" s="45">
        <f t="shared" si="37"/>
        <v>0.36656307275479971</v>
      </c>
      <c r="AH94" s="45">
        <f t="shared" si="37"/>
        <v>2.2907900888265553</v>
      </c>
      <c r="AI94" s="45">
        <f t="shared" si="37"/>
        <v>3.707136237256714</v>
      </c>
      <c r="AJ94" s="45">
        <f t="shared" si="37"/>
        <v>0.24500446232216255</v>
      </c>
      <c r="AK94" s="45">
        <f t="shared" si="37"/>
        <v>-0.71560675832360587</v>
      </c>
      <c r="AL94" s="45">
        <f t="shared" si="37"/>
        <v>-9.4944356157750107</v>
      </c>
      <c r="AM94" s="45">
        <f t="shared" si="37"/>
        <v>-5.7768067699081049</v>
      </c>
      <c r="AN94" s="45">
        <f t="shared" si="37"/>
        <v>-1.1427080203077811</v>
      </c>
      <c r="AO94" s="45">
        <f t="shared" si="37"/>
        <v>9.8961645599820791</v>
      </c>
      <c r="AP94" s="45">
        <f t="shared" si="37"/>
        <v>6.4046388371421958</v>
      </c>
      <c r="AQ94" s="45">
        <f t="shared" si="37"/>
        <v>4.0975750023962476</v>
      </c>
      <c r="AR94" s="45">
        <f t="shared" si="37"/>
        <v>1.1970040809170968</v>
      </c>
      <c r="AS94" s="45">
        <f t="shared" si="28"/>
        <v>3.6199301785746929</v>
      </c>
      <c r="AT94" s="45">
        <f t="shared" si="28"/>
        <v>1.3285777064660831</v>
      </c>
      <c r="AU94" s="45">
        <f t="shared" si="28"/>
        <v>4.3712400543372887</v>
      </c>
      <c r="AV94" s="45">
        <f t="shared" si="28"/>
        <v>0.58389985521667409</v>
      </c>
      <c r="AW94" s="45">
        <f t="shared" si="28"/>
        <v>1.6881229096145756</v>
      </c>
      <c r="AX94" s="45">
        <f t="shared" si="28"/>
        <v>0.63357129937973156</v>
      </c>
      <c r="AY94" s="45">
        <f t="shared" si="28"/>
        <v>3.87539478714507</v>
      </c>
      <c r="AZ94" s="45">
        <f t="shared" si="34"/>
        <v>-2.7403300518064055</v>
      </c>
      <c r="BA94" s="45">
        <f t="shared" si="34"/>
        <v>0.29942360955161895</v>
      </c>
      <c r="BB94" s="45" t="str">
        <f t="shared" si="23"/>
        <v/>
      </c>
      <c r="BD94" s="39">
        <f t="shared" si="38"/>
        <v>42369</v>
      </c>
      <c r="BE94" s="44">
        <f>IF(AND(ISNUMBER(C93),ISNUMBER(C94)),INDEX('Country weights'!$B$6:$FB$133,MATCH(Goods!$BD94,'Country weights'!$A$6:$A$133,0),MATCH(Goods!BE$1,'Country weights'!$B$3:$FB$3,0)),"")</f>
        <v>0.17764250652942207</v>
      </c>
      <c r="BF94" s="44">
        <f>IF(AND(ISNUMBER(D93),ISNUMBER(D94)),INDEX('Country weights'!$B$6:$FB$133,MATCH(Goods!$BD94,'Country weights'!$A$6:$A$133,0),MATCH(Goods!BF$1,'Country weights'!$B$3:$FB$3,0)),"")</f>
        <v>5.4636447327524346E-2</v>
      </c>
      <c r="BG94" s="44">
        <f>IF(AND(ISNUMBER(E93),ISNUMBER(E94)),INDEX('Country weights'!$B$6:$FB$133,MATCH(Goods!$BD94,'Country weights'!$A$6:$A$133,0),MATCH(Goods!BG$1,'Country weights'!$B$3:$FB$3,0)),"")</f>
        <v>5.1370950650221264E-2</v>
      </c>
      <c r="BH94" s="44">
        <f>IF(AND(ISNUMBER(F93),ISNUMBER(F94)),INDEX('Country weights'!$B$6:$FB$133,MATCH(Goods!$BD94,'Country weights'!$A$6:$A$133,0),MATCH(Goods!BH$1,'Country weights'!$B$3:$FB$3,0)),"")</f>
        <v>3.3948756149543506E-2</v>
      </c>
      <c r="BI94" s="44">
        <f>IF(AND(ISNUMBER(G93),ISNUMBER(G94)),INDEX('Country weights'!$B$6:$FB$133,MATCH(Goods!$BD94,'Country weights'!$A$6:$A$133,0),MATCH(Goods!BI$1,'Country weights'!$B$3:$FB$3,0)),"")</f>
        <v>3.0549268894186589E-3</v>
      </c>
      <c r="BJ94" s="44">
        <f>IF(AND(ISNUMBER(H93),ISNUMBER(H94)),INDEX('Country weights'!$B$6:$FB$133,MATCH(Goods!$BD94,'Country weights'!$A$6:$A$133,0),MATCH(Goods!BJ$1,'Country weights'!$B$3:$FB$3,0)),"")</f>
        <v>1.7269135108522581E-2</v>
      </c>
      <c r="BK94" s="44">
        <f>IF(AND(ISNUMBER(I93),ISNUMBER(I94)),INDEX('Country weights'!$B$6:$FB$133,MATCH(Goods!$BD94,'Country weights'!$A$6:$A$133,0),MATCH(Goods!BK$1,'Country weights'!$B$3:$FB$3,0)),"")</f>
        <v>1.4604068101128199E-2</v>
      </c>
      <c r="BL94" s="44">
        <f>IF(AND(ISNUMBER(J93),ISNUMBER(J94)),INDEX('Country weights'!$B$6:$FB$133,MATCH(Goods!$BD94,'Country weights'!$A$6:$A$133,0),MATCH(Goods!BL$1,'Country weights'!$B$3:$FB$3,0)),"")</f>
        <v>4.6224421335127382E-3</v>
      </c>
      <c r="BM94" s="44">
        <f>IF(AND(ISNUMBER(K93),ISNUMBER(K94)),INDEX('Country weights'!$B$6:$FB$133,MATCH(Goods!$BD94,'Country weights'!$A$6:$A$133,0),MATCH(Goods!BM$1,'Country weights'!$B$3:$FB$3,0)),"")</f>
        <v>2.7942307890384467E-2</v>
      </c>
      <c r="BN94" s="44">
        <f>IF(AND(ISNUMBER(L93),ISNUMBER(L94)),INDEX('Country weights'!$B$6:$FB$133,MATCH(Goods!$BD94,'Country weights'!$A$6:$A$133,0),MATCH(Goods!BN$1,'Country weights'!$B$3:$FB$3,0)),"")</f>
        <v>2.0301349530952514E-3</v>
      </c>
      <c r="BO94" s="44">
        <f>IF(AND(ISNUMBER(M93),ISNUMBER(M94)),INDEX('Country weights'!$B$6:$FB$133,MATCH(Goods!$BD94,'Country weights'!$A$6:$A$133,0),MATCH(Goods!BO$1,'Country weights'!$B$3:$FB$3,0)),"")</f>
        <v>8.9180833071467631E-3</v>
      </c>
      <c r="BP94" s="44">
        <f>IF(AND(ISNUMBER(N93),ISNUMBER(N94)),INDEX('Country weights'!$B$6:$FB$133,MATCH(Goods!$BD94,'Country weights'!$A$6:$A$133,0),MATCH(Goods!BP$1,'Country weights'!$B$3:$FB$3,0)),"")</f>
        <v>6.3336929550632396E-3</v>
      </c>
      <c r="BQ94" s="44">
        <f>IF(AND(ISNUMBER(O93),ISNUMBER(O94)),INDEX('Country weights'!$B$6:$FB$133,MATCH(Goods!$BD94,'Country weights'!$A$6:$A$133,0),MATCH(Goods!BQ$1,'Country weights'!$B$3:$FB$3,0)),"")</f>
        <v>4.7675859710895495E-3</v>
      </c>
      <c r="BR94" s="44">
        <f>IF(AND(ISNUMBER(P93),ISNUMBER(P94)),INDEX('Country weights'!$B$6:$FB$133,MATCH(Goods!$BD94,'Country weights'!$A$6:$A$133,0),MATCH(Goods!BR$1,'Country weights'!$B$3:$FB$3,0)),"")</f>
        <v>1.278848003437554E-2</v>
      </c>
      <c r="BS94" s="44">
        <f>IF(AND(ISNUMBER(Q93),ISNUMBER(Q94)),INDEX('Country weights'!$B$6:$FB$133,MATCH(Goods!$BD94,'Country weights'!$A$6:$A$133,0),MATCH(Goods!BS$1,'Country weights'!$B$3:$FB$3,0)),"")</f>
        <v>9.3555159458537877E-3</v>
      </c>
      <c r="BT94" s="44">
        <f>IF(AND(ISNUMBER(R93),ISNUMBER(R94)),INDEX('Country weights'!$B$6:$FB$133,MATCH(Goods!$BD94,'Country weights'!$A$6:$A$133,0),MATCH(Goods!BT$1,'Country weights'!$B$3:$FB$3,0)),"")</f>
        <v>7.8595654180134266E-3</v>
      </c>
      <c r="BU94" s="44">
        <f>IF(AND(ISNUMBER(S93),ISNUMBER(S94)),INDEX('Country weights'!$B$6:$FB$133,MATCH(Goods!$BD94,'Country weights'!$A$6:$A$133,0),MATCH(Goods!BU$1,'Country weights'!$B$3:$FB$3,0)),"")</f>
        <v>2.3561746685772149E-2</v>
      </c>
      <c r="BV94" s="44">
        <f>IF(AND(ISNUMBER(T93),ISNUMBER(T94)),INDEX('Country weights'!$B$6:$FB$133,MATCH(Goods!$BD94,'Country weights'!$A$6:$A$133,0),MATCH(Goods!BV$1,'Country weights'!$B$3:$FB$3,0)),"")</f>
        <v>1.3756115525208928E-2</v>
      </c>
      <c r="BW94" s="44">
        <f>IF(AND(ISNUMBER(U93),ISNUMBER(U94)),INDEX('Country weights'!$B$6:$FB$133,MATCH(Goods!$BD94,'Country weights'!$A$6:$A$133,0),MATCH(Goods!BW$1,'Country weights'!$B$3:$FB$3,0)),"")</f>
        <v>3.8056622437913537E-2</v>
      </c>
      <c r="BX94" s="44">
        <f>IF(AND(ISNUMBER(V93),ISNUMBER(V94)),INDEX('Country weights'!$B$6:$FB$133,MATCH(Goods!$BD94,'Country weights'!$A$6:$A$133,0),MATCH(Goods!BX$1,'Country weights'!$B$3:$FB$3,0)),"")</f>
        <v>3.4000623839757466E-2</v>
      </c>
      <c r="BY94" s="44">
        <f>IF(AND(ISNUMBER(W93),ISNUMBER(W94)),INDEX('Country weights'!$B$6:$FB$133,MATCH(Goods!$BD94,'Country weights'!$A$6:$A$133,0),MATCH(Goods!BY$1,'Country weights'!$B$3:$FB$3,0)),"")</f>
        <v>2.9577642067307518E-2</v>
      </c>
      <c r="BZ94" s="44">
        <f>IF(AND(ISNUMBER(X93),ISNUMBER(X94)),INDEX('Country weights'!$B$6:$FB$133,MATCH(Goods!$BD94,'Country weights'!$A$6:$A$133,0),MATCH(Goods!BZ$1,'Country weights'!$B$3:$FB$3,0)),"")</f>
        <v>2.024063747044326E-2</v>
      </c>
      <c r="CA94" s="44">
        <f>IF(AND(ISNUMBER(Y93),ISNUMBER(Y94)),INDEX('Country weights'!$B$6:$FB$133,MATCH(Goods!$BD94,'Country weights'!$A$6:$A$133,0),MATCH(Goods!CA$1,'Country weights'!$B$3:$FB$3,0)),"")</f>
        <v>3.0577761611955693E-2</v>
      </c>
      <c r="CB94" s="44">
        <f>IF(AND(ISNUMBER(Z93),ISNUMBER(Z94)),INDEX('Country weights'!$B$6:$FB$133,MATCH(Goods!$BD94,'Country weights'!$A$6:$A$133,0),MATCH(Goods!CB$1,'Country weights'!$B$3:$FB$3,0)),"")</f>
        <v>1.1860824312175002E-2</v>
      </c>
      <c r="CC94" s="44" t="str">
        <f>IF(AND(ISNUMBER(AA93),ISNUMBER(AA94)),INDEX('Country weights'!$B$6:$FB$133,MATCH(Goods!$BD94,'Country weights'!$A$6:$A$133,0),MATCH(Goods!CC$1,'Country weights'!$B$3:$FB$3,0)),"")</f>
        <v/>
      </c>
      <c r="CD94" s="46">
        <f t="shared" si="44"/>
        <v>0.63877657331484894</v>
      </c>
      <c r="CF94" s="39">
        <f t="shared" si="39"/>
        <v>42369</v>
      </c>
      <c r="CG94" s="45">
        <f t="shared" si="40"/>
        <v>0.27809802981278586</v>
      </c>
      <c r="CH94" s="45">
        <f t="shared" si="40"/>
        <v>8.5532954103178085E-2</v>
      </c>
      <c r="CI94" s="45">
        <f t="shared" si="40"/>
        <v>8.0420843212264836E-2</v>
      </c>
      <c r="CJ94" s="45">
        <f t="shared" si="40"/>
        <v>5.3146526606902313E-2</v>
      </c>
      <c r="CK94" s="45">
        <f t="shared" si="40"/>
        <v>4.7824654457277738E-3</v>
      </c>
      <c r="CL94" s="45">
        <f t="shared" si="40"/>
        <v>2.7034703259242312E-2</v>
      </c>
      <c r="CM94" s="45">
        <f t="shared" si="40"/>
        <v>2.2862560574728446E-2</v>
      </c>
      <c r="CN94" s="45">
        <f t="shared" si="40"/>
        <v>7.2363989642343467E-3</v>
      </c>
      <c r="CO94" s="45">
        <f t="shared" si="40"/>
        <v>4.3743476291532503E-2</v>
      </c>
      <c r="CP94" s="45">
        <f t="shared" si="40"/>
        <v>3.1781612505920919E-3</v>
      </c>
      <c r="CQ94" s="45">
        <f t="shared" si="40"/>
        <v>1.3961193443378043E-2</v>
      </c>
      <c r="CR94" s="45">
        <f t="shared" si="40"/>
        <v>9.9153494659257047E-3</v>
      </c>
      <c r="CS94" s="45">
        <f t="shared" si="40"/>
        <v>7.4636205682196118E-3</v>
      </c>
      <c r="CT94" s="45">
        <f t="shared" si="40"/>
        <v>2.0020270887536416E-2</v>
      </c>
      <c r="CU94" s="45">
        <f t="shared" si="40"/>
        <v>1.4645991003246315E-2</v>
      </c>
      <c r="CV94" s="45">
        <f t="shared" si="29"/>
        <v>1.2304091518615378E-2</v>
      </c>
      <c r="CW94" s="45">
        <f t="shared" si="29"/>
        <v>3.688574013211144E-2</v>
      </c>
      <c r="CX94" s="45">
        <f t="shared" si="29"/>
        <v>2.1535097090087905E-2</v>
      </c>
      <c r="CY94" s="45">
        <f t="shared" si="29"/>
        <v>5.9577360892281293E-2</v>
      </c>
      <c r="CZ94" s="45">
        <f t="shared" si="29"/>
        <v>5.3227725092226848E-2</v>
      </c>
      <c r="DA94" s="45">
        <f t="shared" si="29"/>
        <v>4.6303579847673727E-2</v>
      </c>
      <c r="DB94" s="45">
        <f t="shared" si="29"/>
        <v>3.1686568224327756E-2</v>
      </c>
      <c r="DC94" s="45">
        <f t="shared" si="35"/>
        <v>4.7869259596162596E-2</v>
      </c>
      <c r="DD94" s="45">
        <f t="shared" si="35"/>
        <v>1.8568032717018373E-2</v>
      </c>
      <c r="DE94" s="45" t="str">
        <f t="shared" si="25"/>
        <v/>
      </c>
      <c r="DF94" s="46">
        <f t="shared" si="45"/>
        <v>1.0000000000000002</v>
      </c>
      <c r="DG94" s="47">
        <f>SUMPRODUCT(AD94:BB94,CG94:DE94,'Sector weights'!B81:Z81)</f>
        <v>1.3716773197151508</v>
      </c>
      <c r="DI94" s="45">
        <f>IF(AND(ISNUMBER(C93),ISNUMBER(C94)),CG94*'Sector weights'!AB81,"")</f>
        <v>5.1923937750197671E-2</v>
      </c>
      <c r="DJ94" s="45">
        <f>IF(AND(ISNUMBER(D93),ISNUMBER(D94)),CH94*'Sector weights'!AC81,"")</f>
        <v>2.2498910891653595E-2</v>
      </c>
      <c r="DK94" s="45">
        <f>IF(AND(ISNUMBER(E93),ISNUMBER(E94)),CI94*'Sector weights'!AD81,"")</f>
        <v>1.6634969843424788E-2</v>
      </c>
      <c r="DL94" s="45">
        <f>IF(AND(ISNUMBER(F93),ISNUMBER(F94)),CJ94*'Sector weights'!AE81,"")</f>
        <v>1.0737411395442034E-2</v>
      </c>
      <c r="DM94" s="45">
        <f>IF(AND(ISNUMBER(G93),ISNUMBER(G94)),CK94*'Sector weights'!AF81,"")</f>
        <v>1.1093909107918565E-3</v>
      </c>
      <c r="DN94" s="45">
        <f>IF(AND(ISNUMBER(H93),ISNUMBER(H94)),CL94*'Sector weights'!AG81,"")</f>
        <v>7.3809986631720994E-3</v>
      </c>
      <c r="DO94" s="45">
        <f>IF(AND(ISNUMBER(I93),ISNUMBER(I94)),CM94*'Sector weights'!AH81,"")</f>
        <v>4.0805003488753287E-3</v>
      </c>
      <c r="DP94" s="45">
        <f>IF(AND(ISNUMBER(J93),ISNUMBER(J94)),CN94*'Sector weights'!AI81,"")</f>
        <v>1.0908381115918616E-3</v>
      </c>
      <c r="DQ94" s="45">
        <f>IF(AND(ISNUMBER(K93),ISNUMBER(K94)),CO94*'Sector weights'!AJ81,"")</f>
        <v>3.4057591670872385E-3</v>
      </c>
      <c r="DR94" s="45">
        <f>IF(AND(ISNUMBER(L93),ISNUMBER(L94)),CP94*'Sector weights'!AK81,"")</f>
        <v>4.7240444759647209E-4</v>
      </c>
      <c r="DS94" s="45">
        <f>IF(AND(ISNUMBER(M93),ISNUMBER(M94)),CQ94*'Sector weights'!AL81,"")</f>
        <v>2.0939571253409104E-3</v>
      </c>
      <c r="DT94" s="45">
        <f>IF(AND(ISNUMBER(N93),ISNUMBER(N94)),CR94*'Sector weights'!AM81,"")</f>
        <v>1.4979403009335807E-3</v>
      </c>
      <c r="DU94" s="45">
        <f>IF(AND(ISNUMBER(O93),ISNUMBER(O94)),CS94*'Sector weights'!AN81,"")</f>
        <v>1.1198442529078113E-3</v>
      </c>
      <c r="DV94" s="45">
        <f>IF(AND(ISNUMBER(P93),ISNUMBER(P94)),CT94*'Sector weights'!AO81,"")</f>
        <v>6.5939981743170679E-3</v>
      </c>
      <c r="DW94" s="45">
        <f>IF(AND(ISNUMBER(Q93),ISNUMBER(Q94)),CU94*'Sector weights'!AP81,"")</f>
        <v>5.9124226293315917E-3</v>
      </c>
      <c r="DX94" s="45">
        <f>IF(AND(ISNUMBER(R93),ISNUMBER(R94)),CV94*'Sector weights'!AQ81,"")</f>
        <v>4.046582014817504E-3</v>
      </c>
      <c r="DY94" s="45">
        <f>IF(AND(ISNUMBER(S93),ISNUMBER(S94)),CW94*'Sector weights'!AR81,"")</f>
        <v>1.2221788935249034E-2</v>
      </c>
      <c r="DZ94" s="45">
        <f>IF(AND(ISNUMBER(T93),ISNUMBER(T94)),CX94*'Sector weights'!AS81,"")</f>
        <v>3.2655042489721391E-3</v>
      </c>
      <c r="EA94" s="45">
        <f>IF(AND(ISNUMBER(U93),ISNUMBER(U94)),CY94*'Sector weights'!AT81,"")</f>
        <v>7.198868199519236E-3</v>
      </c>
      <c r="EB94" s="45">
        <f>IF(AND(ISNUMBER(V93),ISNUMBER(V94)),CZ94*'Sector weights'!AU81,"")</f>
        <v>1.0887545007718321E-2</v>
      </c>
      <c r="EC94" s="45">
        <f>IF(AND(ISNUMBER(W93),ISNUMBER(W94)),DA94*'Sector weights'!AV81,"")</f>
        <v>1.5982049235485272E-2</v>
      </c>
      <c r="ED94" s="45">
        <f>IF(AND(ISNUMBER(X93),ISNUMBER(X94)),DB94*'Sector weights'!AW81,"")</f>
        <v>5.1962280513093255E-3</v>
      </c>
      <c r="EE94" s="45">
        <f>IF(AND(ISNUMBER(Y93),ISNUMBER(Y94)),DC94*'Sector weights'!AX81,"")</f>
        <v>6.8413637997325697E-3</v>
      </c>
      <c r="EF94" s="45">
        <f>IF(AND(ISNUMBER(Z93),ISNUMBER(Z94)),DD94*'Sector weights'!AY81,"")</f>
        <v>4.0170313858641366E-3</v>
      </c>
      <c r="EG94" s="45" t="str">
        <f>IF(AND(ISNUMBER(AA93),ISNUMBER(AA94)),DE94*'Sector weights'!AZ81,"")</f>
        <v/>
      </c>
      <c r="EH94" s="46">
        <f t="shared" si="46"/>
        <v>0.20621024489133144</v>
      </c>
      <c r="EI94" s="47">
        <f t="shared" si="47"/>
        <v>0.47226163594776793</v>
      </c>
      <c r="EK94" s="39">
        <f t="shared" si="41"/>
        <v>42369</v>
      </c>
      <c r="EL94" s="45">
        <f t="shared" si="42"/>
        <v>0.25180096060484541</v>
      </c>
      <c r="EM94" s="45">
        <f t="shared" si="42"/>
        <v>0.10910665909693312</v>
      </c>
      <c r="EN94" s="45">
        <f t="shared" si="42"/>
        <v>8.0669948538158592E-2</v>
      </c>
      <c r="EO94" s="45">
        <f t="shared" si="42"/>
        <v>5.2070213102653695E-2</v>
      </c>
      <c r="EP94" s="45">
        <f t="shared" si="42"/>
        <v>5.379902009119298E-3</v>
      </c>
      <c r="EQ94" s="45">
        <f t="shared" si="42"/>
        <v>3.579355946675556E-2</v>
      </c>
      <c r="ER94" s="45">
        <f t="shared" si="42"/>
        <v>1.9788058304405141E-2</v>
      </c>
      <c r="ES94" s="45">
        <f t="shared" si="42"/>
        <v>5.2899317013405944E-3</v>
      </c>
      <c r="ET94" s="45">
        <f t="shared" si="42"/>
        <v>1.6515955203302356E-2</v>
      </c>
      <c r="EU94" s="45">
        <f t="shared" si="42"/>
        <v>2.2908873797488553E-3</v>
      </c>
      <c r="EV94" s="45">
        <f t="shared" si="42"/>
        <v>1.015447669171036E-2</v>
      </c>
      <c r="EW94" s="45">
        <f t="shared" si="42"/>
        <v>7.2641410310286206E-3</v>
      </c>
      <c r="EX94" s="45">
        <f t="shared" si="42"/>
        <v>5.4305946510947905E-3</v>
      </c>
      <c r="EY94" s="45">
        <f t="shared" si="42"/>
        <v>3.1977063883474703E-2</v>
      </c>
      <c r="EZ94" s="45">
        <f t="shared" si="42"/>
        <v>2.8671818087638259E-2</v>
      </c>
      <c r="FA94" s="45">
        <f t="shared" si="30"/>
        <v>1.9623574070968052E-2</v>
      </c>
      <c r="FB94" s="45">
        <f t="shared" si="30"/>
        <v>5.9268582614261794E-2</v>
      </c>
      <c r="FC94" s="45">
        <f t="shared" si="30"/>
        <v>1.5835800256640949E-2</v>
      </c>
      <c r="FD94" s="45">
        <f t="shared" si="30"/>
        <v>3.491033242947212E-2</v>
      </c>
      <c r="FE94" s="45">
        <f t="shared" si="30"/>
        <v>5.2798273982244834E-2</v>
      </c>
      <c r="FF94" s="45">
        <f t="shared" si="30"/>
        <v>7.7503662555211475E-2</v>
      </c>
      <c r="FG94" s="45">
        <f t="shared" si="30"/>
        <v>2.519869007501364E-2</v>
      </c>
      <c r="FH94" s="45">
        <f t="shared" si="36"/>
        <v>3.3176643591776092E-2</v>
      </c>
      <c r="FI94" s="45">
        <f t="shared" si="36"/>
        <v>1.9480270672201712E-2</v>
      </c>
      <c r="FJ94" s="45" t="str">
        <f t="shared" si="27"/>
        <v/>
      </c>
      <c r="FK94" s="46">
        <f t="shared" si="48"/>
        <v>0.99999999999999989</v>
      </c>
      <c r="FL94" s="47">
        <f t="shared" si="49"/>
        <v>2.2901948261428045</v>
      </c>
    </row>
    <row r="95" spans="1:168" x14ac:dyDescent="0.2">
      <c r="A95" t="s">
        <v>52</v>
      </c>
      <c r="B95" s="11">
        <v>42460</v>
      </c>
      <c r="C95" s="2">
        <v>527.20000000000005</v>
      </c>
      <c r="D95" s="3">
        <v>53150</v>
      </c>
      <c r="E95" s="9">
        <v>19976.5</v>
      </c>
      <c r="F95" s="3">
        <v>138705</v>
      </c>
      <c r="G95" s="3">
        <v>4377</v>
      </c>
      <c r="H95" s="2">
        <v>32396</v>
      </c>
      <c r="I95" s="2">
        <v>295821.5</v>
      </c>
      <c r="J95" s="2">
        <v>1897654.8</v>
      </c>
      <c r="K95" s="2">
        <v>155012.5</v>
      </c>
      <c r="L95" s="9">
        <v>2126.8877000000002</v>
      </c>
      <c r="M95" s="3">
        <v>125247</v>
      </c>
      <c r="N95" s="9">
        <v>1285.308</v>
      </c>
      <c r="O95" s="2">
        <v>12694.9</v>
      </c>
      <c r="P95" s="2">
        <v>15519.7</v>
      </c>
      <c r="Q95" s="3">
        <v>106725</v>
      </c>
      <c r="R95" s="3">
        <v>115384</v>
      </c>
      <c r="S95" s="2">
        <v>29899</v>
      </c>
      <c r="T95" s="2">
        <v>35470.699999999997</v>
      </c>
      <c r="U95" s="3">
        <v>171888</v>
      </c>
      <c r="V95" s="2">
        <v>32012.3</v>
      </c>
      <c r="W95" s="2">
        <v>54270</v>
      </c>
      <c r="X95" s="3">
        <v>411456.20394373778</v>
      </c>
      <c r="Y95" s="2">
        <v>65139.4</v>
      </c>
      <c r="Z95" s="3">
        <v>41272</v>
      </c>
      <c r="AA95" s="3" t="e">
        <v>#N/A</v>
      </c>
      <c r="AC95" s="43">
        <f t="shared" si="43"/>
        <v>42460</v>
      </c>
      <c r="AD95" s="45">
        <f t="shared" si="37"/>
        <v>-0.62205466540997678</v>
      </c>
      <c r="AE95" s="45">
        <f t="shared" si="37"/>
        <v>-0.4476577572159024</v>
      </c>
      <c r="AF95" s="45">
        <f t="shared" si="37"/>
        <v>-5.9823227093883435</v>
      </c>
      <c r="AG95" s="45">
        <f t="shared" si="37"/>
        <v>0.11548594319534811</v>
      </c>
      <c r="AH95" s="45">
        <f t="shared" si="37"/>
        <v>2.2851919561239775E-2</v>
      </c>
      <c r="AI95" s="45">
        <f t="shared" si="37"/>
        <v>-3.4971700923443594</v>
      </c>
      <c r="AJ95" s="45">
        <f t="shared" si="37"/>
        <v>1.9608633851303736</v>
      </c>
      <c r="AK95" s="45">
        <f t="shared" si="37"/>
        <v>2.8075856328164228</v>
      </c>
      <c r="AL95" s="45">
        <f t="shared" si="37"/>
        <v>-0.5546677478603379</v>
      </c>
      <c r="AM95" s="45">
        <f t="shared" si="37"/>
        <v>13.329517829107761</v>
      </c>
      <c r="AN95" s="45">
        <f t="shared" si="37"/>
        <v>0.19038629218697256</v>
      </c>
      <c r="AO95" s="45">
        <f t="shared" si="37"/>
        <v>-6.6761057320539834</v>
      </c>
      <c r="AP95" s="45">
        <f t="shared" si="37"/>
        <v>4.3456461343722719</v>
      </c>
      <c r="AQ95" s="45">
        <f t="shared" si="37"/>
        <v>2.0717278210027112</v>
      </c>
      <c r="AR95" s="45">
        <f t="shared" si="37"/>
        <v>2.7169833111970965</v>
      </c>
      <c r="AS95" s="45">
        <f t="shared" si="28"/>
        <v>1.7648148311475209</v>
      </c>
      <c r="AT95" s="45">
        <f t="shared" si="28"/>
        <v>0.51874787777317355</v>
      </c>
      <c r="AU95" s="45">
        <f t="shared" si="28"/>
        <v>3.0501905824385167</v>
      </c>
      <c r="AV95" s="45">
        <f t="shared" si="28"/>
        <v>1.8191295900294335</v>
      </c>
      <c r="AW95" s="45">
        <f t="shared" si="28"/>
        <v>5.926984788773404</v>
      </c>
      <c r="AX95" s="45">
        <f t="shared" si="28"/>
        <v>-4.3732456534494872</v>
      </c>
      <c r="AY95" s="45">
        <f t="shared" si="28"/>
        <v>1.1189439882726138</v>
      </c>
      <c r="AZ95" s="45">
        <f t="shared" si="34"/>
        <v>1.4834733404791134</v>
      </c>
      <c r="BA95" s="45">
        <f t="shared" si="34"/>
        <v>2.6743289300196427</v>
      </c>
      <c r="BB95" s="45" t="str">
        <f t="shared" si="23"/>
        <v/>
      </c>
      <c r="BD95" s="39">
        <f t="shared" si="38"/>
        <v>42460</v>
      </c>
      <c r="BE95" s="44">
        <f>IF(AND(ISNUMBER(C94),ISNUMBER(C95)),INDEX('Country weights'!$B$6:$FB$133,MATCH(Goods!$BD95,'Country weights'!$A$6:$A$133,0),MATCH(Goods!BE$1,'Country weights'!$B$3:$FB$3,0)),"")</f>
        <v>0.1796399200030766</v>
      </c>
      <c r="BF95" s="44">
        <f>IF(AND(ISNUMBER(D94),ISNUMBER(D95)),INDEX('Country weights'!$B$6:$FB$133,MATCH(Goods!$BD95,'Country weights'!$A$6:$A$133,0),MATCH(Goods!BF$1,'Country weights'!$B$3:$FB$3,0)),"")</f>
        <v>5.4404467946211316E-2</v>
      </c>
      <c r="BG95" s="44">
        <f>IF(AND(ISNUMBER(E94),ISNUMBER(E95)),INDEX('Country weights'!$B$6:$FB$133,MATCH(Goods!$BD95,'Country weights'!$A$6:$A$133,0),MATCH(Goods!BG$1,'Country weights'!$B$3:$FB$3,0)),"")</f>
        <v>5.0582827528991445E-2</v>
      </c>
      <c r="BH95" s="44">
        <f>IF(AND(ISNUMBER(F94),ISNUMBER(F95)),INDEX('Country weights'!$B$6:$FB$133,MATCH(Goods!$BD95,'Country weights'!$A$6:$A$133,0),MATCH(Goods!BH$1,'Country weights'!$B$3:$FB$3,0)),"")</f>
        <v>3.3942013925805849E-2</v>
      </c>
      <c r="BI95" s="44">
        <f>IF(AND(ISNUMBER(G94),ISNUMBER(G95)),INDEX('Country weights'!$B$6:$FB$133,MATCH(Goods!$BD95,'Country weights'!$A$6:$A$133,0),MATCH(Goods!BI$1,'Country weights'!$B$3:$FB$3,0)),"")</f>
        <v>3.1493217726881986E-3</v>
      </c>
      <c r="BJ95" s="44">
        <f>IF(AND(ISNUMBER(H94),ISNUMBER(H95)),INDEX('Country weights'!$B$6:$FB$133,MATCH(Goods!$BD95,'Country weights'!$A$6:$A$133,0),MATCH(Goods!BJ$1,'Country weights'!$B$3:$FB$3,0)),"")</f>
        <v>1.7129079032089503E-2</v>
      </c>
      <c r="BK95" s="44">
        <f>IF(AND(ISNUMBER(I94),ISNUMBER(I95)),INDEX('Country weights'!$B$6:$FB$133,MATCH(Goods!$BD95,'Country weights'!$A$6:$A$133,0),MATCH(Goods!BK$1,'Country weights'!$B$3:$FB$3,0)),"")</f>
        <v>1.4512557001862512E-2</v>
      </c>
      <c r="BL95" s="44">
        <f>IF(AND(ISNUMBER(J94),ISNUMBER(J95)),INDEX('Country weights'!$B$6:$FB$133,MATCH(Goods!$BD95,'Country weights'!$A$6:$A$133,0),MATCH(Goods!BL$1,'Country weights'!$B$3:$FB$3,0)),"")</f>
        <v>4.5842625272538564E-3</v>
      </c>
      <c r="BM95" s="44">
        <f>IF(AND(ISNUMBER(K94),ISNUMBER(K95)),INDEX('Country weights'!$B$6:$FB$133,MATCH(Goods!$BD95,'Country weights'!$A$6:$A$133,0),MATCH(Goods!BM$1,'Country weights'!$B$3:$FB$3,0)),"")</f>
        <v>2.8345635772739554E-2</v>
      </c>
      <c r="BN95" s="44">
        <f>IF(AND(ISNUMBER(L94),ISNUMBER(L95)),INDEX('Country weights'!$B$6:$FB$133,MATCH(Goods!$BD95,'Country weights'!$A$6:$A$133,0),MATCH(Goods!BN$1,'Country weights'!$B$3:$FB$3,0)),"")</f>
        <v>2.0851823007439637E-3</v>
      </c>
      <c r="BO95" s="44">
        <f>IF(AND(ISNUMBER(M94),ISNUMBER(M95)),INDEX('Country weights'!$B$6:$FB$133,MATCH(Goods!$BD95,'Country weights'!$A$6:$A$133,0),MATCH(Goods!BO$1,'Country weights'!$B$3:$FB$3,0)),"")</f>
        <v>9.2053417777132659E-3</v>
      </c>
      <c r="BP95" s="44">
        <f>IF(AND(ISNUMBER(N94),ISNUMBER(N95)),INDEX('Country weights'!$B$6:$FB$133,MATCH(Goods!$BD95,'Country weights'!$A$6:$A$133,0),MATCH(Goods!BP$1,'Country weights'!$B$3:$FB$3,0)),"")</f>
        <v>6.561264072087008E-3</v>
      </c>
      <c r="BQ95" s="44">
        <f>IF(AND(ISNUMBER(O94),ISNUMBER(O95)),INDEX('Country weights'!$B$6:$FB$133,MATCH(Goods!$BD95,'Country weights'!$A$6:$A$133,0),MATCH(Goods!BQ$1,'Country weights'!$B$3:$FB$3,0)),"")</f>
        <v>5.2869835713156895E-3</v>
      </c>
      <c r="BR95" s="44">
        <f>IF(AND(ISNUMBER(P94),ISNUMBER(P95)),INDEX('Country weights'!$B$6:$FB$133,MATCH(Goods!$BD95,'Country weights'!$A$6:$A$133,0),MATCH(Goods!BR$1,'Country weights'!$B$3:$FB$3,0)),"")</f>
        <v>1.3406873389365781E-2</v>
      </c>
      <c r="BS95" s="44">
        <f>IF(AND(ISNUMBER(Q94),ISNUMBER(Q95)),INDEX('Country weights'!$B$6:$FB$133,MATCH(Goods!$BD95,'Country weights'!$A$6:$A$133,0),MATCH(Goods!BS$1,'Country weights'!$B$3:$FB$3,0)),"")</f>
        <v>9.6010750042870192E-3</v>
      </c>
      <c r="BT95" s="44">
        <f>IF(AND(ISNUMBER(R94),ISNUMBER(R95)),INDEX('Country weights'!$B$6:$FB$133,MATCH(Goods!$BD95,'Country weights'!$A$6:$A$133,0),MATCH(Goods!BT$1,'Country weights'!$B$3:$FB$3,0)),"")</f>
        <v>8.0741256406682838E-3</v>
      </c>
      <c r="BU95" s="44">
        <f>IF(AND(ISNUMBER(S94),ISNUMBER(S95)),INDEX('Country weights'!$B$6:$FB$133,MATCH(Goods!$BD95,'Country weights'!$A$6:$A$133,0),MATCH(Goods!BU$1,'Country weights'!$B$3:$FB$3,0)),"")</f>
        <v>2.5663475604580443E-2</v>
      </c>
      <c r="BV95" s="44">
        <f>IF(AND(ISNUMBER(T94),ISNUMBER(T95)),INDEX('Country weights'!$B$6:$FB$133,MATCH(Goods!$BD95,'Country weights'!$A$6:$A$133,0),MATCH(Goods!BV$1,'Country weights'!$B$3:$FB$3,0)),"")</f>
        <v>1.4586891395257763E-2</v>
      </c>
      <c r="BW95" s="44">
        <f>IF(AND(ISNUMBER(U94),ISNUMBER(U95)),INDEX('Country weights'!$B$6:$FB$133,MATCH(Goods!$BD95,'Country weights'!$A$6:$A$133,0),MATCH(Goods!BW$1,'Country weights'!$B$3:$FB$3,0)),"")</f>
        <v>3.8923384731428166E-2</v>
      </c>
      <c r="BX95" s="44">
        <f>IF(AND(ISNUMBER(V94),ISNUMBER(V95)),INDEX('Country weights'!$B$6:$FB$133,MATCH(Goods!$BD95,'Country weights'!$A$6:$A$133,0),MATCH(Goods!BX$1,'Country weights'!$B$3:$FB$3,0)),"")</f>
        <v>3.3300111785786957E-2</v>
      </c>
      <c r="BY95" s="44">
        <f>IF(AND(ISNUMBER(W94),ISNUMBER(W95)),INDEX('Country weights'!$B$6:$FB$133,MATCH(Goods!$BD95,'Country weights'!$A$6:$A$133,0),MATCH(Goods!BY$1,'Country weights'!$B$3:$FB$3,0)),"")</f>
        <v>2.8979029198918309E-2</v>
      </c>
      <c r="BZ95" s="44">
        <f>IF(AND(ISNUMBER(X94),ISNUMBER(X95)),INDEX('Country weights'!$B$6:$FB$133,MATCH(Goods!$BD95,'Country weights'!$A$6:$A$133,0),MATCH(Goods!BZ$1,'Country weights'!$B$3:$FB$3,0)),"")</f>
        <v>1.9031066311031287E-2</v>
      </c>
      <c r="CA95" s="44">
        <f>IF(AND(ISNUMBER(Y94),ISNUMBER(Y95)),INDEX('Country weights'!$B$6:$FB$133,MATCH(Goods!$BD95,'Country weights'!$A$6:$A$133,0),MATCH(Goods!CA$1,'Country weights'!$B$3:$FB$3,0)),"")</f>
        <v>3.2041881208370988E-2</v>
      </c>
      <c r="CB95" s="44">
        <f>IF(AND(ISNUMBER(Z94),ISNUMBER(Z95)),INDEX('Country weights'!$B$6:$FB$133,MATCH(Goods!$BD95,'Country weights'!$A$6:$A$133,0),MATCH(Goods!CB$1,'Country weights'!$B$3:$FB$3,0)),"")</f>
        <v>1.1908244463976269E-2</v>
      </c>
      <c r="CC95" s="44" t="str">
        <f>IF(AND(ISNUMBER(AA94),ISNUMBER(AA95)),INDEX('Country weights'!$B$6:$FB$133,MATCH(Goods!$BD95,'Country weights'!$A$6:$A$133,0),MATCH(Goods!CC$1,'Country weights'!$B$3:$FB$3,0)),"")</f>
        <v/>
      </c>
      <c r="CD95" s="46">
        <f t="shared" si="44"/>
        <v>0.64494501596624998</v>
      </c>
      <c r="CF95" s="39">
        <f t="shared" si="39"/>
        <v>42460</v>
      </c>
      <c r="CG95" s="45">
        <f t="shared" si="40"/>
        <v>0.27853524805357543</v>
      </c>
      <c r="CH95" s="45">
        <f t="shared" si="40"/>
        <v>8.4355203310941318E-2</v>
      </c>
      <c r="CI95" s="45">
        <f t="shared" si="40"/>
        <v>7.842967427728513E-2</v>
      </c>
      <c r="CJ95" s="45">
        <f t="shared" si="40"/>
        <v>5.262776374037758E-2</v>
      </c>
      <c r="CK95" s="45">
        <f t="shared" si="40"/>
        <v>4.8830856812962838E-3</v>
      </c>
      <c r="CL95" s="45">
        <f t="shared" si="40"/>
        <v>2.6558975739082027E-2</v>
      </c>
      <c r="CM95" s="45">
        <f t="shared" si="40"/>
        <v>2.2502006593724814E-2</v>
      </c>
      <c r="CN95" s="45">
        <f t="shared" si="40"/>
        <v>7.1079896948823794E-3</v>
      </c>
      <c r="CO95" s="45">
        <f t="shared" si="40"/>
        <v>4.3950468754723866E-2</v>
      </c>
      <c r="CP95" s="45">
        <f t="shared" si="40"/>
        <v>3.2331163884102045E-3</v>
      </c>
      <c r="CQ95" s="45">
        <f t="shared" si="40"/>
        <v>1.427306444708611E-2</v>
      </c>
      <c r="CR95" s="45">
        <f t="shared" si="40"/>
        <v>1.0173369682153431E-2</v>
      </c>
      <c r="CS95" s="45">
        <f t="shared" si="40"/>
        <v>8.1975725688720694E-3</v>
      </c>
      <c r="CT95" s="45">
        <f t="shared" si="40"/>
        <v>2.0787622289443915E-2</v>
      </c>
      <c r="CU95" s="45">
        <f t="shared" si="40"/>
        <v>1.4886656639873071E-2</v>
      </c>
      <c r="CV95" s="45">
        <f t="shared" si="29"/>
        <v>1.2519091458628782E-2</v>
      </c>
      <c r="CW95" s="45">
        <f t="shared" si="29"/>
        <v>3.979172637861491E-2</v>
      </c>
      <c r="CX95" s="45">
        <f t="shared" si="29"/>
        <v>2.2617263540526525E-2</v>
      </c>
      <c r="CY95" s="45">
        <f t="shared" si="29"/>
        <v>6.0351477673044038E-2</v>
      </c>
      <c r="CZ95" s="45">
        <f t="shared" si="29"/>
        <v>5.1632481779701908E-2</v>
      </c>
      <c r="DA95" s="45">
        <f t="shared" si="29"/>
        <v>4.4932557786344356E-2</v>
      </c>
      <c r="DB95" s="45">
        <f t="shared" si="29"/>
        <v>2.9508044623802757E-2</v>
      </c>
      <c r="DC95" s="45">
        <f t="shared" si="35"/>
        <v>4.9681570389944286E-2</v>
      </c>
      <c r="DD95" s="45">
        <f t="shared" si="35"/>
        <v>1.846396850766489E-2</v>
      </c>
      <c r="DE95" s="45" t="str">
        <f t="shared" si="25"/>
        <v/>
      </c>
      <c r="DF95" s="46">
        <f t="shared" si="45"/>
        <v>0.99999999999999989</v>
      </c>
      <c r="DG95" s="47">
        <f>SUMPRODUCT(AD95:BB95,CG95:DE95,'Sector weights'!B82:Z82)</f>
        <v>-7.0505995241158331E-2</v>
      </c>
      <c r="DI95" s="45">
        <f>IF(AND(ISNUMBER(C94),ISNUMBER(C95)),CG95*'Sector weights'!AB82,"")</f>
        <v>5.3144493271623426E-2</v>
      </c>
      <c r="DJ95" s="45">
        <f>IF(AND(ISNUMBER(D94),ISNUMBER(D95)),CH95*'Sector weights'!AC82,"")</f>
        <v>2.2516398435964351E-2</v>
      </c>
      <c r="DK95" s="45">
        <f>IF(AND(ISNUMBER(E94),ISNUMBER(E95)),CI95*'Sector weights'!AD82,"")</f>
        <v>1.7133363634414353E-2</v>
      </c>
      <c r="DL95" s="45">
        <f>IF(AND(ISNUMBER(F94),ISNUMBER(F95)),CJ95*'Sector weights'!AE82,"")</f>
        <v>1.0667066832584449E-2</v>
      </c>
      <c r="DM95" s="45">
        <f>IF(AND(ISNUMBER(G94),ISNUMBER(G95)),CK95*'Sector weights'!AF82,"")</f>
        <v>1.1554849370763282E-3</v>
      </c>
      <c r="DN95" s="45">
        <f>IF(AND(ISNUMBER(H94),ISNUMBER(H95)),CL95*'Sector weights'!AG82,"")</f>
        <v>7.5262089374070066E-3</v>
      </c>
      <c r="DO95" s="45">
        <f>IF(AND(ISNUMBER(I94),ISNUMBER(I95)),CM95*'Sector weights'!AH82,"")</f>
        <v>4.0751925611739468E-3</v>
      </c>
      <c r="DP95" s="45">
        <f>IF(AND(ISNUMBER(J94),ISNUMBER(J95)),CN95*'Sector weights'!AI82,"")</f>
        <v>1.0588453695942117E-3</v>
      </c>
      <c r="DQ95" s="45">
        <f>IF(AND(ISNUMBER(K94),ISNUMBER(K95)),CO95*'Sector weights'!AJ82,"")</f>
        <v>3.1328482292464809E-3</v>
      </c>
      <c r="DR95" s="45">
        <f>IF(AND(ISNUMBER(L94),ISNUMBER(L95)),CP95*'Sector weights'!AK82,"")</f>
        <v>4.4201349688154502E-4</v>
      </c>
      <c r="DS95" s="45">
        <f>IF(AND(ISNUMBER(M94),ISNUMBER(M95)),CQ95*'Sector weights'!AL82,"")</f>
        <v>2.0935131880985116E-3</v>
      </c>
      <c r="DT95" s="45">
        <f>IF(AND(ISNUMBER(N94),ISNUMBER(N95)),CR95*'Sector weights'!AM82,"")</f>
        <v>1.6471563037208138E-3</v>
      </c>
      <c r="DU95" s="45">
        <f>IF(AND(ISNUMBER(O94),ISNUMBER(O95)),CS95*'Sector weights'!AN82,"")</f>
        <v>1.2929188998356373E-3</v>
      </c>
      <c r="DV95" s="45">
        <f>IF(AND(ISNUMBER(P94),ISNUMBER(P95)),CT95*'Sector weights'!AO82,"")</f>
        <v>6.9808590005501266E-3</v>
      </c>
      <c r="DW95" s="45">
        <f>IF(AND(ISNUMBER(Q94),ISNUMBER(Q95)),CU95*'Sector weights'!AP82,"")</f>
        <v>6.0243559812895491E-3</v>
      </c>
      <c r="DX95" s="45">
        <f>IF(AND(ISNUMBER(R94),ISNUMBER(R95)),CV95*'Sector weights'!AQ82,"")</f>
        <v>4.2020987425952566E-3</v>
      </c>
      <c r="DY95" s="45">
        <f>IF(AND(ISNUMBER(S94),ISNUMBER(S95)),CW95*'Sector weights'!AR82,"")</f>
        <v>1.2786338150895967E-2</v>
      </c>
      <c r="DZ95" s="45">
        <f>IF(AND(ISNUMBER(T94),ISNUMBER(T95)),CX95*'Sector weights'!AS82,"")</f>
        <v>3.4795852271338901E-3</v>
      </c>
      <c r="EA95" s="45">
        <f>IF(AND(ISNUMBER(U94),ISNUMBER(U95)),CY95*'Sector weights'!AT82,"")</f>
        <v>7.2196447179528013E-3</v>
      </c>
      <c r="EB95" s="45">
        <f>IF(AND(ISNUMBER(V94),ISNUMBER(V95)),CZ95*'Sector weights'!AU82,"")</f>
        <v>1.0422558359155325E-2</v>
      </c>
      <c r="EC95" s="45">
        <f>IF(AND(ISNUMBER(W94),ISNUMBER(W95)),DA95*'Sector weights'!AV82,"")</f>
        <v>1.5777428981590808E-2</v>
      </c>
      <c r="ED95" s="45">
        <f>IF(AND(ISNUMBER(X94),ISNUMBER(X95)),DB95*'Sector weights'!AW82,"")</f>
        <v>4.9500746799936964E-3</v>
      </c>
      <c r="EE95" s="45">
        <f>IF(AND(ISNUMBER(Y94),ISNUMBER(Y95)),DC95*'Sector weights'!AX82,"")</f>
        <v>7.055492180761882E-3</v>
      </c>
      <c r="EF95" s="45">
        <f>IF(AND(ISNUMBER(Z94),ISNUMBER(Z95)),DD95*'Sector weights'!AY82,"")</f>
        <v>3.9684752255209552E-3</v>
      </c>
      <c r="EG95" s="45" t="str">
        <f>IF(AND(ISNUMBER(AA94),ISNUMBER(AA95)),DE95*'Sector weights'!AZ82,"")</f>
        <v/>
      </c>
      <c r="EH95" s="46">
        <f t="shared" si="46"/>
        <v>0.20875241534506131</v>
      </c>
      <c r="EI95" s="47">
        <f t="shared" si="47"/>
        <v>-7.2539010851250321E-2</v>
      </c>
      <c r="EK95" s="39">
        <f t="shared" si="41"/>
        <v>42460</v>
      </c>
      <c r="EL95" s="45">
        <f t="shared" si="42"/>
        <v>0.25458145326738957</v>
      </c>
      <c r="EM95" s="45">
        <f t="shared" si="42"/>
        <v>0.10786173850369797</v>
      </c>
      <c r="EN95" s="45">
        <f t="shared" si="42"/>
        <v>8.2075043807725193E-2</v>
      </c>
      <c r="EO95" s="45">
        <f t="shared" si="42"/>
        <v>5.1099130110433051E-2</v>
      </c>
      <c r="EP95" s="45">
        <f t="shared" si="42"/>
        <v>5.53519313856248E-3</v>
      </c>
      <c r="EQ95" s="45">
        <f t="shared" si="42"/>
        <v>3.6053278353529061E-2</v>
      </c>
      <c r="ER95" s="45">
        <f t="shared" si="42"/>
        <v>1.9521654656966623E-2</v>
      </c>
      <c r="ES95" s="45">
        <f t="shared" si="42"/>
        <v>5.0722544591590615E-3</v>
      </c>
      <c r="ET95" s="45">
        <f t="shared" si="42"/>
        <v>1.5007482543701251E-2</v>
      </c>
      <c r="EU95" s="45">
        <f t="shared" si="42"/>
        <v>2.1174054257092562E-3</v>
      </c>
      <c r="EV95" s="45">
        <f t="shared" si="42"/>
        <v>1.0028689654383154E-2</v>
      </c>
      <c r="EW95" s="45">
        <f t="shared" si="42"/>
        <v>7.8904778227265795E-3</v>
      </c>
      <c r="EX95" s="45">
        <f t="shared" si="42"/>
        <v>6.1935518096807749E-3</v>
      </c>
      <c r="EY95" s="45">
        <f t="shared" si="42"/>
        <v>3.3440853793288962E-2</v>
      </c>
      <c r="EZ95" s="45">
        <f t="shared" si="42"/>
        <v>2.8858856417692098E-2</v>
      </c>
      <c r="FA95" s="45">
        <f t="shared" si="30"/>
        <v>2.0129581426156517E-2</v>
      </c>
      <c r="FB95" s="45">
        <f t="shared" si="30"/>
        <v>6.1251210577662273E-2</v>
      </c>
      <c r="FC95" s="45">
        <f t="shared" si="30"/>
        <v>1.6668478883859826E-2</v>
      </c>
      <c r="FD95" s="45">
        <f t="shared" si="30"/>
        <v>3.4584724234299043E-2</v>
      </c>
      <c r="FE95" s="45">
        <f t="shared" si="30"/>
        <v>4.9927845586491333E-2</v>
      </c>
      <c r="FF95" s="45">
        <f t="shared" si="30"/>
        <v>7.5579623620216349E-2</v>
      </c>
      <c r="FG95" s="45">
        <f t="shared" si="30"/>
        <v>2.371265823109819E-2</v>
      </c>
      <c r="FH95" s="45">
        <f t="shared" si="36"/>
        <v>3.379837387318068E-2</v>
      </c>
      <c r="FI95" s="45">
        <f t="shared" si="36"/>
        <v>1.9010439802390731E-2</v>
      </c>
      <c r="FJ95" s="45" t="str">
        <f t="shared" si="27"/>
        <v/>
      </c>
      <c r="FK95" s="46">
        <f t="shared" si="48"/>
        <v>0.99999999999999978</v>
      </c>
      <c r="FL95" s="47">
        <f t="shared" si="49"/>
        <v>-0.34748824693283459</v>
      </c>
    </row>
    <row r="96" spans="1:168" x14ac:dyDescent="0.2">
      <c r="A96" t="s">
        <v>53</v>
      </c>
      <c r="B96" s="11">
        <v>42551</v>
      </c>
      <c r="C96" s="2">
        <v>529</v>
      </c>
      <c r="D96" s="3">
        <v>53014</v>
      </c>
      <c r="E96" s="9">
        <v>20477.5</v>
      </c>
      <c r="F96" s="3">
        <v>140626</v>
      </c>
      <c r="G96" s="3">
        <v>4478</v>
      </c>
      <c r="H96" s="2">
        <v>33021</v>
      </c>
      <c r="I96" s="2">
        <v>296495.59999999998</v>
      </c>
      <c r="J96" s="2">
        <v>1805428</v>
      </c>
      <c r="K96" s="2">
        <v>187525.9</v>
      </c>
      <c r="L96" s="9">
        <v>2300.0475000000001</v>
      </c>
      <c r="M96" s="3">
        <v>130218</v>
      </c>
      <c r="N96" s="9">
        <v>1345.309</v>
      </c>
      <c r="O96" s="2">
        <v>12897.9</v>
      </c>
      <c r="P96" s="2">
        <v>15600.7</v>
      </c>
      <c r="Q96" s="3">
        <v>114835</v>
      </c>
      <c r="R96" s="3">
        <v>114521</v>
      </c>
      <c r="S96" s="2">
        <v>30069.8</v>
      </c>
      <c r="T96" s="2">
        <v>36253.1</v>
      </c>
      <c r="U96" s="3">
        <v>168079</v>
      </c>
      <c r="V96" s="2">
        <v>33124.400000000001</v>
      </c>
      <c r="W96" s="2">
        <v>56172</v>
      </c>
      <c r="X96" s="3">
        <v>401939.80846074934</v>
      </c>
      <c r="Y96" s="2">
        <v>65639.600000000006</v>
      </c>
      <c r="Z96" s="3">
        <v>39879</v>
      </c>
      <c r="AA96" s="3" t="e">
        <v>#N/A</v>
      </c>
      <c r="AC96" s="43">
        <f t="shared" si="43"/>
        <v>42551</v>
      </c>
      <c r="AD96" s="45">
        <f t="shared" si="37"/>
        <v>0.34142640364187571</v>
      </c>
      <c r="AE96" s="45">
        <f t="shared" si="37"/>
        <v>-0.25587958607714567</v>
      </c>
      <c r="AF96" s="45">
        <f t="shared" si="37"/>
        <v>2.507946837534103</v>
      </c>
      <c r="AG96" s="45">
        <f t="shared" si="37"/>
        <v>1.384953678670553</v>
      </c>
      <c r="AH96" s="45">
        <f t="shared" si="37"/>
        <v>2.3075165638565265</v>
      </c>
      <c r="AI96" s="45">
        <f t="shared" si="37"/>
        <v>1.9292505247561431</v>
      </c>
      <c r="AJ96" s="45">
        <f t="shared" si="37"/>
        <v>0.22787390368852467</v>
      </c>
      <c r="AK96" s="45">
        <f t="shared" si="37"/>
        <v>-4.8600409305211922</v>
      </c>
      <c r="AL96" s="45">
        <f t="shared" si="37"/>
        <v>20.974695589065394</v>
      </c>
      <c r="AM96" s="45">
        <f t="shared" si="37"/>
        <v>8.1414641685125133</v>
      </c>
      <c r="AN96" s="45">
        <f t="shared" si="37"/>
        <v>3.9689573402955869</v>
      </c>
      <c r="AO96" s="45">
        <f t="shared" si="37"/>
        <v>4.6682196018386302</v>
      </c>
      <c r="AP96" s="45">
        <f t="shared" si="37"/>
        <v>1.5990673420034796</v>
      </c>
      <c r="AQ96" s="45">
        <f t="shared" si="37"/>
        <v>0.5219173051025372</v>
      </c>
      <c r="AR96" s="45">
        <f t="shared" si="37"/>
        <v>7.5989693136566006</v>
      </c>
      <c r="AS96" s="45">
        <f t="shared" si="28"/>
        <v>-0.74793732233238153</v>
      </c>
      <c r="AT96" s="45">
        <f t="shared" si="28"/>
        <v>0.57125656376466605</v>
      </c>
      <c r="AU96" s="45">
        <f t="shared" si="28"/>
        <v>2.2057641941095163</v>
      </c>
      <c r="AV96" s="45">
        <f t="shared" si="28"/>
        <v>-2.2159778460392854</v>
      </c>
      <c r="AW96" s="45">
        <f t="shared" si="28"/>
        <v>3.4739771900175853</v>
      </c>
      <c r="AX96" s="45">
        <f t="shared" si="28"/>
        <v>3.5046987285793252</v>
      </c>
      <c r="AY96" s="45">
        <f t="shared" si="28"/>
        <v>-2.3128574540316582</v>
      </c>
      <c r="AZ96" s="45">
        <f t="shared" si="34"/>
        <v>0.76789162933648125</v>
      </c>
      <c r="BA96" s="45">
        <f t="shared" si="34"/>
        <v>-3.3751696065128955</v>
      </c>
      <c r="BB96" s="45" t="str">
        <f t="shared" si="23"/>
        <v/>
      </c>
      <c r="BD96" s="39">
        <f t="shared" si="38"/>
        <v>42551</v>
      </c>
      <c r="BE96" s="44">
        <f>IF(AND(ISNUMBER(C95),ISNUMBER(C96)),INDEX('Country weights'!$B$6:$FB$133,MATCH(Goods!$BD96,'Country weights'!$A$6:$A$133,0),MATCH(Goods!BE$1,'Country weights'!$B$3:$FB$3,0)),"")</f>
        <v>0.1796399200030766</v>
      </c>
      <c r="BF96" s="44">
        <f>IF(AND(ISNUMBER(D95),ISNUMBER(D96)),INDEX('Country weights'!$B$6:$FB$133,MATCH(Goods!$BD96,'Country weights'!$A$6:$A$133,0),MATCH(Goods!BF$1,'Country weights'!$B$3:$FB$3,0)),"")</f>
        <v>5.4404467946211316E-2</v>
      </c>
      <c r="BG96" s="44">
        <f>IF(AND(ISNUMBER(E95),ISNUMBER(E96)),INDEX('Country weights'!$B$6:$FB$133,MATCH(Goods!$BD96,'Country weights'!$A$6:$A$133,0),MATCH(Goods!BG$1,'Country weights'!$B$3:$FB$3,0)),"")</f>
        <v>5.0582827528991445E-2</v>
      </c>
      <c r="BH96" s="44">
        <f>IF(AND(ISNUMBER(F95),ISNUMBER(F96)),INDEX('Country weights'!$B$6:$FB$133,MATCH(Goods!$BD96,'Country weights'!$A$6:$A$133,0),MATCH(Goods!BH$1,'Country weights'!$B$3:$FB$3,0)),"")</f>
        <v>3.3942013925805849E-2</v>
      </c>
      <c r="BI96" s="44">
        <f>IF(AND(ISNUMBER(G95),ISNUMBER(G96)),INDEX('Country weights'!$B$6:$FB$133,MATCH(Goods!$BD96,'Country weights'!$A$6:$A$133,0),MATCH(Goods!BI$1,'Country weights'!$B$3:$FB$3,0)),"")</f>
        <v>3.1493217726881986E-3</v>
      </c>
      <c r="BJ96" s="44">
        <f>IF(AND(ISNUMBER(H95),ISNUMBER(H96)),INDEX('Country weights'!$B$6:$FB$133,MATCH(Goods!$BD96,'Country weights'!$A$6:$A$133,0),MATCH(Goods!BJ$1,'Country weights'!$B$3:$FB$3,0)),"")</f>
        <v>1.7129079032089503E-2</v>
      </c>
      <c r="BK96" s="44">
        <f>IF(AND(ISNUMBER(I95),ISNUMBER(I96)),INDEX('Country weights'!$B$6:$FB$133,MATCH(Goods!$BD96,'Country weights'!$A$6:$A$133,0),MATCH(Goods!BK$1,'Country weights'!$B$3:$FB$3,0)),"")</f>
        <v>1.4512557001862512E-2</v>
      </c>
      <c r="BL96" s="44">
        <f>IF(AND(ISNUMBER(J95),ISNUMBER(J96)),INDEX('Country weights'!$B$6:$FB$133,MATCH(Goods!$BD96,'Country weights'!$A$6:$A$133,0),MATCH(Goods!BL$1,'Country weights'!$B$3:$FB$3,0)),"")</f>
        <v>4.5842625272538564E-3</v>
      </c>
      <c r="BM96" s="44">
        <f>IF(AND(ISNUMBER(K95),ISNUMBER(K96)),INDEX('Country weights'!$B$6:$FB$133,MATCH(Goods!$BD96,'Country weights'!$A$6:$A$133,0),MATCH(Goods!BM$1,'Country weights'!$B$3:$FB$3,0)),"")</f>
        <v>2.8345635772739554E-2</v>
      </c>
      <c r="BN96" s="44">
        <f>IF(AND(ISNUMBER(L95),ISNUMBER(L96)),INDEX('Country weights'!$B$6:$FB$133,MATCH(Goods!$BD96,'Country weights'!$A$6:$A$133,0),MATCH(Goods!BN$1,'Country weights'!$B$3:$FB$3,0)),"")</f>
        <v>2.0851823007439637E-3</v>
      </c>
      <c r="BO96" s="44">
        <f>IF(AND(ISNUMBER(M95),ISNUMBER(M96)),INDEX('Country weights'!$B$6:$FB$133,MATCH(Goods!$BD96,'Country weights'!$A$6:$A$133,0),MATCH(Goods!BO$1,'Country weights'!$B$3:$FB$3,0)),"")</f>
        <v>9.2053417777132659E-3</v>
      </c>
      <c r="BP96" s="44">
        <f>IF(AND(ISNUMBER(N95),ISNUMBER(N96)),INDEX('Country weights'!$B$6:$FB$133,MATCH(Goods!$BD96,'Country weights'!$A$6:$A$133,0),MATCH(Goods!BP$1,'Country weights'!$B$3:$FB$3,0)),"")</f>
        <v>6.561264072087008E-3</v>
      </c>
      <c r="BQ96" s="44">
        <f>IF(AND(ISNUMBER(O95),ISNUMBER(O96)),INDEX('Country weights'!$B$6:$FB$133,MATCH(Goods!$BD96,'Country weights'!$A$6:$A$133,0),MATCH(Goods!BQ$1,'Country weights'!$B$3:$FB$3,0)),"")</f>
        <v>5.2869835713156895E-3</v>
      </c>
      <c r="BR96" s="44">
        <f>IF(AND(ISNUMBER(P95),ISNUMBER(P96)),INDEX('Country weights'!$B$6:$FB$133,MATCH(Goods!$BD96,'Country weights'!$A$6:$A$133,0),MATCH(Goods!BR$1,'Country weights'!$B$3:$FB$3,0)),"")</f>
        <v>1.3406873389365781E-2</v>
      </c>
      <c r="BS96" s="44">
        <f>IF(AND(ISNUMBER(Q95),ISNUMBER(Q96)),INDEX('Country weights'!$B$6:$FB$133,MATCH(Goods!$BD96,'Country weights'!$A$6:$A$133,0),MATCH(Goods!BS$1,'Country weights'!$B$3:$FB$3,0)),"")</f>
        <v>9.6010750042870192E-3</v>
      </c>
      <c r="BT96" s="44">
        <f>IF(AND(ISNUMBER(R95),ISNUMBER(R96)),INDEX('Country weights'!$B$6:$FB$133,MATCH(Goods!$BD96,'Country weights'!$A$6:$A$133,0),MATCH(Goods!BT$1,'Country weights'!$B$3:$FB$3,0)),"")</f>
        <v>8.0741256406682838E-3</v>
      </c>
      <c r="BU96" s="44">
        <f>IF(AND(ISNUMBER(S95),ISNUMBER(S96)),INDEX('Country weights'!$B$6:$FB$133,MATCH(Goods!$BD96,'Country weights'!$A$6:$A$133,0),MATCH(Goods!BU$1,'Country weights'!$B$3:$FB$3,0)),"")</f>
        <v>2.5663475604580443E-2</v>
      </c>
      <c r="BV96" s="44">
        <f>IF(AND(ISNUMBER(T95),ISNUMBER(T96)),INDEX('Country weights'!$B$6:$FB$133,MATCH(Goods!$BD96,'Country weights'!$A$6:$A$133,0),MATCH(Goods!BV$1,'Country weights'!$B$3:$FB$3,0)),"")</f>
        <v>1.4586891395257763E-2</v>
      </c>
      <c r="BW96" s="44">
        <f>IF(AND(ISNUMBER(U95),ISNUMBER(U96)),INDEX('Country weights'!$B$6:$FB$133,MATCH(Goods!$BD96,'Country weights'!$A$6:$A$133,0),MATCH(Goods!BW$1,'Country weights'!$B$3:$FB$3,0)),"")</f>
        <v>3.8923384731428166E-2</v>
      </c>
      <c r="BX96" s="44">
        <f>IF(AND(ISNUMBER(V95),ISNUMBER(V96)),INDEX('Country weights'!$B$6:$FB$133,MATCH(Goods!$BD96,'Country weights'!$A$6:$A$133,0),MATCH(Goods!BX$1,'Country weights'!$B$3:$FB$3,0)),"")</f>
        <v>3.3300111785786957E-2</v>
      </c>
      <c r="BY96" s="44">
        <f>IF(AND(ISNUMBER(W95),ISNUMBER(W96)),INDEX('Country weights'!$B$6:$FB$133,MATCH(Goods!$BD96,'Country weights'!$A$6:$A$133,0),MATCH(Goods!BY$1,'Country weights'!$B$3:$FB$3,0)),"")</f>
        <v>2.8979029198918309E-2</v>
      </c>
      <c r="BZ96" s="44">
        <f>IF(AND(ISNUMBER(X95),ISNUMBER(X96)),INDEX('Country weights'!$B$6:$FB$133,MATCH(Goods!$BD96,'Country weights'!$A$6:$A$133,0),MATCH(Goods!BZ$1,'Country weights'!$B$3:$FB$3,0)),"")</f>
        <v>1.9031066311031287E-2</v>
      </c>
      <c r="CA96" s="44">
        <f>IF(AND(ISNUMBER(Y95),ISNUMBER(Y96)),INDEX('Country weights'!$B$6:$FB$133,MATCH(Goods!$BD96,'Country weights'!$A$6:$A$133,0),MATCH(Goods!CA$1,'Country weights'!$B$3:$FB$3,0)),"")</f>
        <v>3.2041881208370988E-2</v>
      </c>
      <c r="CB96" s="44">
        <f>IF(AND(ISNUMBER(Z95),ISNUMBER(Z96)),INDEX('Country weights'!$B$6:$FB$133,MATCH(Goods!$BD96,'Country weights'!$A$6:$A$133,0),MATCH(Goods!CB$1,'Country weights'!$B$3:$FB$3,0)),"")</f>
        <v>1.1908244463976269E-2</v>
      </c>
      <c r="CC96" s="44" t="str">
        <f>IF(AND(ISNUMBER(AA95),ISNUMBER(AA96)),INDEX('Country weights'!$B$6:$FB$133,MATCH(Goods!$BD96,'Country weights'!$A$6:$A$133,0),MATCH(Goods!CC$1,'Country weights'!$B$3:$FB$3,0)),"")</f>
        <v/>
      </c>
      <c r="CD96" s="46">
        <f t="shared" si="44"/>
        <v>0.64494501596624998</v>
      </c>
      <c r="CF96" s="39">
        <f t="shared" si="39"/>
        <v>42551</v>
      </c>
      <c r="CG96" s="45">
        <f t="shared" si="40"/>
        <v>0.27853524805357543</v>
      </c>
      <c r="CH96" s="45">
        <f t="shared" si="40"/>
        <v>8.4355203310941318E-2</v>
      </c>
      <c r="CI96" s="45">
        <f t="shared" si="40"/>
        <v>7.842967427728513E-2</v>
      </c>
      <c r="CJ96" s="45">
        <f t="shared" si="40"/>
        <v>5.262776374037758E-2</v>
      </c>
      <c r="CK96" s="45">
        <f t="shared" si="40"/>
        <v>4.8830856812962838E-3</v>
      </c>
      <c r="CL96" s="45">
        <f t="shared" si="40"/>
        <v>2.6558975739082027E-2</v>
      </c>
      <c r="CM96" s="45">
        <f t="shared" si="40"/>
        <v>2.2502006593724814E-2</v>
      </c>
      <c r="CN96" s="45">
        <f t="shared" si="40"/>
        <v>7.1079896948823794E-3</v>
      </c>
      <c r="CO96" s="45">
        <f t="shared" si="40"/>
        <v>4.3950468754723866E-2</v>
      </c>
      <c r="CP96" s="45">
        <f t="shared" si="40"/>
        <v>3.2331163884102045E-3</v>
      </c>
      <c r="CQ96" s="45">
        <f t="shared" si="40"/>
        <v>1.427306444708611E-2</v>
      </c>
      <c r="CR96" s="45">
        <f t="shared" si="40"/>
        <v>1.0173369682153431E-2</v>
      </c>
      <c r="CS96" s="45">
        <f t="shared" si="40"/>
        <v>8.1975725688720694E-3</v>
      </c>
      <c r="CT96" s="45">
        <f t="shared" si="40"/>
        <v>2.0787622289443915E-2</v>
      </c>
      <c r="CU96" s="45">
        <f t="shared" si="40"/>
        <v>1.4886656639873071E-2</v>
      </c>
      <c r="CV96" s="45">
        <f t="shared" si="29"/>
        <v>1.2519091458628782E-2</v>
      </c>
      <c r="CW96" s="45">
        <f t="shared" si="29"/>
        <v>3.979172637861491E-2</v>
      </c>
      <c r="CX96" s="45">
        <f t="shared" si="29"/>
        <v>2.2617263540526525E-2</v>
      </c>
      <c r="CY96" s="45">
        <f t="shared" si="29"/>
        <v>6.0351477673044038E-2</v>
      </c>
      <c r="CZ96" s="45">
        <f t="shared" si="29"/>
        <v>5.1632481779701908E-2</v>
      </c>
      <c r="DA96" s="45">
        <f t="shared" si="29"/>
        <v>4.4932557786344356E-2</v>
      </c>
      <c r="DB96" s="45">
        <f t="shared" si="29"/>
        <v>2.9508044623802757E-2</v>
      </c>
      <c r="DC96" s="45">
        <f t="shared" si="35"/>
        <v>4.9681570389944286E-2</v>
      </c>
      <c r="DD96" s="45">
        <f t="shared" si="35"/>
        <v>1.846396850766489E-2</v>
      </c>
      <c r="DE96" s="45" t="str">
        <f t="shared" si="25"/>
        <v/>
      </c>
      <c r="DF96" s="46">
        <f t="shared" si="45"/>
        <v>0.99999999999999989</v>
      </c>
      <c r="DG96" s="47">
        <f>SUMPRODUCT(AD96:BB96,CG96:DE96,'Sector weights'!B83:Z83)</f>
        <v>1.4531179983728404</v>
      </c>
      <c r="DI96" s="45">
        <f>IF(AND(ISNUMBER(C95),ISNUMBER(C96)),CG96*'Sector weights'!AB83,"")</f>
        <v>5.2880472027744971E-2</v>
      </c>
      <c r="DJ96" s="45">
        <f>IF(AND(ISNUMBER(D95),ISNUMBER(D96)),CH96*'Sector weights'!AC83,"")</f>
        <v>2.2505052459211285E-2</v>
      </c>
      <c r="DK96" s="45">
        <f>IF(AND(ISNUMBER(E95),ISNUMBER(E96)),CI96*'Sector weights'!AD83,"")</f>
        <v>1.6340486832185419E-2</v>
      </c>
      <c r="DL96" s="45">
        <f>IF(AND(ISNUMBER(F95),ISNUMBER(F96)),CJ96*'Sector weights'!AE83,"")</f>
        <v>1.0652316116241539E-2</v>
      </c>
      <c r="DM96" s="45">
        <f>IF(AND(ISNUMBER(G95),ISNUMBER(G96)),CK96*'Sector weights'!AF83,"")</f>
        <v>1.1519492307337413E-3</v>
      </c>
      <c r="DN96" s="45">
        <f>IF(AND(ISNUMBER(H95),ISNUMBER(H96)),CL96*'Sector weights'!AG83,"")</f>
        <v>7.4140212324176552E-3</v>
      </c>
      <c r="DO96" s="45">
        <f>IF(AND(ISNUMBER(I95),ISNUMBER(I96)),CM96*'Sector weights'!AH83,"")</f>
        <v>4.254705476726693E-3</v>
      </c>
      <c r="DP96" s="45">
        <f>IF(AND(ISNUMBER(J95),ISNUMBER(J96)),CN96*'Sector weights'!AI83,"")</f>
        <v>1.091302400260136E-3</v>
      </c>
      <c r="DQ96" s="45">
        <f>IF(AND(ISNUMBER(K95),ISNUMBER(K96)),CO96*'Sector weights'!AJ83,"")</f>
        <v>3.1286334602594417E-3</v>
      </c>
      <c r="DR96" s="45">
        <f>IF(AND(ISNUMBER(L95),ISNUMBER(L96)),CP96*'Sector weights'!AK83,"")</f>
        <v>4.9153746448997015E-4</v>
      </c>
      <c r="DS96" s="45">
        <f>IF(AND(ISNUMBER(M95),ISNUMBER(M96)),CQ96*'Sector weights'!AL83,"")</f>
        <v>2.0758533791364682E-3</v>
      </c>
      <c r="DT96" s="45">
        <f>IF(AND(ISNUMBER(N95),ISNUMBER(N96)),CR96*'Sector weights'!AM83,"")</f>
        <v>1.5822029114165317E-3</v>
      </c>
      <c r="DU96" s="45">
        <f>IF(AND(ISNUMBER(O95),ISNUMBER(O96)),CS96*'Sector weights'!AN83,"")</f>
        <v>1.2347123974407459E-3</v>
      </c>
      <c r="DV96" s="45">
        <f>IF(AND(ISNUMBER(P95),ISNUMBER(P96)),CT96*'Sector weights'!AO83,"")</f>
        <v>6.9963927317288942E-3</v>
      </c>
      <c r="DW96" s="45">
        <f>IF(AND(ISNUMBER(Q95),ISNUMBER(Q96)),CU96*'Sector weights'!AP83,"")</f>
        <v>6.1960487559003406E-3</v>
      </c>
      <c r="DX96" s="45">
        <f>IF(AND(ISNUMBER(R95),ISNUMBER(R96)),CV96*'Sector weights'!AQ83,"")</f>
        <v>4.2486752479122068E-3</v>
      </c>
      <c r="DY96" s="45">
        <f>IF(AND(ISNUMBER(S95),ISNUMBER(S96)),CW96*'Sector weights'!AR83,"")</f>
        <v>1.2756777911388111E-2</v>
      </c>
      <c r="DZ96" s="45">
        <f>IF(AND(ISNUMBER(T95),ISNUMBER(T96)),CX96*'Sector weights'!AS83,"")</f>
        <v>3.5405412067139592E-3</v>
      </c>
      <c r="EA96" s="45">
        <f>IF(AND(ISNUMBER(U95),ISNUMBER(U96)),CY96*'Sector weights'!AT83,"")</f>
        <v>7.6186360185868116E-3</v>
      </c>
      <c r="EB96" s="45">
        <f>IF(AND(ISNUMBER(V95),ISNUMBER(V96)),CZ96*'Sector weights'!AU83,"")</f>
        <v>1.1148628617770977E-2</v>
      </c>
      <c r="EC96" s="45">
        <f>IF(AND(ISNUMBER(W95),ISNUMBER(W96)),DA96*'Sector weights'!AV83,"")</f>
        <v>1.5580907389955006E-2</v>
      </c>
      <c r="ED96" s="45">
        <f>IF(AND(ISNUMBER(X95),ISNUMBER(X96)),DB96*'Sector weights'!AW83,"")</f>
        <v>5.2118308988853045E-3</v>
      </c>
      <c r="EE96" s="45">
        <f>IF(AND(ISNUMBER(Y95),ISNUMBER(Y96)),DC96*'Sector weights'!AX83,"")</f>
        <v>7.1332103541948228E-3</v>
      </c>
      <c r="EF96" s="45">
        <f>IF(AND(ISNUMBER(Z95),ISNUMBER(Z96)),DD96*'Sector weights'!AY83,"")</f>
        <v>4.148989536932244E-3</v>
      </c>
      <c r="EG96" s="45" t="str">
        <f>IF(AND(ISNUMBER(AA95),ISNUMBER(AA96)),DE96*'Sector weights'!AZ83,"")</f>
        <v/>
      </c>
      <c r="EH96" s="46">
        <f t="shared" si="46"/>
        <v>0.20938388405823327</v>
      </c>
      <c r="EI96" s="47">
        <f t="shared" si="47"/>
        <v>0.286408930906977</v>
      </c>
      <c r="EK96" s="39">
        <f t="shared" si="41"/>
        <v>42551</v>
      </c>
      <c r="EL96" s="45">
        <f t="shared" si="42"/>
        <v>0.25255273234418557</v>
      </c>
      <c r="EM96" s="45">
        <f t="shared" si="42"/>
        <v>0.10748225710127834</v>
      </c>
      <c r="EN96" s="45">
        <f t="shared" si="42"/>
        <v>7.8040804838832994E-2</v>
      </c>
      <c r="EO96" s="45">
        <f t="shared" si="42"/>
        <v>5.0874575013991744E-2</v>
      </c>
      <c r="EP96" s="45">
        <f t="shared" si="42"/>
        <v>5.5016136314166584E-3</v>
      </c>
      <c r="EQ96" s="45">
        <f t="shared" si="42"/>
        <v>3.5408748222263794E-2</v>
      </c>
      <c r="ER96" s="45">
        <f t="shared" si="42"/>
        <v>2.0320119171843169E-2</v>
      </c>
      <c r="ES96" s="45">
        <f t="shared" si="42"/>
        <v>5.211969417649287E-3</v>
      </c>
      <c r="ET96" s="45">
        <f t="shared" si="42"/>
        <v>1.494209296160212E-2</v>
      </c>
      <c r="EU96" s="45">
        <f t="shared" si="42"/>
        <v>2.3475420121314835E-3</v>
      </c>
      <c r="EV96" s="45">
        <f t="shared" si="42"/>
        <v>9.9141029333429387E-3</v>
      </c>
      <c r="EW96" s="45">
        <f t="shared" si="42"/>
        <v>7.5564693936831058E-3</v>
      </c>
      <c r="EX96" s="45">
        <f t="shared" si="42"/>
        <v>5.8968836259496987E-3</v>
      </c>
      <c r="EY96" s="45">
        <f t="shared" si="42"/>
        <v>3.3414189268659647E-2</v>
      </c>
      <c r="EZ96" s="45">
        <f t="shared" si="42"/>
        <v>2.9591813065121632E-2</v>
      </c>
      <c r="FA96" s="45">
        <f t="shared" si="30"/>
        <v>2.0291319301014479E-2</v>
      </c>
      <c r="FB96" s="45">
        <f t="shared" si="30"/>
        <v>6.0925309360677589E-2</v>
      </c>
      <c r="FC96" s="45">
        <f t="shared" si="30"/>
        <v>1.6909330069210454E-2</v>
      </c>
      <c r="FD96" s="45">
        <f t="shared" si="30"/>
        <v>3.6385971407751405E-2</v>
      </c>
      <c r="FE96" s="45">
        <f t="shared" si="30"/>
        <v>5.3244922205523473E-2</v>
      </c>
      <c r="FF96" s="45">
        <f t="shared" si="30"/>
        <v>7.4413116654296493E-2</v>
      </c>
      <c r="FG96" s="45">
        <f t="shared" si="30"/>
        <v>2.4891270511706642E-2</v>
      </c>
      <c r="FH96" s="45">
        <f t="shared" si="36"/>
        <v>3.4067618844108145E-2</v>
      </c>
      <c r="FI96" s="45">
        <f t="shared" si="36"/>
        <v>1.9815228643759127E-2</v>
      </c>
      <c r="FJ96" s="45" t="str">
        <f t="shared" si="27"/>
        <v/>
      </c>
      <c r="FK96" s="46">
        <f t="shared" si="48"/>
        <v>1</v>
      </c>
      <c r="FL96" s="47">
        <f t="shared" si="49"/>
        <v>1.3678652117625336</v>
      </c>
    </row>
    <row r="97" spans="1:168" x14ac:dyDescent="0.2">
      <c r="A97" t="s">
        <v>54</v>
      </c>
      <c r="B97" s="11">
        <v>42643</v>
      </c>
      <c r="C97" s="2">
        <v>537.79999999999995</v>
      </c>
      <c r="D97" s="3">
        <v>55111</v>
      </c>
      <c r="E97" s="9">
        <v>20810.7</v>
      </c>
      <c r="F97" s="3">
        <v>140198</v>
      </c>
      <c r="G97" s="3">
        <v>4590</v>
      </c>
      <c r="H97" s="2">
        <v>33711</v>
      </c>
      <c r="I97" s="2">
        <v>304051.5</v>
      </c>
      <c r="J97" s="2">
        <v>1859191.3</v>
      </c>
      <c r="K97" s="2">
        <v>165297.1</v>
      </c>
      <c r="L97" s="9">
        <v>1977.8708000000001</v>
      </c>
      <c r="M97" s="3">
        <v>124770</v>
      </c>
      <c r="N97" s="9">
        <v>1306.0139999999999</v>
      </c>
      <c r="O97" s="2">
        <v>13048.7</v>
      </c>
      <c r="P97" s="2">
        <v>15185.3</v>
      </c>
      <c r="Q97" s="3">
        <v>110227</v>
      </c>
      <c r="R97" s="3">
        <v>114729</v>
      </c>
      <c r="S97" s="2">
        <v>30680.9</v>
      </c>
      <c r="T97" s="2">
        <v>36333.199999999997</v>
      </c>
      <c r="U97" s="3">
        <v>170251</v>
      </c>
      <c r="V97" s="2">
        <v>34334.300000000003</v>
      </c>
      <c r="W97" s="2">
        <v>56490.9</v>
      </c>
      <c r="X97" s="3">
        <v>414797.9911370101</v>
      </c>
      <c r="Y97" s="2">
        <v>62261</v>
      </c>
      <c r="Z97" s="3">
        <v>39314</v>
      </c>
      <c r="AA97" s="3" t="e">
        <v>#N/A</v>
      </c>
      <c r="AC97" s="43">
        <f t="shared" si="43"/>
        <v>42643</v>
      </c>
      <c r="AD97" s="45">
        <f t="shared" ref="AD97:AR113" si="50">IF(AND(ISNUMBER(C96),ISNUMBER(C97)),100*(C97/C96-1),"")</f>
        <v>1.6635160680529282</v>
      </c>
      <c r="AE97" s="45">
        <f t="shared" si="50"/>
        <v>3.9555589089674381</v>
      </c>
      <c r="AF97" s="45">
        <f t="shared" si="50"/>
        <v>1.6271517519228507</v>
      </c>
      <c r="AG97" s="45">
        <f t="shared" si="50"/>
        <v>-0.30435339126477778</v>
      </c>
      <c r="AH97" s="45">
        <f t="shared" si="50"/>
        <v>2.5011165698972659</v>
      </c>
      <c r="AI97" s="45">
        <f t="shared" si="50"/>
        <v>2.0895793585899991</v>
      </c>
      <c r="AJ97" s="45">
        <f t="shared" si="50"/>
        <v>2.548402067349409</v>
      </c>
      <c r="AK97" s="45">
        <f t="shared" si="50"/>
        <v>2.9778700673745995</v>
      </c>
      <c r="AL97" s="45">
        <f t="shared" si="50"/>
        <v>-11.853722605784045</v>
      </c>
      <c r="AM97" s="45">
        <f t="shared" si="50"/>
        <v>-14.007393325572625</v>
      </c>
      <c r="AN97" s="45">
        <f t="shared" si="50"/>
        <v>-4.183753398147716</v>
      </c>
      <c r="AO97" s="45">
        <f t="shared" si="50"/>
        <v>-2.920890293605416</v>
      </c>
      <c r="AP97" s="45">
        <f t="shared" si="50"/>
        <v>1.1691825801099398</v>
      </c>
      <c r="AQ97" s="45">
        <f t="shared" si="50"/>
        <v>-2.6627010326459755</v>
      </c>
      <c r="AR97" s="45">
        <f t="shared" si="50"/>
        <v>-4.0127138938476969</v>
      </c>
      <c r="AS97" s="45">
        <f t="shared" si="28"/>
        <v>0.18162607731333491</v>
      </c>
      <c r="AT97" s="45">
        <f t="shared" si="28"/>
        <v>2.0322715814538261</v>
      </c>
      <c r="AU97" s="45">
        <f t="shared" si="28"/>
        <v>0.22094662249572128</v>
      </c>
      <c r="AV97" s="45">
        <f t="shared" si="28"/>
        <v>1.292249477924079</v>
      </c>
      <c r="AW97" s="45">
        <f t="shared" si="28"/>
        <v>3.6525944620883655</v>
      </c>
      <c r="AX97" s="45">
        <f t="shared" si="28"/>
        <v>0.56772057252723052</v>
      </c>
      <c r="AY97" s="45">
        <f t="shared" si="28"/>
        <v>3.1990318962189512</v>
      </c>
      <c r="AZ97" s="45">
        <f t="shared" si="34"/>
        <v>-5.1471977282006698</v>
      </c>
      <c r="BA97" s="45">
        <f t="shared" si="34"/>
        <v>-1.4167857769753489</v>
      </c>
      <c r="BB97" s="45" t="str">
        <f t="shared" si="23"/>
        <v/>
      </c>
      <c r="BD97" s="39">
        <f t="shared" si="38"/>
        <v>42643</v>
      </c>
      <c r="BE97" s="44">
        <f>IF(AND(ISNUMBER(C96),ISNUMBER(C97)),INDEX('Country weights'!$B$6:$FB$133,MATCH(Goods!$BD97,'Country weights'!$A$6:$A$133,0),MATCH(Goods!BE$1,'Country weights'!$B$3:$FB$3,0)),"")</f>
        <v>0.1796399200030766</v>
      </c>
      <c r="BF97" s="44">
        <f>IF(AND(ISNUMBER(D96),ISNUMBER(D97)),INDEX('Country weights'!$B$6:$FB$133,MATCH(Goods!$BD97,'Country weights'!$A$6:$A$133,0),MATCH(Goods!BF$1,'Country weights'!$B$3:$FB$3,0)),"")</f>
        <v>5.4404467946211316E-2</v>
      </c>
      <c r="BG97" s="44">
        <f>IF(AND(ISNUMBER(E96),ISNUMBER(E97)),INDEX('Country weights'!$B$6:$FB$133,MATCH(Goods!$BD97,'Country weights'!$A$6:$A$133,0),MATCH(Goods!BG$1,'Country weights'!$B$3:$FB$3,0)),"")</f>
        <v>5.0582827528991445E-2</v>
      </c>
      <c r="BH97" s="44">
        <f>IF(AND(ISNUMBER(F96),ISNUMBER(F97)),INDEX('Country weights'!$B$6:$FB$133,MATCH(Goods!$BD97,'Country weights'!$A$6:$A$133,0),MATCH(Goods!BH$1,'Country weights'!$B$3:$FB$3,0)),"")</f>
        <v>3.3942013925805849E-2</v>
      </c>
      <c r="BI97" s="44">
        <f>IF(AND(ISNUMBER(G96),ISNUMBER(G97)),INDEX('Country weights'!$B$6:$FB$133,MATCH(Goods!$BD97,'Country weights'!$A$6:$A$133,0),MATCH(Goods!BI$1,'Country weights'!$B$3:$FB$3,0)),"")</f>
        <v>3.1493217726881986E-3</v>
      </c>
      <c r="BJ97" s="44">
        <f>IF(AND(ISNUMBER(H96),ISNUMBER(H97)),INDEX('Country weights'!$B$6:$FB$133,MATCH(Goods!$BD97,'Country weights'!$A$6:$A$133,0),MATCH(Goods!BJ$1,'Country weights'!$B$3:$FB$3,0)),"")</f>
        <v>1.7129079032089503E-2</v>
      </c>
      <c r="BK97" s="44">
        <f>IF(AND(ISNUMBER(I96),ISNUMBER(I97)),INDEX('Country weights'!$B$6:$FB$133,MATCH(Goods!$BD97,'Country weights'!$A$6:$A$133,0),MATCH(Goods!BK$1,'Country weights'!$B$3:$FB$3,0)),"")</f>
        <v>1.4512557001862512E-2</v>
      </c>
      <c r="BL97" s="44">
        <f>IF(AND(ISNUMBER(J96),ISNUMBER(J97)),INDEX('Country weights'!$B$6:$FB$133,MATCH(Goods!$BD97,'Country weights'!$A$6:$A$133,0),MATCH(Goods!BL$1,'Country weights'!$B$3:$FB$3,0)),"")</f>
        <v>4.5842625272538564E-3</v>
      </c>
      <c r="BM97" s="44">
        <f>IF(AND(ISNUMBER(K96),ISNUMBER(K97)),INDEX('Country weights'!$B$6:$FB$133,MATCH(Goods!$BD97,'Country weights'!$A$6:$A$133,0),MATCH(Goods!BM$1,'Country weights'!$B$3:$FB$3,0)),"")</f>
        <v>2.8345635772739554E-2</v>
      </c>
      <c r="BN97" s="44">
        <f>IF(AND(ISNUMBER(L96),ISNUMBER(L97)),INDEX('Country weights'!$B$6:$FB$133,MATCH(Goods!$BD97,'Country weights'!$A$6:$A$133,0),MATCH(Goods!BN$1,'Country weights'!$B$3:$FB$3,0)),"")</f>
        <v>2.0851823007439637E-3</v>
      </c>
      <c r="BO97" s="44">
        <f>IF(AND(ISNUMBER(M96),ISNUMBER(M97)),INDEX('Country weights'!$B$6:$FB$133,MATCH(Goods!$BD97,'Country weights'!$A$6:$A$133,0),MATCH(Goods!BO$1,'Country weights'!$B$3:$FB$3,0)),"")</f>
        <v>9.2053417777132659E-3</v>
      </c>
      <c r="BP97" s="44">
        <f>IF(AND(ISNUMBER(N96),ISNUMBER(N97)),INDEX('Country weights'!$B$6:$FB$133,MATCH(Goods!$BD97,'Country weights'!$A$6:$A$133,0),MATCH(Goods!BP$1,'Country weights'!$B$3:$FB$3,0)),"")</f>
        <v>6.561264072087008E-3</v>
      </c>
      <c r="BQ97" s="44">
        <f>IF(AND(ISNUMBER(O96),ISNUMBER(O97)),INDEX('Country weights'!$B$6:$FB$133,MATCH(Goods!$BD97,'Country weights'!$A$6:$A$133,0),MATCH(Goods!BQ$1,'Country weights'!$B$3:$FB$3,0)),"")</f>
        <v>5.2869835713156895E-3</v>
      </c>
      <c r="BR97" s="44">
        <f>IF(AND(ISNUMBER(P96),ISNUMBER(P97)),INDEX('Country weights'!$B$6:$FB$133,MATCH(Goods!$BD97,'Country weights'!$A$6:$A$133,0),MATCH(Goods!BR$1,'Country weights'!$B$3:$FB$3,0)),"")</f>
        <v>1.3406873389365781E-2</v>
      </c>
      <c r="BS97" s="44">
        <f>IF(AND(ISNUMBER(Q96),ISNUMBER(Q97)),INDEX('Country weights'!$B$6:$FB$133,MATCH(Goods!$BD97,'Country weights'!$A$6:$A$133,0),MATCH(Goods!BS$1,'Country weights'!$B$3:$FB$3,0)),"")</f>
        <v>9.6010750042870192E-3</v>
      </c>
      <c r="BT97" s="44">
        <f>IF(AND(ISNUMBER(R96),ISNUMBER(R97)),INDEX('Country weights'!$B$6:$FB$133,MATCH(Goods!$BD97,'Country weights'!$A$6:$A$133,0),MATCH(Goods!BT$1,'Country weights'!$B$3:$FB$3,0)),"")</f>
        <v>8.0741256406682838E-3</v>
      </c>
      <c r="BU97" s="44">
        <f>IF(AND(ISNUMBER(S96),ISNUMBER(S97)),INDEX('Country weights'!$B$6:$FB$133,MATCH(Goods!$BD97,'Country weights'!$A$6:$A$133,0),MATCH(Goods!BU$1,'Country weights'!$B$3:$FB$3,0)),"")</f>
        <v>2.5663475604580443E-2</v>
      </c>
      <c r="BV97" s="44">
        <f>IF(AND(ISNUMBER(T96),ISNUMBER(T97)),INDEX('Country weights'!$B$6:$FB$133,MATCH(Goods!$BD97,'Country weights'!$A$6:$A$133,0),MATCH(Goods!BV$1,'Country weights'!$B$3:$FB$3,0)),"")</f>
        <v>1.4586891395257763E-2</v>
      </c>
      <c r="BW97" s="44">
        <f>IF(AND(ISNUMBER(U96),ISNUMBER(U97)),INDEX('Country weights'!$B$6:$FB$133,MATCH(Goods!$BD97,'Country weights'!$A$6:$A$133,0),MATCH(Goods!BW$1,'Country weights'!$B$3:$FB$3,0)),"")</f>
        <v>3.8923384731428166E-2</v>
      </c>
      <c r="BX97" s="44">
        <f>IF(AND(ISNUMBER(V96),ISNUMBER(V97)),INDEX('Country weights'!$B$6:$FB$133,MATCH(Goods!$BD97,'Country weights'!$A$6:$A$133,0),MATCH(Goods!BX$1,'Country weights'!$B$3:$FB$3,0)),"")</f>
        <v>3.3300111785786957E-2</v>
      </c>
      <c r="BY97" s="44">
        <f>IF(AND(ISNUMBER(W96),ISNUMBER(W97)),INDEX('Country weights'!$B$6:$FB$133,MATCH(Goods!$BD97,'Country weights'!$A$6:$A$133,0),MATCH(Goods!BY$1,'Country weights'!$B$3:$FB$3,0)),"")</f>
        <v>2.8979029198918309E-2</v>
      </c>
      <c r="BZ97" s="44">
        <f>IF(AND(ISNUMBER(X96),ISNUMBER(X97)),INDEX('Country weights'!$B$6:$FB$133,MATCH(Goods!$BD97,'Country weights'!$A$6:$A$133,0),MATCH(Goods!BZ$1,'Country weights'!$B$3:$FB$3,0)),"")</f>
        <v>1.9031066311031287E-2</v>
      </c>
      <c r="CA97" s="44">
        <f>IF(AND(ISNUMBER(Y96),ISNUMBER(Y97)),INDEX('Country weights'!$B$6:$FB$133,MATCH(Goods!$BD97,'Country weights'!$A$6:$A$133,0),MATCH(Goods!CA$1,'Country weights'!$B$3:$FB$3,0)),"")</f>
        <v>3.2041881208370988E-2</v>
      </c>
      <c r="CB97" s="44">
        <f>IF(AND(ISNUMBER(Z96),ISNUMBER(Z97)),INDEX('Country weights'!$B$6:$FB$133,MATCH(Goods!$BD97,'Country weights'!$A$6:$A$133,0),MATCH(Goods!CB$1,'Country weights'!$B$3:$FB$3,0)),"")</f>
        <v>1.1908244463976269E-2</v>
      </c>
      <c r="CC97" s="44" t="str">
        <f>IF(AND(ISNUMBER(AA96),ISNUMBER(AA97)),INDEX('Country weights'!$B$6:$FB$133,MATCH(Goods!$BD97,'Country weights'!$A$6:$A$133,0),MATCH(Goods!CC$1,'Country weights'!$B$3:$FB$3,0)),"")</f>
        <v/>
      </c>
      <c r="CD97" s="46">
        <f t="shared" si="44"/>
        <v>0.64494501596624998</v>
      </c>
      <c r="CF97" s="39">
        <f t="shared" si="39"/>
        <v>42643</v>
      </c>
      <c r="CG97" s="45">
        <f t="shared" ref="CG97:CU113" si="51">IF(AND(ISNUMBER(C96),ISNUMBER(C97)),BE97/$CD97,"")</f>
        <v>0.27853524805357543</v>
      </c>
      <c r="CH97" s="45">
        <f t="shared" si="51"/>
        <v>8.4355203310941318E-2</v>
      </c>
      <c r="CI97" s="45">
        <f t="shared" si="51"/>
        <v>7.842967427728513E-2</v>
      </c>
      <c r="CJ97" s="45">
        <f t="shared" si="51"/>
        <v>5.262776374037758E-2</v>
      </c>
      <c r="CK97" s="45">
        <f t="shared" si="51"/>
        <v>4.8830856812962838E-3</v>
      </c>
      <c r="CL97" s="45">
        <f t="shared" si="51"/>
        <v>2.6558975739082027E-2</v>
      </c>
      <c r="CM97" s="45">
        <f t="shared" si="51"/>
        <v>2.2502006593724814E-2</v>
      </c>
      <c r="CN97" s="45">
        <f t="shared" si="51"/>
        <v>7.1079896948823794E-3</v>
      </c>
      <c r="CO97" s="45">
        <f t="shared" si="51"/>
        <v>4.3950468754723866E-2</v>
      </c>
      <c r="CP97" s="45">
        <f t="shared" si="51"/>
        <v>3.2331163884102045E-3</v>
      </c>
      <c r="CQ97" s="45">
        <f t="shared" si="51"/>
        <v>1.427306444708611E-2</v>
      </c>
      <c r="CR97" s="45">
        <f t="shared" si="51"/>
        <v>1.0173369682153431E-2</v>
      </c>
      <c r="CS97" s="45">
        <f t="shared" si="51"/>
        <v>8.1975725688720694E-3</v>
      </c>
      <c r="CT97" s="45">
        <f t="shared" si="51"/>
        <v>2.0787622289443915E-2</v>
      </c>
      <c r="CU97" s="45">
        <f t="shared" si="51"/>
        <v>1.4886656639873071E-2</v>
      </c>
      <c r="CV97" s="45">
        <f t="shared" si="29"/>
        <v>1.2519091458628782E-2</v>
      </c>
      <c r="CW97" s="45">
        <f t="shared" si="29"/>
        <v>3.979172637861491E-2</v>
      </c>
      <c r="CX97" s="45">
        <f t="shared" si="29"/>
        <v>2.2617263540526525E-2</v>
      </c>
      <c r="CY97" s="45">
        <f t="shared" si="29"/>
        <v>6.0351477673044038E-2</v>
      </c>
      <c r="CZ97" s="45">
        <f t="shared" si="29"/>
        <v>5.1632481779701908E-2</v>
      </c>
      <c r="DA97" s="45">
        <f t="shared" si="29"/>
        <v>4.4932557786344356E-2</v>
      </c>
      <c r="DB97" s="45">
        <f t="shared" si="29"/>
        <v>2.9508044623802757E-2</v>
      </c>
      <c r="DC97" s="45">
        <f t="shared" si="35"/>
        <v>4.9681570389944286E-2</v>
      </c>
      <c r="DD97" s="45">
        <f t="shared" si="35"/>
        <v>1.846396850766489E-2</v>
      </c>
      <c r="DE97" s="45" t="str">
        <f t="shared" si="25"/>
        <v/>
      </c>
      <c r="DF97" s="46">
        <f t="shared" si="45"/>
        <v>0.99999999999999989</v>
      </c>
      <c r="DG97" s="47">
        <f>SUMPRODUCT(AD97:BB97,CG97:DE97,'Sector weights'!B84:Z84)</f>
        <v>0.30076154527140203</v>
      </c>
      <c r="DI97" s="45">
        <f>IF(AND(ISNUMBER(C96),ISNUMBER(C97)),CG97*'Sector weights'!AB84,"")</f>
        <v>5.2996132151329492E-2</v>
      </c>
      <c r="DJ97" s="45">
        <f>IF(AND(ISNUMBER(D96),ISNUMBER(D97)),CH97*'Sector weights'!AC84,"")</f>
        <v>2.2178282714783566E-2</v>
      </c>
      <c r="DK97" s="45">
        <f>IF(AND(ISNUMBER(E96),ISNUMBER(E97)),CI97*'Sector weights'!AD84,"")</f>
        <v>1.6949219734572581E-2</v>
      </c>
      <c r="DL97" s="45">
        <f>IF(AND(ISNUMBER(F96),ISNUMBER(F97)),CJ97*'Sector weights'!AE84,"")</f>
        <v>1.0768856335965592E-2</v>
      </c>
      <c r="DM97" s="45">
        <f>IF(AND(ISNUMBER(G96),ISNUMBER(G97)),CK97*'Sector weights'!AF84,"")</f>
        <v>1.1431648724824738E-3</v>
      </c>
      <c r="DN97" s="45">
        <f>IF(AND(ISNUMBER(H96),ISNUMBER(H97)),CL97*'Sector weights'!AG84,"")</f>
        <v>7.4372789847373432E-3</v>
      </c>
      <c r="DO97" s="45">
        <f>IF(AND(ISNUMBER(I96),ISNUMBER(I97)),CM97*'Sector weights'!AH84,"")</f>
        <v>4.2054946111647114E-3</v>
      </c>
      <c r="DP97" s="45">
        <f>IF(AND(ISNUMBER(J96),ISNUMBER(J97)),CN97*'Sector weights'!AI84,"")</f>
        <v>1.0666496257291901E-3</v>
      </c>
      <c r="DQ97" s="45">
        <f>IF(AND(ISNUMBER(K96),ISNUMBER(K97)),CO97*'Sector weights'!AJ84,"")</f>
        <v>3.6743235461791815E-3</v>
      </c>
      <c r="DR97" s="45">
        <f>IF(AND(ISNUMBER(L96),ISNUMBER(L97)),CP97*'Sector weights'!AK84,"")</f>
        <v>5.2176873125632734E-4</v>
      </c>
      <c r="DS97" s="45">
        <f>IF(AND(ISNUMBER(M96),ISNUMBER(M97)),CQ97*'Sector weights'!AL84,"")</f>
        <v>2.1697650653700511E-3</v>
      </c>
      <c r="DT97" s="45">
        <f>IF(AND(ISNUMBER(N96),ISNUMBER(N97)),CR97*'Sector weights'!AM84,"")</f>
        <v>1.5914720933567156E-3</v>
      </c>
      <c r="DU97" s="45">
        <f>IF(AND(ISNUMBER(O96),ISNUMBER(O97)),CS97*'Sector weights'!AN84,"")</f>
        <v>1.1879593544015016E-3</v>
      </c>
      <c r="DV97" s="45">
        <f>IF(AND(ISNUMBER(P96),ISNUMBER(P97)),CT97*'Sector weights'!AO84,"")</f>
        <v>7.0544791075009836E-3</v>
      </c>
      <c r="DW97" s="45">
        <f>IF(AND(ISNUMBER(Q96),ISNUMBER(Q97)),CU97*'Sector weights'!AP84,"")</f>
        <v>6.5193451906591163E-3</v>
      </c>
      <c r="DX97" s="45">
        <f>IF(AND(ISNUMBER(R96),ISNUMBER(R97)),CV97*'Sector weights'!AQ84,"")</f>
        <v>4.2898914224055573E-3</v>
      </c>
      <c r="DY97" s="45">
        <f>IF(AND(ISNUMBER(S96),ISNUMBER(S97)),CW97*'Sector weights'!AR84,"")</f>
        <v>1.3009471771383284E-2</v>
      </c>
      <c r="DZ97" s="45">
        <f>IF(AND(ISNUMBER(T96),ISNUMBER(T97)),CX97*'Sector weights'!AS84,"")</f>
        <v>3.501739312738597E-3</v>
      </c>
      <c r="EA97" s="45">
        <f>IF(AND(ISNUMBER(U96),ISNUMBER(U97)),CY97*'Sector weights'!AT84,"")</f>
        <v>7.2105088930328673E-3</v>
      </c>
      <c r="EB97" s="45">
        <f>IF(AND(ISNUMBER(V96),ISNUMBER(V97)),CZ97*'Sector weights'!AU84,"")</f>
        <v>1.1181219441398667E-2</v>
      </c>
      <c r="EC97" s="45">
        <f>IF(AND(ISNUMBER(W96),ISNUMBER(W97)),DA97*'Sector weights'!AV84,"")</f>
        <v>1.5895453498134485E-2</v>
      </c>
      <c r="ED97" s="45">
        <f>IF(AND(ISNUMBER(X96),ISNUMBER(X97)),DB97*'Sector weights'!AW84,"")</f>
        <v>5.1072753576549348E-3</v>
      </c>
      <c r="EE97" s="45">
        <f>IF(AND(ISNUMBER(Y96),ISNUMBER(Y97)),DC97*'Sector weights'!AX84,"")</f>
        <v>7.0900777123575872E-3</v>
      </c>
      <c r="EF97" s="45">
        <f>IF(AND(ISNUMBER(Z96),ISNUMBER(Z97)),DD97*'Sector weights'!AY84,"")</f>
        <v>4.0430737981395131E-3</v>
      </c>
      <c r="EG97" s="45" t="str">
        <f>IF(AND(ISNUMBER(AA96),ISNUMBER(AA97)),DE97*'Sector weights'!AZ84,"")</f>
        <v/>
      </c>
      <c r="EH97" s="46">
        <f t="shared" si="46"/>
        <v>0.21079290332673428</v>
      </c>
      <c r="EI97" s="47">
        <f t="shared" si="47"/>
        <v>0.18562802182442123</v>
      </c>
      <c r="EK97" s="39">
        <f t="shared" si="41"/>
        <v>42643</v>
      </c>
      <c r="EL97" s="45">
        <f t="shared" ref="EL97:EZ113" si="52">IF(AND(ISNUMBER(C96),ISNUMBER(C97)),DI97/$EH97,"")</f>
        <v>0.25141326541332448</v>
      </c>
      <c r="EM97" s="45">
        <f t="shared" si="52"/>
        <v>0.10521361186627176</v>
      </c>
      <c r="EN97" s="45">
        <f t="shared" si="52"/>
        <v>8.0406975126201791E-2</v>
      </c>
      <c r="EO97" s="45">
        <f t="shared" si="52"/>
        <v>5.1087376121356394E-2</v>
      </c>
      <c r="EP97" s="45">
        <f t="shared" si="52"/>
        <v>5.4231658392718254E-3</v>
      </c>
      <c r="EQ97" s="45">
        <f t="shared" si="52"/>
        <v>3.5282397402199892E-2</v>
      </c>
      <c r="ER97" s="45">
        <f t="shared" si="52"/>
        <v>1.9950835843112278E-2</v>
      </c>
      <c r="ES97" s="45">
        <f t="shared" si="52"/>
        <v>5.0601780652731769E-3</v>
      </c>
      <c r="ET97" s="45">
        <f t="shared" si="52"/>
        <v>1.7430964174746849E-2</v>
      </c>
      <c r="EU97" s="45">
        <f t="shared" si="52"/>
        <v>2.4752670655499853E-3</v>
      </c>
      <c r="EV97" s="45">
        <f t="shared" si="52"/>
        <v>1.0293349686478111E-2</v>
      </c>
      <c r="EW97" s="45">
        <f t="shared" si="52"/>
        <v>7.5499320339541699E-3</v>
      </c>
      <c r="EX97" s="45">
        <f t="shared" si="52"/>
        <v>5.6356705356448112E-3</v>
      </c>
      <c r="EY97" s="45">
        <f t="shared" si="52"/>
        <v>3.346639756921211E-2</v>
      </c>
      <c r="EZ97" s="45">
        <f t="shared" si="52"/>
        <v>3.0927726160467402E-2</v>
      </c>
      <c r="FA97" s="45">
        <f t="shared" si="30"/>
        <v>2.0351213701706637E-2</v>
      </c>
      <c r="FB97" s="45">
        <f t="shared" si="30"/>
        <v>6.1716839447949895E-2</v>
      </c>
      <c r="FC97" s="45">
        <f t="shared" si="30"/>
        <v>1.6612225826743387E-2</v>
      </c>
      <c r="FD97" s="45">
        <f t="shared" si="30"/>
        <v>3.4206601736759601E-2</v>
      </c>
      <c r="FE97" s="45">
        <f t="shared" si="30"/>
        <v>5.3043623693856033E-2</v>
      </c>
      <c r="FF97" s="45">
        <f t="shared" si="30"/>
        <v>7.5407915766007236E-2</v>
      </c>
      <c r="FG97" s="45">
        <f t="shared" si="30"/>
        <v>2.4228877144590252E-2</v>
      </c>
      <c r="FH97" s="45">
        <f t="shared" si="36"/>
        <v>3.3635277091695011E-2</v>
      </c>
      <c r="FI97" s="45">
        <f t="shared" si="36"/>
        <v>1.9180312687627096E-2</v>
      </c>
      <c r="FJ97" s="45" t="str">
        <f t="shared" si="27"/>
        <v/>
      </c>
      <c r="FK97" s="46">
        <f t="shared" si="48"/>
        <v>1.0000000000000002</v>
      </c>
      <c r="FL97" s="47">
        <f t="shared" si="49"/>
        <v>0.88061798521126278</v>
      </c>
    </row>
    <row r="98" spans="1:168" x14ac:dyDescent="0.2">
      <c r="A98" t="s">
        <v>55</v>
      </c>
      <c r="B98" s="11">
        <v>42735</v>
      </c>
      <c r="C98" s="2">
        <v>531.29999999999995</v>
      </c>
      <c r="D98" s="3">
        <v>54009</v>
      </c>
      <c r="E98" s="9">
        <v>21946.400000000001</v>
      </c>
      <c r="F98" s="3">
        <v>141015</v>
      </c>
      <c r="G98" s="3">
        <v>4678</v>
      </c>
      <c r="H98" s="2">
        <v>34462</v>
      </c>
      <c r="I98" s="2">
        <v>303586</v>
      </c>
      <c r="J98" s="2">
        <v>1907267.4</v>
      </c>
      <c r="K98" s="2">
        <v>186801.4</v>
      </c>
      <c r="L98" s="9">
        <v>2030.8878</v>
      </c>
      <c r="M98" s="3">
        <v>128392</v>
      </c>
      <c r="N98" s="9">
        <v>1310.307</v>
      </c>
      <c r="O98" s="2">
        <v>14160.5</v>
      </c>
      <c r="P98" s="2">
        <v>15141.9</v>
      </c>
      <c r="Q98" s="3">
        <v>112671</v>
      </c>
      <c r="R98" s="3">
        <v>117309</v>
      </c>
      <c r="S98" s="2">
        <v>31155.9</v>
      </c>
      <c r="T98" s="2">
        <v>37146.5</v>
      </c>
      <c r="U98" s="3">
        <v>172862</v>
      </c>
      <c r="V98" s="2">
        <v>31525.1</v>
      </c>
      <c r="W98" s="2">
        <v>57646.6</v>
      </c>
      <c r="X98" s="3">
        <v>400537.1634738713</v>
      </c>
      <c r="Y98" s="2">
        <v>66471.7</v>
      </c>
      <c r="Z98" s="3">
        <v>39997</v>
      </c>
      <c r="AA98" s="3" t="e">
        <v>#N/A</v>
      </c>
      <c r="AC98" s="43">
        <f t="shared" si="43"/>
        <v>42735</v>
      </c>
      <c r="AD98" s="45">
        <f t="shared" si="50"/>
        <v>-1.2086277426552661</v>
      </c>
      <c r="AE98" s="45">
        <f t="shared" si="50"/>
        <v>-1.999600805646784</v>
      </c>
      <c r="AF98" s="45">
        <f t="shared" si="50"/>
        <v>5.4572887985507412</v>
      </c>
      <c r="AG98" s="45">
        <f t="shared" si="50"/>
        <v>0.58274725745017797</v>
      </c>
      <c r="AH98" s="45">
        <f t="shared" si="50"/>
        <v>1.9172113289760429</v>
      </c>
      <c r="AI98" s="45">
        <f t="shared" si="50"/>
        <v>2.2277594850345528</v>
      </c>
      <c r="AJ98" s="45">
        <f t="shared" si="50"/>
        <v>-0.15309906380991389</v>
      </c>
      <c r="AK98" s="45">
        <f t="shared" si="50"/>
        <v>2.5858608525115123</v>
      </c>
      <c r="AL98" s="45">
        <f t="shared" si="50"/>
        <v>13.009484134930371</v>
      </c>
      <c r="AM98" s="45">
        <f t="shared" si="50"/>
        <v>2.6805087571948549</v>
      </c>
      <c r="AN98" s="45">
        <f t="shared" si="50"/>
        <v>2.9029414121984454</v>
      </c>
      <c r="AO98" s="45">
        <f t="shared" si="50"/>
        <v>0.32871010571098314</v>
      </c>
      <c r="AP98" s="45">
        <f t="shared" si="50"/>
        <v>8.5203890042686137</v>
      </c>
      <c r="AQ98" s="45">
        <f t="shared" si="50"/>
        <v>-0.28580271710140215</v>
      </c>
      <c r="AR98" s="45">
        <f t="shared" si="50"/>
        <v>2.2172425993631339</v>
      </c>
      <c r="AS98" s="45">
        <f t="shared" si="28"/>
        <v>2.2487775540621868</v>
      </c>
      <c r="AT98" s="45">
        <f t="shared" si="28"/>
        <v>1.5481944793014568</v>
      </c>
      <c r="AU98" s="45">
        <f t="shared" si="28"/>
        <v>2.2384485814626931</v>
      </c>
      <c r="AV98" s="45">
        <f t="shared" si="28"/>
        <v>1.5336180110542719</v>
      </c>
      <c r="AW98" s="45">
        <f t="shared" si="28"/>
        <v>-8.1819055579988706</v>
      </c>
      <c r="AX98" s="45">
        <f t="shared" si="28"/>
        <v>2.045816228808528</v>
      </c>
      <c r="AY98" s="45">
        <f t="shared" si="28"/>
        <v>-3.4380175333174057</v>
      </c>
      <c r="AZ98" s="45">
        <f t="shared" si="34"/>
        <v>6.7629816417982269</v>
      </c>
      <c r="BA98" s="45">
        <f t="shared" si="34"/>
        <v>1.7372946024317049</v>
      </c>
      <c r="BB98" s="45" t="str">
        <f t="shared" si="23"/>
        <v/>
      </c>
      <c r="BD98" s="39">
        <f t="shared" si="38"/>
        <v>42735</v>
      </c>
      <c r="BE98" s="44">
        <f>IF(AND(ISNUMBER(C97),ISNUMBER(C98)),INDEX('Country weights'!$B$6:$FB$133,MATCH(Goods!$BD98,'Country weights'!$A$6:$A$133,0),MATCH(Goods!BE$1,'Country weights'!$B$3:$FB$3,0)),"")</f>
        <v>0.1796399200030766</v>
      </c>
      <c r="BF98" s="44">
        <f>IF(AND(ISNUMBER(D97),ISNUMBER(D98)),INDEX('Country weights'!$B$6:$FB$133,MATCH(Goods!$BD98,'Country weights'!$A$6:$A$133,0),MATCH(Goods!BF$1,'Country weights'!$B$3:$FB$3,0)),"")</f>
        <v>5.4404467946211316E-2</v>
      </c>
      <c r="BG98" s="44">
        <f>IF(AND(ISNUMBER(E97),ISNUMBER(E98)),INDEX('Country weights'!$B$6:$FB$133,MATCH(Goods!$BD98,'Country weights'!$A$6:$A$133,0),MATCH(Goods!BG$1,'Country weights'!$B$3:$FB$3,0)),"")</f>
        <v>5.0582827528991445E-2</v>
      </c>
      <c r="BH98" s="44">
        <f>IF(AND(ISNUMBER(F97),ISNUMBER(F98)),INDEX('Country weights'!$B$6:$FB$133,MATCH(Goods!$BD98,'Country weights'!$A$6:$A$133,0),MATCH(Goods!BH$1,'Country weights'!$B$3:$FB$3,0)),"")</f>
        <v>3.3942013925805849E-2</v>
      </c>
      <c r="BI98" s="44">
        <f>IF(AND(ISNUMBER(G97),ISNUMBER(G98)),INDEX('Country weights'!$B$6:$FB$133,MATCH(Goods!$BD98,'Country weights'!$A$6:$A$133,0),MATCH(Goods!BI$1,'Country weights'!$B$3:$FB$3,0)),"")</f>
        <v>3.1493217726881986E-3</v>
      </c>
      <c r="BJ98" s="44">
        <f>IF(AND(ISNUMBER(H97),ISNUMBER(H98)),INDEX('Country weights'!$B$6:$FB$133,MATCH(Goods!$BD98,'Country weights'!$A$6:$A$133,0),MATCH(Goods!BJ$1,'Country weights'!$B$3:$FB$3,0)),"")</f>
        <v>1.7129079032089503E-2</v>
      </c>
      <c r="BK98" s="44">
        <f>IF(AND(ISNUMBER(I97),ISNUMBER(I98)),INDEX('Country weights'!$B$6:$FB$133,MATCH(Goods!$BD98,'Country weights'!$A$6:$A$133,0),MATCH(Goods!BK$1,'Country weights'!$B$3:$FB$3,0)),"")</f>
        <v>1.4512557001862512E-2</v>
      </c>
      <c r="BL98" s="44">
        <f>IF(AND(ISNUMBER(J97),ISNUMBER(J98)),INDEX('Country weights'!$B$6:$FB$133,MATCH(Goods!$BD98,'Country weights'!$A$6:$A$133,0),MATCH(Goods!BL$1,'Country weights'!$B$3:$FB$3,0)),"")</f>
        <v>4.5842625272538564E-3</v>
      </c>
      <c r="BM98" s="44">
        <f>IF(AND(ISNUMBER(K97),ISNUMBER(K98)),INDEX('Country weights'!$B$6:$FB$133,MATCH(Goods!$BD98,'Country weights'!$A$6:$A$133,0),MATCH(Goods!BM$1,'Country weights'!$B$3:$FB$3,0)),"")</f>
        <v>2.8345635772739554E-2</v>
      </c>
      <c r="BN98" s="44">
        <f>IF(AND(ISNUMBER(L97),ISNUMBER(L98)),INDEX('Country weights'!$B$6:$FB$133,MATCH(Goods!$BD98,'Country weights'!$A$6:$A$133,0),MATCH(Goods!BN$1,'Country weights'!$B$3:$FB$3,0)),"")</f>
        <v>2.0851823007439637E-3</v>
      </c>
      <c r="BO98" s="44">
        <f>IF(AND(ISNUMBER(M97),ISNUMBER(M98)),INDEX('Country weights'!$B$6:$FB$133,MATCH(Goods!$BD98,'Country weights'!$A$6:$A$133,0),MATCH(Goods!BO$1,'Country weights'!$B$3:$FB$3,0)),"")</f>
        <v>9.2053417777132659E-3</v>
      </c>
      <c r="BP98" s="44">
        <f>IF(AND(ISNUMBER(N97),ISNUMBER(N98)),INDEX('Country weights'!$B$6:$FB$133,MATCH(Goods!$BD98,'Country weights'!$A$6:$A$133,0),MATCH(Goods!BP$1,'Country weights'!$B$3:$FB$3,0)),"")</f>
        <v>6.561264072087008E-3</v>
      </c>
      <c r="BQ98" s="44">
        <f>IF(AND(ISNUMBER(O97),ISNUMBER(O98)),INDEX('Country weights'!$B$6:$FB$133,MATCH(Goods!$BD98,'Country weights'!$A$6:$A$133,0),MATCH(Goods!BQ$1,'Country weights'!$B$3:$FB$3,0)),"")</f>
        <v>5.2869835713156895E-3</v>
      </c>
      <c r="BR98" s="44">
        <f>IF(AND(ISNUMBER(P97),ISNUMBER(P98)),INDEX('Country weights'!$B$6:$FB$133,MATCH(Goods!$BD98,'Country weights'!$A$6:$A$133,0),MATCH(Goods!BR$1,'Country weights'!$B$3:$FB$3,0)),"")</f>
        <v>1.3406873389365781E-2</v>
      </c>
      <c r="BS98" s="44">
        <f>IF(AND(ISNUMBER(Q97),ISNUMBER(Q98)),INDEX('Country weights'!$B$6:$FB$133,MATCH(Goods!$BD98,'Country weights'!$A$6:$A$133,0),MATCH(Goods!BS$1,'Country weights'!$B$3:$FB$3,0)),"")</f>
        <v>9.6010750042870192E-3</v>
      </c>
      <c r="BT98" s="44">
        <f>IF(AND(ISNUMBER(R97),ISNUMBER(R98)),INDEX('Country weights'!$B$6:$FB$133,MATCH(Goods!$BD98,'Country weights'!$A$6:$A$133,0),MATCH(Goods!BT$1,'Country weights'!$B$3:$FB$3,0)),"")</f>
        <v>8.0741256406682838E-3</v>
      </c>
      <c r="BU98" s="44">
        <f>IF(AND(ISNUMBER(S97),ISNUMBER(S98)),INDEX('Country weights'!$B$6:$FB$133,MATCH(Goods!$BD98,'Country weights'!$A$6:$A$133,0),MATCH(Goods!BU$1,'Country weights'!$B$3:$FB$3,0)),"")</f>
        <v>2.5663475604580443E-2</v>
      </c>
      <c r="BV98" s="44">
        <f>IF(AND(ISNUMBER(T97),ISNUMBER(T98)),INDEX('Country weights'!$B$6:$FB$133,MATCH(Goods!$BD98,'Country weights'!$A$6:$A$133,0),MATCH(Goods!BV$1,'Country weights'!$B$3:$FB$3,0)),"")</f>
        <v>1.4586891395257763E-2</v>
      </c>
      <c r="BW98" s="44">
        <f>IF(AND(ISNUMBER(U97),ISNUMBER(U98)),INDEX('Country weights'!$B$6:$FB$133,MATCH(Goods!$BD98,'Country weights'!$A$6:$A$133,0),MATCH(Goods!BW$1,'Country weights'!$B$3:$FB$3,0)),"")</f>
        <v>3.8923384731428166E-2</v>
      </c>
      <c r="BX98" s="44">
        <f>IF(AND(ISNUMBER(V97),ISNUMBER(V98)),INDEX('Country weights'!$B$6:$FB$133,MATCH(Goods!$BD98,'Country weights'!$A$6:$A$133,0),MATCH(Goods!BX$1,'Country weights'!$B$3:$FB$3,0)),"")</f>
        <v>3.3300111785786957E-2</v>
      </c>
      <c r="BY98" s="44">
        <f>IF(AND(ISNUMBER(W97),ISNUMBER(W98)),INDEX('Country weights'!$B$6:$FB$133,MATCH(Goods!$BD98,'Country weights'!$A$6:$A$133,0),MATCH(Goods!BY$1,'Country weights'!$B$3:$FB$3,0)),"")</f>
        <v>2.8979029198918309E-2</v>
      </c>
      <c r="BZ98" s="44">
        <f>IF(AND(ISNUMBER(X97),ISNUMBER(X98)),INDEX('Country weights'!$B$6:$FB$133,MATCH(Goods!$BD98,'Country weights'!$A$6:$A$133,0),MATCH(Goods!BZ$1,'Country weights'!$B$3:$FB$3,0)),"")</f>
        <v>1.9031066311031287E-2</v>
      </c>
      <c r="CA98" s="44">
        <f>IF(AND(ISNUMBER(Y97),ISNUMBER(Y98)),INDEX('Country weights'!$B$6:$FB$133,MATCH(Goods!$BD98,'Country weights'!$A$6:$A$133,0),MATCH(Goods!CA$1,'Country weights'!$B$3:$FB$3,0)),"")</f>
        <v>3.2041881208370988E-2</v>
      </c>
      <c r="CB98" s="44">
        <f>IF(AND(ISNUMBER(Z97),ISNUMBER(Z98)),INDEX('Country weights'!$B$6:$FB$133,MATCH(Goods!$BD98,'Country weights'!$A$6:$A$133,0),MATCH(Goods!CB$1,'Country weights'!$B$3:$FB$3,0)),"")</f>
        <v>1.1908244463976269E-2</v>
      </c>
      <c r="CC98" s="44" t="str">
        <f>IF(AND(ISNUMBER(AA97),ISNUMBER(AA98)),INDEX('Country weights'!$B$6:$FB$133,MATCH(Goods!$BD98,'Country weights'!$A$6:$A$133,0),MATCH(Goods!CC$1,'Country weights'!$B$3:$FB$3,0)),"")</f>
        <v/>
      </c>
      <c r="CD98" s="46">
        <f t="shared" si="44"/>
        <v>0.64494501596624998</v>
      </c>
      <c r="CF98" s="39">
        <f t="shared" si="39"/>
        <v>42735</v>
      </c>
      <c r="CG98" s="45">
        <f t="shared" si="51"/>
        <v>0.27853524805357543</v>
      </c>
      <c r="CH98" s="45">
        <f t="shared" si="51"/>
        <v>8.4355203310941318E-2</v>
      </c>
      <c r="CI98" s="45">
        <f t="shared" si="51"/>
        <v>7.842967427728513E-2</v>
      </c>
      <c r="CJ98" s="45">
        <f t="shared" si="51"/>
        <v>5.262776374037758E-2</v>
      </c>
      <c r="CK98" s="45">
        <f t="shared" si="51"/>
        <v>4.8830856812962838E-3</v>
      </c>
      <c r="CL98" s="45">
        <f t="shared" si="51"/>
        <v>2.6558975739082027E-2</v>
      </c>
      <c r="CM98" s="45">
        <f t="shared" si="51"/>
        <v>2.2502006593724814E-2</v>
      </c>
      <c r="CN98" s="45">
        <f t="shared" si="51"/>
        <v>7.1079896948823794E-3</v>
      </c>
      <c r="CO98" s="45">
        <f t="shared" si="51"/>
        <v>4.3950468754723866E-2</v>
      </c>
      <c r="CP98" s="45">
        <f t="shared" si="51"/>
        <v>3.2331163884102045E-3</v>
      </c>
      <c r="CQ98" s="45">
        <f t="shared" si="51"/>
        <v>1.427306444708611E-2</v>
      </c>
      <c r="CR98" s="45">
        <f t="shared" si="51"/>
        <v>1.0173369682153431E-2</v>
      </c>
      <c r="CS98" s="45">
        <f t="shared" si="51"/>
        <v>8.1975725688720694E-3</v>
      </c>
      <c r="CT98" s="45">
        <f t="shared" si="51"/>
        <v>2.0787622289443915E-2</v>
      </c>
      <c r="CU98" s="45">
        <f t="shared" si="51"/>
        <v>1.4886656639873071E-2</v>
      </c>
      <c r="CV98" s="45">
        <f t="shared" si="29"/>
        <v>1.2519091458628782E-2</v>
      </c>
      <c r="CW98" s="45">
        <f t="shared" si="29"/>
        <v>3.979172637861491E-2</v>
      </c>
      <c r="CX98" s="45">
        <f t="shared" si="29"/>
        <v>2.2617263540526525E-2</v>
      </c>
      <c r="CY98" s="45">
        <f t="shared" si="29"/>
        <v>6.0351477673044038E-2</v>
      </c>
      <c r="CZ98" s="45">
        <f t="shared" si="29"/>
        <v>5.1632481779701908E-2</v>
      </c>
      <c r="DA98" s="45">
        <f t="shared" si="29"/>
        <v>4.4932557786344356E-2</v>
      </c>
      <c r="DB98" s="45">
        <f t="shared" si="29"/>
        <v>2.9508044623802757E-2</v>
      </c>
      <c r="DC98" s="45">
        <f t="shared" si="35"/>
        <v>4.9681570389944286E-2</v>
      </c>
      <c r="DD98" s="45">
        <f t="shared" si="35"/>
        <v>1.846396850766489E-2</v>
      </c>
      <c r="DE98" s="45" t="str">
        <f t="shared" si="25"/>
        <v/>
      </c>
      <c r="DF98" s="46">
        <f t="shared" si="45"/>
        <v>0.99999999999999989</v>
      </c>
      <c r="DG98" s="47">
        <f>SUMPRODUCT(AD98:BB98,CG98:DE98,'Sector weights'!B85:Z85)</f>
        <v>0.81916224317952402</v>
      </c>
      <c r="DI98" s="45">
        <f>IF(AND(ISNUMBER(C97),ISNUMBER(C98)),CG98*'Sector weights'!AB85,"")</f>
        <v>5.3485291678227895E-2</v>
      </c>
      <c r="DJ98" s="45">
        <f>IF(AND(ISNUMBER(D97),ISNUMBER(D98)),CH98*'Sector weights'!AC85,"")</f>
        <v>2.2303726849820984E-2</v>
      </c>
      <c r="DK98" s="45">
        <f>IF(AND(ISNUMBER(E97),ISNUMBER(E98)),CI98*'Sector weights'!AD85,"")</f>
        <v>1.7125767638130278E-2</v>
      </c>
      <c r="DL98" s="45">
        <f>IF(AND(ISNUMBER(F97),ISNUMBER(F98)),CJ98*'Sector weights'!AE85,"")</f>
        <v>1.0616926257125917E-2</v>
      </c>
      <c r="DM98" s="45">
        <f>IF(AND(ISNUMBER(G97),ISNUMBER(G98)),CK98*'Sector weights'!AF85,"")</f>
        <v>1.1571771014068843E-3</v>
      </c>
      <c r="DN98" s="45">
        <f>IF(AND(ISNUMBER(H97),ISNUMBER(H98)),CL98*'Sector weights'!AG85,"")</f>
        <v>7.4348105953978795E-3</v>
      </c>
      <c r="DO98" s="45">
        <f>IF(AND(ISNUMBER(I97),ISNUMBER(I98)),CM98*'Sector weights'!AH85,"")</f>
        <v>4.2649276937755266E-3</v>
      </c>
      <c r="DP98" s="45">
        <f>IF(AND(ISNUMBER(J97),ISNUMBER(J98)),CN98*'Sector weights'!AI85,"")</f>
        <v>1.0655458129647346E-3</v>
      </c>
      <c r="DQ98" s="45">
        <f>IF(AND(ISNUMBER(K97),ISNUMBER(K98)),CO98*'Sector weights'!AJ85,"")</f>
        <v>3.2370129345065521E-3</v>
      </c>
      <c r="DR98" s="45">
        <f>IF(AND(ISNUMBER(L97),ISNUMBER(L98)),CP98*'Sector weights'!AK85,"")</f>
        <v>4.4772387222055411E-4</v>
      </c>
      <c r="DS98" s="45">
        <f>IF(AND(ISNUMBER(M97),ISNUMBER(M98)),CQ98*'Sector weights'!AL85,"")</f>
        <v>2.0905899705026335E-3</v>
      </c>
      <c r="DT98" s="45">
        <f>IF(AND(ISNUMBER(N97),ISNUMBER(N98)),CR98*'Sector weights'!AM85,"")</f>
        <v>1.5542563167287005E-3</v>
      </c>
      <c r="DU98" s="45">
        <f>IF(AND(ISNUMBER(O97),ISNUMBER(O98)),CS98*'Sector weights'!AN85,"")</f>
        <v>1.2175062621439252E-3</v>
      </c>
      <c r="DV98" s="45">
        <f>IF(AND(ISNUMBER(P97),ISNUMBER(P98)),CT98*'Sector weights'!AO85,"")</f>
        <v>6.8496683458549919E-3</v>
      </c>
      <c r="DW98" s="45">
        <f>IF(AND(ISNUMBER(Q97),ISNUMBER(Q98)),CU98*'Sector weights'!AP85,"")</f>
        <v>6.2692184313626409E-3</v>
      </c>
      <c r="DX98" s="45">
        <f>IF(AND(ISNUMBER(R97),ISNUMBER(R98)),CV98*'Sector weights'!AQ85,"")</f>
        <v>4.1437869110399449E-3</v>
      </c>
      <c r="DY98" s="45">
        <f>IF(AND(ISNUMBER(S97),ISNUMBER(S98)),CW98*'Sector weights'!AR85,"")</f>
        <v>1.3245991826264073E-2</v>
      </c>
      <c r="DZ98" s="45">
        <f>IF(AND(ISNUMBER(T97),ISNUMBER(T98)),CX98*'Sector weights'!AS85,"")</f>
        <v>3.49580235177236E-3</v>
      </c>
      <c r="EA98" s="45">
        <f>IF(AND(ISNUMBER(U97),ISNUMBER(U98)),CY98*'Sector weights'!AT85,"")</f>
        <v>7.1861137223688037E-3</v>
      </c>
      <c r="EB98" s="45">
        <f>IF(AND(ISNUMBER(V97),ISNUMBER(V98)),CZ98*'Sector weights'!AU85,"")</f>
        <v>1.1329273847311382E-2</v>
      </c>
      <c r="EC98" s="45">
        <f>IF(AND(ISNUMBER(W97),ISNUMBER(W98)),DA98*'Sector weights'!AV85,"")</f>
        <v>1.5978610849603007E-2</v>
      </c>
      <c r="ED98" s="45">
        <f>IF(AND(ISNUMBER(X97),ISNUMBER(X98)),DB98*'Sector weights'!AW85,"")</f>
        <v>5.1578019307231418E-3</v>
      </c>
      <c r="EE98" s="45">
        <f>IF(AND(ISNUMBER(Y97),ISNUMBER(Y98)),DC98*'Sector weights'!AX85,"")</f>
        <v>7.0218571046673939E-3</v>
      </c>
      <c r="EF98" s="45">
        <f>IF(AND(ISNUMBER(Z97),ISNUMBER(Z98)),DD98*'Sector weights'!AY85,"")</f>
        <v>3.9773621574651658E-3</v>
      </c>
      <c r="EG98" s="45" t="str">
        <f>IF(AND(ISNUMBER(AA97),ISNUMBER(AA98)),DE98*'Sector weights'!AZ85,"")</f>
        <v/>
      </c>
      <c r="EH98" s="46">
        <f t="shared" si="46"/>
        <v>0.21065675046138538</v>
      </c>
      <c r="EI98" s="47">
        <f t="shared" si="47"/>
        <v>0.10882884754224573</v>
      </c>
      <c r="EK98" s="39">
        <f t="shared" si="41"/>
        <v>42735</v>
      </c>
      <c r="EL98" s="45">
        <f t="shared" si="52"/>
        <v>0.25389782934125371</v>
      </c>
      <c r="EM98" s="45">
        <f t="shared" si="52"/>
        <v>0.1058771048208559</v>
      </c>
      <c r="EN98" s="45">
        <f t="shared" si="52"/>
        <v>8.12970275133411E-2</v>
      </c>
      <c r="EO98" s="45">
        <f t="shared" si="52"/>
        <v>5.0399174172545975E-2</v>
      </c>
      <c r="EP98" s="45">
        <f t="shared" si="52"/>
        <v>5.4931878464488217E-3</v>
      </c>
      <c r="EQ98" s="45">
        <f t="shared" si="52"/>
        <v>3.5293483731776848E-2</v>
      </c>
      <c r="ER98" s="45">
        <f t="shared" si="52"/>
        <v>2.0245862923615698E-2</v>
      </c>
      <c r="ES98" s="45">
        <f t="shared" si="52"/>
        <v>5.0582087240544204E-3</v>
      </c>
      <c r="ET98" s="45">
        <f t="shared" si="52"/>
        <v>1.5366291027544905E-2</v>
      </c>
      <c r="EU98" s="45">
        <f t="shared" si="52"/>
        <v>2.1253715878553083E-3</v>
      </c>
      <c r="EV98" s="45">
        <f t="shared" si="52"/>
        <v>9.9241537046582846E-3</v>
      </c>
      <c r="EW98" s="45">
        <f t="shared" si="52"/>
        <v>7.3781462655458782E-3</v>
      </c>
      <c r="EX98" s="45">
        <f t="shared" si="52"/>
        <v>5.7795739252471823E-3</v>
      </c>
      <c r="EY98" s="45">
        <f t="shared" si="52"/>
        <v>3.251577901421477E-2</v>
      </c>
      <c r="EZ98" s="45">
        <f t="shared" si="52"/>
        <v>2.9760349087468836E-2</v>
      </c>
      <c r="FA98" s="45">
        <f t="shared" si="30"/>
        <v>1.9670800493998532E-2</v>
      </c>
      <c r="FB98" s="45">
        <f t="shared" si="30"/>
        <v>6.2879503254713601E-2</v>
      </c>
      <c r="FC98" s="45">
        <f t="shared" si="30"/>
        <v>1.6594779631394538E-2</v>
      </c>
      <c r="FD98" s="45">
        <f t="shared" si="30"/>
        <v>3.4112905029768131E-2</v>
      </c>
      <c r="FE98" s="45">
        <f t="shared" si="30"/>
        <v>5.3780730133251076E-2</v>
      </c>
      <c r="FF98" s="45">
        <f t="shared" si="30"/>
        <v>7.5851406682227257E-2</v>
      </c>
      <c r="FG98" s="45">
        <f t="shared" si="30"/>
        <v>2.4484389507701047E-2</v>
      </c>
      <c r="FH98" s="45">
        <f t="shared" si="36"/>
        <v>3.3333169192479979E-2</v>
      </c>
      <c r="FI98" s="45">
        <f t="shared" si="36"/>
        <v>1.888077238803814E-2</v>
      </c>
      <c r="FJ98" s="45" t="str">
        <f t="shared" si="27"/>
        <v/>
      </c>
      <c r="FK98" s="46">
        <f t="shared" si="48"/>
        <v>0.99999999999999978</v>
      </c>
      <c r="FL98" s="47">
        <f t="shared" si="49"/>
        <v>0.51661694820548709</v>
      </c>
    </row>
    <row r="99" spans="1:168" x14ac:dyDescent="0.2">
      <c r="A99" t="s">
        <v>56</v>
      </c>
      <c r="B99" s="11">
        <v>42825</v>
      </c>
      <c r="C99" s="2">
        <v>546.9</v>
      </c>
      <c r="D99" s="3">
        <v>54795</v>
      </c>
      <c r="E99" s="9">
        <v>21380.2</v>
      </c>
      <c r="F99" s="3">
        <v>142880</v>
      </c>
      <c r="G99" s="3">
        <v>4763</v>
      </c>
      <c r="H99" s="2">
        <v>35972</v>
      </c>
      <c r="I99" s="2">
        <v>301955</v>
      </c>
      <c r="J99" s="2">
        <v>1972039.6</v>
      </c>
      <c r="K99" s="2">
        <v>191866.5</v>
      </c>
      <c r="L99" s="9">
        <v>2297.1758999999997</v>
      </c>
      <c r="M99" s="3">
        <v>138630</v>
      </c>
      <c r="N99" s="9">
        <v>1357.586</v>
      </c>
      <c r="O99" s="2">
        <v>15252.2</v>
      </c>
      <c r="P99" s="2">
        <v>15401</v>
      </c>
      <c r="Q99" s="3">
        <v>113736</v>
      </c>
      <c r="R99" s="3">
        <v>114868</v>
      </c>
      <c r="S99" s="2">
        <v>31418.1</v>
      </c>
      <c r="T99" s="2">
        <v>38105.800000000003</v>
      </c>
      <c r="U99" s="3">
        <v>173630</v>
      </c>
      <c r="V99" s="2">
        <v>35369.300000000003</v>
      </c>
      <c r="W99" s="2">
        <v>60952.3</v>
      </c>
      <c r="X99" s="3">
        <v>409918.69385036733</v>
      </c>
      <c r="Y99" s="2">
        <v>65421.8</v>
      </c>
      <c r="Z99" s="3">
        <v>41468</v>
      </c>
      <c r="AA99" s="3" t="e">
        <v>#N/A</v>
      </c>
      <c r="AC99" s="43">
        <f t="shared" si="43"/>
        <v>42825</v>
      </c>
      <c r="AD99" s="45">
        <f t="shared" si="50"/>
        <v>2.9361942405420782</v>
      </c>
      <c r="AE99" s="45">
        <f t="shared" si="50"/>
        <v>1.4553130033883255</v>
      </c>
      <c r="AF99" s="45">
        <f t="shared" si="50"/>
        <v>-2.5799219917617466</v>
      </c>
      <c r="AG99" s="45">
        <f t="shared" si="50"/>
        <v>1.3225543381909732</v>
      </c>
      <c r="AH99" s="45">
        <f t="shared" si="50"/>
        <v>1.8170158187259533</v>
      </c>
      <c r="AI99" s="45">
        <f t="shared" si="50"/>
        <v>4.3816377459230393</v>
      </c>
      <c r="AJ99" s="45">
        <f t="shared" si="50"/>
        <v>-0.53724480048487067</v>
      </c>
      <c r="AK99" s="45">
        <f t="shared" si="50"/>
        <v>3.3960733560485679</v>
      </c>
      <c r="AL99" s="45">
        <f t="shared" si="50"/>
        <v>2.7114893143199259</v>
      </c>
      <c r="AM99" s="45">
        <f t="shared" si="50"/>
        <v>13.111906034395382</v>
      </c>
      <c r="AN99" s="45">
        <f t="shared" si="50"/>
        <v>7.9740170727148119</v>
      </c>
      <c r="AO99" s="45">
        <f t="shared" si="50"/>
        <v>3.608238374670969</v>
      </c>
      <c r="AP99" s="45">
        <f t="shared" si="50"/>
        <v>7.7094735355390132</v>
      </c>
      <c r="AQ99" s="45">
        <f t="shared" si="50"/>
        <v>1.7111458931838186</v>
      </c>
      <c r="AR99" s="45">
        <f t="shared" si="50"/>
        <v>0.94522991719252492</v>
      </c>
      <c r="AS99" s="45">
        <f t="shared" si="28"/>
        <v>-2.0808292628869074</v>
      </c>
      <c r="AT99" s="45">
        <f t="shared" si="28"/>
        <v>0.84157414807466413</v>
      </c>
      <c r="AU99" s="45">
        <f t="shared" si="28"/>
        <v>2.5824774877848622</v>
      </c>
      <c r="AV99" s="45">
        <f t="shared" si="28"/>
        <v>0.4442850366187967</v>
      </c>
      <c r="AW99" s="45">
        <f t="shared" si="28"/>
        <v>12.19409296084708</v>
      </c>
      <c r="AX99" s="45">
        <f t="shared" si="28"/>
        <v>5.7344231923478706</v>
      </c>
      <c r="AY99" s="45">
        <f t="shared" si="28"/>
        <v>2.3422371834687539</v>
      </c>
      <c r="AZ99" s="45">
        <f t="shared" si="34"/>
        <v>-1.5794691575512498</v>
      </c>
      <c r="BA99" s="45">
        <f t="shared" si="34"/>
        <v>3.677775833187491</v>
      </c>
      <c r="BB99" s="45" t="str">
        <f t="shared" si="23"/>
        <v/>
      </c>
      <c r="BD99" s="39">
        <f t="shared" si="38"/>
        <v>42825</v>
      </c>
      <c r="BE99" s="44">
        <f>IF(AND(ISNUMBER(C98),ISNUMBER(C99)),INDEX('Country weights'!$B$6:$FB$133,MATCH(Goods!$BD99,'Country weights'!$A$6:$A$133,0),MATCH(Goods!BE$1,'Country weights'!$B$3:$FB$3,0)),"")</f>
        <v>0.17443411406632076</v>
      </c>
      <c r="BF99" s="44">
        <f>IF(AND(ISNUMBER(D98),ISNUMBER(D99)),INDEX('Country weights'!$B$6:$FB$133,MATCH(Goods!$BD99,'Country weights'!$A$6:$A$133,0),MATCH(Goods!BF$1,'Country weights'!$B$3:$FB$3,0)),"")</f>
        <v>5.145466153431235E-2</v>
      </c>
      <c r="BG99" s="44">
        <f>IF(AND(ISNUMBER(E98),ISNUMBER(E99)),INDEX('Country weights'!$B$6:$FB$133,MATCH(Goods!$BD99,'Country weights'!$A$6:$A$133,0),MATCH(Goods!BG$1,'Country weights'!$B$3:$FB$3,0)),"")</f>
        <v>4.9980907064058416E-2</v>
      </c>
      <c r="BH99" s="44">
        <f>IF(AND(ISNUMBER(F98),ISNUMBER(F99)),INDEX('Country weights'!$B$6:$FB$133,MATCH(Goods!$BD99,'Country weights'!$A$6:$A$133,0),MATCH(Goods!BH$1,'Country weights'!$B$3:$FB$3,0)),"")</f>
        <v>3.3093142187302096E-2</v>
      </c>
      <c r="BI99" s="44">
        <f>IF(AND(ISNUMBER(G98),ISNUMBER(G99)),INDEX('Country weights'!$B$6:$FB$133,MATCH(Goods!$BD99,'Country weights'!$A$6:$A$133,0),MATCH(Goods!BI$1,'Country weights'!$B$3:$FB$3,0)),"")</f>
        <v>3.1983408640093038E-3</v>
      </c>
      <c r="BJ99" s="44">
        <f>IF(AND(ISNUMBER(H98),ISNUMBER(H99)),INDEX('Country weights'!$B$6:$FB$133,MATCH(Goods!$BD99,'Country weights'!$A$6:$A$133,0),MATCH(Goods!BJ$1,'Country weights'!$B$3:$FB$3,0)),"")</f>
        <v>1.7289506321197252E-2</v>
      </c>
      <c r="BK99" s="44">
        <f>IF(AND(ISNUMBER(I98),ISNUMBER(I99)),INDEX('Country weights'!$B$6:$FB$133,MATCH(Goods!$BD99,'Country weights'!$A$6:$A$133,0),MATCH(Goods!BK$1,'Country weights'!$B$3:$FB$3,0)),"")</f>
        <v>1.4776218385606745E-2</v>
      </c>
      <c r="BL99" s="44">
        <f>IF(AND(ISNUMBER(J98),ISNUMBER(J99)),INDEX('Country weights'!$B$6:$FB$133,MATCH(Goods!$BD99,'Country weights'!$A$6:$A$133,0),MATCH(Goods!BL$1,'Country weights'!$B$3:$FB$3,0)),"")</f>
        <v>4.5469456880816586E-3</v>
      </c>
      <c r="BM99" s="44">
        <f>IF(AND(ISNUMBER(K98),ISNUMBER(K99)),INDEX('Country weights'!$B$6:$FB$133,MATCH(Goods!$BD99,'Country weights'!$A$6:$A$133,0),MATCH(Goods!BM$1,'Country weights'!$B$3:$FB$3,0)),"")</f>
        <v>2.8059763803121664E-2</v>
      </c>
      <c r="BN99" s="44">
        <f>IF(AND(ISNUMBER(L98),ISNUMBER(L99)),INDEX('Country weights'!$B$6:$FB$133,MATCH(Goods!$BD99,'Country weights'!$A$6:$A$133,0),MATCH(Goods!BN$1,'Country weights'!$B$3:$FB$3,0)),"")</f>
        <v>2.2166615259452752E-3</v>
      </c>
      <c r="BO99" s="44">
        <f>IF(AND(ISNUMBER(M98),ISNUMBER(M99)),INDEX('Country weights'!$B$6:$FB$133,MATCH(Goods!$BD99,'Country weights'!$A$6:$A$133,0),MATCH(Goods!BO$1,'Country weights'!$B$3:$FB$3,0)),"")</f>
        <v>9.3230156909890338E-3</v>
      </c>
      <c r="BP99" s="44">
        <f>IF(AND(ISNUMBER(N98),ISNUMBER(N99)),INDEX('Country weights'!$B$6:$FB$133,MATCH(Goods!$BD99,'Country weights'!$A$6:$A$133,0),MATCH(Goods!BP$1,'Country weights'!$B$3:$FB$3,0)),"")</f>
        <v>6.7643842664203103E-3</v>
      </c>
      <c r="BQ99" s="44">
        <f>IF(AND(ISNUMBER(O98),ISNUMBER(O99)),INDEX('Country weights'!$B$6:$FB$133,MATCH(Goods!$BD99,'Country weights'!$A$6:$A$133,0),MATCH(Goods!BQ$1,'Country weights'!$B$3:$FB$3,0)),"")</f>
        <v>5.626172189492332E-3</v>
      </c>
      <c r="BR99" s="44">
        <f>IF(AND(ISNUMBER(P98),ISNUMBER(P99)),INDEX('Country weights'!$B$6:$FB$133,MATCH(Goods!$BD99,'Country weights'!$A$6:$A$133,0),MATCH(Goods!BR$1,'Country weights'!$B$3:$FB$3,0)),"")</f>
        <v>1.3260398535371551E-2</v>
      </c>
      <c r="BS99" s="44">
        <f>IF(AND(ISNUMBER(Q98),ISNUMBER(Q99)),INDEX('Country weights'!$B$6:$FB$133,MATCH(Goods!$BD99,'Country weights'!$A$6:$A$133,0),MATCH(Goods!BS$1,'Country weights'!$B$3:$FB$3,0)),"")</f>
        <v>9.4875773709195508E-3</v>
      </c>
      <c r="BT99" s="44">
        <f>IF(AND(ISNUMBER(R98),ISNUMBER(R99)),INDEX('Country weights'!$B$6:$FB$133,MATCH(Goods!$BD99,'Country weights'!$A$6:$A$133,0),MATCH(Goods!BT$1,'Country weights'!$B$3:$FB$3,0)),"")</f>
        <v>7.7568689510253037E-3</v>
      </c>
      <c r="BU99" s="44">
        <f>IF(AND(ISNUMBER(S98),ISNUMBER(S99)),INDEX('Country weights'!$B$6:$FB$133,MATCH(Goods!$BD99,'Country weights'!$A$6:$A$133,0),MATCH(Goods!BU$1,'Country weights'!$B$3:$FB$3,0)),"")</f>
        <v>2.381268958303934E-2</v>
      </c>
      <c r="BV99" s="44">
        <f>IF(AND(ISNUMBER(T98),ISNUMBER(T99)),INDEX('Country weights'!$B$6:$FB$133,MATCH(Goods!$BD99,'Country weights'!$A$6:$A$133,0),MATCH(Goods!BV$1,'Country weights'!$B$3:$FB$3,0)),"")</f>
        <v>1.546183987083867E-2</v>
      </c>
      <c r="BW99" s="44">
        <f>IF(AND(ISNUMBER(U98),ISNUMBER(U99)),INDEX('Country weights'!$B$6:$FB$133,MATCH(Goods!$BD99,'Country weights'!$A$6:$A$133,0),MATCH(Goods!BW$1,'Country weights'!$B$3:$FB$3,0)),"")</f>
        <v>3.8138313563977337E-2</v>
      </c>
      <c r="BX99" s="44">
        <f>IF(AND(ISNUMBER(V98),ISNUMBER(V99)),INDEX('Country weights'!$B$6:$FB$133,MATCH(Goods!$BD99,'Country weights'!$A$6:$A$133,0),MATCH(Goods!BX$1,'Country weights'!$B$3:$FB$3,0)),"")</f>
        <v>3.5373013924973037E-2</v>
      </c>
      <c r="BY99" s="44">
        <f>IF(AND(ISNUMBER(W98),ISNUMBER(W99)),INDEX('Country weights'!$B$6:$FB$133,MATCH(Goods!$BD99,'Country weights'!$A$6:$A$133,0),MATCH(Goods!BY$1,'Country weights'!$B$3:$FB$3,0)),"")</f>
        <v>2.9665539033766446E-2</v>
      </c>
      <c r="BZ99" s="44">
        <f>IF(AND(ISNUMBER(X98),ISNUMBER(X99)),INDEX('Country weights'!$B$6:$FB$133,MATCH(Goods!$BD99,'Country weights'!$A$6:$A$133,0),MATCH(Goods!BZ$1,'Country weights'!$B$3:$FB$3,0)),"")</f>
        <v>1.8809305064264557E-2</v>
      </c>
      <c r="CA99" s="44">
        <f>IF(AND(ISNUMBER(Y98),ISNUMBER(Y99)),INDEX('Country weights'!$B$6:$FB$133,MATCH(Goods!$BD99,'Country weights'!$A$6:$A$133,0),MATCH(Goods!CA$1,'Country weights'!$B$3:$FB$3,0)),"")</f>
        <v>3.4978303815307817E-2</v>
      </c>
      <c r="CB99" s="44">
        <f>IF(AND(ISNUMBER(Z98),ISNUMBER(Z99)),INDEX('Country weights'!$B$6:$FB$133,MATCH(Goods!$BD99,'Country weights'!$A$6:$A$133,0),MATCH(Goods!CB$1,'Country weights'!$B$3:$FB$3,0)),"")</f>
        <v>1.2021632000876524E-2</v>
      </c>
      <c r="CC99" s="44" t="str">
        <f>IF(AND(ISNUMBER(AA98),ISNUMBER(AA99)),INDEX('Country weights'!$B$6:$FB$133,MATCH(Goods!$BD99,'Country weights'!$A$6:$A$133,0),MATCH(Goods!CC$1,'Country weights'!$B$3:$FB$3,0)),"")</f>
        <v/>
      </c>
      <c r="CD99" s="46">
        <f t="shared" si="44"/>
        <v>0.63952931530121726</v>
      </c>
      <c r="CF99" s="39">
        <f t="shared" si="39"/>
        <v>42825</v>
      </c>
      <c r="CG99" s="45">
        <f t="shared" si="51"/>
        <v>0.27275389867650174</v>
      </c>
      <c r="CH99" s="45">
        <f t="shared" si="51"/>
        <v>8.0457080392127595E-2</v>
      </c>
      <c r="CI99" s="45">
        <f t="shared" si="51"/>
        <v>7.8152644246679281E-2</v>
      </c>
      <c r="CJ99" s="45">
        <f t="shared" si="51"/>
        <v>5.1746091063417918E-2</v>
      </c>
      <c r="CK99" s="45">
        <f t="shared" si="51"/>
        <v>5.0010856226393478E-3</v>
      </c>
      <c r="CL99" s="45">
        <f t="shared" si="51"/>
        <v>2.7034736184148062E-2</v>
      </c>
      <c r="CM99" s="45">
        <f t="shared" si="51"/>
        <v>2.3104833558172656E-2</v>
      </c>
      <c r="CN99" s="45">
        <f t="shared" si="51"/>
        <v>7.1098315265502015E-3</v>
      </c>
      <c r="CO99" s="45">
        <f t="shared" si="51"/>
        <v>4.3875649062163104E-2</v>
      </c>
      <c r="CP99" s="45">
        <f t="shared" si="51"/>
        <v>3.4660827469671679E-3</v>
      </c>
      <c r="CQ99" s="45">
        <f t="shared" si="51"/>
        <v>1.4577933283008158E-2</v>
      </c>
      <c r="CR99" s="45">
        <f t="shared" si="51"/>
        <v>1.0577129311475419E-2</v>
      </c>
      <c r="CS99" s="45">
        <f t="shared" si="51"/>
        <v>8.7973640220736626E-3</v>
      </c>
      <c r="CT99" s="45">
        <f t="shared" si="51"/>
        <v>2.0734621882229003E-2</v>
      </c>
      <c r="CU99" s="45">
        <f t="shared" si="51"/>
        <v>1.4835250150262333E-2</v>
      </c>
      <c r="CV99" s="45">
        <f t="shared" si="29"/>
        <v>1.2129027967032021E-2</v>
      </c>
      <c r="CW99" s="45">
        <f t="shared" si="29"/>
        <v>3.7234711550046151E-2</v>
      </c>
      <c r="CX99" s="45">
        <f t="shared" si="29"/>
        <v>2.4176905578685112E-2</v>
      </c>
      <c r="CY99" s="45">
        <f t="shared" si="29"/>
        <v>5.9634973177131456E-2</v>
      </c>
      <c r="CZ99" s="45">
        <f t="shared" si="29"/>
        <v>5.5311012456578955E-2</v>
      </c>
      <c r="DA99" s="45">
        <f t="shared" si="29"/>
        <v>4.638651946673316E-2</v>
      </c>
      <c r="DB99" s="45">
        <f t="shared" si="29"/>
        <v>2.9411169455782343E-2</v>
      </c>
      <c r="DC99" s="45">
        <f t="shared" si="35"/>
        <v>5.4693824002161801E-2</v>
      </c>
      <c r="DD99" s="45">
        <f t="shared" si="35"/>
        <v>1.8797624617433454E-2</v>
      </c>
      <c r="DE99" s="45" t="str">
        <f t="shared" si="25"/>
        <v/>
      </c>
      <c r="DF99" s="46">
        <f t="shared" si="45"/>
        <v>1.0000000000000002</v>
      </c>
      <c r="DG99" s="47">
        <f>SUMPRODUCT(AD99:BB99,CG99:DE99,'Sector weights'!B86:Z86)</f>
        <v>1.9373804134318942</v>
      </c>
      <c r="DI99" s="45">
        <f>IF(AND(ISNUMBER(C98),ISNUMBER(C99)),CG99*'Sector weights'!AB86,"")</f>
        <v>5.1009942752939345E-2</v>
      </c>
      <c r="DJ99" s="45">
        <f>IF(AND(ISNUMBER(D98),ISNUMBER(D99)),CH99*'Sector weights'!AC86,"")</f>
        <v>2.1351565003898544E-2</v>
      </c>
      <c r="DK99" s="45">
        <f>IF(AND(ISNUMBER(E98),ISNUMBER(E99)),CI99*'Sector weights'!AD86,"")</f>
        <v>1.7766152051817381E-2</v>
      </c>
      <c r="DL99" s="45">
        <f>IF(AND(ISNUMBER(F98),ISNUMBER(F99)),CJ99*'Sector weights'!AE86,"")</f>
        <v>1.0697729867553936E-2</v>
      </c>
      <c r="DM99" s="45">
        <f>IF(AND(ISNUMBER(G98),ISNUMBER(G99)),CK99*'Sector weights'!AF86,"")</f>
        <v>1.1905286521147458E-3</v>
      </c>
      <c r="DN99" s="45">
        <f>IF(AND(ISNUMBER(H98),ISNUMBER(H99)),CL99*'Sector weights'!AG86,"")</f>
        <v>7.6147402013723676E-3</v>
      </c>
      <c r="DO99" s="45">
        <f>IF(AND(ISNUMBER(I98),ISNUMBER(I99)),CM99*'Sector weights'!AH86,"")</f>
        <v>4.2439039032733175E-3</v>
      </c>
      <c r="DP99" s="45">
        <f>IF(AND(ISNUMBER(J98),ISNUMBER(J99)),CN99*'Sector weights'!AI86,"")</f>
        <v>1.0748385960713848E-3</v>
      </c>
      <c r="DQ99" s="45">
        <f>IF(AND(ISNUMBER(K98),ISNUMBER(K99)),CO99*'Sector weights'!AJ86,"")</f>
        <v>3.6384150519947174E-3</v>
      </c>
      <c r="DR99" s="45">
        <f>IF(AND(ISNUMBER(L98),ISNUMBER(L99)),CP99*'Sector weights'!AK86,"")</f>
        <v>4.8640571066442355E-4</v>
      </c>
      <c r="DS99" s="45">
        <f>IF(AND(ISNUMBER(M98),ISNUMBER(M99)),CQ99*'Sector weights'!AL86,"")</f>
        <v>2.18524158399277E-3</v>
      </c>
      <c r="DT99" s="45">
        <f>IF(AND(ISNUMBER(N98),ISNUMBER(N99)),CR99*'Sector weights'!AM86,"")</f>
        <v>1.6166669652947451E-3</v>
      </c>
      <c r="DU99" s="45">
        <f>IF(AND(ISNUMBER(O98),ISNUMBER(O99)),CS99*'Sector weights'!AN86,"")</f>
        <v>1.3723303685496556E-3</v>
      </c>
      <c r="DV99" s="45">
        <f>IF(AND(ISNUMBER(P98),ISNUMBER(P99)),CT99*'Sector weights'!AO86,"")</f>
        <v>6.8018148570365882E-3</v>
      </c>
      <c r="DW99" s="45">
        <f>IF(AND(ISNUMBER(Q98),ISNUMBER(Q99)),CU99*'Sector weights'!AP86,"")</f>
        <v>6.1275453917195126E-3</v>
      </c>
      <c r="DX99" s="45">
        <f>IF(AND(ISNUMBER(R98),ISNUMBER(R99)),CV99*'Sector weights'!AQ86,"")</f>
        <v>4.1316108420482011E-3</v>
      </c>
      <c r="DY99" s="45">
        <f>IF(AND(ISNUMBER(S98),ISNUMBER(S99)),CW99*'Sector weights'!AR86,"")</f>
        <v>1.189985279659937E-2</v>
      </c>
      <c r="DZ99" s="45">
        <f>IF(AND(ISNUMBER(T98),ISNUMBER(T99)),CX99*'Sector weights'!AS86,"")</f>
        <v>3.8150769358935186E-3</v>
      </c>
      <c r="EA99" s="45">
        <f>IF(AND(ISNUMBER(U98),ISNUMBER(U99)),CY99*'Sector weights'!AT86,"")</f>
        <v>6.9916968313034561E-3</v>
      </c>
      <c r="EB99" s="45">
        <f>IF(AND(ISNUMBER(V98),ISNUMBER(V99)),CZ99*'Sector weights'!AU86,"")</f>
        <v>1.1202552887940092E-2</v>
      </c>
      <c r="EC99" s="45">
        <f>IF(AND(ISNUMBER(W98),ISNUMBER(W99)),DA99*'Sector weights'!AV86,"")</f>
        <v>1.6077524523952696E-2</v>
      </c>
      <c r="ED99" s="45">
        <f>IF(AND(ISNUMBER(X98),ISNUMBER(X99)),DB99*'Sector weights'!AW86,"")</f>
        <v>4.7438887009270351E-3</v>
      </c>
      <c r="EE99" s="45">
        <f>IF(AND(ISNUMBER(Y98),ISNUMBER(Y99)),DC99*'Sector weights'!AX86,"")</f>
        <v>7.8809527246307617E-3</v>
      </c>
      <c r="EF99" s="45">
        <f>IF(AND(ISNUMBER(Z98),ISNUMBER(Z99)),DD99*'Sector weights'!AY86,"")</f>
        <v>3.9486187125724014E-3</v>
      </c>
      <c r="EG99" s="45" t="str">
        <f>IF(AND(ISNUMBER(AA98),ISNUMBER(AA99)),DE99*'Sector weights'!AZ86,"")</f>
        <v/>
      </c>
      <c r="EH99" s="46">
        <f t="shared" si="46"/>
        <v>0.20786959591416099</v>
      </c>
      <c r="EI99" s="47">
        <f t="shared" si="47"/>
        <v>0.50993440966432635</v>
      </c>
      <c r="EK99" s="39">
        <f t="shared" si="41"/>
        <v>42825</v>
      </c>
      <c r="EL99" s="45">
        <f t="shared" si="52"/>
        <v>0.24539395734431368</v>
      </c>
      <c r="EM99" s="45">
        <f t="shared" si="52"/>
        <v>0.10271615197017844</v>
      </c>
      <c r="EN99" s="45">
        <f t="shared" si="52"/>
        <v>8.5467775956777486E-2</v>
      </c>
      <c r="EO99" s="45">
        <f t="shared" si="52"/>
        <v>5.1463658359982213E-2</v>
      </c>
      <c r="EP99" s="45">
        <f t="shared" si="52"/>
        <v>5.7272861232018288E-3</v>
      </c>
      <c r="EQ99" s="45">
        <f t="shared" si="52"/>
        <v>3.6632294241418777E-2</v>
      </c>
      <c r="ER99" s="45">
        <f t="shared" si="52"/>
        <v>2.0416183928244236E-2</v>
      </c>
      <c r="ES99" s="45">
        <f t="shared" si="52"/>
        <v>5.1707350050136025E-3</v>
      </c>
      <c r="ET99" s="45">
        <f t="shared" si="52"/>
        <v>1.7503353657824919E-2</v>
      </c>
      <c r="EU99" s="45">
        <f t="shared" si="52"/>
        <v>2.339956011966671E-3</v>
      </c>
      <c r="EV99" s="45">
        <f t="shared" si="52"/>
        <v>1.0512559926730015E-2</v>
      </c>
      <c r="EW99" s="45">
        <f t="shared" si="52"/>
        <v>7.7773132630822158E-3</v>
      </c>
      <c r="EX99" s="45">
        <f t="shared" si="52"/>
        <v>6.6018811578214378E-3</v>
      </c>
      <c r="EY99" s="45">
        <f t="shared" si="52"/>
        <v>3.2721547502528335E-2</v>
      </c>
      <c r="EZ99" s="45">
        <f t="shared" si="52"/>
        <v>2.9477833758092552E-2</v>
      </c>
      <c r="FA99" s="45">
        <f t="shared" si="30"/>
        <v>1.9875974761380377E-2</v>
      </c>
      <c r="FB99" s="45">
        <f t="shared" si="30"/>
        <v>5.7246721167983475E-2</v>
      </c>
      <c r="FC99" s="45">
        <f t="shared" si="30"/>
        <v>1.8353222457164642E-2</v>
      </c>
      <c r="FD99" s="45">
        <f t="shared" si="30"/>
        <v>3.3635014300940153E-2</v>
      </c>
      <c r="FE99" s="45">
        <f t="shared" si="30"/>
        <v>5.3892214677543064E-2</v>
      </c>
      <c r="FF99" s="45">
        <f t="shared" si="30"/>
        <v>7.7344281414737787E-2</v>
      </c>
      <c r="FG99" s="45">
        <f t="shared" si="30"/>
        <v>2.2821464967325029E-2</v>
      </c>
      <c r="FH99" s="45">
        <f t="shared" si="36"/>
        <v>3.7912965048939498E-2</v>
      </c>
      <c r="FI99" s="45">
        <f t="shared" si="36"/>
        <v>1.8995652996809449E-2</v>
      </c>
      <c r="FJ99" s="45" t="str">
        <f t="shared" si="27"/>
        <v/>
      </c>
      <c r="FK99" s="46">
        <f t="shared" si="48"/>
        <v>1</v>
      </c>
      <c r="FL99" s="47">
        <f t="shared" si="49"/>
        <v>2.4531457206223748</v>
      </c>
    </row>
    <row r="100" spans="1:168" x14ac:dyDescent="0.2">
      <c r="A100" t="s">
        <v>57</v>
      </c>
      <c r="B100" s="11">
        <v>42916</v>
      </c>
      <c r="C100" s="2">
        <v>556.20000000000005</v>
      </c>
      <c r="D100" s="3">
        <v>57251</v>
      </c>
      <c r="E100" s="9">
        <v>21122.9</v>
      </c>
      <c r="F100" s="3">
        <v>141556</v>
      </c>
      <c r="G100" s="3">
        <v>4702</v>
      </c>
      <c r="H100" s="2">
        <v>36096</v>
      </c>
      <c r="I100" s="2">
        <v>297284.2</v>
      </c>
      <c r="J100" s="2">
        <v>1846343.8</v>
      </c>
      <c r="K100" s="2">
        <v>186036.4</v>
      </c>
      <c r="L100" s="9">
        <v>2319.0288999999998</v>
      </c>
      <c r="M100" s="3">
        <v>133669</v>
      </c>
      <c r="N100" s="9">
        <v>1380.7239999999999</v>
      </c>
      <c r="O100" s="2">
        <v>16082.7</v>
      </c>
      <c r="P100" s="2">
        <v>16166.7</v>
      </c>
      <c r="Q100" s="3">
        <v>110914</v>
      </c>
      <c r="R100" s="3">
        <v>115711</v>
      </c>
      <c r="S100" s="2">
        <v>31390.400000000001</v>
      </c>
      <c r="T100" s="2">
        <v>37216.9</v>
      </c>
      <c r="U100" s="3">
        <v>175955</v>
      </c>
      <c r="V100" s="2">
        <v>35178.9</v>
      </c>
      <c r="W100" s="2">
        <v>62045.8</v>
      </c>
      <c r="X100" s="3">
        <v>414406.55750072573</v>
      </c>
      <c r="Y100" s="2">
        <v>66927.899999999994</v>
      </c>
      <c r="Z100" s="3">
        <v>42783</v>
      </c>
      <c r="AA100" s="3" t="e">
        <v>#N/A</v>
      </c>
      <c r="AC100" s="43">
        <f t="shared" si="43"/>
        <v>42916</v>
      </c>
      <c r="AD100" s="45">
        <f t="shared" si="50"/>
        <v>1.7004936917169644</v>
      </c>
      <c r="AE100" s="45">
        <f t="shared" si="50"/>
        <v>4.4821607810931585</v>
      </c>
      <c r="AF100" s="45">
        <f t="shared" si="50"/>
        <v>-1.2034499209549021</v>
      </c>
      <c r="AG100" s="45">
        <f t="shared" si="50"/>
        <v>-0.92665173572228365</v>
      </c>
      <c r="AH100" s="45">
        <f t="shared" si="50"/>
        <v>-1.2807054377493188</v>
      </c>
      <c r="AI100" s="45">
        <f t="shared" si="50"/>
        <v>0.34471255420882585</v>
      </c>
      <c r="AJ100" s="45">
        <f t="shared" si="50"/>
        <v>-1.5468530078985188</v>
      </c>
      <c r="AK100" s="45">
        <f t="shared" si="50"/>
        <v>-6.3738983740488813</v>
      </c>
      <c r="AL100" s="45">
        <f t="shared" si="50"/>
        <v>-3.0386232093669308</v>
      </c>
      <c r="AM100" s="45">
        <f t="shared" si="50"/>
        <v>0.95129850526465276</v>
      </c>
      <c r="AN100" s="45">
        <f t="shared" si="50"/>
        <v>-3.5785904926783574</v>
      </c>
      <c r="AO100" s="45">
        <f t="shared" si="50"/>
        <v>1.704348748440232</v>
      </c>
      <c r="AP100" s="45">
        <f t="shared" si="50"/>
        <v>5.4451161143966198</v>
      </c>
      <c r="AQ100" s="45">
        <f t="shared" si="50"/>
        <v>4.9717550808389133</v>
      </c>
      <c r="AR100" s="45">
        <f t="shared" si="50"/>
        <v>-2.4811844974326536</v>
      </c>
      <c r="AS100" s="45">
        <f t="shared" si="28"/>
        <v>0.73388585158615793</v>
      </c>
      <c r="AT100" s="45">
        <f t="shared" si="28"/>
        <v>-8.8165738857526321E-2</v>
      </c>
      <c r="AU100" s="45">
        <f t="shared" si="28"/>
        <v>-2.3327157545570576</v>
      </c>
      <c r="AV100" s="45">
        <f t="shared" si="28"/>
        <v>1.3390543108909858</v>
      </c>
      <c r="AW100" s="45">
        <f t="shared" si="28"/>
        <v>-0.53831995544159073</v>
      </c>
      <c r="AX100" s="45">
        <f t="shared" si="28"/>
        <v>1.7940258201905479</v>
      </c>
      <c r="AY100" s="45">
        <f t="shared" si="28"/>
        <v>1.0948180011513653</v>
      </c>
      <c r="AZ100" s="45">
        <f t="shared" si="34"/>
        <v>2.3021378195035691</v>
      </c>
      <c r="BA100" s="45">
        <f t="shared" si="34"/>
        <v>3.1711198996816847</v>
      </c>
      <c r="BB100" s="45" t="str">
        <f t="shared" si="23"/>
        <v/>
      </c>
      <c r="BD100" s="39">
        <f t="shared" si="38"/>
        <v>42916</v>
      </c>
      <c r="BE100" s="44">
        <f>IF(AND(ISNUMBER(C99),ISNUMBER(C100)),INDEX('Country weights'!$B$6:$FB$133,MATCH(Goods!$BD100,'Country weights'!$A$6:$A$133,0),MATCH(Goods!BE$1,'Country weights'!$B$3:$FB$3,0)),"")</f>
        <v>0.17443411406632076</v>
      </c>
      <c r="BF100" s="44">
        <f>IF(AND(ISNUMBER(D99),ISNUMBER(D100)),INDEX('Country weights'!$B$6:$FB$133,MATCH(Goods!$BD100,'Country weights'!$A$6:$A$133,0),MATCH(Goods!BF$1,'Country weights'!$B$3:$FB$3,0)),"")</f>
        <v>5.145466153431235E-2</v>
      </c>
      <c r="BG100" s="44">
        <f>IF(AND(ISNUMBER(E99),ISNUMBER(E100)),INDEX('Country weights'!$B$6:$FB$133,MATCH(Goods!$BD100,'Country weights'!$A$6:$A$133,0),MATCH(Goods!BG$1,'Country weights'!$B$3:$FB$3,0)),"")</f>
        <v>4.9980907064058416E-2</v>
      </c>
      <c r="BH100" s="44">
        <f>IF(AND(ISNUMBER(F99),ISNUMBER(F100)),INDEX('Country weights'!$B$6:$FB$133,MATCH(Goods!$BD100,'Country weights'!$A$6:$A$133,0),MATCH(Goods!BH$1,'Country weights'!$B$3:$FB$3,0)),"")</f>
        <v>3.3093142187302096E-2</v>
      </c>
      <c r="BI100" s="44">
        <f>IF(AND(ISNUMBER(G99),ISNUMBER(G100)),INDEX('Country weights'!$B$6:$FB$133,MATCH(Goods!$BD100,'Country weights'!$A$6:$A$133,0),MATCH(Goods!BI$1,'Country weights'!$B$3:$FB$3,0)),"")</f>
        <v>3.1983408640093038E-3</v>
      </c>
      <c r="BJ100" s="44">
        <f>IF(AND(ISNUMBER(H99),ISNUMBER(H100)),INDEX('Country weights'!$B$6:$FB$133,MATCH(Goods!$BD100,'Country weights'!$A$6:$A$133,0),MATCH(Goods!BJ$1,'Country weights'!$B$3:$FB$3,0)),"")</f>
        <v>1.7289506321197252E-2</v>
      </c>
      <c r="BK100" s="44">
        <f>IF(AND(ISNUMBER(I99),ISNUMBER(I100)),INDEX('Country weights'!$B$6:$FB$133,MATCH(Goods!$BD100,'Country weights'!$A$6:$A$133,0),MATCH(Goods!BK$1,'Country weights'!$B$3:$FB$3,0)),"")</f>
        <v>1.4776218385606745E-2</v>
      </c>
      <c r="BL100" s="44">
        <f>IF(AND(ISNUMBER(J99),ISNUMBER(J100)),INDEX('Country weights'!$B$6:$FB$133,MATCH(Goods!$BD100,'Country weights'!$A$6:$A$133,0),MATCH(Goods!BL$1,'Country weights'!$B$3:$FB$3,0)),"")</f>
        <v>4.5469456880816586E-3</v>
      </c>
      <c r="BM100" s="44">
        <f>IF(AND(ISNUMBER(K99),ISNUMBER(K100)),INDEX('Country weights'!$B$6:$FB$133,MATCH(Goods!$BD100,'Country weights'!$A$6:$A$133,0),MATCH(Goods!BM$1,'Country weights'!$B$3:$FB$3,0)),"")</f>
        <v>2.8059763803121664E-2</v>
      </c>
      <c r="BN100" s="44">
        <f>IF(AND(ISNUMBER(L99),ISNUMBER(L100)),INDEX('Country weights'!$B$6:$FB$133,MATCH(Goods!$BD100,'Country weights'!$A$6:$A$133,0),MATCH(Goods!BN$1,'Country weights'!$B$3:$FB$3,0)),"")</f>
        <v>2.2166615259452752E-3</v>
      </c>
      <c r="BO100" s="44">
        <f>IF(AND(ISNUMBER(M99),ISNUMBER(M100)),INDEX('Country weights'!$B$6:$FB$133,MATCH(Goods!$BD100,'Country weights'!$A$6:$A$133,0),MATCH(Goods!BO$1,'Country weights'!$B$3:$FB$3,0)),"")</f>
        <v>9.3230156909890338E-3</v>
      </c>
      <c r="BP100" s="44">
        <f>IF(AND(ISNUMBER(N99),ISNUMBER(N100)),INDEX('Country weights'!$B$6:$FB$133,MATCH(Goods!$BD100,'Country weights'!$A$6:$A$133,0),MATCH(Goods!BP$1,'Country weights'!$B$3:$FB$3,0)),"")</f>
        <v>6.7643842664203103E-3</v>
      </c>
      <c r="BQ100" s="44">
        <f>IF(AND(ISNUMBER(O99),ISNUMBER(O100)),INDEX('Country weights'!$B$6:$FB$133,MATCH(Goods!$BD100,'Country weights'!$A$6:$A$133,0),MATCH(Goods!BQ$1,'Country weights'!$B$3:$FB$3,0)),"")</f>
        <v>5.626172189492332E-3</v>
      </c>
      <c r="BR100" s="44">
        <f>IF(AND(ISNUMBER(P99),ISNUMBER(P100)),INDEX('Country weights'!$B$6:$FB$133,MATCH(Goods!$BD100,'Country weights'!$A$6:$A$133,0),MATCH(Goods!BR$1,'Country weights'!$B$3:$FB$3,0)),"")</f>
        <v>1.3260398535371551E-2</v>
      </c>
      <c r="BS100" s="44">
        <f>IF(AND(ISNUMBER(Q99),ISNUMBER(Q100)),INDEX('Country weights'!$B$6:$FB$133,MATCH(Goods!$BD100,'Country weights'!$A$6:$A$133,0),MATCH(Goods!BS$1,'Country weights'!$B$3:$FB$3,0)),"")</f>
        <v>9.4875773709195508E-3</v>
      </c>
      <c r="BT100" s="44">
        <f>IF(AND(ISNUMBER(R99),ISNUMBER(R100)),INDEX('Country weights'!$B$6:$FB$133,MATCH(Goods!$BD100,'Country weights'!$A$6:$A$133,0),MATCH(Goods!BT$1,'Country weights'!$B$3:$FB$3,0)),"")</f>
        <v>7.7568689510253037E-3</v>
      </c>
      <c r="BU100" s="44">
        <f>IF(AND(ISNUMBER(S99),ISNUMBER(S100)),INDEX('Country weights'!$B$6:$FB$133,MATCH(Goods!$BD100,'Country weights'!$A$6:$A$133,0),MATCH(Goods!BU$1,'Country weights'!$B$3:$FB$3,0)),"")</f>
        <v>2.381268958303934E-2</v>
      </c>
      <c r="BV100" s="44">
        <f>IF(AND(ISNUMBER(T99),ISNUMBER(T100)),INDEX('Country weights'!$B$6:$FB$133,MATCH(Goods!$BD100,'Country weights'!$A$6:$A$133,0),MATCH(Goods!BV$1,'Country weights'!$B$3:$FB$3,0)),"")</f>
        <v>1.546183987083867E-2</v>
      </c>
      <c r="BW100" s="44">
        <f>IF(AND(ISNUMBER(U99),ISNUMBER(U100)),INDEX('Country weights'!$B$6:$FB$133,MATCH(Goods!$BD100,'Country weights'!$A$6:$A$133,0),MATCH(Goods!BW$1,'Country weights'!$B$3:$FB$3,0)),"")</f>
        <v>3.8138313563977337E-2</v>
      </c>
      <c r="BX100" s="44">
        <f>IF(AND(ISNUMBER(V99),ISNUMBER(V100)),INDEX('Country weights'!$B$6:$FB$133,MATCH(Goods!$BD100,'Country weights'!$A$6:$A$133,0),MATCH(Goods!BX$1,'Country weights'!$B$3:$FB$3,0)),"")</f>
        <v>3.5373013924973037E-2</v>
      </c>
      <c r="BY100" s="44">
        <f>IF(AND(ISNUMBER(W99),ISNUMBER(W100)),INDEX('Country weights'!$B$6:$FB$133,MATCH(Goods!$BD100,'Country weights'!$A$6:$A$133,0),MATCH(Goods!BY$1,'Country weights'!$B$3:$FB$3,0)),"")</f>
        <v>2.9665539033766446E-2</v>
      </c>
      <c r="BZ100" s="44">
        <f>IF(AND(ISNUMBER(X99),ISNUMBER(X100)),INDEX('Country weights'!$B$6:$FB$133,MATCH(Goods!$BD100,'Country weights'!$A$6:$A$133,0),MATCH(Goods!BZ$1,'Country weights'!$B$3:$FB$3,0)),"")</f>
        <v>1.8809305064264557E-2</v>
      </c>
      <c r="CA100" s="44">
        <f>IF(AND(ISNUMBER(Y99),ISNUMBER(Y100)),INDEX('Country weights'!$B$6:$FB$133,MATCH(Goods!$BD100,'Country weights'!$A$6:$A$133,0),MATCH(Goods!CA$1,'Country weights'!$B$3:$FB$3,0)),"")</f>
        <v>3.4978303815307817E-2</v>
      </c>
      <c r="CB100" s="44">
        <f>IF(AND(ISNUMBER(Z99),ISNUMBER(Z100)),INDEX('Country weights'!$B$6:$FB$133,MATCH(Goods!$BD100,'Country weights'!$A$6:$A$133,0),MATCH(Goods!CB$1,'Country weights'!$B$3:$FB$3,0)),"")</f>
        <v>1.2021632000876524E-2</v>
      </c>
      <c r="CC100" s="44" t="str">
        <f>IF(AND(ISNUMBER(AA99),ISNUMBER(AA100)),INDEX('Country weights'!$B$6:$FB$133,MATCH(Goods!$BD100,'Country weights'!$A$6:$A$133,0),MATCH(Goods!CC$1,'Country weights'!$B$3:$FB$3,0)),"")</f>
        <v/>
      </c>
      <c r="CD100" s="46">
        <f t="shared" si="44"/>
        <v>0.63952931530121726</v>
      </c>
      <c r="CF100" s="39">
        <f t="shared" si="39"/>
        <v>42916</v>
      </c>
      <c r="CG100" s="45">
        <f t="shared" si="51"/>
        <v>0.27275389867650174</v>
      </c>
      <c r="CH100" s="45">
        <f t="shared" si="51"/>
        <v>8.0457080392127595E-2</v>
      </c>
      <c r="CI100" s="45">
        <f t="shared" si="51"/>
        <v>7.8152644246679281E-2</v>
      </c>
      <c r="CJ100" s="45">
        <f t="shared" si="51"/>
        <v>5.1746091063417918E-2</v>
      </c>
      <c r="CK100" s="45">
        <f t="shared" si="51"/>
        <v>5.0010856226393478E-3</v>
      </c>
      <c r="CL100" s="45">
        <f t="shared" si="51"/>
        <v>2.7034736184148062E-2</v>
      </c>
      <c r="CM100" s="45">
        <f t="shared" si="51"/>
        <v>2.3104833558172656E-2</v>
      </c>
      <c r="CN100" s="45">
        <f t="shared" si="51"/>
        <v>7.1098315265502015E-3</v>
      </c>
      <c r="CO100" s="45">
        <f t="shared" si="51"/>
        <v>4.3875649062163104E-2</v>
      </c>
      <c r="CP100" s="45">
        <f t="shared" si="51"/>
        <v>3.4660827469671679E-3</v>
      </c>
      <c r="CQ100" s="45">
        <f t="shared" si="51"/>
        <v>1.4577933283008158E-2</v>
      </c>
      <c r="CR100" s="45">
        <f t="shared" si="51"/>
        <v>1.0577129311475419E-2</v>
      </c>
      <c r="CS100" s="45">
        <f t="shared" si="51"/>
        <v>8.7973640220736626E-3</v>
      </c>
      <c r="CT100" s="45">
        <f t="shared" si="51"/>
        <v>2.0734621882229003E-2</v>
      </c>
      <c r="CU100" s="45">
        <f t="shared" si="51"/>
        <v>1.4835250150262333E-2</v>
      </c>
      <c r="CV100" s="45">
        <f t="shared" si="29"/>
        <v>1.2129027967032021E-2</v>
      </c>
      <c r="CW100" s="45">
        <f t="shared" si="29"/>
        <v>3.7234711550046151E-2</v>
      </c>
      <c r="CX100" s="45">
        <f t="shared" si="29"/>
        <v>2.4176905578685112E-2</v>
      </c>
      <c r="CY100" s="45">
        <f t="shared" si="29"/>
        <v>5.9634973177131456E-2</v>
      </c>
      <c r="CZ100" s="45">
        <f t="shared" si="29"/>
        <v>5.5311012456578955E-2</v>
      </c>
      <c r="DA100" s="45">
        <f t="shared" si="29"/>
        <v>4.638651946673316E-2</v>
      </c>
      <c r="DB100" s="45">
        <f t="shared" si="29"/>
        <v>2.9411169455782343E-2</v>
      </c>
      <c r="DC100" s="45">
        <f t="shared" si="35"/>
        <v>5.4693824002161801E-2</v>
      </c>
      <c r="DD100" s="45">
        <f t="shared" si="35"/>
        <v>1.8797624617433454E-2</v>
      </c>
      <c r="DE100" s="45" t="str">
        <f t="shared" si="25"/>
        <v/>
      </c>
      <c r="DF100" s="46">
        <f t="shared" si="45"/>
        <v>1.0000000000000002</v>
      </c>
      <c r="DG100" s="47">
        <f>SUMPRODUCT(AD100:BB100,CG100:DE100,'Sector weights'!B87:Z87)</f>
        <v>0.64125279269343993</v>
      </c>
      <c r="DI100" s="45">
        <f>IF(AND(ISNUMBER(C99),ISNUMBER(C100)),CG100*'Sector weights'!AB87,"")</f>
        <v>5.1705063149455395E-2</v>
      </c>
      <c r="DJ100" s="45">
        <f>IF(AND(ISNUMBER(D99),ISNUMBER(D100)),CH100*'Sector weights'!AC87,"")</f>
        <v>2.1410027050417071E-2</v>
      </c>
      <c r="DK100" s="45">
        <f>IF(AND(ISNUMBER(E99),ISNUMBER(E100)),CI100*'Sector weights'!AD87,"")</f>
        <v>1.7116337976679809E-2</v>
      </c>
      <c r="DL100" s="45">
        <f>IF(AND(ISNUMBER(F99),ISNUMBER(F100)),CJ100*'Sector weights'!AE87,"")</f>
        <v>1.0492163661901512E-2</v>
      </c>
      <c r="DM100" s="45">
        <f>IF(AND(ISNUMBER(G99),ISNUMBER(G100)),CK100*'Sector weights'!AF87,"")</f>
        <v>1.2003714382499099E-3</v>
      </c>
      <c r="DN100" s="45">
        <f>IF(AND(ISNUMBER(H99),ISNUMBER(H100)),CL100*'Sector weights'!AG87,"")</f>
        <v>7.6309912901457479E-3</v>
      </c>
      <c r="DO100" s="45">
        <f>IF(AND(ISNUMBER(I99),ISNUMBER(I100)),CM100*'Sector weights'!AH87,"")</f>
        <v>4.2366317890502915E-3</v>
      </c>
      <c r="DP100" s="45">
        <f>IF(AND(ISNUMBER(J99),ISNUMBER(J100)),CN100*'Sector weights'!AI87,"")</f>
        <v>1.0899814310153292E-3</v>
      </c>
      <c r="DQ100" s="45">
        <f>IF(AND(ISNUMBER(K99),ISNUMBER(K100)),CO100*'Sector weights'!AJ87,"")</f>
        <v>3.5829743468383615E-3</v>
      </c>
      <c r="DR100" s="45">
        <f>IF(AND(ISNUMBER(L99),ISNUMBER(L100)),CP100*'Sector weights'!AK87,"")</f>
        <v>5.2764255767558089E-4</v>
      </c>
      <c r="DS100" s="45">
        <f>IF(AND(ISNUMBER(M99),ISNUMBER(M100)),CQ100*'Sector weights'!AL87,"")</f>
        <v>2.2742032632297373E-3</v>
      </c>
      <c r="DT100" s="45">
        <f>IF(AND(ISNUMBER(N99),ISNUMBER(N100)),CR100*'Sector weights'!AM87,"")</f>
        <v>1.5670131571051344E-3</v>
      </c>
      <c r="DU100" s="45">
        <f>IF(AND(ISNUMBER(O99),ISNUMBER(O100)),CS100*'Sector weights'!AN87,"")</f>
        <v>1.4356485125298721E-3</v>
      </c>
      <c r="DV100" s="45">
        <f>IF(AND(ISNUMBER(P99),ISNUMBER(P100)),CT100*'Sector weights'!AO87,"")</f>
        <v>6.8542475854534721E-3</v>
      </c>
      <c r="DW100" s="45">
        <f>IF(AND(ISNUMBER(Q99),ISNUMBER(Q100)),CU100*'Sector weights'!AP87,"")</f>
        <v>6.2276084693980438E-3</v>
      </c>
      <c r="DX100" s="45">
        <f>IF(AND(ISNUMBER(R99),ISNUMBER(R100)),CV100*'Sector weights'!AQ87,"")</f>
        <v>4.0323610172584446E-3</v>
      </c>
      <c r="DY100" s="45">
        <f>IF(AND(ISNUMBER(S99),ISNUMBER(S100)),CW100*'Sector weights'!AR87,"")</f>
        <v>1.2525430455317378E-2</v>
      </c>
      <c r="DZ100" s="45">
        <f>IF(AND(ISNUMBER(T99),ISNUMBER(T100)),CX100*'Sector weights'!AS87,"")</f>
        <v>3.6813486682857771E-3</v>
      </c>
      <c r="EA100" s="45">
        <f>IF(AND(ISNUMBER(U99),ISNUMBER(U100)),CY100*'Sector weights'!AT87,"")</f>
        <v>6.9600003715425476E-3</v>
      </c>
      <c r="EB100" s="45">
        <f>IF(AND(ISNUMBER(V99),ISNUMBER(V100)),CZ100*'Sector weights'!AU87,"")</f>
        <v>1.1847337788985536E-2</v>
      </c>
      <c r="EC100" s="45">
        <f>IF(AND(ISNUMBER(W99),ISNUMBER(W100)),DA100*'Sector weights'!AV87,"")</f>
        <v>1.6964451555506913E-2</v>
      </c>
      <c r="ED100" s="45">
        <f>IF(AND(ISNUMBER(X99),ISNUMBER(X100)),DB100*'Sector weights'!AW87,"")</f>
        <v>5.1418380655389321E-3</v>
      </c>
      <c r="EE100" s="45">
        <f>IF(AND(ISNUMBER(Y99),ISNUMBER(Y100)),DC100*'Sector weights'!AX87,"")</f>
        <v>7.5447989095867134E-3</v>
      </c>
      <c r="EF100" s="45">
        <f>IF(AND(ISNUMBER(Z99),ISNUMBER(Z100)),DD100*'Sector weights'!AY87,"")</f>
        <v>3.7538761853280031E-3</v>
      </c>
      <c r="EG100" s="45" t="str">
        <f>IF(AND(ISNUMBER(AA99),ISNUMBER(AA100)),DE100*'Sector weights'!AZ87,"")</f>
        <v/>
      </c>
      <c r="EH100" s="46">
        <f t="shared" si="46"/>
        <v>0.2098023486964955</v>
      </c>
      <c r="EI100" s="47">
        <f t="shared" si="47"/>
        <v>0.2132951759793032</v>
      </c>
      <c r="EK100" s="39">
        <f t="shared" si="41"/>
        <v>42916</v>
      </c>
      <c r="EL100" s="45">
        <f t="shared" si="52"/>
        <v>0.24644654109307912</v>
      </c>
      <c r="EM100" s="45">
        <f t="shared" si="52"/>
        <v>0.1020485575277771</v>
      </c>
      <c r="EN100" s="45">
        <f t="shared" si="52"/>
        <v>8.1583157114416605E-2</v>
      </c>
      <c r="EO100" s="45">
        <f t="shared" si="52"/>
        <v>5.0009753118063022E-2</v>
      </c>
      <c r="EP100" s="45">
        <f t="shared" si="52"/>
        <v>5.7214394677077354E-3</v>
      </c>
      <c r="EQ100" s="45">
        <f t="shared" si="52"/>
        <v>3.6372287238713906E-2</v>
      </c>
      <c r="ER100" s="45">
        <f t="shared" si="52"/>
        <v>2.0193443092379734E-2</v>
      </c>
      <c r="ES100" s="45">
        <f t="shared" si="52"/>
        <v>5.1952775447338733E-3</v>
      </c>
      <c r="ET100" s="45">
        <f t="shared" si="52"/>
        <v>1.7077856225630572E-2</v>
      </c>
      <c r="EU100" s="45">
        <f t="shared" si="52"/>
        <v>2.5149506712094996E-3</v>
      </c>
      <c r="EV100" s="45">
        <f t="shared" si="52"/>
        <v>1.0839741677628441E-2</v>
      </c>
      <c r="EW100" s="45">
        <f t="shared" si="52"/>
        <v>7.4689972101885695E-3</v>
      </c>
      <c r="EX100" s="45">
        <f t="shared" si="52"/>
        <v>6.8428619672256941E-3</v>
      </c>
      <c r="EY100" s="45">
        <f t="shared" si="52"/>
        <v>3.2670023133863822E-2</v>
      </c>
      <c r="EZ100" s="45">
        <f t="shared" si="52"/>
        <v>2.9683216170315774E-2</v>
      </c>
      <c r="FA100" s="45">
        <f t="shared" si="30"/>
        <v>1.9219808750052379E-2</v>
      </c>
      <c r="FB100" s="45">
        <f t="shared" si="30"/>
        <v>5.9701097404952934E-2</v>
      </c>
      <c r="FC100" s="45">
        <f t="shared" si="30"/>
        <v>1.7546746693533417E-2</v>
      </c>
      <c r="FD100" s="45">
        <f t="shared" si="30"/>
        <v>3.3174082248292804E-2</v>
      </c>
      <c r="FE100" s="45">
        <f t="shared" si="30"/>
        <v>5.6469042708974362E-2</v>
      </c>
      <c r="FF100" s="45">
        <f t="shared" si="30"/>
        <v>8.0859207062777202E-2</v>
      </c>
      <c r="FG100" s="45">
        <f t="shared" si="30"/>
        <v>2.4508010026986035E-2</v>
      </c>
      <c r="FH100" s="45">
        <f t="shared" si="36"/>
        <v>3.5961460662679134E-2</v>
      </c>
      <c r="FI100" s="45">
        <f t="shared" si="36"/>
        <v>1.7892441188818338E-2</v>
      </c>
      <c r="FJ100" s="45" t="str">
        <f t="shared" si="27"/>
        <v/>
      </c>
      <c r="FK100" s="46">
        <f t="shared" si="48"/>
        <v>1</v>
      </c>
      <c r="FL100" s="47">
        <f t="shared" si="49"/>
        <v>1.0166481800823901</v>
      </c>
    </row>
    <row r="101" spans="1:168" x14ac:dyDescent="0.2">
      <c r="A101" t="s">
        <v>58</v>
      </c>
      <c r="B101" s="11">
        <v>43008</v>
      </c>
      <c r="C101" s="2">
        <v>574.79999999999995</v>
      </c>
      <c r="D101" s="3">
        <v>56879</v>
      </c>
      <c r="E101" s="9">
        <v>21455.1</v>
      </c>
      <c r="F101" s="3">
        <v>147818</v>
      </c>
      <c r="G101" s="3">
        <v>4958</v>
      </c>
      <c r="H101" s="2">
        <v>36781</v>
      </c>
      <c r="I101" s="2">
        <v>295571.40000000002</v>
      </c>
      <c r="J101" s="2">
        <v>1768947.8</v>
      </c>
      <c r="K101" s="2">
        <v>185317.4</v>
      </c>
      <c r="L101" s="9">
        <v>2298.9936000000002</v>
      </c>
      <c r="M101" s="3">
        <v>134731</v>
      </c>
      <c r="N101" s="9">
        <v>1388.029</v>
      </c>
      <c r="O101" s="2">
        <v>16635.400000000001</v>
      </c>
      <c r="P101" s="2">
        <v>16535.599999999999</v>
      </c>
      <c r="Q101" s="3">
        <v>111993</v>
      </c>
      <c r="R101" s="3">
        <v>115801</v>
      </c>
      <c r="S101" s="2">
        <v>31763.200000000001</v>
      </c>
      <c r="T101" s="2">
        <v>38704.5</v>
      </c>
      <c r="U101" s="3">
        <v>173031</v>
      </c>
      <c r="V101" s="2">
        <v>35904.800000000003</v>
      </c>
      <c r="W101" s="2">
        <v>63532.7</v>
      </c>
      <c r="X101" s="3">
        <v>426265.82268777874</v>
      </c>
      <c r="Y101" s="2">
        <v>68378.100000000006</v>
      </c>
      <c r="Z101" s="3">
        <v>43139</v>
      </c>
      <c r="AA101" s="3" t="e">
        <v>#N/A</v>
      </c>
      <c r="AC101" s="43">
        <f t="shared" si="43"/>
        <v>43008</v>
      </c>
      <c r="AD101" s="45">
        <f t="shared" si="50"/>
        <v>3.3441208198489614</v>
      </c>
      <c r="AE101" s="45">
        <f t="shared" si="50"/>
        <v>-0.64977030968891292</v>
      </c>
      <c r="AF101" s="45">
        <f t="shared" si="50"/>
        <v>1.5727007181778774</v>
      </c>
      <c r="AG101" s="45">
        <f t="shared" si="50"/>
        <v>4.4236909774223676</v>
      </c>
      <c r="AH101" s="45">
        <f t="shared" si="50"/>
        <v>5.4444917056571729</v>
      </c>
      <c r="AI101" s="45">
        <f t="shared" si="50"/>
        <v>1.8977171985815611</v>
      </c>
      <c r="AJ101" s="45">
        <f t="shared" si="50"/>
        <v>-0.57614901834674992</v>
      </c>
      <c r="AK101" s="45">
        <f t="shared" si="50"/>
        <v>-4.1918520266918886</v>
      </c>
      <c r="AL101" s="45">
        <f t="shared" si="50"/>
        <v>-0.38648350537852094</v>
      </c>
      <c r="AM101" s="45">
        <f t="shared" si="50"/>
        <v>-0.86395214824617206</v>
      </c>
      <c r="AN101" s="45">
        <f t="shared" si="50"/>
        <v>0.79449984663608753</v>
      </c>
      <c r="AO101" s="45">
        <f t="shared" si="50"/>
        <v>0.52907025589474799</v>
      </c>
      <c r="AP101" s="45">
        <f t="shared" si="50"/>
        <v>3.4366120116647192</v>
      </c>
      <c r="AQ101" s="45">
        <f t="shared" si="50"/>
        <v>2.2818509652557273</v>
      </c>
      <c r="AR101" s="45">
        <f t="shared" si="50"/>
        <v>0.97282579295669969</v>
      </c>
      <c r="AS101" s="45">
        <f t="shared" si="28"/>
        <v>7.777998634528327E-2</v>
      </c>
      <c r="AT101" s="45">
        <f t="shared" si="28"/>
        <v>1.1876242418064065</v>
      </c>
      <c r="AU101" s="45">
        <f t="shared" si="28"/>
        <v>3.997108840338659</v>
      </c>
      <c r="AV101" s="45">
        <f t="shared" si="28"/>
        <v>-1.6617885254752607</v>
      </c>
      <c r="AW101" s="45">
        <f t="shared" si="28"/>
        <v>2.063452808359556</v>
      </c>
      <c r="AX101" s="45">
        <f t="shared" si="28"/>
        <v>2.3964555215663097</v>
      </c>
      <c r="AY101" s="45">
        <f t="shared" si="28"/>
        <v>2.8617465077232174</v>
      </c>
      <c r="AZ101" s="45">
        <f t="shared" si="34"/>
        <v>2.1668093575325287</v>
      </c>
      <c r="BA101" s="45">
        <f t="shared" si="34"/>
        <v>0.83210621041067689</v>
      </c>
      <c r="BB101" s="45" t="str">
        <f t="shared" si="23"/>
        <v/>
      </c>
      <c r="BD101" s="39">
        <f t="shared" si="38"/>
        <v>43008</v>
      </c>
      <c r="BE101" s="44">
        <f>IF(AND(ISNUMBER(C100),ISNUMBER(C101)),INDEX('Country weights'!$B$6:$FB$133,MATCH(Goods!$BD101,'Country weights'!$A$6:$A$133,0),MATCH(Goods!BE$1,'Country weights'!$B$3:$FB$3,0)),"")</f>
        <v>0.17443411406632076</v>
      </c>
      <c r="BF101" s="44">
        <f>IF(AND(ISNUMBER(D100),ISNUMBER(D101)),INDEX('Country weights'!$B$6:$FB$133,MATCH(Goods!$BD101,'Country weights'!$A$6:$A$133,0),MATCH(Goods!BF$1,'Country weights'!$B$3:$FB$3,0)),"")</f>
        <v>5.145466153431235E-2</v>
      </c>
      <c r="BG101" s="44">
        <f>IF(AND(ISNUMBER(E100),ISNUMBER(E101)),INDEX('Country weights'!$B$6:$FB$133,MATCH(Goods!$BD101,'Country weights'!$A$6:$A$133,0),MATCH(Goods!BG$1,'Country weights'!$B$3:$FB$3,0)),"")</f>
        <v>4.9980907064058416E-2</v>
      </c>
      <c r="BH101" s="44">
        <f>IF(AND(ISNUMBER(F100),ISNUMBER(F101)),INDEX('Country weights'!$B$6:$FB$133,MATCH(Goods!$BD101,'Country weights'!$A$6:$A$133,0),MATCH(Goods!BH$1,'Country weights'!$B$3:$FB$3,0)),"")</f>
        <v>3.3093142187302096E-2</v>
      </c>
      <c r="BI101" s="44">
        <f>IF(AND(ISNUMBER(G100),ISNUMBER(G101)),INDEX('Country weights'!$B$6:$FB$133,MATCH(Goods!$BD101,'Country weights'!$A$6:$A$133,0),MATCH(Goods!BI$1,'Country weights'!$B$3:$FB$3,0)),"")</f>
        <v>3.1983408640093038E-3</v>
      </c>
      <c r="BJ101" s="44">
        <f>IF(AND(ISNUMBER(H100),ISNUMBER(H101)),INDEX('Country weights'!$B$6:$FB$133,MATCH(Goods!$BD101,'Country weights'!$A$6:$A$133,0),MATCH(Goods!BJ$1,'Country weights'!$B$3:$FB$3,0)),"")</f>
        <v>1.7289506321197252E-2</v>
      </c>
      <c r="BK101" s="44">
        <f>IF(AND(ISNUMBER(I100),ISNUMBER(I101)),INDEX('Country weights'!$B$6:$FB$133,MATCH(Goods!$BD101,'Country weights'!$A$6:$A$133,0),MATCH(Goods!BK$1,'Country weights'!$B$3:$FB$3,0)),"")</f>
        <v>1.4776218385606745E-2</v>
      </c>
      <c r="BL101" s="44">
        <f>IF(AND(ISNUMBER(J100),ISNUMBER(J101)),INDEX('Country weights'!$B$6:$FB$133,MATCH(Goods!$BD101,'Country weights'!$A$6:$A$133,0),MATCH(Goods!BL$1,'Country weights'!$B$3:$FB$3,0)),"")</f>
        <v>4.5469456880816586E-3</v>
      </c>
      <c r="BM101" s="44">
        <f>IF(AND(ISNUMBER(K100),ISNUMBER(K101)),INDEX('Country weights'!$B$6:$FB$133,MATCH(Goods!$BD101,'Country weights'!$A$6:$A$133,0),MATCH(Goods!BM$1,'Country weights'!$B$3:$FB$3,0)),"")</f>
        <v>2.8059763803121664E-2</v>
      </c>
      <c r="BN101" s="44">
        <f>IF(AND(ISNUMBER(L100),ISNUMBER(L101)),INDEX('Country weights'!$B$6:$FB$133,MATCH(Goods!$BD101,'Country weights'!$A$6:$A$133,0),MATCH(Goods!BN$1,'Country weights'!$B$3:$FB$3,0)),"")</f>
        <v>2.2166615259452752E-3</v>
      </c>
      <c r="BO101" s="44">
        <f>IF(AND(ISNUMBER(M100),ISNUMBER(M101)),INDEX('Country weights'!$B$6:$FB$133,MATCH(Goods!$BD101,'Country weights'!$A$6:$A$133,0),MATCH(Goods!BO$1,'Country weights'!$B$3:$FB$3,0)),"")</f>
        <v>9.3230156909890338E-3</v>
      </c>
      <c r="BP101" s="44">
        <f>IF(AND(ISNUMBER(N100),ISNUMBER(N101)),INDEX('Country weights'!$B$6:$FB$133,MATCH(Goods!$BD101,'Country weights'!$A$6:$A$133,0),MATCH(Goods!BP$1,'Country weights'!$B$3:$FB$3,0)),"")</f>
        <v>6.7643842664203103E-3</v>
      </c>
      <c r="BQ101" s="44">
        <f>IF(AND(ISNUMBER(O100),ISNUMBER(O101)),INDEX('Country weights'!$B$6:$FB$133,MATCH(Goods!$BD101,'Country weights'!$A$6:$A$133,0),MATCH(Goods!BQ$1,'Country weights'!$B$3:$FB$3,0)),"")</f>
        <v>5.626172189492332E-3</v>
      </c>
      <c r="BR101" s="44">
        <f>IF(AND(ISNUMBER(P100),ISNUMBER(P101)),INDEX('Country weights'!$B$6:$FB$133,MATCH(Goods!$BD101,'Country weights'!$A$6:$A$133,0),MATCH(Goods!BR$1,'Country weights'!$B$3:$FB$3,0)),"")</f>
        <v>1.3260398535371551E-2</v>
      </c>
      <c r="BS101" s="44">
        <f>IF(AND(ISNUMBER(Q100),ISNUMBER(Q101)),INDEX('Country weights'!$B$6:$FB$133,MATCH(Goods!$BD101,'Country weights'!$A$6:$A$133,0),MATCH(Goods!BS$1,'Country weights'!$B$3:$FB$3,0)),"")</f>
        <v>9.4875773709195508E-3</v>
      </c>
      <c r="BT101" s="44">
        <f>IF(AND(ISNUMBER(R100),ISNUMBER(R101)),INDEX('Country weights'!$B$6:$FB$133,MATCH(Goods!$BD101,'Country weights'!$A$6:$A$133,0),MATCH(Goods!BT$1,'Country weights'!$B$3:$FB$3,0)),"")</f>
        <v>7.7568689510253037E-3</v>
      </c>
      <c r="BU101" s="44">
        <f>IF(AND(ISNUMBER(S100),ISNUMBER(S101)),INDEX('Country weights'!$B$6:$FB$133,MATCH(Goods!$BD101,'Country weights'!$A$6:$A$133,0),MATCH(Goods!BU$1,'Country weights'!$B$3:$FB$3,0)),"")</f>
        <v>2.381268958303934E-2</v>
      </c>
      <c r="BV101" s="44">
        <f>IF(AND(ISNUMBER(T100),ISNUMBER(T101)),INDEX('Country weights'!$B$6:$FB$133,MATCH(Goods!$BD101,'Country weights'!$A$6:$A$133,0),MATCH(Goods!BV$1,'Country weights'!$B$3:$FB$3,0)),"")</f>
        <v>1.546183987083867E-2</v>
      </c>
      <c r="BW101" s="44">
        <f>IF(AND(ISNUMBER(U100),ISNUMBER(U101)),INDEX('Country weights'!$B$6:$FB$133,MATCH(Goods!$BD101,'Country weights'!$A$6:$A$133,0),MATCH(Goods!BW$1,'Country weights'!$B$3:$FB$3,0)),"")</f>
        <v>3.8138313563977337E-2</v>
      </c>
      <c r="BX101" s="44">
        <f>IF(AND(ISNUMBER(V100),ISNUMBER(V101)),INDEX('Country weights'!$B$6:$FB$133,MATCH(Goods!$BD101,'Country weights'!$A$6:$A$133,0),MATCH(Goods!BX$1,'Country weights'!$B$3:$FB$3,0)),"")</f>
        <v>3.5373013924973037E-2</v>
      </c>
      <c r="BY101" s="44">
        <f>IF(AND(ISNUMBER(W100),ISNUMBER(W101)),INDEX('Country weights'!$B$6:$FB$133,MATCH(Goods!$BD101,'Country weights'!$A$6:$A$133,0),MATCH(Goods!BY$1,'Country weights'!$B$3:$FB$3,0)),"")</f>
        <v>2.9665539033766446E-2</v>
      </c>
      <c r="BZ101" s="44">
        <f>IF(AND(ISNUMBER(X100),ISNUMBER(X101)),INDEX('Country weights'!$B$6:$FB$133,MATCH(Goods!$BD101,'Country weights'!$A$6:$A$133,0),MATCH(Goods!BZ$1,'Country weights'!$B$3:$FB$3,0)),"")</f>
        <v>1.8809305064264557E-2</v>
      </c>
      <c r="CA101" s="44">
        <f>IF(AND(ISNUMBER(Y100),ISNUMBER(Y101)),INDEX('Country weights'!$B$6:$FB$133,MATCH(Goods!$BD101,'Country weights'!$A$6:$A$133,0),MATCH(Goods!CA$1,'Country weights'!$B$3:$FB$3,0)),"")</f>
        <v>3.4978303815307817E-2</v>
      </c>
      <c r="CB101" s="44">
        <f>IF(AND(ISNUMBER(Z100),ISNUMBER(Z101)),INDEX('Country weights'!$B$6:$FB$133,MATCH(Goods!$BD101,'Country weights'!$A$6:$A$133,0),MATCH(Goods!CB$1,'Country weights'!$B$3:$FB$3,0)),"")</f>
        <v>1.2021632000876524E-2</v>
      </c>
      <c r="CC101" s="44" t="str">
        <f>IF(AND(ISNUMBER(AA100),ISNUMBER(AA101)),INDEX('Country weights'!$B$6:$FB$133,MATCH(Goods!$BD101,'Country weights'!$A$6:$A$133,0),MATCH(Goods!CC$1,'Country weights'!$B$3:$FB$3,0)),"")</f>
        <v/>
      </c>
      <c r="CD101" s="46">
        <f t="shared" si="44"/>
        <v>0.63952931530121726</v>
      </c>
      <c r="CF101" s="39">
        <f t="shared" si="39"/>
        <v>43008</v>
      </c>
      <c r="CG101" s="45">
        <f t="shared" si="51"/>
        <v>0.27275389867650174</v>
      </c>
      <c r="CH101" s="45">
        <f t="shared" si="51"/>
        <v>8.0457080392127595E-2</v>
      </c>
      <c r="CI101" s="45">
        <f t="shared" si="51"/>
        <v>7.8152644246679281E-2</v>
      </c>
      <c r="CJ101" s="45">
        <f t="shared" si="51"/>
        <v>5.1746091063417918E-2</v>
      </c>
      <c r="CK101" s="45">
        <f t="shared" si="51"/>
        <v>5.0010856226393478E-3</v>
      </c>
      <c r="CL101" s="45">
        <f t="shared" si="51"/>
        <v>2.7034736184148062E-2</v>
      </c>
      <c r="CM101" s="45">
        <f t="shared" si="51"/>
        <v>2.3104833558172656E-2</v>
      </c>
      <c r="CN101" s="45">
        <f t="shared" si="51"/>
        <v>7.1098315265502015E-3</v>
      </c>
      <c r="CO101" s="45">
        <f t="shared" si="51"/>
        <v>4.3875649062163104E-2</v>
      </c>
      <c r="CP101" s="45">
        <f t="shared" si="51"/>
        <v>3.4660827469671679E-3</v>
      </c>
      <c r="CQ101" s="45">
        <f t="shared" si="51"/>
        <v>1.4577933283008158E-2</v>
      </c>
      <c r="CR101" s="45">
        <f t="shared" si="51"/>
        <v>1.0577129311475419E-2</v>
      </c>
      <c r="CS101" s="45">
        <f t="shared" si="51"/>
        <v>8.7973640220736626E-3</v>
      </c>
      <c r="CT101" s="45">
        <f t="shared" si="51"/>
        <v>2.0734621882229003E-2</v>
      </c>
      <c r="CU101" s="45">
        <f t="shared" si="51"/>
        <v>1.4835250150262333E-2</v>
      </c>
      <c r="CV101" s="45">
        <f t="shared" si="29"/>
        <v>1.2129027967032021E-2</v>
      </c>
      <c r="CW101" s="45">
        <f t="shared" si="29"/>
        <v>3.7234711550046151E-2</v>
      </c>
      <c r="CX101" s="45">
        <f t="shared" si="29"/>
        <v>2.4176905578685112E-2</v>
      </c>
      <c r="CY101" s="45">
        <f t="shared" si="29"/>
        <v>5.9634973177131456E-2</v>
      </c>
      <c r="CZ101" s="45">
        <f t="shared" si="29"/>
        <v>5.5311012456578955E-2</v>
      </c>
      <c r="DA101" s="45">
        <f t="shared" si="29"/>
        <v>4.638651946673316E-2</v>
      </c>
      <c r="DB101" s="45">
        <f t="shared" si="29"/>
        <v>2.9411169455782343E-2</v>
      </c>
      <c r="DC101" s="45">
        <f t="shared" si="35"/>
        <v>5.4693824002161801E-2</v>
      </c>
      <c r="DD101" s="45">
        <f t="shared" si="35"/>
        <v>1.8797624617433454E-2</v>
      </c>
      <c r="DE101" s="45" t="str">
        <f t="shared" si="25"/>
        <v/>
      </c>
      <c r="DF101" s="46">
        <f t="shared" si="45"/>
        <v>1.0000000000000002</v>
      </c>
      <c r="DG101" s="47">
        <f>SUMPRODUCT(AD101:BB101,CG101:DE101,'Sector weights'!B88:Z88)</f>
        <v>1.4316646902234487</v>
      </c>
      <c r="DI101" s="45">
        <f>IF(AND(ISNUMBER(C100),ISNUMBER(C101)),CG101*'Sector weights'!AB88,"")</f>
        <v>5.2087800324075631E-2</v>
      </c>
      <c r="DJ101" s="45">
        <f>IF(AND(ISNUMBER(D100),ISNUMBER(D101)),CH101*'Sector weights'!AC88,"")</f>
        <v>2.1797193440987007E-2</v>
      </c>
      <c r="DK101" s="45">
        <f>IF(AND(ISNUMBER(E100),ISNUMBER(E101)),CI101*'Sector weights'!AD88,"")</f>
        <v>1.6718388785728712E-2</v>
      </c>
      <c r="DL101" s="45">
        <f>IF(AND(ISNUMBER(F100),ISNUMBER(F101)),CJ101*'Sector weights'!AE88,"")</f>
        <v>1.0207722318943782E-2</v>
      </c>
      <c r="DM101" s="45">
        <f>IF(AND(ISNUMBER(G100),ISNUMBER(G101)),CK101*'Sector weights'!AF88,"")</f>
        <v>1.1586649222788969E-3</v>
      </c>
      <c r="DN101" s="45">
        <f>IF(AND(ISNUMBER(H100),ISNUMBER(H101)),CL101*'Sector weights'!AG88,"")</f>
        <v>7.6721662143593465E-3</v>
      </c>
      <c r="DO101" s="45">
        <f>IF(AND(ISNUMBER(I100),ISNUMBER(I101)),CM101*'Sector weights'!AH88,"")</f>
        <v>4.0670350113987388E-3</v>
      </c>
      <c r="DP101" s="45">
        <f>IF(AND(ISNUMBER(J100),ISNUMBER(J101)),CN101*'Sector weights'!AI88,"")</f>
        <v>1.0167014202800992E-3</v>
      </c>
      <c r="DQ101" s="45">
        <f>IF(AND(ISNUMBER(K100),ISNUMBER(K101)),CO101*'Sector weights'!AJ88,"")</f>
        <v>3.484237093777385E-3</v>
      </c>
      <c r="DR101" s="45">
        <f>IF(AND(ISNUMBER(L100),ISNUMBER(L101)),CP101*'Sector weights'!AK88,"")</f>
        <v>5.3016520495341272E-4</v>
      </c>
      <c r="DS101" s="45">
        <f>IF(AND(ISNUMBER(M100),ISNUMBER(M101)),CQ101*'Sector weights'!AL88,"")</f>
        <v>2.1424141178662446E-3</v>
      </c>
      <c r="DT101" s="45">
        <f>IF(AND(ISNUMBER(N100),ISNUMBER(N101)),CR101*'Sector weights'!AM88,"")</f>
        <v>1.6025532146932647E-3</v>
      </c>
      <c r="DU101" s="45">
        <f>IF(AND(ISNUMBER(O100),ISNUMBER(O101)),CS101*'Sector weights'!AN88,"")</f>
        <v>1.4610385532859635E-3</v>
      </c>
      <c r="DV101" s="45">
        <f>IF(AND(ISNUMBER(P100),ISNUMBER(P101)),CT101*'Sector weights'!AO88,"")</f>
        <v>6.9808742395296728E-3</v>
      </c>
      <c r="DW101" s="45">
        <f>IF(AND(ISNUMBER(Q100),ISNUMBER(Q101)),CU101*'Sector weights'!AP88,"")</f>
        <v>6.0600947818436812E-3</v>
      </c>
      <c r="DX101" s="45">
        <f>IF(AND(ISNUMBER(R100),ISNUMBER(R101)),CV101*'Sector weights'!AQ88,"")</f>
        <v>4.0415190738183737E-3</v>
      </c>
      <c r="DY101" s="45">
        <f>IF(AND(ISNUMBER(S100),ISNUMBER(S101)),CW101*'Sector weights'!AR88,"")</f>
        <v>1.2643971184002742E-2</v>
      </c>
      <c r="DZ101" s="45">
        <f>IF(AND(ISNUMBER(T100),ISNUMBER(T101)),CX101*'Sector weights'!AS88,"")</f>
        <v>3.5700803187453467E-3</v>
      </c>
      <c r="EA101" s="45">
        <f>IF(AND(ISNUMBER(U100),ISNUMBER(U101)),CY101*'Sector weights'!AT88,"")</f>
        <v>7.0275109168332047E-3</v>
      </c>
      <c r="EB101" s="45">
        <f>IF(AND(ISNUMBER(V100),ISNUMBER(V101)),CZ101*'Sector weights'!AU88,"")</f>
        <v>1.1778354174424925E-2</v>
      </c>
      <c r="EC101" s="45">
        <f>IF(AND(ISNUMBER(W100),ISNUMBER(W101)),DA101*'Sector weights'!AV88,"")</f>
        <v>1.6911629233823583E-2</v>
      </c>
      <c r="ED101" s="45">
        <f>IF(AND(ISNUMBER(X100),ISNUMBER(X101)),DB101*'Sector weights'!AW88,"")</f>
        <v>5.1063960479715374E-3</v>
      </c>
      <c r="EE101" s="45">
        <f>IF(AND(ISNUMBER(Y100),ISNUMBER(Y101)),DC101*'Sector weights'!AX88,"")</f>
        <v>7.7993777263077558E-3</v>
      </c>
      <c r="EF101" s="45">
        <f>IF(AND(ISNUMBER(Z100),ISNUMBER(Z101)),DD101*'Sector weights'!AY88,"")</f>
        <v>4.0160737778160071E-3</v>
      </c>
      <c r="EG101" s="45" t="str">
        <f>IF(AND(ISNUMBER(AA100),ISNUMBER(AA101)),DE101*'Sector weights'!AZ88,"")</f>
        <v/>
      </c>
      <c r="EH101" s="46">
        <f t="shared" si="46"/>
        <v>0.20988196209774529</v>
      </c>
      <c r="EI101" s="47">
        <f t="shared" si="47"/>
        <v>0.39093676940132693</v>
      </c>
      <c r="EK101" s="39">
        <f t="shared" si="41"/>
        <v>43008</v>
      </c>
      <c r="EL101" s="45">
        <f t="shared" si="52"/>
        <v>0.24817664082927496</v>
      </c>
      <c r="EM101" s="45">
        <f t="shared" si="52"/>
        <v>0.10385453434457467</v>
      </c>
      <c r="EN101" s="45">
        <f t="shared" si="52"/>
        <v>7.9656148716308925E-2</v>
      </c>
      <c r="EO101" s="45">
        <f t="shared" si="52"/>
        <v>4.8635538837729593E-2</v>
      </c>
      <c r="EP101" s="45">
        <f t="shared" si="52"/>
        <v>5.5205550334015297E-3</v>
      </c>
      <c r="EQ101" s="45">
        <f t="shared" si="52"/>
        <v>3.655467167200533E-2</v>
      </c>
      <c r="ER101" s="45">
        <f t="shared" si="52"/>
        <v>1.937772532117199E-2</v>
      </c>
      <c r="ES101" s="45">
        <f t="shared" si="52"/>
        <v>4.8441581645144215E-3</v>
      </c>
      <c r="ET101" s="45">
        <f t="shared" si="52"/>
        <v>1.6600936349902815E-2</v>
      </c>
      <c r="EU101" s="45">
        <f t="shared" si="52"/>
        <v>2.5260160504241261E-3</v>
      </c>
      <c r="EV101" s="45">
        <f t="shared" si="52"/>
        <v>1.0207709592825747E-2</v>
      </c>
      <c r="EW101" s="45">
        <f t="shared" si="52"/>
        <v>7.6354975848135576E-3</v>
      </c>
      <c r="EX101" s="45">
        <f t="shared" si="52"/>
        <v>6.9612392541172031E-3</v>
      </c>
      <c r="EY101" s="45">
        <f t="shared" si="52"/>
        <v>3.3260953774953618E-2</v>
      </c>
      <c r="EZ101" s="45">
        <f t="shared" si="52"/>
        <v>2.8873823749662682E-2</v>
      </c>
      <c r="FA101" s="45">
        <f t="shared" si="30"/>
        <v>1.9256152522226639E-2</v>
      </c>
      <c r="FB101" s="45">
        <f t="shared" si="30"/>
        <v>6.024324843177447E-2</v>
      </c>
      <c r="FC101" s="45">
        <f t="shared" si="30"/>
        <v>1.7009943508545556E-2</v>
      </c>
      <c r="FD101" s="45">
        <f t="shared" si="30"/>
        <v>3.3483158088451564E-2</v>
      </c>
      <c r="FE101" s="45">
        <f t="shared" si="30"/>
        <v>5.6118944461456689E-2</v>
      </c>
      <c r="FF101" s="45">
        <f t="shared" si="30"/>
        <v>8.0576858843865645E-2</v>
      </c>
      <c r="FG101" s="45">
        <f t="shared" si="30"/>
        <v>2.4329847105171474E-2</v>
      </c>
      <c r="FH101" s="45">
        <f t="shared" si="36"/>
        <v>3.7160781461893638E-2</v>
      </c>
      <c r="FI101" s="45">
        <f t="shared" si="36"/>
        <v>1.913491630093328E-2</v>
      </c>
      <c r="FJ101" s="45" t="str">
        <f t="shared" si="27"/>
        <v/>
      </c>
      <c r="FK101" s="46">
        <f t="shared" si="48"/>
        <v>1.0000000000000002</v>
      </c>
      <c r="FL101" s="47">
        <f t="shared" si="49"/>
        <v>1.8626506322599632</v>
      </c>
    </row>
    <row r="102" spans="1:168" x14ac:dyDescent="0.2">
      <c r="A102" t="s">
        <v>59</v>
      </c>
      <c r="B102" s="11">
        <v>43100</v>
      </c>
      <c r="C102" s="2">
        <v>568.9</v>
      </c>
      <c r="D102" s="3">
        <v>57112</v>
      </c>
      <c r="E102" s="9">
        <v>21699.4</v>
      </c>
      <c r="F102" s="3">
        <v>148662</v>
      </c>
      <c r="G102" s="3">
        <v>4827</v>
      </c>
      <c r="H102" s="2">
        <v>37242</v>
      </c>
      <c r="I102" s="2">
        <v>320249.90000000002</v>
      </c>
      <c r="J102" s="2">
        <v>2035994.7</v>
      </c>
      <c r="K102" s="2">
        <v>179784.8</v>
      </c>
      <c r="L102" s="9">
        <v>2264.6378</v>
      </c>
      <c r="M102" s="3">
        <v>134138</v>
      </c>
      <c r="N102" s="9">
        <v>1390.3409999999999</v>
      </c>
      <c r="O102" s="2">
        <v>16921.900000000001</v>
      </c>
      <c r="P102" s="2">
        <v>16156</v>
      </c>
      <c r="Q102" s="3">
        <v>115076</v>
      </c>
      <c r="R102" s="3">
        <v>118798</v>
      </c>
      <c r="S102" s="2">
        <v>31646.400000000001</v>
      </c>
      <c r="T102" s="2">
        <v>38308.1</v>
      </c>
      <c r="U102" s="3">
        <v>174407</v>
      </c>
      <c r="V102" s="2">
        <v>36984.6</v>
      </c>
      <c r="W102" s="2">
        <v>65279</v>
      </c>
      <c r="X102" s="3">
        <v>409096.82630623959</v>
      </c>
      <c r="Y102" s="2">
        <v>69233.399999999994</v>
      </c>
      <c r="Z102" s="3">
        <v>42813</v>
      </c>
      <c r="AA102" s="3" t="e">
        <v>#N/A</v>
      </c>
      <c r="AC102" s="43">
        <f t="shared" si="43"/>
        <v>43100</v>
      </c>
      <c r="AD102" s="45">
        <f t="shared" si="50"/>
        <v>-1.0264439805149572</v>
      </c>
      <c r="AE102" s="45">
        <f t="shared" si="50"/>
        <v>0.40964151971729645</v>
      </c>
      <c r="AF102" s="45">
        <f t="shared" si="50"/>
        <v>1.1386570092891901</v>
      </c>
      <c r="AG102" s="45">
        <f t="shared" si="50"/>
        <v>0.57097241202017646</v>
      </c>
      <c r="AH102" s="45">
        <f t="shared" si="50"/>
        <v>-2.6421944332392089</v>
      </c>
      <c r="AI102" s="45">
        <f t="shared" si="50"/>
        <v>1.2533645088496748</v>
      </c>
      <c r="AJ102" s="45">
        <f t="shared" si="50"/>
        <v>8.3494208167637307</v>
      </c>
      <c r="AK102" s="45">
        <f t="shared" si="50"/>
        <v>15.096369717636659</v>
      </c>
      <c r="AL102" s="45">
        <f t="shared" si="50"/>
        <v>-2.985472492059571</v>
      </c>
      <c r="AM102" s="45">
        <f t="shared" si="50"/>
        <v>-1.4943843253848232</v>
      </c>
      <c r="AN102" s="45">
        <f t="shared" si="50"/>
        <v>-0.4401362715336532</v>
      </c>
      <c r="AO102" s="45">
        <f t="shared" si="50"/>
        <v>0.16656712503844151</v>
      </c>
      <c r="AP102" s="45">
        <f t="shared" si="50"/>
        <v>1.7222309051781126</v>
      </c>
      <c r="AQ102" s="45">
        <f t="shared" si="50"/>
        <v>-2.2956530153124044</v>
      </c>
      <c r="AR102" s="45">
        <f t="shared" si="50"/>
        <v>2.7528506245926065</v>
      </c>
      <c r="AS102" s="45">
        <f t="shared" si="28"/>
        <v>2.5880605521541256</v>
      </c>
      <c r="AT102" s="45">
        <f t="shared" si="28"/>
        <v>-0.36772113640942683</v>
      </c>
      <c r="AU102" s="45">
        <f t="shared" si="28"/>
        <v>-1.0241703161131155</v>
      </c>
      <c r="AV102" s="45">
        <f t="shared" si="28"/>
        <v>0.79523322410435249</v>
      </c>
      <c r="AW102" s="45">
        <f t="shared" si="28"/>
        <v>3.0073973396314679</v>
      </c>
      <c r="AX102" s="45">
        <f t="shared" si="28"/>
        <v>2.7486632867798733</v>
      </c>
      <c r="AY102" s="45">
        <f t="shared" si="28"/>
        <v>-4.0277675262073931</v>
      </c>
      <c r="AZ102" s="45">
        <f t="shared" si="34"/>
        <v>1.2508390844436779</v>
      </c>
      <c r="BA102" s="45">
        <f t="shared" si="34"/>
        <v>-0.75569670136071965</v>
      </c>
      <c r="BB102" s="45" t="str">
        <f t="shared" si="23"/>
        <v/>
      </c>
      <c r="BD102" s="39">
        <f t="shared" si="38"/>
        <v>43100</v>
      </c>
      <c r="BE102" s="44">
        <f>IF(AND(ISNUMBER(C101),ISNUMBER(C102)),INDEX('Country weights'!$B$6:$FB$133,MATCH(Goods!$BD102,'Country weights'!$A$6:$A$133,0),MATCH(Goods!BE$1,'Country weights'!$B$3:$FB$3,0)),"")</f>
        <v>0.17443411406632076</v>
      </c>
      <c r="BF102" s="44">
        <f>IF(AND(ISNUMBER(D101),ISNUMBER(D102)),INDEX('Country weights'!$B$6:$FB$133,MATCH(Goods!$BD102,'Country weights'!$A$6:$A$133,0),MATCH(Goods!BF$1,'Country weights'!$B$3:$FB$3,0)),"")</f>
        <v>5.145466153431235E-2</v>
      </c>
      <c r="BG102" s="44">
        <f>IF(AND(ISNUMBER(E101),ISNUMBER(E102)),INDEX('Country weights'!$B$6:$FB$133,MATCH(Goods!$BD102,'Country weights'!$A$6:$A$133,0),MATCH(Goods!BG$1,'Country weights'!$B$3:$FB$3,0)),"")</f>
        <v>4.9980907064058416E-2</v>
      </c>
      <c r="BH102" s="44">
        <f>IF(AND(ISNUMBER(F101),ISNUMBER(F102)),INDEX('Country weights'!$B$6:$FB$133,MATCH(Goods!$BD102,'Country weights'!$A$6:$A$133,0),MATCH(Goods!BH$1,'Country weights'!$B$3:$FB$3,0)),"")</f>
        <v>3.3093142187302096E-2</v>
      </c>
      <c r="BI102" s="44">
        <f>IF(AND(ISNUMBER(G101),ISNUMBER(G102)),INDEX('Country weights'!$B$6:$FB$133,MATCH(Goods!$BD102,'Country weights'!$A$6:$A$133,0),MATCH(Goods!BI$1,'Country weights'!$B$3:$FB$3,0)),"")</f>
        <v>3.1983408640093038E-3</v>
      </c>
      <c r="BJ102" s="44">
        <f>IF(AND(ISNUMBER(H101),ISNUMBER(H102)),INDEX('Country weights'!$B$6:$FB$133,MATCH(Goods!$BD102,'Country weights'!$A$6:$A$133,0),MATCH(Goods!BJ$1,'Country weights'!$B$3:$FB$3,0)),"")</f>
        <v>1.7289506321197252E-2</v>
      </c>
      <c r="BK102" s="44">
        <f>IF(AND(ISNUMBER(I101),ISNUMBER(I102)),INDEX('Country weights'!$B$6:$FB$133,MATCH(Goods!$BD102,'Country weights'!$A$6:$A$133,0),MATCH(Goods!BK$1,'Country weights'!$B$3:$FB$3,0)),"")</f>
        <v>1.4776218385606745E-2</v>
      </c>
      <c r="BL102" s="44">
        <f>IF(AND(ISNUMBER(J101),ISNUMBER(J102)),INDEX('Country weights'!$B$6:$FB$133,MATCH(Goods!$BD102,'Country weights'!$A$6:$A$133,0),MATCH(Goods!BL$1,'Country weights'!$B$3:$FB$3,0)),"")</f>
        <v>4.5469456880816586E-3</v>
      </c>
      <c r="BM102" s="44">
        <f>IF(AND(ISNUMBER(K101),ISNUMBER(K102)),INDEX('Country weights'!$B$6:$FB$133,MATCH(Goods!$BD102,'Country weights'!$A$6:$A$133,0),MATCH(Goods!BM$1,'Country weights'!$B$3:$FB$3,0)),"")</f>
        <v>2.8059763803121664E-2</v>
      </c>
      <c r="BN102" s="44">
        <f>IF(AND(ISNUMBER(L101),ISNUMBER(L102)),INDEX('Country weights'!$B$6:$FB$133,MATCH(Goods!$BD102,'Country weights'!$A$6:$A$133,0),MATCH(Goods!BN$1,'Country weights'!$B$3:$FB$3,0)),"")</f>
        <v>2.2166615259452752E-3</v>
      </c>
      <c r="BO102" s="44">
        <f>IF(AND(ISNUMBER(M101),ISNUMBER(M102)),INDEX('Country weights'!$B$6:$FB$133,MATCH(Goods!$BD102,'Country weights'!$A$6:$A$133,0),MATCH(Goods!BO$1,'Country weights'!$B$3:$FB$3,0)),"")</f>
        <v>9.3230156909890338E-3</v>
      </c>
      <c r="BP102" s="44">
        <f>IF(AND(ISNUMBER(N101),ISNUMBER(N102)),INDEX('Country weights'!$B$6:$FB$133,MATCH(Goods!$BD102,'Country weights'!$A$6:$A$133,0),MATCH(Goods!BP$1,'Country weights'!$B$3:$FB$3,0)),"")</f>
        <v>6.7643842664203103E-3</v>
      </c>
      <c r="BQ102" s="44">
        <f>IF(AND(ISNUMBER(O101),ISNUMBER(O102)),INDEX('Country weights'!$B$6:$FB$133,MATCH(Goods!$BD102,'Country weights'!$A$6:$A$133,0),MATCH(Goods!BQ$1,'Country weights'!$B$3:$FB$3,0)),"")</f>
        <v>5.626172189492332E-3</v>
      </c>
      <c r="BR102" s="44">
        <f>IF(AND(ISNUMBER(P101),ISNUMBER(P102)),INDEX('Country weights'!$B$6:$FB$133,MATCH(Goods!$BD102,'Country weights'!$A$6:$A$133,0),MATCH(Goods!BR$1,'Country weights'!$B$3:$FB$3,0)),"")</f>
        <v>1.3260398535371551E-2</v>
      </c>
      <c r="BS102" s="44">
        <f>IF(AND(ISNUMBER(Q101),ISNUMBER(Q102)),INDEX('Country weights'!$B$6:$FB$133,MATCH(Goods!$BD102,'Country weights'!$A$6:$A$133,0),MATCH(Goods!BS$1,'Country weights'!$B$3:$FB$3,0)),"")</f>
        <v>9.4875773709195508E-3</v>
      </c>
      <c r="BT102" s="44">
        <f>IF(AND(ISNUMBER(R101),ISNUMBER(R102)),INDEX('Country weights'!$B$6:$FB$133,MATCH(Goods!$BD102,'Country weights'!$A$6:$A$133,0),MATCH(Goods!BT$1,'Country weights'!$B$3:$FB$3,0)),"")</f>
        <v>7.7568689510253037E-3</v>
      </c>
      <c r="BU102" s="44">
        <f>IF(AND(ISNUMBER(S101),ISNUMBER(S102)),INDEX('Country weights'!$B$6:$FB$133,MATCH(Goods!$BD102,'Country weights'!$A$6:$A$133,0),MATCH(Goods!BU$1,'Country weights'!$B$3:$FB$3,0)),"")</f>
        <v>2.381268958303934E-2</v>
      </c>
      <c r="BV102" s="44">
        <f>IF(AND(ISNUMBER(T101),ISNUMBER(T102)),INDEX('Country weights'!$B$6:$FB$133,MATCH(Goods!$BD102,'Country weights'!$A$6:$A$133,0),MATCH(Goods!BV$1,'Country weights'!$B$3:$FB$3,0)),"")</f>
        <v>1.546183987083867E-2</v>
      </c>
      <c r="BW102" s="44">
        <f>IF(AND(ISNUMBER(U101),ISNUMBER(U102)),INDEX('Country weights'!$B$6:$FB$133,MATCH(Goods!$BD102,'Country weights'!$A$6:$A$133,0),MATCH(Goods!BW$1,'Country weights'!$B$3:$FB$3,0)),"")</f>
        <v>3.8138313563977337E-2</v>
      </c>
      <c r="BX102" s="44">
        <f>IF(AND(ISNUMBER(V101),ISNUMBER(V102)),INDEX('Country weights'!$B$6:$FB$133,MATCH(Goods!$BD102,'Country weights'!$A$6:$A$133,0),MATCH(Goods!BX$1,'Country weights'!$B$3:$FB$3,0)),"")</f>
        <v>3.5373013924973037E-2</v>
      </c>
      <c r="BY102" s="44">
        <f>IF(AND(ISNUMBER(W101),ISNUMBER(W102)),INDEX('Country weights'!$B$6:$FB$133,MATCH(Goods!$BD102,'Country weights'!$A$6:$A$133,0),MATCH(Goods!BY$1,'Country weights'!$B$3:$FB$3,0)),"")</f>
        <v>2.9665539033766446E-2</v>
      </c>
      <c r="BZ102" s="44">
        <f>IF(AND(ISNUMBER(X101),ISNUMBER(X102)),INDEX('Country weights'!$B$6:$FB$133,MATCH(Goods!$BD102,'Country weights'!$A$6:$A$133,0),MATCH(Goods!BZ$1,'Country weights'!$B$3:$FB$3,0)),"")</f>
        <v>1.8809305064264557E-2</v>
      </c>
      <c r="CA102" s="44">
        <f>IF(AND(ISNUMBER(Y101),ISNUMBER(Y102)),INDEX('Country weights'!$B$6:$FB$133,MATCH(Goods!$BD102,'Country weights'!$A$6:$A$133,0),MATCH(Goods!CA$1,'Country weights'!$B$3:$FB$3,0)),"")</f>
        <v>3.4978303815307817E-2</v>
      </c>
      <c r="CB102" s="44">
        <f>IF(AND(ISNUMBER(Z101),ISNUMBER(Z102)),INDEX('Country weights'!$B$6:$FB$133,MATCH(Goods!$BD102,'Country weights'!$A$6:$A$133,0),MATCH(Goods!CB$1,'Country weights'!$B$3:$FB$3,0)),"")</f>
        <v>1.2021632000876524E-2</v>
      </c>
      <c r="CC102" s="44" t="str">
        <f>IF(AND(ISNUMBER(AA101),ISNUMBER(AA102)),INDEX('Country weights'!$B$6:$FB$133,MATCH(Goods!$BD102,'Country weights'!$A$6:$A$133,0),MATCH(Goods!CC$1,'Country weights'!$B$3:$FB$3,0)),"")</f>
        <v/>
      </c>
      <c r="CD102" s="46">
        <f t="shared" si="44"/>
        <v>0.63952931530121726</v>
      </c>
      <c r="CF102" s="39">
        <f t="shared" si="39"/>
        <v>43100</v>
      </c>
      <c r="CG102" s="45">
        <f t="shared" si="51"/>
        <v>0.27275389867650174</v>
      </c>
      <c r="CH102" s="45">
        <f t="shared" si="51"/>
        <v>8.0457080392127595E-2</v>
      </c>
      <c r="CI102" s="45">
        <f t="shared" si="51"/>
        <v>7.8152644246679281E-2</v>
      </c>
      <c r="CJ102" s="45">
        <f t="shared" si="51"/>
        <v>5.1746091063417918E-2</v>
      </c>
      <c r="CK102" s="45">
        <f t="shared" si="51"/>
        <v>5.0010856226393478E-3</v>
      </c>
      <c r="CL102" s="45">
        <f t="shared" si="51"/>
        <v>2.7034736184148062E-2</v>
      </c>
      <c r="CM102" s="45">
        <f t="shared" si="51"/>
        <v>2.3104833558172656E-2</v>
      </c>
      <c r="CN102" s="45">
        <f t="shared" si="51"/>
        <v>7.1098315265502015E-3</v>
      </c>
      <c r="CO102" s="45">
        <f t="shared" si="51"/>
        <v>4.3875649062163104E-2</v>
      </c>
      <c r="CP102" s="45">
        <f t="shared" si="51"/>
        <v>3.4660827469671679E-3</v>
      </c>
      <c r="CQ102" s="45">
        <f t="shared" si="51"/>
        <v>1.4577933283008158E-2</v>
      </c>
      <c r="CR102" s="45">
        <f t="shared" si="51"/>
        <v>1.0577129311475419E-2</v>
      </c>
      <c r="CS102" s="45">
        <f t="shared" si="51"/>
        <v>8.7973640220736626E-3</v>
      </c>
      <c r="CT102" s="45">
        <f t="shared" si="51"/>
        <v>2.0734621882229003E-2</v>
      </c>
      <c r="CU102" s="45">
        <f t="shared" si="51"/>
        <v>1.4835250150262333E-2</v>
      </c>
      <c r="CV102" s="45">
        <f t="shared" si="29"/>
        <v>1.2129027967032021E-2</v>
      </c>
      <c r="CW102" s="45">
        <f t="shared" si="29"/>
        <v>3.7234711550046151E-2</v>
      </c>
      <c r="CX102" s="45">
        <f t="shared" si="29"/>
        <v>2.4176905578685112E-2</v>
      </c>
      <c r="CY102" s="45">
        <f t="shared" si="29"/>
        <v>5.9634973177131456E-2</v>
      </c>
      <c r="CZ102" s="45">
        <f t="shared" si="29"/>
        <v>5.5311012456578955E-2</v>
      </c>
      <c r="DA102" s="45">
        <f t="shared" si="29"/>
        <v>4.638651946673316E-2</v>
      </c>
      <c r="DB102" s="45">
        <f t="shared" si="29"/>
        <v>2.9411169455782343E-2</v>
      </c>
      <c r="DC102" s="45">
        <f t="shared" si="35"/>
        <v>5.4693824002161801E-2</v>
      </c>
      <c r="DD102" s="45">
        <f t="shared" si="35"/>
        <v>1.8797624617433454E-2</v>
      </c>
      <c r="DE102" s="45" t="str">
        <f t="shared" si="25"/>
        <v/>
      </c>
      <c r="DF102" s="46">
        <f t="shared" si="45"/>
        <v>1.0000000000000002</v>
      </c>
      <c r="DG102" s="47">
        <f>SUMPRODUCT(AD102:BB102,CG102:DE102,'Sector weights'!B89:Z89)</f>
        <v>0.23048061029189432</v>
      </c>
      <c r="DI102" s="45">
        <f>IF(AND(ISNUMBER(C101),ISNUMBER(C102)),CG102*'Sector weights'!AB89,"")</f>
        <v>5.3627139031726757E-2</v>
      </c>
      <c r="DJ102" s="45">
        <f>IF(AND(ISNUMBER(D101),ISNUMBER(D102)),CH102*'Sector weights'!AC89,"")</f>
        <v>2.1542813248774061E-2</v>
      </c>
      <c r="DK102" s="45">
        <f>IF(AND(ISNUMBER(E101),ISNUMBER(E102)),CI102*'Sector weights'!AD89,"")</f>
        <v>1.7099143576570375E-2</v>
      </c>
      <c r="DL102" s="45">
        <f>IF(AND(ISNUMBER(F101),ISNUMBER(F102)),CJ102*'Sector weights'!AE89,"")</f>
        <v>1.0615846024940508E-2</v>
      </c>
      <c r="DM102" s="45">
        <f>IF(AND(ISNUMBER(G101),ISNUMBER(G102)),CK102*'Sector weights'!AF89,"")</f>
        <v>1.2074693215021128E-3</v>
      </c>
      <c r="DN102" s="45">
        <f>IF(AND(ISNUMBER(H101),ISNUMBER(H102)),CL102*'Sector weights'!AG89,"")</f>
        <v>7.6347463305934333E-3</v>
      </c>
      <c r="DO102" s="45">
        <f>IF(AND(ISNUMBER(I101),ISNUMBER(I102)),CM102*'Sector weights'!AH89,"")</f>
        <v>3.9950092871291823E-3</v>
      </c>
      <c r="DP102" s="45">
        <f>IF(AND(ISNUMBER(J101),ISNUMBER(J102)),CN102*'Sector weights'!AI89,"")</f>
        <v>9.8591799975502941E-4</v>
      </c>
      <c r="DQ102" s="45">
        <f>IF(AND(ISNUMBER(K101),ISNUMBER(K102)),CO102*'Sector weights'!AJ89,"")</f>
        <v>3.4491925586836343E-3</v>
      </c>
      <c r="DR102" s="45">
        <f>IF(AND(ISNUMBER(L101),ISNUMBER(L102)),CP102*'Sector weights'!AK89,"")</f>
        <v>5.2276735392802007E-4</v>
      </c>
      <c r="DS102" s="45">
        <f>IF(AND(ISNUMBER(M101),ISNUMBER(M102)),CQ102*'Sector weights'!AL89,"")</f>
        <v>2.1461463973043099E-3</v>
      </c>
      <c r="DT102" s="45">
        <f>IF(AND(ISNUMBER(N101),ISNUMBER(N102)),CR102*'Sector weights'!AM89,"")</f>
        <v>1.5840896862323779E-3</v>
      </c>
      <c r="DU102" s="45">
        <f>IF(AND(ISNUMBER(O101),ISNUMBER(O102)),CS102*'Sector weights'!AN89,"")</f>
        <v>1.4619898508497278E-3</v>
      </c>
      <c r="DV102" s="45">
        <f>IF(AND(ISNUMBER(P101),ISNUMBER(P102)),CT102*'Sector weights'!AO89,"")</f>
        <v>6.9777356327063531E-3</v>
      </c>
      <c r="DW102" s="45">
        <f>IF(AND(ISNUMBER(Q101),ISNUMBER(Q102)),CU102*'Sector weights'!AP89,"")</f>
        <v>6.0394629189537167E-3</v>
      </c>
      <c r="DX102" s="45">
        <f>IF(AND(ISNUMBER(R101),ISNUMBER(R102)),CV102*'Sector weights'!AQ89,"")</f>
        <v>4.0544349340988937E-3</v>
      </c>
      <c r="DY102" s="45">
        <f>IF(AND(ISNUMBER(S101),ISNUMBER(S102)),CW102*'Sector weights'!AR89,"")</f>
        <v>1.2403630285561138E-2</v>
      </c>
      <c r="DZ102" s="45">
        <f>IF(AND(ISNUMBER(T101),ISNUMBER(T102)),CX102*'Sector weights'!AS89,"")</f>
        <v>3.6613730142131245E-3</v>
      </c>
      <c r="EA102" s="45">
        <f>IF(AND(ISNUMBER(U101),ISNUMBER(U102)),CY102*'Sector weights'!AT89,"")</f>
        <v>6.8145939481234607E-3</v>
      </c>
      <c r="EB102" s="45">
        <f>IF(AND(ISNUMBER(V101),ISNUMBER(V102)),CZ102*'Sector weights'!AU89,"")</f>
        <v>1.1769525232174571E-2</v>
      </c>
      <c r="EC102" s="45">
        <f>IF(AND(ISNUMBER(W101),ISNUMBER(W102)),DA102*'Sector weights'!AV89,"")</f>
        <v>1.6742922896790378E-2</v>
      </c>
      <c r="ED102" s="45">
        <f>IF(AND(ISNUMBER(X101),ISNUMBER(X102)),DB102*'Sector weights'!AW89,"")</f>
        <v>5.2500571480902144E-3</v>
      </c>
      <c r="EE102" s="45">
        <f>IF(AND(ISNUMBER(Y101),ISNUMBER(Y102)),DC102*'Sector weights'!AX89,"")</f>
        <v>7.4402475327934653E-3</v>
      </c>
      <c r="EF102" s="45">
        <f>IF(AND(ISNUMBER(Z101),ISNUMBER(Z102)),DD102*'Sector weights'!AY89,"")</f>
        <v>3.9624852960046409E-3</v>
      </c>
      <c r="EG102" s="45" t="str">
        <f>IF(AND(ISNUMBER(AA101),ISNUMBER(AA102)),DE102*'Sector weights'!AZ89,"")</f>
        <v/>
      </c>
      <c r="EH102" s="46">
        <f t="shared" si="46"/>
        <v>0.21098873950749947</v>
      </c>
      <c r="EI102" s="47">
        <f t="shared" si="47"/>
        <v>9.9479048438719436E-2</v>
      </c>
      <c r="EK102" s="39">
        <f t="shared" si="41"/>
        <v>43100</v>
      </c>
      <c r="EL102" s="45">
        <f t="shared" si="52"/>
        <v>0.2541706214128106</v>
      </c>
      <c r="EM102" s="45">
        <f t="shared" si="52"/>
        <v>0.10210409000527886</v>
      </c>
      <c r="EN102" s="45">
        <f t="shared" si="52"/>
        <v>8.1042920188461515E-2</v>
      </c>
      <c r="EO102" s="45">
        <f t="shared" si="52"/>
        <v>5.0314751629497147E-2</v>
      </c>
      <c r="EP102" s="45">
        <f t="shared" si="52"/>
        <v>5.7229088354224418E-3</v>
      </c>
      <c r="EQ102" s="45">
        <f t="shared" si="52"/>
        <v>3.6185563023007024E-2</v>
      </c>
      <c r="ER102" s="45">
        <f t="shared" si="52"/>
        <v>1.8934703797247824E-2</v>
      </c>
      <c r="ES102" s="45">
        <f t="shared" si="52"/>
        <v>4.6728465322671189E-3</v>
      </c>
      <c r="ET102" s="45">
        <f t="shared" si="52"/>
        <v>1.6347756599403896E-2</v>
      </c>
      <c r="EU102" s="45">
        <f t="shared" si="52"/>
        <v>2.4777026259708928E-3</v>
      </c>
      <c r="EV102" s="45">
        <f t="shared" si="52"/>
        <v>1.0171852783773925E-2</v>
      </c>
      <c r="EW102" s="45">
        <f t="shared" si="52"/>
        <v>7.5079347359012609E-3</v>
      </c>
      <c r="EX102" s="45">
        <f t="shared" si="52"/>
        <v>6.9292316464962924E-3</v>
      </c>
      <c r="EY102" s="45">
        <f t="shared" si="52"/>
        <v>3.3071602062717351E-2</v>
      </c>
      <c r="EZ102" s="45">
        <f t="shared" si="52"/>
        <v>2.8624574624462589E-2</v>
      </c>
      <c r="FA102" s="45">
        <f t="shared" si="30"/>
        <v>1.9216356965603757E-2</v>
      </c>
      <c r="FB102" s="45">
        <f t="shared" si="30"/>
        <v>5.8788115017485369E-2</v>
      </c>
      <c r="FC102" s="45">
        <f t="shared" si="30"/>
        <v>1.735340484406744E-2</v>
      </c>
      <c r="FD102" s="45">
        <f t="shared" si="30"/>
        <v>3.22983774585811E-2</v>
      </c>
      <c r="FE102" s="45">
        <f t="shared" si="30"/>
        <v>5.5782717407799054E-2</v>
      </c>
      <c r="FF102" s="45">
        <f t="shared" si="30"/>
        <v>7.9354580419185167E-2</v>
      </c>
      <c r="FG102" s="45">
        <f t="shared" si="30"/>
        <v>2.4883115375470569E-2</v>
      </c>
      <c r="FH102" s="45">
        <f t="shared" si="36"/>
        <v>3.5263718576455147E-2</v>
      </c>
      <c r="FI102" s="45">
        <f t="shared" si="36"/>
        <v>1.8780553432633768E-2</v>
      </c>
      <c r="FJ102" s="45" t="str">
        <f t="shared" si="27"/>
        <v/>
      </c>
      <c r="FK102" s="46">
        <f t="shared" si="48"/>
        <v>1.0000000000000002</v>
      </c>
      <c r="FL102" s="47">
        <f t="shared" si="49"/>
        <v>0.47148984666635962</v>
      </c>
    </row>
    <row r="103" spans="1:168" x14ac:dyDescent="0.2">
      <c r="A103" t="s">
        <v>60</v>
      </c>
      <c r="B103" s="11">
        <v>43190</v>
      </c>
      <c r="C103" s="2">
        <v>556.29999999999995</v>
      </c>
      <c r="D103" s="3">
        <v>59410</v>
      </c>
      <c r="E103" s="9">
        <v>21515.5</v>
      </c>
      <c r="F103" s="3">
        <v>153754</v>
      </c>
      <c r="G103" s="3">
        <v>5073</v>
      </c>
      <c r="H103" s="2">
        <v>38847</v>
      </c>
      <c r="I103" s="2">
        <v>304700.79999999999</v>
      </c>
      <c r="J103" s="2">
        <v>2088151.8</v>
      </c>
      <c r="K103" s="2">
        <v>197490.4</v>
      </c>
      <c r="L103" s="9">
        <v>2212.8328999999999</v>
      </c>
      <c r="M103" s="3">
        <v>141663</v>
      </c>
      <c r="N103" s="9">
        <v>1384.876</v>
      </c>
      <c r="O103" s="2">
        <v>17511</v>
      </c>
      <c r="P103" s="2">
        <v>16283.5</v>
      </c>
      <c r="Q103" s="3">
        <v>119564</v>
      </c>
      <c r="R103" s="3">
        <v>112758</v>
      </c>
      <c r="S103" s="2">
        <v>31644.7</v>
      </c>
      <c r="T103" s="2">
        <v>39230.1</v>
      </c>
      <c r="U103" s="3">
        <v>181654</v>
      </c>
      <c r="V103" s="2">
        <v>36756</v>
      </c>
      <c r="W103" s="2">
        <v>67244.100000000006</v>
      </c>
      <c r="X103" s="3">
        <v>413223.42871113488</v>
      </c>
      <c r="Y103" s="2">
        <v>71650.7</v>
      </c>
      <c r="Z103" s="3">
        <v>41562</v>
      </c>
      <c r="AA103" s="3" t="e">
        <v>#N/A</v>
      </c>
      <c r="AC103" s="43">
        <f t="shared" si="43"/>
        <v>43190</v>
      </c>
      <c r="AD103" s="45">
        <f t="shared" si="50"/>
        <v>-2.214800492177893</v>
      </c>
      <c r="AE103" s="45">
        <f t="shared" si="50"/>
        <v>4.0236727833029784</v>
      </c>
      <c r="AF103" s="45">
        <f t="shared" si="50"/>
        <v>-0.8474888706600292</v>
      </c>
      <c r="AG103" s="45">
        <f t="shared" si="50"/>
        <v>3.4252196257281708</v>
      </c>
      <c r="AH103" s="45">
        <f t="shared" si="50"/>
        <v>5.0963331261653311</v>
      </c>
      <c r="AI103" s="45">
        <f t="shared" si="50"/>
        <v>4.3096503947156473</v>
      </c>
      <c r="AJ103" s="45">
        <f t="shared" si="50"/>
        <v>-4.8553020625455412</v>
      </c>
      <c r="AK103" s="45">
        <f t="shared" si="50"/>
        <v>2.5617502835346251</v>
      </c>
      <c r="AL103" s="45">
        <f t="shared" si="50"/>
        <v>9.8482185368284689</v>
      </c>
      <c r="AM103" s="45">
        <f t="shared" si="50"/>
        <v>-2.2875578602459146</v>
      </c>
      <c r="AN103" s="45">
        <f t="shared" si="50"/>
        <v>5.6098942879720948</v>
      </c>
      <c r="AO103" s="45">
        <f t="shared" si="50"/>
        <v>-0.39306903845890417</v>
      </c>
      <c r="AP103" s="45">
        <f t="shared" si="50"/>
        <v>3.4812875622713735</v>
      </c>
      <c r="AQ103" s="45">
        <f t="shared" si="50"/>
        <v>0.78918049022034253</v>
      </c>
      <c r="AR103" s="45">
        <f t="shared" si="50"/>
        <v>3.9000312836733997</v>
      </c>
      <c r="AS103" s="45">
        <f t="shared" si="28"/>
        <v>-5.084260677789187</v>
      </c>
      <c r="AT103" s="45">
        <f t="shared" si="28"/>
        <v>-5.3718590424245427E-3</v>
      </c>
      <c r="AU103" s="45">
        <f t="shared" si="28"/>
        <v>2.4068016946807491</v>
      </c>
      <c r="AV103" s="45">
        <f t="shared" si="28"/>
        <v>4.1552231275120866</v>
      </c>
      <c r="AW103" s="45">
        <f t="shared" si="28"/>
        <v>-0.61809509904121596</v>
      </c>
      <c r="AX103" s="45">
        <f t="shared" si="28"/>
        <v>3.010309594203342</v>
      </c>
      <c r="AY103" s="45">
        <f t="shared" si="28"/>
        <v>1.0087104420131165</v>
      </c>
      <c r="AZ103" s="45">
        <f t="shared" si="34"/>
        <v>3.4915228776862151</v>
      </c>
      <c r="BA103" s="45">
        <f t="shared" si="34"/>
        <v>-2.9220096699600573</v>
      </c>
      <c r="BB103" s="45" t="str">
        <f t="shared" si="23"/>
        <v/>
      </c>
      <c r="BD103" s="39">
        <f t="shared" si="38"/>
        <v>43190</v>
      </c>
      <c r="BE103" s="44">
        <f>IF(AND(ISNUMBER(C102),ISNUMBER(C103)),INDEX('Country weights'!$B$6:$FB$133,MATCH(Goods!$BD103,'Country weights'!$A$6:$A$133,0),MATCH(Goods!BE$1,'Country weights'!$B$3:$FB$3,0)),"")</f>
        <v>0.17044551398368762</v>
      </c>
      <c r="BF103" s="44">
        <f>IF(AND(ISNUMBER(D102),ISNUMBER(D103)),INDEX('Country weights'!$B$6:$FB$133,MATCH(Goods!$BD103,'Country weights'!$A$6:$A$133,0),MATCH(Goods!BF$1,'Country weights'!$B$3:$FB$3,0)),"")</f>
        <v>5.139933889273831E-2</v>
      </c>
      <c r="BG103" s="44">
        <f>IF(AND(ISNUMBER(E102),ISNUMBER(E103)),INDEX('Country weights'!$B$6:$FB$133,MATCH(Goods!$BD103,'Country weights'!$A$6:$A$133,0),MATCH(Goods!BG$1,'Country weights'!$B$3:$FB$3,0)),"")</f>
        <v>5.0536726741365202E-2</v>
      </c>
      <c r="BH103" s="44">
        <f>IF(AND(ISNUMBER(F102),ISNUMBER(F103)),INDEX('Country weights'!$B$6:$FB$133,MATCH(Goods!$BD103,'Country weights'!$A$6:$A$133,0),MATCH(Goods!BH$1,'Country weights'!$B$3:$FB$3,0)),"")</f>
        <v>3.2189426514948931E-2</v>
      </c>
      <c r="BI103" s="44">
        <f>IF(AND(ISNUMBER(G102),ISNUMBER(G103)),INDEX('Country weights'!$B$6:$FB$133,MATCH(Goods!$BD103,'Country weights'!$A$6:$A$133,0),MATCH(Goods!BI$1,'Country weights'!$B$3:$FB$3,0)),"")</f>
        <v>3.1869544904210918E-3</v>
      </c>
      <c r="BJ103" s="44">
        <f>IF(AND(ISNUMBER(H102),ISNUMBER(H103)),INDEX('Country weights'!$B$6:$FB$133,MATCH(Goods!$BD103,'Country weights'!$A$6:$A$133,0),MATCH(Goods!BJ$1,'Country weights'!$B$3:$FB$3,0)),"")</f>
        <v>1.6969630421751699E-2</v>
      </c>
      <c r="BK103" s="44">
        <f>IF(AND(ISNUMBER(I102),ISNUMBER(I103)),INDEX('Country weights'!$B$6:$FB$133,MATCH(Goods!$BD103,'Country weights'!$A$6:$A$133,0),MATCH(Goods!BK$1,'Country weights'!$B$3:$FB$3,0)),"")</f>
        <v>1.5441008951924377E-2</v>
      </c>
      <c r="BL103" s="44">
        <f>IF(AND(ISNUMBER(J102),ISNUMBER(J103)),INDEX('Country weights'!$B$6:$FB$133,MATCH(Goods!$BD103,'Country weights'!$A$6:$A$133,0),MATCH(Goods!BL$1,'Country weights'!$B$3:$FB$3,0)),"")</f>
        <v>4.7381035908828917E-3</v>
      </c>
      <c r="BM103" s="44">
        <f>IF(AND(ISNUMBER(K102),ISNUMBER(K103)),INDEX('Country weights'!$B$6:$FB$133,MATCH(Goods!$BD103,'Country weights'!$A$6:$A$133,0),MATCH(Goods!BM$1,'Country weights'!$B$3:$FB$3,0)),"")</f>
        <v>2.8161898730827313E-2</v>
      </c>
      <c r="BN103" s="44">
        <f>IF(AND(ISNUMBER(L102),ISNUMBER(L103)),INDEX('Country weights'!$B$6:$FB$133,MATCH(Goods!$BD103,'Country weights'!$A$6:$A$133,0),MATCH(Goods!BN$1,'Country weights'!$B$3:$FB$3,0)),"")</f>
        <v>2.2838819280408388E-3</v>
      </c>
      <c r="BO103" s="44">
        <f>IF(AND(ISNUMBER(M102),ISNUMBER(M103)),INDEX('Country weights'!$B$6:$FB$133,MATCH(Goods!$BD103,'Country weights'!$A$6:$A$133,0),MATCH(Goods!BO$1,'Country weights'!$B$3:$FB$3,0)),"")</f>
        <v>9.6246285491358823E-3</v>
      </c>
      <c r="BP103" s="44">
        <f>IF(AND(ISNUMBER(N102),ISNUMBER(N103)),INDEX('Country weights'!$B$6:$FB$133,MATCH(Goods!$BD103,'Country weights'!$A$6:$A$133,0),MATCH(Goods!BP$1,'Country weights'!$B$3:$FB$3,0)),"")</f>
        <v>6.9549090015397332E-3</v>
      </c>
      <c r="BQ103" s="44">
        <f>IF(AND(ISNUMBER(O102),ISNUMBER(O103)),INDEX('Country weights'!$B$6:$FB$133,MATCH(Goods!$BD103,'Country weights'!$A$6:$A$133,0),MATCH(Goods!BQ$1,'Country weights'!$B$3:$FB$3,0)),"")</f>
        <v>5.9550001995394061E-3</v>
      </c>
      <c r="BR103" s="44">
        <f>IF(AND(ISNUMBER(P102),ISNUMBER(P103)),INDEX('Country weights'!$B$6:$FB$133,MATCH(Goods!$BD103,'Country weights'!$A$6:$A$133,0),MATCH(Goods!BR$1,'Country weights'!$B$3:$FB$3,0)),"")</f>
        <v>1.3145782330947169E-2</v>
      </c>
      <c r="BS103" s="44">
        <f>IF(AND(ISNUMBER(Q102),ISNUMBER(Q103)),INDEX('Country weights'!$B$6:$FB$133,MATCH(Goods!$BD103,'Country weights'!$A$6:$A$133,0),MATCH(Goods!BS$1,'Country weights'!$B$3:$FB$3,0)),"")</f>
        <v>9.7929780434094157E-3</v>
      </c>
      <c r="BT103" s="44">
        <f>IF(AND(ISNUMBER(R102),ISNUMBER(R103)),INDEX('Country weights'!$B$6:$FB$133,MATCH(Goods!$BD103,'Country weights'!$A$6:$A$133,0),MATCH(Goods!BT$1,'Country weights'!$B$3:$FB$3,0)),"")</f>
        <v>7.6086175285241366E-3</v>
      </c>
      <c r="BU103" s="44">
        <f>IF(AND(ISNUMBER(S102),ISNUMBER(S103)),INDEX('Country weights'!$B$6:$FB$133,MATCH(Goods!$BD103,'Country weights'!$A$6:$A$133,0),MATCH(Goods!BU$1,'Country weights'!$B$3:$FB$3,0)),"")</f>
        <v>2.2544872197033852E-2</v>
      </c>
      <c r="BV103" s="44">
        <f>IF(AND(ISNUMBER(T102),ISNUMBER(T103)),INDEX('Country weights'!$B$6:$FB$133,MATCH(Goods!$BD103,'Country weights'!$A$6:$A$133,0),MATCH(Goods!BV$1,'Country weights'!$B$3:$FB$3,0)),"")</f>
        <v>1.6248303422514206E-2</v>
      </c>
      <c r="BW103" s="44">
        <f>IF(AND(ISNUMBER(U102),ISNUMBER(U103)),INDEX('Country weights'!$B$6:$FB$133,MATCH(Goods!$BD103,'Country weights'!$A$6:$A$133,0),MATCH(Goods!BW$1,'Country weights'!$B$3:$FB$3,0)),"")</f>
        <v>3.7149032266992218E-2</v>
      </c>
      <c r="BX103" s="44">
        <f>IF(AND(ISNUMBER(V102),ISNUMBER(V103)),INDEX('Country weights'!$B$6:$FB$133,MATCH(Goods!$BD103,'Country weights'!$A$6:$A$133,0),MATCH(Goods!BX$1,'Country weights'!$B$3:$FB$3,0)),"")</f>
        <v>3.5340650563728301E-2</v>
      </c>
      <c r="BY103" s="44">
        <f>IF(AND(ISNUMBER(W102),ISNUMBER(W103)),INDEX('Country weights'!$B$6:$FB$133,MATCH(Goods!$BD103,'Country weights'!$A$6:$A$133,0),MATCH(Goods!BY$1,'Country weights'!$B$3:$FB$3,0)),"")</f>
        <v>3.0330642665919172E-2</v>
      </c>
      <c r="BZ103" s="44">
        <f>IF(AND(ISNUMBER(X102),ISNUMBER(X103)),INDEX('Country weights'!$B$6:$FB$133,MATCH(Goods!$BD103,'Country weights'!$A$6:$A$133,0),MATCH(Goods!BZ$1,'Country weights'!$B$3:$FB$3,0)),"")</f>
        <v>1.8249442926077029E-2</v>
      </c>
      <c r="CA103" s="44">
        <f>IF(AND(ISNUMBER(Y102),ISNUMBER(Y103)),INDEX('Country weights'!$B$6:$FB$133,MATCH(Goods!$BD103,'Country weights'!$A$6:$A$133,0),MATCH(Goods!CA$1,'Country weights'!$B$3:$FB$3,0)),"")</f>
        <v>3.5033223452572176E-2</v>
      </c>
      <c r="CB103" s="44">
        <f>IF(AND(ISNUMBER(Z102),ISNUMBER(Z103)),INDEX('Country weights'!$B$6:$FB$133,MATCH(Goods!$BD103,'Country weights'!$A$6:$A$133,0),MATCH(Goods!CB$1,'Country weights'!$B$3:$FB$3,0)),"")</f>
        <v>1.2086159873455831E-2</v>
      </c>
      <c r="CC103" s="44" t="str">
        <f>IF(AND(ISNUMBER(AA102),ISNUMBER(AA103)),INDEX('Country weights'!$B$6:$FB$133,MATCH(Goods!$BD103,'Country weights'!$A$6:$A$133,0),MATCH(Goods!CC$1,'Country weights'!$B$3:$FB$3,0)),"")</f>
        <v/>
      </c>
      <c r="CD103" s="46">
        <f t="shared" si="44"/>
        <v>0.63541672726797671</v>
      </c>
      <c r="CF103" s="39">
        <f t="shared" si="39"/>
        <v>43190</v>
      </c>
      <c r="CG103" s="45">
        <f t="shared" si="51"/>
        <v>0.26824209478483713</v>
      </c>
      <c r="CH103" s="45">
        <f t="shared" si="51"/>
        <v>8.0890755132830283E-2</v>
      </c>
      <c r="CI103" s="45">
        <f t="shared" si="51"/>
        <v>7.9533201712601684E-2</v>
      </c>
      <c r="CJ103" s="45">
        <f t="shared" si="51"/>
        <v>5.0658764765840927E-2</v>
      </c>
      <c r="CK103" s="45">
        <f t="shared" si="51"/>
        <v>5.015534457400341E-3</v>
      </c>
      <c r="CL103" s="45">
        <f t="shared" si="51"/>
        <v>2.6706301067511925E-2</v>
      </c>
      <c r="CM103" s="45">
        <f t="shared" si="51"/>
        <v>2.4300601934598397E-2</v>
      </c>
      <c r="CN103" s="45">
        <f t="shared" si="51"/>
        <v>7.4566869072753778E-3</v>
      </c>
      <c r="CO103" s="45">
        <f t="shared" si="51"/>
        <v>4.4320360988782233E-2</v>
      </c>
      <c r="CP103" s="45">
        <f t="shared" si="51"/>
        <v>3.594305642315344E-3</v>
      </c>
      <c r="CQ103" s="45">
        <f t="shared" si="51"/>
        <v>1.5146954960593682E-2</v>
      </c>
      <c r="CR103" s="45">
        <f t="shared" si="51"/>
        <v>1.0945429515906673E-2</v>
      </c>
      <c r="CS103" s="45">
        <f t="shared" si="51"/>
        <v>9.3718026989050001E-3</v>
      </c>
      <c r="CT103" s="45">
        <f t="shared" si="51"/>
        <v>2.0688442351004002E-2</v>
      </c>
      <c r="CU103" s="45">
        <f t="shared" si="51"/>
        <v>1.5411898401723041E-2</v>
      </c>
      <c r="CV103" s="45">
        <f t="shared" si="29"/>
        <v>1.1974216607796863E-2</v>
      </c>
      <c r="CW103" s="45">
        <f t="shared" si="29"/>
        <v>3.5480451221306795E-2</v>
      </c>
      <c r="CX103" s="45">
        <f t="shared" si="29"/>
        <v>2.5571098029438164E-2</v>
      </c>
      <c r="CY103" s="45">
        <f t="shared" si="29"/>
        <v>5.8464045204974932E-2</v>
      </c>
      <c r="CZ103" s="45">
        <f t="shared" si="29"/>
        <v>5.5618067713889364E-2</v>
      </c>
      <c r="DA103" s="45">
        <f t="shared" si="29"/>
        <v>4.7733465872590593E-2</v>
      </c>
      <c r="DB103" s="45">
        <f t="shared" si="29"/>
        <v>2.8720432029767168E-2</v>
      </c>
      <c r="DC103" s="45">
        <f t="shared" si="35"/>
        <v>5.5134248044114646E-2</v>
      </c>
      <c r="DD103" s="45">
        <f t="shared" si="35"/>
        <v>1.9020839953995561E-2</v>
      </c>
      <c r="DE103" s="45" t="str">
        <f t="shared" si="25"/>
        <v/>
      </c>
      <c r="DF103" s="46">
        <f t="shared" si="45"/>
        <v>1.0000000000000002</v>
      </c>
      <c r="DG103" s="47">
        <f>SUMPRODUCT(AD103:BB103,CG103:DE103,'Sector weights'!B90:Z90)</f>
        <v>0.84065015633159401</v>
      </c>
      <c r="DI103" s="45">
        <f>IF(AND(ISNUMBER(C102),ISNUMBER(C103)),CG103*'Sector weights'!AB90,"")</f>
        <v>5.0776245332765632E-2</v>
      </c>
      <c r="DJ103" s="45">
        <f>IF(AND(ISNUMBER(D102),ISNUMBER(D103)),CH103*'Sector weights'!AC90,"")</f>
        <v>2.2163743251789252E-2</v>
      </c>
      <c r="DK103" s="45">
        <f>IF(AND(ISNUMBER(E102),ISNUMBER(E103)),CI103*'Sector weights'!AD90,"")</f>
        <v>1.7119270454147968E-2</v>
      </c>
      <c r="DL103" s="45">
        <f>IF(AND(ISNUMBER(F102),ISNUMBER(F103)),CJ103*'Sector weights'!AE90,"")</f>
        <v>1.0201459011636525E-2</v>
      </c>
      <c r="DM103" s="45">
        <f>IF(AND(ISNUMBER(G102),ISNUMBER(G103)),CK103*'Sector weights'!AF90,"")</f>
        <v>1.1271992190088204E-3</v>
      </c>
      <c r="DN103" s="45">
        <f>IF(AND(ISNUMBER(H102),ISNUMBER(H103)),CL103*'Sector weights'!AG90,"")</f>
        <v>7.5779325126765096E-3</v>
      </c>
      <c r="DO103" s="45">
        <f>IF(AND(ISNUMBER(I102),ISNUMBER(I103)),CM103*'Sector weights'!AH90,"")</f>
        <v>4.3983270760164289E-3</v>
      </c>
      <c r="DP103" s="45">
        <f>IF(AND(ISNUMBER(J102),ISNUMBER(J103)),CN103*'Sector weights'!AI90,"")</f>
        <v>1.1298130462694515E-3</v>
      </c>
      <c r="DQ103" s="45">
        <f>IF(AND(ISNUMBER(K102),ISNUMBER(K103)),CO103*'Sector weights'!AJ90,"")</f>
        <v>3.3579994259988022E-3</v>
      </c>
      <c r="DR103" s="45">
        <f>IF(AND(ISNUMBER(L102),ISNUMBER(L103)),CP103*'Sector weights'!AK90,"")</f>
        <v>5.2013177691311713E-4</v>
      </c>
      <c r="DS103" s="45">
        <f>IF(AND(ISNUMBER(M102),ISNUMBER(M103)),CQ103*'Sector weights'!AL90,"")</f>
        <v>2.1781121767634366E-3</v>
      </c>
      <c r="DT103" s="45">
        <f>IF(AND(ISNUMBER(N102),ISNUMBER(N103)),CR103*'Sector weights'!AM90,"")</f>
        <v>1.6314502771520426E-3</v>
      </c>
      <c r="DU103" s="45">
        <f>IF(AND(ISNUMBER(O102),ISNUMBER(O103)),CS103*'Sector weights'!AN90,"")</f>
        <v>1.5574786699658286E-3</v>
      </c>
      <c r="DV103" s="45">
        <f>IF(AND(ISNUMBER(P102),ISNUMBER(P103)),CT103*'Sector weights'!AO90,"")</f>
        <v>6.783797969641606E-3</v>
      </c>
      <c r="DW103" s="45">
        <f>IF(AND(ISNUMBER(Q102),ISNUMBER(Q103)),CU103*'Sector weights'!AP90,"")</f>
        <v>6.3330522611604583E-3</v>
      </c>
      <c r="DX103" s="45">
        <f>IF(AND(ISNUMBER(R102),ISNUMBER(R103)),CV103*'Sector weights'!AQ90,"")</f>
        <v>3.9759766127309797E-3</v>
      </c>
      <c r="DY103" s="45">
        <f>IF(AND(ISNUMBER(S102),ISNUMBER(S103)),CW103*'Sector weights'!AR90,"")</f>
        <v>1.2124714129770054E-2</v>
      </c>
      <c r="DZ103" s="45">
        <f>IF(AND(ISNUMBER(T102),ISNUMBER(T103)),CX103*'Sector weights'!AS90,"")</f>
        <v>3.7130344718087202E-3</v>
      </c>
      <c r="EA103" s="45">
        <f>IF(AND(ISNUMBER(U102),ISNUMBER(U103)),CY103*'Sector weights'!AT90,"")</f>
        <v>6.5598624869572441E-3</v>
      </c>
      <c r="EB103" s="45">
        <f>IF(AND(ISNUMBER(V102),ISNUMBER(V103)),CZ103*'Sector weights'!AU90,"")</f>
        <v>1.2629848063083251E-2</v>
      </c>
      <c r="EC103" s="45">
        <f>IF(AND(ISNUMBER(W102),ISNUMBER(W103)),DA103*'Sector weights'!AV90,"")</f>
        <v>1.7227937401499437E-2</v>
      </c>
      <c r="ED103" s="45">
        <f>IF(AND(ISNUMBER(X102),ISNUMBER(X103)),DB103*'Sector weights'!AW90,"")</f>
        <v>5.0204835868933682E-3</v>
      </c>
      <c r="EE103" s="45">
        <f>IF(AND(ISNUMBER(Y102),ISNUMBER(Y103)),DC103*'Sector weights'!AX90,"")</f>
        <v>7.4227299392656222E-3</v>
      </c>
      <c r="EF103" s="45">
        <f>IF(AND(ISNUMBER(Z102),ISNUMBER(Z103)),DD103*'Sector weights'!AY90,"")</f>
        <v>4.0280920087572628E-3</v>
      </c>
      <c r="EG103" s="45" t="str">
        <f>IF(AND(ISNUMBER(AA102),ISNUMBER(AA103)),DE103*'Sector weights'!AZ90,"")</f>
        <v/>
      </c>
      <c r="EH103" s="46">
        <f t="shared" si="46"/>
        <v>0.20955869116267181</v>
      </c>
      <c r="EI103" s="47">
        <f t="shared" si="47"/>
        <v>0.17520901595420069</v>
      </c>
      <c r="EK103" s="39">
        <f t="shared" si="41"/>
        <v>43190</v>
      </c>
      <c r="EL103" s="45">
        <f t="shared" si="52"/>
        <v>0.24230083253073056</v>
      </c>
      <c r="EM103" s="45">
        <f t="shared" si="52"/>
        <v>0.10576389425234789</v>
      </c>
      <c r="EN103" s="45">
        <f t="shared" si="52"/>
        <v>8.1692008855213646E-2</v>
      </c>
      <c r="EO103" s="45">
        <f t="shared" si="52"/>
        <v>4.8680677260565394E-2</v>
      </c>
      <c r="EP103" s="45">
        <f t="shared" si="52"/>
        <v>5.3789189689766766E-3</v>
      </c>
      <c r="EQ103" s="45">
        <f t="shared" si="52"/>
        <v>3.6161385006905161E-2</v>
      </c>
      <c r="ER103" s="45">
        <f t="shared" si="52"/>
        <v>2.0988521409509034E-2</v>
      </c>
      <c r="ES103" s="45">
        <f t="shared" si="52"/>
        <v>5.3913919771164439E-3</v>
      </c>
      <c r="ET103" s="45">
        <f t="shared" si="52"/>
        <v>1.6024147733353256E-2</v>
      </c>
      <c r="EU103" s="45">
        <f t="shared" si="52"/>
        <v>2.4820339067176183E-3</v>
      </c>
      <c r="EV103" s="45">
        <f t="shared" si="52"/>
        <v>1.0393805022730638E-2</v>
      </c>
      <c r="EW103" s="45">
        <f t="shared" si="52"/>
        <v>7.7851711522936295E-3</v>
      </c>
      <c r="EX103" s="45">
        <f t="shared" si="52"/>
        <v>7.4321836108282519E-3</v>
      </c>
      <c r="EY103" s="45">
        <f t="shared" si="52"/>
        <v>3.2371828302628698E-2</v>
      </c>
      <c r="EZ103" s="45">
        <f t="shared" si="52"/>
        <v>3.0220900054411821E-2</v>
      </c>
      <c r="FA103" s="45">
        <f t="shared" si="30"/>
        <v>1.8973093364305239E-2</v>
      </c>
      <c r="FB103" s="45">
        <f t="shared" si="30"/>
        <v>5.7858321516038369E-2</v>
      </c>
      <c r="FC103" s="45">
        <f t="shared" si="30"/>
        <v>1.7718351127352882E-2</v>
      </c>
      <c r="FD103" s="45">
        <f t="shared" si="30"/>
        <v>3.1303223219050803E-2</v>
      </c>
      <c r="FE103" s="45">
        <f t="shared" si="30"/>
        <v>6.026878672037142E-2</v>
      </c>
      <c r="FF103" s="45">
        <f t="shared" si="30"/>
        <v>8.2210560229764446E-2</v>
      </c>
      <c r="FG103" s="45">
        <f t="shared" si="30"/>
        <v>2.3957410494591096E-2</v>
      </c>
      <c r="FH103" s="45">
        <f t="shared" si="36"/>
        <v>3.5420768750190665E-2</v>
      </c>
      <c r="FI103" s="45">
        <f t="shared" si="36"/>
        <v>1.9221784534006373E-2</v>
      </c>
      <c r="FJ103" s="45" t="str">
        <f t="shared" si="27"/>
        <v/>
      </c>
      <c r="FK103" s="46">
        <f t="shared" si="48"/>
        <v>0.99999999999999989</v>
      </c>
      <c r="FL103" s="47">
        <f t="shared" si="49"/>
        <v>0.83608565687305791</v>
      </c>
    </row>
    <row r="104" spans="1:168" x14ac:dyDescent="0.2">
      <c r="A104" t="s">
        <v>61</v>
      </c>
      <c r="B104" s="11">
        <v>43281</v>
      </c>
      <c r="C104" s="2">
        <v>555</v>
      </c>
      <c r="D104" s="3">
        <v>60607</v>
      </c>
      <c r="E104" s="9">
        <v>22239.8</v>
      </c>
      <c r="F104" s="3">
        <v>154494</v>
      </c>
      <c r="G104" s="3">
        <v>5196</v>
      </c>
      <c r="H104" s="2">
        <v>38924</v>
      </c>
      <c r="I104" s="2">
        <v>342804.7</v>
      </c>
      <c r="J104" s="2">
        <v>2022537.2</v>
      </c>
      <c r="K104" s="2">
        <v>184886.2</v>
      </c>
      <c r="L104" s="9">
        <v>2244.1781000000001</v>
      </c>
      <c r="M104" s="3">
        <v>142957</v>
      </c>
      <c r="N104" s="9">
        <v>1463.2719999999999</v>
      </c>
      <c r="O104" s="2">
        <v>19792.5</v>
      </c>
      <c r="P104" s="2">
        <v>15845.4</v>
      </c>
      <c r="Q104" s="3">
        <v>123176</v>
      </c>
      <c r="R104" s="3">
        <v>117078</v>
      </c>
      <c r="S104" s="2">
        <v>31536.3</v>
      </c>
      <c r="T104" s="2">
        <v>40657.699999999997</v>
      </c>
      <c r="U104" s="3">
        <v>177621</v>
      </c>
      <c r="V104" s="2">
        <v>35894.300000000003</v>
      </c>
      <c r="W104" s="2">
        <v>68332.100000000006</v>
      </c>
      <c r="X104" s="3">
        <v>437196.64595526736</v>
      </c>
      <c r="Y104" s="2">
        <v>72395.5</v>
      </c>
      <c r="Z104" s="3">
        <v>42089</v>
      </c>
      <c r="AA104" s="3" t="e">
        <v>#N/A</v>
      </c>
      <c r="AC104" s="43">
        <f t="shared" si="43"/>
        <v>43281</v>
      </c>
      <c r="AD104" s="45">
        <f t="shared" si="50"/>
        <v>-0.23368685960811764</v>
      </c>
      <c r="AE104" s="45">
        <f t="shared" si="50"/>
        <v>2.0148123211580549</v>
      </c>
      <c r="AF104" s="45">
        <f t="shared" si="50"/>
        <v>3.3664102623689907</v>
      </c>
      <c r="AG104" s="45">
        <f t="shared" si="50"/>
        <v>0.48128829168672116</v>
      </c>
      <c r="AH104" s="45">
        <f t="shared" si="50"/>
        <v>2.4246008279124709</v>
      </c>
      <c r="AI104" s="45">
        <f t="shared" si="50"/>
        <v>0.19821350426030282</v>
      </c>
      <c r="AJ104" s="45">
        <f t="shared" si="50"/>
        <v>12.50534951007678</v>
      </c>
      <c r="AK104" s="45">
        <f t="shared" si="50"/>
        <v>-3.1422332418553189</v>
      </c>
      <c r="AL104" s="45">
        <f t="shared" si="50"/>
        <v>-6.382183640318706</v>
      </c>
      <c r="AM104" s="45">
        <f t="shared" si="50"/>
        <v>1.4165190692889684</v>
      </c>
      <c r="AN104" s="45">
        <f t="shared" si="50"/>
        <v>0.91343540656345645</v>
      </c>
      <c r="AO104" s="45">
        <f t="shared" si="50"/>
        <v>5.6608678322102479</v>
      </c>
      <c r="AP104" s="45">
        <f t="shared" si="50"/>
        <v>13.028953229398654</v>
      </c>
      <c r="AQ104" s="45">
        <f t="shared" si="50"/>
        <v>-2.6904535265759866</v>
      </c>
      <c r="AR104" s="45">
        <f t="shared" si="50"/>
        <v>3.0209762135759988</v>
      </c>
      <c r="AS104" s="45">
        <f t="shared" si="28"/>
        <v>3.8312137498004661</v>
      </c>
      <c r="AT104" s="45">
        <f t="shared" si="28"/>
        <v>-0.34255341336780765</v>
      </c>
      <c r="AU104" s="45">
        <f t="shared" si="28"/>
        <v>3.6390424699401791</v>
      </c>
      <c r="AV104" s="45">
        <f t="shared" si="28"/>
        <v>-2.2201547997842019</v>
      </c>
      <c r="AW104" s="45">
        <f t="shared" si="28"/>
        <v>-2.3443791489824672</v>
      </c>
      <c r="AX104" s="45">
        <f t="shared" si="28"/>
        <v>1.6179858158559712</v>
      </c>
      <c r="AY104" s="45">
        <f t="shared" si="28"/>
        <v>5.8015145266342216</v>
      </c>
      <c r="AZ104" s="45">
        <f t="shared" si="34"/>
        <v>1.0394874020770217</v>
      </c>
      <c r="BA104" s="45">
        <f t="shared" si="34"/>
        <v>1.267985178769071</v>
      </c>
      <c r="BB104" s="45" t="str">
        <f t="shared" si="23"/>
        <v/>
      </c>
      <c r="BD104" s="39">
        <f t="shared" si="38"/>
        <v>43281</v>
      </c>
      <c r="BE104" s="44">
        <f>IF(AND(ISNUMBER(C103),ISNUMBER(C104)),INDEX('Country weights'!$B$6:$FB$133,MATCH(Goods!$BD104,'Country weights'!$A$6:$A$133,0),MATCH(Goods!BE$1,'Country weights'!$B$3:$FB$3,0)),"")</f>
        <v>0.17044551398368762</v>
      </c>
      <c r="BF104" s="44">
        <f>IF(AND(ISNUMBER(D103),ISNUMBER(D104)),INDEX('Country weights'!$B$6:$FB$133,MATCH(Goods!$BD104,'Country weights'!$A$6:$A$133,0),MATCH(Goods!BF$1,'Country weights'!$B$3:$FB$3,0)),"")</f>
        <v>5.139933889273831E-2</v>
      </c>
      <c r="BG104" s="44">
        <f>IF(AND(ISNUMBER(E103),ISNUMBER(E104)),INDEX('Country weights'!$B$6:$FB$133,MATCH(Goods!$BD104,'Country weights'!$A$6:$A$133,0),MATCH(Goods!BG$1,'Country weights'!$B$3:$FB$3,0)),"")</f>
        <v>5.0536726741365202E-2</v>
      </c>
      <c r="BH104" s="44">
        <f>IF(AND(ISNUMBER(F103),ISNUMBER(F104)),INDEX('Country weights'!$B$6:$FB$133,MATCH(Goods!$BD104,'Country weights'!$A$6:$A$133,0),MATCH(Goods!BH$1,'Country weights'!$B$3:$FB$3,0)),"")</f>
        <v>3.2189426514948931E-2</v>
      </c>
      <c r="BI104" s="44">
        <f>IF(AND(ISNUMBER(G103),ISNUMBER(G104)),INDEX('Country weights'!$B$6:$FB$133,MATCH(Goods!$BD104,'Country weights'!$A$6:$A$133,0),MATCH(Goods!BI$1,'Country weights'!$B$3:$FB$3,0)),"")</f>
        <v>3.1869544904210918E-3</v>
      </c>
      <c r="BJ104" s="44">
        <f>IF(AND(ISNUMBER(H103),ISNUMBER(H104)),INDEX('Country weights'!$B$6:$FB$133,MATCH(Goods!$BD104,'Country weights'!$A$6:$A$133,0),MATCH(Goods!BJ$1,'Country weights'!$B$3:$FB$3,0)),"")</f>
        <v>1.6969630421751699E-2</v>
      </c>
      <c r="BK104" s="44">
        <f>IF(AND(ISNUMBER(I103),ISNUMBER(I104)),INDEX('Country weights'!$B$6:$FB$133,MATCH(Goods!$BD104,'Country weights'!$A$6:$A$133,0),MATCH(Goods!BK$1,'Country weights'!$B$3:$FB$3,0)),"")</f>
        <v>1.5441008951924377E-2</v>
      </c>
      <c r="BL104" s="44">
        <f>IF(AND(ISNUMBER(J103),ISNUMBER(J104)),INDEX('Country weights'!$B$6:$FB$133,MATCH(Goods!$BD104,'Country weights'!$A$6:$A$133,0),MATCH(Goods!BL$1,'Country weights'!$B$3:$FB$3,0)),"")</f>
        <v>4.7381035908828917E-3</v>
      </c>
      <c r="BM104" s="44">
        <f>IF(AND(ISNUMBER(K103),ISNUMBER(K104)),INDEX('Country weights'!$B$6:$FB$133,MATCH(Goods!$BD104,'Country weights'!$A$6:$A$133,0),MATCH(Goods!BM$1,'Country weights'!$B$3:$FB$3,0)),"")</f>
        <v>2.8161898730827313E-2</v>
      </c>
      <c r="BN104" s="44">
        <f>IF(AND(ISNUMBER(L103),ISNUMBER(L104)),INDEX('Country weights'!$B$6:$FB$133,MATCH(Goods!$BD104,'Country weights'!$A$6:$A$133,0),MATCH(Goods!BN$1,'Country weights'!$B$3:$FB$3,0)),"")</f>
        <v>2.2838819280408388E-3</v>
      </c>
      <c r="BO104" s="44">
        <f>IF(AND(ISNUMBER(M103),ISNUMBER(M104)),INDEX('Country weights'!$B$6:$FB$133,MATCH(Goods!$BD104,'Country weights'!$A$6:$A$133,0),MATCH(Goods!BO$1,'Country weights'!$B$3:$FB$3,0)),"")</f>
        <v>9.6246285491358823E-3</v>
      </c>
      <c r="BP104" s="44">
        <f>IF(AND(ISNUMBER(N103),ISNUMBER(N104)),INDEX('Country weights'!$B$6:$FB$133,MATCH(Goods!$BD104,'Country weights'!$A$6:$A$133,0),MATCH(Goods!BP$1,'Country weights'!$B$3:$FB$3,0)),"")</f>
        <v>6.9549090015397332E-3</v>
      </c>
      <c r="BQ104" s="44">
        <f>IF(AND(ISNUMBER(O103),ISNUMBER(O104)),INDEX('Country weights'!$B$6:$FB$133,MATCH(Goods!$BD104,'Country weights'!$A$6:$A$133,0),MATCH(Goods!BQ$1,'Country weights'!$B$3:$FB$3,0)),"")</f>
        <v>5.9550001995394061E-3</v>
      </c>
      <c r="BR104" s="44">
        <f>IF(AND(ISNUMBER(P103),ISNUMBER(P104)),INDEX('Country weights'!$B$6:$FB$133,MATCH(Goods!$BD104,'Country weights'!$A$6:$A$133,0),MATCH(Goods!BR$1,'Country weights'!$B$3:$FB$3,0)),"")</f>
        <v>1.3145782330947169E-2</v>
      </c>
      <c r="BS104" s="44">
        <f>IF(AND(ISNUMBER(Q103),ISNUMBER(Q104)),INDEX('Country weights'!$B$6:$FB$133,MATCH(Goods!$BD104,'Country weights'!$A$6:$A$133,0),MATCH(Goods!BS$1,'Country weights'!$B$3:$FB$3,0)),"")</f>
        <v>9.7929780434094157E-3</v>
      </c>
      <c r="BT104" s="44">
        <f>IF(AND(ISNUMBER(R103),ISNUMBER(R104)),INDEX('Country weights'!$B$6:$FB$133,MATCH(Goods!$BD104,'Country weights'!$A$6:$A$133,0),MATCH(Goods!BT$1,'Country weights'!$B$3:$FB$3,0)),"")</f>
        <v>7.6086175285241366E-3</v>
      </c>
      <c r="BU104" s="44">
        <f>IF(AND(ISNUMBER(S103),ISNUMBER(S104)),INDEX('Country weights'!$B$6:$FB$133,MATCH(Goods!$BD104,'Country weights'!$A$6:$A$133,0),MATCH(Goods!BU$1,'Country weights'!$B$3:$FB$3,0)),"")</f>
        <v>2.2544872197033852E-2</v>
      </c>
      <c r="BV104" s="44">
        <f>IF(AND(ISNUMBER(T103),ISNUMBER(T104)),INDEX('Country weights'!$B$6:$FB$133,MATCH(Goods!$BD104,'Country weights'!$A$6:$A$133,0),MATCH(Goods!BV$1,'Country weights'!$B$3:$FB$3,0)),"")</f>
        <v>1.6248303422514206E-2</v>
      </c>
      <c r="BW104" s="44">
        <f>IF(AND(ISNUMBER(U103),ISNUMBER(U104)),INDEX('Country weights'!$B$6:$FB$133,MATCH(Goods!$BD104,'Country weights'!$A$6:$A$133,0),MATCH(Goods!BW$1,'Country weights'!$B$3:$FB$3,0)),"")</f>
        <v>3.7149032266992218E-2</v>
      </c>
      <c r="BX104" s="44">
        <f>IF(AND(ISNUMBER(V103),ISNUMBER(V104)),INDEX('Country weights'!$B$6:$FB$133,MATCH(Goods!$BD104,'Country weights'!$A$6:$A$133,0),MATCH(Goods!BX$1,'Country weights'!$B$3:$FB$3,0)),"")</f>
        <v>3.5340650563728301E-2</v>
      </c>
      <c r="BY104" s="44">
        <f>IF(AND(ISNUMBER(W103),ISNUMBER(W104)),INDEX('Country weights'!$B$6:$FB$133,MATCH(Goods!$BD104,'Country weights'!$A$6:$A$133,0),MATCH(Goods!BY$1,'Country weights'!$B$3:$FB$3,0)),"")</f>
        <v>3.0330642665919172E-2</v>
      </c>
      <c r="BZ104" s="44">
        <f>IF(AND(ISNUMBER(X103),ISNUMBER(X104)),INDEX('Country weights'!$B$6:$FB$133,MATCH(Goods!$BD104,'Country weights'!$A$6:$A$133,0),MATCH(Goods!BZ$1,'Country weights'!$B$3:$FB$3,0)),"")</f>
        <v>1.8249442926077029E-2</v>
      </c>
      <c r="CA104" s="44">
        <f>IF(AND(ISNUMBER(Y103),ISNUMBER(Y104)),INDEX('Country weights'!$B$6:$FB$133,MATCH(Goods!$BD104,'Country weights'!$A$6:$A$133,0),MATCH(Goods!CA$1,'Country weights'!$B$3:$FB$3,0)),"")</f>
        <v>3.5033223452572176E-2</v>
      </c>
      <c r="CB104" s="44">
        <f>IF(AND(ISNUMBER(Z103),ISNUMBER(Z104)),INDEX('Country weights'!$B$6:$FB$133,MATCH(Goods!$BD104,'Country weights'!$A$6:$A$133,0),MATCH(Goods!CB$1,'Country weights'!$B$3:$FB$3,0)),"")</f>
        <v>1.2086159873455831E-2</v>
      </c>
      <c r="CC104" s="44" t="str">
        <f>IF(AND(ISNUMBER(AA103),ISNUMBER(AA104)),INDEX('Country weights'!$B$6:$FB$133,MATCH(Goods!$BD104,'Country weights'!$A$6:$A$133,0),MATCH(Goods!CC$1,'Country weights'!$B$3:$FB$3,0)),"")</f>
        <v/>
      </c>
      <c r="CD104" s="46">
        <f t="shared" si="44"/>
        <v>0.63541672726797671</v>
      </c>
      <c r="CF104" s="39">
        <f t="shared" si="39"/>
        <v>43281</v>
      </c>
      <c r="CG104" s="45">
        <f t="shared" si="51"/>
        <v>0.26824209478483713</v>
      </c>
      <c r="CH104" s="45">
        <f t="shared" si="51"/>
        <v>8.0890755132830283E-2</v>
      </c>
      <c r="CI104" s="45">
        <f t="shared" si="51"/>
        <v>7.9533201712601684E-2</v>
      </c>
      <c r="CJ104" s="45">
        <f t="shared" si="51"/>
        <v>5.0658764765840927E-2</v>
      </c>
      <c r="CK104" s="45">
        <f t="shared" si="51"/>
        <v>5.015534457400341E-3</v>
      </c>
      <c r="CL104" s="45">
        <f t="shared" si="51"/>
        <v>2.6706301067511925E-2</v>
      </c>
      <c r="CM104" s="45">
        <f t="shared" si="51"/>
        <v>2.4300601934598397E-2</v>
      </c>
      <c r="CN104" s="45">
        <f t="shared" si="51"/>
        <v>7.4566869072753778E-3</v>
      </c>
      <c r="CO104" s="45">
        <f t="shared" si="51"/>
        <v>4.4320360988782233E-2</v>
      </c>
      <c r="CP104" s="45">
        <f t="shared" si="51"/>
        <v>3.594305642315344E-3</v>
      </c>
      <c r="CQ104" s="45">
        <f t="shared" si="51"/>
        <v>1.5146954960593682E-2</v>
      </c>
      <c r="CR104" s="45">
        <f t="shared" si="51"/>
        <v>1.0945429515906673E-2</v>
      </c>
      <c r="CS104" s="45">
        <f t="shared" si="51"/>
        <v>9.3718026989050001E-3</v>
      </c>
      <c r="CT104" s="45">
        <f t="shared" si="51"/>
        <v>2.0688442351004002E-2</v>
      </c>
      <c r="CU104" s="45">
        <f t="shared" si="51"/>
        <v>1.5411898401723041E-2</v>
      </c>
      <c r="CV104" s="45">
        <f t="shared" si="29"/>
        <v>1.1974216607796863E-2</v>
      </c>
      <c r="CW104" s="45">
        <f t="shared" si="29"/>
        <v>3.5480451221306795E-2</v>
      </c>
      <c r="CX104" s="45">
        <f t="shared" si="29"/>
        <v>2.5571098029438164E-2</v>
      </c>
      <c r="CY104" s="45">
        <f t="shared" si="29"/>
        <v>5.8464045204974932E-2</v>
      </c>
      <c r="CZ104" s="45">
        <f t="shared" si="29"/>
        <v>5.5618067713889364E-2</v>
      </c>
      <c r="DA104" s="45">
        <f t="shared" si="29"/>
        <v>4.7733465872590593E-2</v>
      </c>
      <c r="DB104" s="45">
        <f t="shared" si="29"/>
        <v>2.8720432029767168E-2</v>
      </c>
      <c r="DC104" s="45">
        <f t="shared" si="35"/>
        <v>5.5134248044114646E-2</v>
      </c>
      <c r="DD104" s="45">
        <f t="shared" si="35"/>
        <v>1.9020839953995561E-2</v>
      </c>
      <c r="DE104" s="45" t="str">
        <f t="shared" si="25"/>
        <v/>
      </c>
      <c r="DF104" s="46">
        <f t="shared" si="45"/>
        <v>1.0000000000000002</v>
      </c>
      <c r="DG104" s="47">
        <f>SUMPRODUCT(AD104:BB104,CG104:DE104,'Sector weights'!B91:Z91)</f>
        <v>0.58261414621915786</v>
      </c>
      <c r="DI104" s="45">
        <f>IF(AND(ISNUMBER(C103),ISNUMBER(C104)),CG104*'Sector weights'!AB91,"")</f>
        <v>4.9449275053452924E-2</v>
      </c>
      <c r="DJ104" s="45">
        <f>IF(AND(ISNUMBER(D103),ISNUMBER(D104)),CH104*'Sector weights'!AC91,"")</f>
        <v>2.2645736889075823E-2</v>
      </c>
      <c r="DK104" s="45">
        <f>IF(AND(ISNUMBER(E103),ISNUMBER(E104)),CI104*'Sector weights'!AD91,"")</f>
        <v>1.6884781282321182E-2</v>
      </c>
      <c r="DL104" s="45">
        <f>IF(AND(ISNUMBER(F103),ISNUMBER(F104)),CJ104*'Sector weights'!AE91,"")</f>
        <v>1.0419966820075165E-2</v>
      </c>
      <c r="DM104" s="45">
        <f>IF(AND(ISNUMBER(G103),ISNUMBER(G104)),CK104*'Sector weights'!AF91,"")</f>
        <v>1.1651694968352762E-3</v>
      </c>
      <c r="DN104" s="45">
        <f>IF(AND(ISNUMBER(H103),ISNUMBER(H104)),CL104*'Sector weights'!AG91,"")</f>
        <v>7.6184647742984189E-3</v>
      </c>
      <c r="DO104" s="45">
        <f>IF(AND(ISNUMBER(I103),ISNUMBER(I104)),CM104*'Sector weights'!AH91,"")</f>
        <v>4.1354186115261041E-3</v>
      </c>
      <c r="DP104" s="45">
        <f>IF(AND(ISNUMBER(J103),ISNUMBER(J104)),CN104*'Sector weights'!AI91,"")</f>
        <v>1.1418905938688777E-3</v>
      </c>
      <c r="DQ104" s="45">
        <f>IF(AND(ISNUMBER(K103),ISNUMBER(K104)),CO104*'Sector weights'!AJ91,"")</f>
        <v>3.5708695541352888E-3</v>
      </c>
      <c r="DR104" s="45">
        <f>IF(AND(ISNUMBER(L103),ISNUMBER(L104)),CP104*'Sector weights'!AK91,"")</f>
        <v>4.9616031644296292E-4</v>
      </c>
      <c r="DS104" s="45">
        <f>IF(AND(ISNUMBER(M103),ISNUMBER(M104)),CQ104*'Sector weights'!AL91,"")</f>
        <v>2.2504306081684998E-3</v>
      </c>
      <c r="DT104" s="45">
        <f>IF(AND(ISNUMBER(N103),ISNUMBER(N104)),CR104*'Sector weights'!AM91,"")</f>
        <v>1.5774263753248546E-3</v>
      </c>
      <c r="DU104" s="45">
        <f>IF(AND(ISNUMBER(O103),ISNUMBER(O104)),CS104*'Sector weights'!AN91,"")</f>
        <v>1.5955699725776953E-3</v>
      </c>
      <c r="DV104" s="45">
        <f>IF(AND(ISNUMBER(P103),ISNUMBER(P104)),CT104*'Sector weights'!AO91,"")</f>
        <v>6.7525551776147115E-3</v>
      </c>
      <c r="DW104" s="45">
        <f>IF(AND(ISNUMBER(Q103),ISNUMBER(Q104)),CU104*'Sector weights'!AP91,"")</f>
        <v>6.454500373052883E-3</v>
      </c>
      <c r="DX104" s="45">
        <f>IF(AND(ISNUMBER(R103),ISNUMBER(R104)),CV104*'Sector weights'!AQ91,"")</f>
        <v>3.8922003028629866E-3</v>
      </c>
      <c r="DY104" s="45">
        <f>IF(AND(ISNUMBER(S103),ISNUMBER(S104)),CW104*'Sector weights'!AR91,"")</f>
        <v>1.2003723042314505E-2</v>
      </c>
      <c r="DZ104" s="45">
        <f>IF(AND(ISNUMBER(T103),ISNUMBER(T104)),CX104*'Sector weights'!AS91,"")</f>
        <v>3.7575227028835596E-3</v>
      </c>
      <c r="EA104" s="45">
        <f>IF(AND(ISNUMBER(U103),ISNUMBER(U104)),CY104*'Sector weights'!AT91,"")</f>
        <v>6.7200256062064099E-3</v>
      </c>
      <c r="EB104" s="45">
        <f>IF(AND(ISNUMBER(V103),ISNUMBER(V104)),CZ104*'Sector weights'!AU91,"")</f>
        <v>1.1980550831054395E-2</v>
      </c>
      <c r="EC104" s="45">
        <f>IF(AND(ISNUMBER(W103),ISNUMBER(W104)),DA104*'Sector weights'!AV91,"")</f>
        <v>1.7176053826482195E-2</v>
      </c>
      <c r="ED104" s="45">
        <f>IF(AND(ISNUMBER(X103),ISNUMBER(X104)),DB104*'Sector weights'!AW91,"")</f>
        <v>5.0538688788472575E-3</v>
      </c>
      <c r="EE104" s="45">
        <f>IF(AND(ISNUMBER(Y103),ISNUMBER(Y104)),DC104*'Sector weights'!AX91,"")</f>
        <v>7.4039894696787218E-3</v>
      </c>
      <c r="EF104" s="45">
        <f>IF(AND(ISNUMBER(Z103),ISNUMBER(Z104)),DD104*'Sector weights'!AY91,"")</f>
        <v>3.8906455018576781E-3</v>
      </c>
      <c r="EG104" s="45" t="str">
        <f>IF(AND(ISNUMBER(AA103),ISNUMBER(AA104)),DE104*'Sector weights'!AZ91,"")</f>
        <v/>
      </c>
      <c r="EH104" s="46">
        <f t="shared" si="46"/>
        <v>0.2080367960609584</v>
      </c>
      <c r="EI104" s="47">
        <f t="shared" si="47"/>
        <v>0.21061506709220976</v>
      </c>
      <c r="EK104" s="39">
        <f t="shared" si="41"/>
        <v>43281</v>
      </c>
      <c r="EL104" s="45">
        <f t="shared" si="52"/>
        <v>0.23769485009259336</v>
      </c>
      <c r="EM104" s="45">
        <f t="shared" si="52"/>
        <v>0.10885447823586088</v>
      </c>
      <c r="EN104" s="45">
        <f t="shared" si="52"/>
        <v>8.1162475110286E-2</v>
      </c>
      <c r="EO104" s="45">
        <f t="shared" si="52"/>
        <v>5.0087133706010034E-2</v>
      </c>
      <c r="EP104" s="45">
        <f t="shared" si="52"/>
        <v>5.6007856249327224E-3</v>
      </c>
      <c r="EQ104" s="45">
        <f t="shared" si="52"/>
        <v>3.6620756128478718E-2</v>
      </c>
      <c r="ER104" s="45">
        <f t="shared" si="52"/>
        <v>1.9878303693517538E-2</v>
      </c>
      <c r="ES104" s="45">
        <f t="shared" si="52"/>
        <v>5.4888876174303504E-3</v>
      </c>
      <c r="ET104" s="45">
        <f t="shared" si="52"/>
        <v>1.7164605597410575E-2</v>
      </c>
      <c r="EU104" s="45">
        <f t="shared" si="52"/>
        <v>2.3849642267014114E-3</v>
      </c>
      <c r="EV104" s="45">
        <f t="shared" si="52"/>
        <v>1.0817464269681814E-2</v>
      </c>
      <c r="EW104" s="45">
        <f t="shared" si="52"/>
        <v>7.5824392857052137E-3</v>
      </c>
      <c r="EX104" s="45">
        <f t="shared" si="52"/>
        <v>7.6696526902393048E-3</v>
      </c>
      <c r="EY104" s="45">
        <f t="shared" si="52"/>
        <v>3.2458465547777884E-2</v>
      </c>
      <c r="EZ104" s="45">
        <f t="shared" si="52"/>
        <v>3.1025763207589499E-2</v>
      </c>
      <c r="FA104" s="45">
        <f t="shared" si="30"/>
        <v>1.8709191722614801E-2</v>
      </c>
      <c r="FB104" s="45">
        <f t="shared" si="30"/>
        <v>5.7699999565448051E-2</v>
      </c>
      <c r="FC104" s="45">
        <f t="shared" si="30"/>
        <v>1.8061817784304563E-2</v>
      </c>
      <c r="FD104" s="45">
        <f t="shared" si="30"/>
        <v>3.2302101039074479E-2</v>
      </c>
      <c r="FE104" s="45">
        <f t="shared" si="30"/>
        <v>5.7588614408115982E-2</v>
      </c>
      <c r="FF104" s="45">
        <f t="shared" si="30"/>
        <v>8.2562576196613377E-2</v>
      </c>
      <c r="FG104" s="45">
        <f t="shared" si="30"/>
        <v>2.4293148974311188E-2</v>
      </c>
      <c r="FH104" s="45">
        <f t="shared" si="36"/>
        <v>3.5589807235395149E-2</v>
      </c>
      <c r="FI104" s="45">
        <f t="shared" si="36"/>
        <v>1.8701718039906993E-2</v>
      </c>
      <c r="FJ104" s="45" t="str">
        <f t="shared" si="27"/>
        <v/>
      </c>
      <c r="FK104" s="46">
        <f t="shared" si="48"/>
        <v>1</v>
      </c>
      <c r="FL104" s="47">
        <f t="shared" si="49"/>
        <v>1.0123933413707058</v>
      </c>
    </row>
    <row r="105" spans="1:168" x14ac:dyDescent="0.2">
      <c r="A105" t="s">
        <v>62</v>
      </c>
      <c r="B105" s="11">
        <v>43373</v>
      </c>
      <c r="C105" s="2">
        <v>553.70000000000005</v>
      </c>
      <c r="D105" s="3">
        <v>60952</v>
      </c>
      <c r="E105" s="9">
        <v>21326.2</v>
      </c>
      <c r="F105" s="3">
        <v>154015</v>
      </c>
      <c r="G105" s="3">
        <v>5172</v>
      </c>
      <c r="H105" s="2">
        <v>39043</v>
      </c>
      <c r="I105" s="2">
        <v>344395.8</v>
      </c>
      <c r="J105" s="2">
        <v>2060594.3</v>
      </c>
      <c r="K105" s="2">
        <v>177343.2</v>
      </c>
      <c r="L105" s="9">
        <v>2212.0492999999997</v>
      </c>
      <c r="M105" s="3">
        <v>153246</v>
      </c>
      <c r="N105" s="9">
        <v>1496.1020000000001</v>
      </c>
      <c r="O105" s="2">
        <v>19343.5</v>
      </c>
      <c r="P105" s="2">
        <v>16535.900000000001</v>
      </c>
      <c r="Q105" s="3">
        <v>125631</v>
      </c>
      <c r="R105" s="3">
        <v>117716</v>
      </c>
      <c r="S105" s="2">
        <v>31068.1</v>
      </c>
      <c r="T105" s="2">
        <v>42181.1</v>
      </c>
      <c r="U105" s="3">
        <v>178208</v>
      </c>
      <c r="V105" s="2">
        <v>36281.1</v>
      </c>
      <c r="W105" s="2">
        <v>69451</v>
      </c>
      <c r="X105" s="3">
        <v>435126.66488486901</v>
      </c>
      <c r="Y105" s="2">
        <v>72988.100000000006</v>
      </c>
      <c r="Z105" s="3">
        <v>40457</v>
      </c>
      <c r="AA105" s="3" t="e">
        <v>#N/A</v>
      </c>
      <c r="AC105" s="43">
        <f t="shared" si="43"/>
        <v>43373</v>
      </c>
      <c r="AD105" s="45">
        <f t="shared" si="50"/>
        <v>-0.23423423423422074</v>
      </c>
      <c r="AE105" s="45">
        <f t="shared" si="50"/>
        <v>0.56924117676175889</v>
      </c>
      <c r="AF105" s="45">
        <f t="shared" si="50"/>
        <v>-4.1079506110666353</v>
      </c>
      <c r="AG105" s="45">
        <f t="shared" si="50"/>
        <v>-0.31004440301888314</v>
      </c>
      <c r="AH105" s="45">
        <f t="shared" si="50"/>
        <v>-0.46189376443418473</v>
      </c>
      <c r="AI105" s="45">
        <f t="shared" si="50"/>
        <v>0.30572397492549808</v>
      </c>
      <c r="AJ105" s="45">
        <f t="shared" si="50"/>
        <v>0.46414182769372037</v>
      </c>
      <c r="AK105" s="45">
        <f t="shared" si="50"/>
        <v>1.8816514227772974</v>
      </c>
      <c r="AL105" s="45">
        <f t="shared" si="50"/>
        <v>-4.0798069298844331</v>
      </c>
      <c r="AM105" s="45">
        <f t="shared" si="50"/>
        <v>-1.4316510797427573</v>
      </c>
      <c r="AN105" s="45">
        <f t="shared" si="50"/>
        <v>7.1972691088928897</v>
      </c>
      <c r="AO105" s="45">
        <f t="shared" si="50"/>
        <v>2.2436020097425624</v>
      </c>
      <c r="AP105" s="45">
        <f t="shared" si="50"/>
        <v>-2.2685360616395145</v>
      </c>
      <c r="AQ105" s="45">
        <f t="shared" si="50"/>
        <v>4.357731581405333</v>
      </c>
      <c r="AR105" s="45">
        <f t="shared" si="50"/>
        <v>1.9930830681301526</v>
      </c>
      <c r="AS105" s="45">
        <f t="shared" si="28"/>
        <v>0.5449358547293226</v>
      </c>
      <c r="AT105" s="45">
        <f t="shared" si="28"/>
        <v>-1.4846383374080063</v>
      </c>
      <c r="AU105" s="45">
        <f t="shared" si="28"/>
        <v>3.7468917326853202</v>
      </c>
      <c r="AV105" s="45">
        <f t="shared" si="28"/>
        <v>0.3304789411161968</v>
      </c>
      <c r="AW105" s="45">
        <f t="shared" si="28"/>
        <v>1.0776084225071925</v>
      </c>
      <c r="AX105" s="45">
        <f t="shared" si="28"/>
        <v>1.6374441880170343</v>
      </c>
      <c r="AY105" s="45">
        <f t="shared" si="28"/>
        <v>-0.47346682312154886</v>
      </c>
      <c r="AZ105" s="45">
        <f t="shared" si="34"/>
        <v>0.81855916458897227</v>
      </c>
      <c r="BA105" s="45">
        <f t="shared" si="34"/>
        <v>-3.8774976834802466</v>
      </c>
      <c r="BB105" s="45" t="str">
        <f t="shared" si="23"/>
        <v/>
      </c>
      <c r="BD105" s="39">
        <f t="shared" si="38"/>
        <v>43373</v>
      </c>
      <c r="BE105" s="44">
        <f>IF(AND(ISNUMBER(C104),ISNUMBER(C105)),INDEX('Country weights'!$B$6:$FB$133,MATCH(Goods!$BD105,'Country weights'!$A$6:$A$133,0),MATCH(Goods!BE$1,'Country weights'!$B$3:$FB$3,0)),"")</f>
        <v>0.17044551398368762</v>
      </c>
      <c r="BF105" s="44">
        <f>IF(AND(ISNUMBER(D104),ISNUMBER(D105)),INDEX('Country weights'!$B$6:$FB$133,MATCH(Goods!$BD105,'Country weights'!$A$6:$A$133,0),MATCH(Goods!BF$1,'Country weights'!$B$3:$FB$3,0)),"")</f>
        <v>5.139933889273831E-2</v>
      </c>
      <c r="BG105" s="44">
        <f>IF(AND(ISNUMBER(E104),ISNUMBER(E105)),INDEX('Country weights'!$B$6:$FB$133,MATCH(Goods!$BD105,'Country weights'!$A$6:$A$133,0),MATCH(Goods!BG$1,'Country weights'!$B$3:$FB$3,0)),"")</f>
        <v>5.0536726741365202E-2</v>
      </c>
      <c r="BH105" s="44">
        <f>IF(AND(ISNUMBER(F104),ISNUMBER(F105)),INDEX('Country weights'!$B$6:$FB$133,MATCH(Goods!$BD105,'Country weights'!$A$6:$A$133,0),MATCH(Goods!BH$1,'Country weights'!$B$3:$FB$3,0)),"")</f>
        <v>3.2189426514948931E-2</v>
      </c>
      <c r="BI105" s="44">
        <f>IF(AND(ISNUMBER(G104),ISNUMBER(G105)),INDEX('Country weights'!$B$6:$FB$133,MATCH(Goods!$BD105,'Country weights'!$A$6:$A$133,0),MATCH(Goods!BI$1,'Country weights'!$B$3:$FB$3,0)),"")</f>
        <v>3.1869544904210918E-3</v>
      </c>
      <c r="BJ105" s="44">
        <f>IF(AND(ISNUMBER(H104),ISNUMBER(H105)),INDEX('Country weights'!$B$6:$FB$133,MATCH(Goods!$BD105,'Country weights'!$A$6:$A$133,0),MATCH(Goods!BJ$1,'Country weights'!$B$3:$FB$3,0)),"")</f>
        <v>1.6969630421751699E-2</v>
      </c>
      <c r="BK105" s="44">
        <f>IF(AND(ISNUMBER(I104),ISNUMBER(I105)),INDEX('Country weights'!$B$6:$FB$133,MATCH(Goods!$BD105,'Country weights'!$A$6:$A$133,0),MATCH(Goods!BK$1,'Country weights'!$B$3:$FB$3,0)),"")</f>
        <v>1.5441008951924377E-2</v>
      </c>
      <c r="BL105" s="44">
        <f>IF(AND(ISNUMBER(J104),ISNUMBER(J105)),INDEX('Country weights'!$B$6:$FB$133,MATCH(Goods!$BD105,'Country weights'!$A$6:$A$133,0),MATCH(Goods!BL$1,'Country weights'!$B$3:$FB$3,0)),"")</f>
        <v>4.7381035908828917E-3</v>
      </c>
      <c r="BM105" s="44">
        <f>IF(AND(ISNUMBER(K104),ISNUMBER(K105)),INDEX('Country weights'!$B$6:$FB$133,MATCH(Goods!$BD105,'Country weights'!$A$6:$A$133,0),MATCH(Goods!BM$1,'Country weights'!$B$3:$FB$3,0)),"")</f>
        <v>2.8161898730827313E-2</v>
      </c>
      <c r="BN105" s="44">
        <f>IF(AND(ISNUMBER(L104),ISNUMBER(L105)),INDEX('Country weights'!$B$6:$FB$133,MATCH(Goods!$BD105,'Country weights'!$A$6:$A$133,0),MATCH(Goods!BN$1,'Country weights'!$B$3:$FB$3,0)),"")</f>
        <v>2.2838819280408388E-3</v>
      </c>
      <c r="BO105" s="44">
        <f>IF(AND(ISNUMBER(M104),ISNUMBER(M105)),INDEX('Country weights'!$B$6:$FB$133,MATCH(Goods!$BD105,'Country weights'!$A$6:$A$133,0),MATCH(Goods!BO$1,'Country weights'!$B$3:$FB$3,0)),"")</f>
        <v>9.6246285491358823E-3</v>
      </c>
      <c r="BP105" s="44">
        <f>IF(AND(ISNUMBER(N104),ISNUMBER(N105)),INDEX('Country weights'!$B$6:$FB$133,MATCH(Goods!$BD105,'Country weights'!$A$6:$A$133,0),MATCH(Goods!BP$1,'Country weights'!$B$3:$FB$3,0)),"")</f>
        <v>6.9549090015397332E-3</v>
      </c>
      <c r="BQ105" s="44">
        <f>IF(AND(ISNUMBER(O104),ISNUMBER(O105)),INDEX('Country weights'!$B$6:$FB$133,MATCH(Goods!$BD105,'Country weights'!$A$6:$A$133,0),MATCH(Goods!BQ$1,'Country weights'!$B$3:$FB$3,0)),"")</f>
        <v>5.9550001995394061E-3</v>
      </c>
      <c r="BR105" s="44">
        <f>IF(AND(ISNUMBER(P104),ISNUMBER(P105)),INDEX('Country weights'!$B$6:$FB$133,MATCH(Goods!$BD105,'Country weights'!$A$6:$A$133,0),MATCH(Goods!BR$1,'Country weights'!$B$3:$FB$3,0)),"")</f>
        <v>1.3145782330947169E-2</v>
      </c>
      <c r="BS105" s="44">
        <f>IF(AND(ISNUMBER(Q104),ISNUMBER(Q105)),INDEX('Country weights'!$B$6:$FB$133,MATCH(Goods!$BD105,'Country weights'!$A$6:$A$133,0),MATCH(Goods!BS$1,'Country weights'!$B$3:$FB$3,0)),"")</f>
        <v>9.7929780434094157E-3</v>
      </c>
      <c r="BT105" s="44">
        <f>IF(AND(ISNUMBER(R104),ISNUMBER(R105)),INDEX('Country weights'!$B$6:$FB$133,MATCH(Goods!$BD105,'Country weights'!$A$6:$A$133,0),MATCH(Goods!BT$1,'Country weights'!$B$3:$FB$3,0)),"")</f>
        <v>7.6086175285241366E-3</v>
      </c>
      <c r="BU105" s="44">
        <f>IF(AND(ISNUMBER(S104),ISNUMBER(S105)),INDEX('Country weights'!$B$6:$FB$133,MATCH(Goods!$BD105,'Country weights'!$A$6:$A$133,0),MATCH(Goods!BU$1,'Country weights'!$B$3:$FB$3,0)),"")</f>
        <v>2.2544872197033852E-2</v>
      </c>
      <c r="BV105" s="44">
        <f>IF(AND(ISNUMBER(T104),ISNUMBER(T105)),INDEX('Country weights'!$B$6:$FB$133,MATCH(Goods!$BD105,'Country weights'!$A$6:$A$133,0),MATCH(Goods!BV$1,'Country weights'!$B$3:$FB$3,0)),"")</f>
        <v>1.6248303422514206E-2</v>
      </c>
      <c r="BW105" s="44">
        <f>IF(AND(ISNUMBER(U104),ISNUMBER(U105)),INDEX('Country weights'!$B$6:$FB$133,MATCH(Goods!$BD105,'Country weights'!$A$6:$A$133,0),MATCH(Goods!BW$1,'Country weights'!$B$3:$FB$3,0)),"")</f>
        <v>3.7149032266992218E-2</v>
      </c>
      <c r="BX105" s="44">
        <f>IF(AND(ISNUMBER(V104),ISNUMBER(V105)),INDEX('Country weights'!$B$6:$FB$133,MATCH(Goods!$BD105,'Country weights'!$A$6:$A$133,0),MATCH(Goods!BX$1,'Country weights'!$B$3:$FB$3,0)),"")</f>
        <v>3.5340650563728301E-2</v>
      </c>
      <c r="BY105" s="44">
        <f>IF(AND(ISNUMBER(W104),ISNUMBER(W105)),INDEX('Country weights'!$B$6:$FB$133,MATCH(Goods!$BD105,'Country weights'!$A$6:$A$133,0),MATCH(Goods!BY$1,'Country weights'!$B$3:$FB$3,0)),"")</f>
        <v>3.0330642665919172E-2</v>
      </c>
      <c r="BZ105" s="44">
        <f>IF(AND(ISNUMBER(X104),ISNUMBER(X105)),INDEX('Country weights'!$B$6:$FB$133,MATCH(Goods!$BD105,'Country weights'!$A$6:$A$133,0),MATCH(Goods!BZ$1,'Country weights'!$B$3:$FB$3,0)),"")</f>
        <v>1.8249442926077029E-2</v>
      </c>
      <c r="CA105" s="44">
        <f>IF(AND(ISNUMBER(Y104),ISNUMBER(Y105)),INDEX('Country weights'!$B$6:$FB$133,MATCH(Goods!$BD105,'Country weights'!$A$6:$A$133,0),MATCH(Goods!CA$1,'Country weights'!$B$3:$FB$3,0)),"")</f>
        <v>3.5033223452572176E-2</v>
      </c>
      <c r="CB105" s="44">
        <f>IF(AND(ISNUMBER(Z104),ISNUMBER(Z105)),INDEX('Country weights'!$B$6:$FB$133,MATCH(Goods!$BD105,'Country weights'!$A$6:$A$133,0),MATCH(Goods!CB$1,'Country weights'!$B$3:$FB$3,0)),"")</f>
        <v>1.2086159873455831E-2</v>
      </c>
      <c r="CC105" s="44" t="str">
        <f>IF(AND(ISNUMBER(AA104),ISNUMBER(AA105)),INDEX('Country weights'!$B$6:$FB$133,MATCH(Goods!$BD105,'Country weights'!$A$6:$A$133,0),MATCH(Goods!CC$1,'Country weights'!$B$3:$FB$3,0)),"")</f>
        <v/>
      </c>
      <c r="CD105" s="46">
        <f t="shared" si="44"/>
        <v>0.63541672726797671</v>
      </c>
      <c r="CF105" s="39">
        <f t="shared" si="39"/>
        <v>43373</v>
      </c>
      <c r="CG105" s="45">
        <f t="shared" si="51"/>
        <v>0.26824209478483713</v>
      </c>
      <c r="CH105" s="45">
        <f t="shared" si="51"/>
        <v>8.0890755132830283E-2</v>
      </c>
      <c r="CI105" s="45">
        <f t="shared" si="51"/>
        <v>7.9533201712601684E-2</v>
      </c>
      <c r="CJ105" s="45">
        <f t="shared" si="51"/>
        <v>5.0658764765840927E-2</v>
      </c>
      <c r="CK105" s="45">
        <f t="shared" si="51"/>
        <v>5.015534457400341E-3</v>
      </c>
      <c r="CL105" s="45">
        <f t="shared" si="51"/>
        <v>2.6706301067511925E-2</v>
      </c>
      <c r="CM105" s="45">
        <f t="shared" si="51"/>
        <v>2.4300601934598397E-2</v>
      </c>
      <c r="CN105" s="45">
        <f t="shared" si="51"/>
        <v>7.4566869072753778E-3</v>
      </c>
      <c r="CO105" s="45">
        <f t="shared" si="51"/>
        <v>4.4320360988782233E-2</v>
      </c>
      <c r="CP105" s="45">
        <f t="shared" si="51"/>
        <v>3.594305642315344E-3</v>
      </c>
      <c r="CQ105" s="45">
        <f t="shared" si="51"/>
        <v>1.5146954960593682E-2</v>
      </c>
      <c r="CR105" s="45">
        <f t="shared" si="51"/>
        <v>1.0945429515906673E-2</v>
      </c>
      <c r="CS105" s="45">
        <f t="shared" si="51"/>
        <v>9.3718026989050001E-3</v>
      </c>
      <c r="CT105" s="45">
        <f t="shared" si="51"/>
        <v>2.0688442351004002E-2</v>
      </c>
      <c r="CU105" s="45">
        <f t="shared" si="51"/>
        <v>1.5411898401723041E-2</v>
      </c>
      <c r="CV105" s="45">
        <f t="shared" si="29"/>
        <v>1.1974216607796863E-2</v>
      </c>
      <c r="CW105" s="45">
        <f t="shared" si="29"/>
        <v>3.5480451221306795E-2</v>
      </c>
      <c r="CX105" s="45">
        <f t="shared" si="29"/>
        <v>2.5571098029438164E-2</v>
      </c>
      <c r="CY105" s="45">
        <f t="shared" si="29"/>
        <v>5.8464045204974932E-2</v>
      </c>
      <c r="CZ105" s="45">
        <f t="shared" si="29"/>
        <v>5.5618067713889364E-2</v>
      </c>
      <c r="DA105" s="45">
        <f t="shared" si="29"/>
        <v>4.7733465872590593E-2</v>
      </c>
      <c r="DB105" s="45">
        <f t="shared" si="29"/>
        <v>2.8720432029767168E-2</v>
      </c>
      <c r="DC105" s="45">
        <f t="shared" si="35"/>
        <v>5.5134248044114646E-2</v>
      </c>
      <c r="DD105" s="45">
        <f t="shared" si="35"/>
        <v>1.9020839953995561E-2</v>
      </c>
      <c r="DE105" s="45" t="str">
        <f t="shared" si="25"/>
        <v/>
      </c>
      <c r="DF105" s="46">
        <f t="shared" si="45"/>
        <v>1.0000000000000002</v>
      </c>
      <c r="DG105" s="47">
        <f>SUMPRODUCT(AD105:BB105,CG105:DE105,'Sector weights'!B92:Z92)</f>
        <v>-0.12262986998558906</v>
      </c>
      <c r="DI105" s="45">
        <f>IF(AND(ISNUMBER(C104),ISNUMBER(C105)),CG105*'Sector weights'!AB92,"")</f>
        <v>4.9268412683451238E-2</v>
      </c>
      <c r="DJ105" s="45">
        <f>IF(AND(ISNUMBER(D104),ISNUMBER(D105)),CH105*'Sector weights'!AC92,"")</f>
        <v>2.295263910191974E-2</v>
      </c>
      <c r="DK105" s="45">
        <f>IF(AND(ISNUMBER(E104),ISNUMBER(E105)),CI105*'Sector weights'!AD92,"")</f>
        <v>1.7396494538994715E-2</v>
      </c>
      <c r="DL105" s="45">
        <f>IF(AND(ISNUMBER(F104),ISNUMBER(F105)),CJ105*'Sector weights'!AE92,"")</f>
        <v>1.0293334600830451E-2</v>
      </c>
      <c r="DM105" s="45">
        <f>IF(AND(ISNUMBER(G104),ISNUMBER(G105)),CK105*'Sector weights'!AF92,"")</f>
        <v>1.177459767797053E-3</v>
      </c>
      <c r="DN105" s="45">
        <f>IF(AND(ISNUMBER(H104),ISNUMBER(H105)),CL105*'Sector weights'!AG92,"")</f>
        <v>7.5999127266547315E-3</v>
      </c>
      <c r="DO105" s="45">
        <f>IF(AND(ISNUMBER(I104),ISNUMBER(I105)),CM105*'Sector weights'!AH92,"")</f>
        <v>4.5073276918656986E-3</v>
      </c>
      <c r="DP105" s="45">
        <f>IF(AND(ISNUMBER(J104),ISNUMBER(J105)),CN105*'Sector weights'!AI92,"")</f>
        <v>1.0549107411851853E-3</v>
      </c>
      <c r="DQ105" s="45">
        <f>IF(AND(ISNUMBER(K104),ISNUMBER(K105)),CO105*'Sector weights'!AJ92,"")</f>
        <v>3.2796498731011122E-3</v>
      </c>
      <c r="DR105" s="45">
        <f>IF(AND(ISNUMBER(L104),ISNUMBER(L105)),CP105*'Sector weights'!AK92,"")</f>
        <v>4.951801437168273E-4</v>
      </c>
      <c r="DS105" s="45">
        <f>IF(AND(ISNUMBER(M104),ISNUMBER(M105)),CQ105*'Sector weights'!AL92,"")</f>
        <v>2.2690806476238288E-3</v>
      </c>
      <c r="DT105" s="45">
        <f>IF(AND(ISNUMBER(N104),ISNUMBER(N105)),CR105*'Sector weights'!AM92,"")</f>
        <v>1.6116768808006341E-3</v>
      </c>
      <c r="DU105" s="45">
        <f>IF(AND(ISNUMBER(O104),ISNUMBER(O105)),CS105*'Sector weights'!AN92,"")</f>
        <v>1.7315417028525293E-3</v>
      </c>
      <c r="DV105" s="45">
        <f>IF(AND(ISNUMBER(P104),ISNUMBER(P105)),CT105*'Sector weights'!AO92,"")</f>
        <v>6.540491817390256E-3</v>
      </c>
      <c r="DW105" s="45">
        <f>IF(AND(ISNUMBER(Q104),ISNUMBER(Q105)),CU105*'Sector weights'!AP92,"")</f>
        <v>6.4197871458255545E-3</v>
      </c>
      <c r="DX105" s="45">
        <f>IF(AND(ISNUMBER(R104),ISNUMBER(R105)),CV105*'Sector weights'!AQ92,"")</f>
        <v>3.9048229133803532E-3</v>
      </c>
      <c r="DY105" s="45">
        <f>IF(AND(ISNUMBER(S104),ISNUMBER(S105)),CW105*'Sector weights'!AR92,"")</f>
        <v>1.1850302514583532E-2</v>
      </c>
      <c r="DZ105" s="45">
        <f>IF(AND(ISNUMBER(T104),ISNUMBER(T105)),CX105*'Sector weights'!AS92,"")</f>
        <v>3.8096771324600525E-3</v>
      </c>
      <c r="EA105" s="45">
        <f>IF(AND(ISNUMBER(U104),ISNUMBER(U105)),CY105*'Sector weights'!AT92,"")</f>
        <v>6.5840580349812976E-3</v>
      </c>
      <c r="EB105" s="45">
        <f>IF(AND(ISNUMBER(V104),ISNUMBER(V105)),CZ105*'Sector weights'!AU92,"")</f>
        <v>1.1828086285959246E-2</v>
      </c>
      <c r="EC105" s="45">
        <f>IF(AND(ISNUMBER(W104),ISNUMBER(W105)),DA105*'Sector weights'!AV92,"")</f>
        <v>1.7355737493341787E-2</v>
      </c>
      <c r="ED105" s="45">
        <f>IF(AND(ISNUMBER(X104),ISNUMBER(X105)),DB105*'Sector weights'!AW92,"")</f>
        <v>5.2487121298267362E-3</v>
      </c>
      <c r="EE105" s="45">
        <f>IF(AND(ISNUMBER(Y104),ISNUMBER(Y105)),DC105*'Sector weights'!AX92,"")</f>
        <v>7.2945476896279842E-3</v>
      </c>
      <c r="EF105" s="45">
        <f>IF(AND(ISNUMBER(Z104),ISNUMBER(Z105)),DD105*'Sector weights'!AY92,"")</f>
        <v>3.8511255722017096E-3</v>
      </c>
      <c r="EG105" s="45" t="str">
        <f>IF(AND(ISNUMBER(AA104),ISNUMBER(AA105)),DE105*'Sector weights'!AZ92,"")</f>
        <v/>
      </c>
      <c r="EH105" s="46">
        <f t="shared" si="46"/>
        <v>0.20832496983037227</v>
      </c>
      <c r="EI105" s="47">
        <f t="shared" si="47"/>
        <v>6.6563282039956082E-3</v>
      </c>
      <c r="EK105" s="39">
        <f t="shared" si="41"/>
        <v>43373</v>
      </c>
      <c r="EL105" s="45">
        <f t="shared" si="52"/>
        <v>0.23649787504382136</v>
      </c>
      <c r="EM105" s="45">
        <f t="shared" si="52"/>
        <v>0.11017709072805257</v>
      </c>
      <c r="EN105" s="45">
        <f t="shared" si="52"/>
        <v>8.3506526141152157E-2</v>
      </c>
      <c r="EO105" s="45">
        <f t="shared" si="52"/>
        <v>4.9409989638840489E-2</v>
      </c>
      <c r="EP105" s="45">
        <f t="shared" si="52"/>
        <v>5.6520337852720903E-3</v>
      </c>
      <c r="EQ105" s="45">
        <f t="shared" si="52"/>
        <v>3.6481045612741132E-2</v>
      </c>
      <c r="ER105" s="45">
        <f t="shared" si="52"/>
        <v>2.1636041495821511E-2</v>
      </c>
      <c r="ES105" s="45">
        <f t="shared" si="52"/>
        <v>5.0637748419891382E-3</v>
      </c>
      <c r="ET105" s="45">
        <f t="shared" si="52"/>
        <v>1.5742951388744004E-2</v>
      </c>
      <c r="EU105" s="45">
        <f t="shared" si="52"/>
        <v>2.376960112462878E-3</v>
      </c>
      <c r="EV105" s="45">
        <f t="shared" si="52"/>
        <v>1.0892024366888992E-2</v>
      </c>
      <c r="EW105" s="45">
        <f t="shared" si="52"/>
        <v>7.7363596025619742E-3</v>
      </c>
      <c r="EX105" s="45">
        <f t="shared" si="52"/>
        <v>8.3117338467032058E-3</v>
      </c>
      <c r="EY105" s="45">
        <f t="shared" si="52"/>
        <v>3.139562109484919E-2</v>
      </c>
      <c r="EZ105" s="45">
        <f t="shared" si="52"/>
        <v>3.0816215411205095E-2</v>
      </c>
      <c r="FA105" s="45">
        <f t="shared" si="30"/>
        <v>1.8743902454707369E-2</v>
      </c>
      <c r="FB105" s="45">
        <f t="shared" si="30"/>
        <v>5.6883735657000653E-2</v>
      </c>
      <c r="FC105" s="45">
        <f t="shared" si="30"/>
        <v>1.8287184371427324E-2</v>
      </c>
      <c r="FD105" s="45">
        <f t="shared" si="30"/>
        <v>3.160474733462023E-2</v>
      </c>
      <c r="FE105" s="45">
        <f t="shared" si="30"/>
        <v>5.6777093478473629E-2</v>
      </c>
      <c r="FF105" s="45">
        <f t="shared" si="30"/>
        <v>8.3310884468019472E-2</v>
      </c>
      <c r="FG105" s="45">
        <f t="shared" si="30"/>
        <v>2.5194829664924364E-2</v>
      </c>
      <c r="FH105" s="45">
        <f t="shared" si="36"/>
        <v>3.5015234590301578E-2</v>
      </c>
      <c r="FI105" s="45">
        <f t="shared" si="36"/>
        <v>1.8486144869419505E-2</v>
      </c>
      <c r="FJ105" s="45" t="str">
        <f t="shared" si="27"/>
        <v/>
      </c>
      <c r="FK105" s="46">
        <f t="shared" si="48"/>
        <v>1</v>
      </c>
      <c r="FL105" s="47">
        <f t="shared" si="49"/>
        <v>3.1951658072556149E-2</v>
      </c>
    </row>
    <row r="106" spans="1:168" x14ac:dyDescent="0.2">
      <c r="A106" t="s">
        <v>63</v>
      </c>
      <c r="B106" s="11">
        <v>43465</v>
      </c>
      <c r="C106" s="2">
        <v>568.5</v>
      </c>
      <c r="D106" s="3">
        <v>66487</v>
      </c>
      <c r="E106" s="9">
        <v>22115.8</v>
      </c>
      <c r="F106" s="3">
        <v>152249</v>
      </c>
      <c r="G106" s="3">
        <v>5399</v>
      </c>
      <c r="H106" s="2">
        <v>39590</v>
      </c>
      <c r="I106" s="2">
        <v>344218</v>
      </c>
      <c r="J106" s="2">
        <v>2111500.1</v>
      </c>
      <c r="K106" s="2">
        <v>204812.4</v>
      </c>
      <c r="L106" s="9">
        <v>2114.9792000000002</v>
      </c>
      <c r="M106" s="3">
        <v>144169</v>
      </c>
      <c r="N106" s="9">
        <v>1420.5409999999999</v>
      </c>
      <c r="O106" s="2">
        <v>19732.900000000001</v>
      </c>
      <c r="P106" s="2">
        <v>16906.8</v>
      </c>
      <c r="Q106" s="3">
        <v>124929</v>
      </c>
      <c r="R106" s="3">
        <v>117251</v>
      </c>
      <c r="S106" s="2">
        <v>31279.200000000001</v>
      </c>
      <c r="T106" s="2">
        <v>42634.8</v>
      </c>
      <c r="U106" s="3">
        <v>178845</v>
      </c>
      <c r="V106" s="2">
        <v>35635.199999999997</v>
      </c>
      <c r="W106" s="2">
        <v>69974</v>
      </c>
      <c r="X106" s="3">
        <v>419798.88569694152</v>
      </c>
      <c r="Y106" s="2">
        <v>70640.800000000003</v>
      </c>
      <c r="Z106" s="3">
        <v>39896</v>
      </c>
      <c r="AA106" s="3" t="e">
        <v>#N/A</v>
      </c>
      <c r="AC106" s="43">
        <f t="shared" si="43"/>
        <v>43465</v>
      </c>
      <c r="AD106" s="45">
        <f t="shared" si="50"/>
        <v>2.6729275781108841</v>
      </c>
      <c r="AE106" s="45">
        <f t="shared" si="50"/>
        <v>9.0809161307258144</v>
      </c>
      <c r="AF106" s="45">
        <f t="shared" si="50"/>
        <v>3.7024880194314935</v>
      </c>
      <c r="AG106" s="45">
        <f t="shared" si="50"/>
        <v>-1.1466415608869296</v>
      </c>
      <c r="AH106" s="45">
        <f t="shared" si="50"/>
        <v>4.3890177880897108</v>
      </c>
      <c r="AI106" s="45">
        <f t="shared" si="50"/>
        <v>1.4010193888789324</v>
      </c>
      <c r="AJ106" s="45">
        <f t="shared" si="50"/>
        <v>-5.1626645853397601E-2</v>
      </c>
      <c r="AK106" s="45">
        <f t="shared" si="50"/>
        <v>2.4704426290997672</v>
      </c>
      <c r="AL106" s="45">
        <f t="shared" si="50"/>
        <v>15.489288565899329</v>
      </c>
      <c r="AM106" s="45">
        <f t="shared" si="50"/>
        <v>-4.3882430649262449</v>
      </c>
      <c r="AN106" s="45">
        <f t="shared" si="50"/>
        <v>-5.9231562324628335</v>
      </c>
      <c r="AO106" s="45">
        <f t="shared" si="50"/>
        <v>-5.0505246300051816</v>
      </c>
      <c r="AP106" s="45">
        <f t="shared" si="50"/>
        <v>2.013079328973566</v>
      </c>
      <c r="AQ106" s="45">
        <f t="shared" si="50"/>
        <v>2.2429985667547392</v>
      </c>
      <c r="AR106" s="45">
        <f t="shared" si="50"/>
        <v>-0.55877928218354134</v>
      </c>
      <c r="AS106" s="45">
        <f t="shared" si="28"/>
        <v>-0.39501851914778285</v>
      </c>
      <c r="AT106" s="45">
        <f t="shared" si="28"/>
        <v>0.6794750885957157</v>
      </c>
      <c r="AU106" s="45">
        <f t="shared" si="28"/>
        <v>1.0756002095725359</v>
      </c>
      <c r="AV106" s="45">
        <f t="shared" si="28"/>
        <v>0.35744747710539926</v>
      </c>
      <c r="AW106" s="45">
        <f t="shared" si="28"/>
        <v>-1.780265758204691</v>
      </c>
      <c r="AX106" s="45">
        <f t="shared" si="28"/>
        <v>0.75304891218268555</v>
      </c>
      <c r="AY106" s="45">
        <f t="shared" si="28"/>
        <v>-3.5226016755335099</v>
      </c>
      <c r="AZ106" s="45">
        <f t="shared" si="34"/>
        <v>-3.2160037047135104</v>
      </c>
      <c r="BA106" s="45">
        <f t="shared" si="34"/>
        <v>-1.38665743876214</v>
      </c>
      <c r="BB106" s="45" t="str">
        <f t="shared" si="23"/>
        <v/>
      </c>
      <c r="BD106" s="39">
        <f t="shared" si="38"/>
        <v>43465</v>
      </c>
      <c r="BE106" s="44">
        <f>IF(AND(ISNUMBER(C105),ISNUMBER(C106)),INDEX('Country weights'!$B$6:$FB$133,MATCH(Goods!$BD106,'Country weights'!$A$6:$A$133,0),MATCH(Goods!BE$1,'Country weights'!$B$3:$FB$3,0)),"")</f>
        <v>0.17044551398368762</v>
      </c>
      <c r="BF106" s="44">
        <f>IF(AND(ISNUMBER(D105),ISNUMBER(D106)),INDEX('Country weights'!$B$6:$FB$133,MATCH(Goods!$BD106,'Country weights'!$A$6:$A$133,0),MATCH(Goods!BF$1,'Country weights'!$B$3:$FB$3,0)),"")</f>
        <v>5.139933889273831E-2</v>
      </c>
      <c r="BG106" s="44">
        <f>IF(AND(ISNUMBER(E105),ISNUMBER(E106)),INDEX('Country weights'!$B$6:$FB$133,MATCH(Goods!$BD106,'Country weights'!$A$6:$A$133,0),MATCH(Goods!BG$1,'Country weights'!$B$3:$FB$3,0)),"")</f>
        <v>5.0536726741365202E-2</v>
      </c>
      <c r="BH106" s="44">
        <f>IF(AND(ISNUMBER(F105),ISNUMBER(F106)),INDEX('Country weights'!$B$6:$FB$133,MATCH(Goods!$BD106,'Country weights'!$A$6:$A$133,0),MATCH(Goods!BH$1,'Country weights'!$B$3:$FB$3,0)),"")</f>
        <v>3.2189426514948931E-2</v>
      </c>
      <c r="BI106" s="44">
        <f>IF(AND(ISNUMBER(G105),ISNUMBER(G106)),INDEX('Country weights'!$B$6:$FB$133,MATCH(Goods!$BD106,'Country weights'!$A$6:$A$133,0),MATCH(Goods!BI$1,'Country weights'!$B$3:$FB$3,0)),"")</f>
        <v>3.1869544904210918E-3</v>
      </c>
      <c r="BJ106" s="44">
        <f>IF(AND(ISNUMBER(H105),ISNUMBER(H106)),INDEX('Country weights'!$B$6:$FB$133,MATCH(Goods!$BD106,'Country weights'!$A$6:$A$133,0),MATCH(Goods!BJ$1,'Country weights'!$B$3:$FB$3,0)),"")</f>
        <v>1.6969630421751699E-2</v>
      </c>
      <c r="BK106" s="44">
        <f>IF(AND(ISNUMBER(I105),ISNUMBER(I106)),INDEX('Country weights'!$B$6:$FB$133,MATCH(Goods!$BD106,'Country weights'!$A$6:$A$133,0),MATCH(Goods!BK$1,'Country weights'!$B$3:$FB$3,0)),"")</f>
        <v>1.5441008951924377E-2</v>
      </c>
      <c r="BL106" s="44">
        <f>IF(AND(ISNUMBER(J105),ISNUMBER(J106)),INDEX('Country weights'!$B$6:$FB$133,MATCH(Goods!$BD106,'Country weights'!$A$6:$A$133,0),MATCH(Goods!BL$1,'Country weights'!$B$3:$FB$3,0)),"")</f>
        <v>4.7381035908828917E-3</v>
      </c>
      <c r="BM106" s="44">
        <f>IF(AND(ISNUMBER(K105),ISNUMBER(K106)),INDEX('Country weights'!$B$6:$FB$133,MATCH(Goods!$BD106,'Country weights'!$A$6:$A$133,0),MATCH(Goods!BM$1,'Country weights'!$B$3:$FB$3,0)),"")</f>
        <v>2.8161898730827313E-2</v>
      </c>
      <c r="BN106" s="44">
        <f>IF(AND(ISNUMBER(L105),ISNUMBER(L106)),INDEX('Country weights'!$B$6:$FB$133,MATCH(Goods!$BD106,'Country weights'!$A$6:$A$133,0),MATCH(Goods!BN$1,'Country weights'!$B$3:$FB$3,0)),"")</f>
        <v>2.2838819280408388E-3</v>
      </c>
      <c r="BO106" s="44">
        <f>IF(AND(ISNUMBER(M105),ISNUMBER(M106)),INDEX('Country weights'!$B$6:$FB$133,MATCH(Goods!$BD106,'Country weights'!$A$6:$A$133,0),MATCH(Goods!BO$1,'Country weights'!$B$3:$FB$3,0)),"")</f>
        <v>9.6246285491358823E-3</v>
      </c>
      <c r="BP106" s="44">
        <f>IF(AND(ISNUMBER(N105),ISNUMBER(N106)),INDEX('Country weights'!$B$6:$FB$133,MATCH(Goods!$BD106,'Country weights'!$A$6:$A$133,0),MATCH(Goods!BP$1,'Country weights'!$B$3:$FB$3,0)),"")</f>
        <v>6.9549090015397332E-3</v>
      </c>
      <c r="BQ106" s="44">
        <f>IF(AND(ISNUMBER(O105),ISNUMBER(O106)),INDEX('Country weights'!$B$6:$FB$133,MATCH(Goods!$BD106,'Country weights'!$A$6:$A$133,0),MATCH(Goods!BQ$1,'Country weights'!$B$3:$FB$3,0)),"")</f>
        <v>5.9550001995394061E-3</v>
      </c>
      <c r="BR106" s="44">
        <f>IF(AND(ISNUMBER(P105),ISNUMBER(P106)),INDEX('Country weights'!$B$6:$FB$133,MATCH(Goods!$BD106,'Country weights'!$A$6:$A$133,0),MATCH(Goods!BR$1,'Country weights'!$B$3:$FB$3,0)),"")</f>
        <v>1.3145782330947169E-2</v>
      </c>
      <c r="BS106" s="44">
        <f>IF(AND(ISNUMBER(Q105),ISNUMBER(Q106)),INDEX('Country weights'!$B$6:$FB$133,MATCH(Goods!$BD106,'Country weights'!$A$6:$A$133,0),MATCH(Goods!BS$1,'Country weights'!$B$3:$FB$3,0)),"")</f>
        <v>9.7929780434094157E-3</v>
      </c>
      <c r="BT106" s="44">
        <f>IF(AND(ISNUMBER(R105),ISNUMBER(R106)),INDEX('Country weights'!$B$6:$FB$133,MATCH(Goods!$BD106,'Country weights'!$A$6:$A$133,0),MATCH(Goods!BT$1,'Country weights'!$B$3:$FB$3,0)),"")</f>
        <v>7.6086175285241366E-3</v>
      </c>
      <c r="BU106" s="44">
        <f>IF(AND(ISNUMBER(S105),ISNUMBER(S106)),INDEX('Country weights'!$B$6:$FB$133,MATCH(Goods!$BD106,'Country weights'!$A$6:$A$133,0),MATCH(Goods!BU$1,'Country weights'!$B$3:$FB$3,0)),"")</f>
        <v>2.2544872197033852E-2</v>
      </c>
      <c r="BV106" s="44">
        <f>IF(AND(ISNUMBER(T105),ISNUMBER(T106)),INDEX('Country weights'!$B$6:$FB$133,MATCH(Goods!$BD106,'Country weights'!$A$6:$A$133,0),MATCH(Goods!BV$1,'Country weights'!$B$3:$FB$3,0)),"")</f>
        <v>1.6248303422514206E-2</v>
      </c>
      <c r="BW106" s="44">
        <f>IF(AND(ISNUMBER(U105),ISNUMBER(U106)),INDEX('Country weights'!$B$6:$FB$133,MATCH(Goods!$BD106,'Country weights'!$A$6:$A$133,0),MATCH(Goods!BW$1,'Country weights'!$B$3:$FB$3,0)),"")</f>
        <v>3.7149032266992218E-2</v>
      </c>
      <c r="BX106" s="44">
        <f>IF(AND(ISNUMBER(V105),ISNUMBER(V106)),INDEX('Country weights'!$B$6:$FB$133,MATCH(Goods!$BD106,'Country weights'!$A$6:$A$133,0),MATCH(Goods!BX$1,'Country weights'!$B$3:$FB$3,0)),"")</f>
        <v>3.5340650563728301E-2</v>
      </c>
      <c r="BY106" s="44">
        <f>IF(AND(ISNUMBER(W105),ISNUMBER(W106)),INDEX('Country weights'!$B$6:$FB$133,MATCH(Goods!$BD106,'Country weights'!$A$6:$A$133,0),MATCH(Goods!BY$1,'Country weights'!$B$3:$FB$3,0)),"")</f>
        <v>3.0330642665919172E-2</v>
      </c>
      <c r="BZ106" s="44">
        <f>IF(AND(ISNUMBER(X105),ISNUMBER(X106)),INDEX('Country weights'!$B$6:$FB$133,MATCH(Goods!$BD106,'Country weights'!$A$6:$A$133,0),MATCH(Goods!BZ$1,'Country weights'!$B$3:$FB$3,0)),"")</f>
        <v>1.8249442926077029E-2</v>
      </c>
      <c r="CA106" s="44">
        <f>IF(AND(ISNUMBER(Y105),ISNUMBER(Y106)),INDEX('Country weights'!$B$6:$FB$133,MATCH(Goods!$BD106,'Country weights'!$A$6:$A$133,0),MATCH(Goods!CA$1,'Country weights'!$B$3:$FB$3,0)),"")</f>
        <v>3.5033223452572176E-2</v>
      </c>
      <c r="CB106" s="44">
        <f>IF(AND(ISNUMBER(Z105),ISNUMBER(Z106)),INDEX('Country weights'!$B$6:$FB$133,MATCH(Goods!$BD106,'Country weights'!$A$6:$A$133,0),MATCH(Goods!CB$1,'Country weights'!$B$3:$FB$3,0)),"")</f>
        <v>1.2086159873455831E-2</v>
      </c>
      <c r="CC106" s="44" t="str">
        <f>IF(AND(ISNUMBER(AA105),ISNUMBER(AA106)),INDEX('Country weights'!$B$6:$FB$133,MATCH(Goods!$BD106,'Country weights'!$A$6:$A$133,0),MATCH(Goods!CC$1,'Country weights'!$B$3:$FB$3,0)),"")</f>
        <v/>
      </c>
      <c r="CD106" s="46">
        <f t="shared" si="44"/>
        <v>0.63541672726797671</v>
      </c>
      <c r="CF106" s="39">
        <f t="shared" si="39"/>
        <v>43465</v>
      </c>
      <c r="CG106" s="45">
        <f t="shared" si="51"/>
        <v>0.26824209478483713</v>
      </c>
      <c r="CH106" s="45">
        <f t="shared" si="51"/>
        <v>8.0890755132830283E-2</v>
      </c>
      <c r="CI106" s="45">
        <f t="shared" si="51"/>
        <v>7.9533201712601684E-2</v>
      </c>
      <c r="CJ106" s="45">
        <f t="shared" si="51"/>
        <v>5.0658764765840927E-2</v>
      </c>
      <c r="CK106" s="45">
        <f t="shared" si="51"/>
        <v>5.015534457400341E-3</v>
      </c>
      <c r="CL106" s="45">
        <f t="shared" si="51"/>
        <v>2.6706301067511925E-2</v>
      </c>
      <c r="CM106" s="45">
        <f t="shared" si="51"/>
        <v>2.4300601934598397E-2</v>
      </c>
      <c r="CN106" s="45">
        <f t="shared" si="51"/>
        <v>7.4566869072753778E-3</v>
      </c>
      <c r="CO106" s="45">
        <f t="shared" si="51"/>
        <v>4.4320360988782233E-2</v>
      </c>
      <c r="CP106" s="45">
        <f t="shared" si="51"/>
        <v>3.594305642315344E-3</v>
      </c>
      <c r="CQ106" s="45">
        <f t="shared" si="51"/>
        <v>1.5146954960593682E-2</v>
      </c>
      <c r="CR106" s="45">
        <f t="shared" si="51"/>
        <v>1.0945429515906673E-2</v>
      </c>
      <c r="CS106" s="45">
        <f t="shared" si="51"/>
        <v>9.3718026989050001E-3</v>
      </c>
      <c r="CT106" s="45">
        <f t="shared" si="51"/>
        <v>2.0688442351004002E-2</v>
      </c>
      <c r="CU106" s="45">
        <f t="shared" si="51"/>
        <v>1.5411898401723041E-2</v>
      </c>
      <c r="CV106" s="45">
        <f t="shared" si="29"/>
        <v>1.1974216607796863E-2</v>
      </c>
      <c r="CW106" s="45">
        <f t="shared" si="29"/>
        <v>3.5480451221306795E-2</v>
      </c>
      <c r="CX106" s="45">
        <f t="shared" si="29"/>
        <v>2.5571098029438164E-2</v>
      </c>
      <c r="CY106" s="45">
        <f t="shared" si="29"/>
        <v>5.8464045204974932E-2</v>
      </c>
      <c r="CZ106" s="45">
        <f t="shared" si="29"/>
        <v>5.5618067713889364E-2</v>
      </c>
      <c r="DA106" s="45">
        <f t="shared" si="29"/>
        <v>4.7733465872590593E-2</v>
      </c>
      <c r="DB106" s="45">
        <f t="shared" si="29"/>
        <v>2.8720432029767168E-2</v>
      </c>
      <c r="DC106" s="45">
        <f t="shared" si="35"/>
        <v>5.5134248044114646E-2</v>
      </c>
      <c r="DD106" s="45">
        <f t="shared" si="35"/>
        <v>1.9020839953995561E-2</v>
      </c>
      <c r="DE106" s="45" t="str">
        <f t="shared" si="25"/>
        <v/>
      </c>
      <c r="DF106" s="46">
        <f t="shared" si="45"/>
        <v>1.0000000000000002</v>
      </c>
      <c r="DG106" s="47">
        <f>SUMPRODUCT(AD106:BB106,CG106:DE106,'Sector weights'!B93:Z93)</f>
        <v>1.6424665080518586</v>
      </c>
      <c r="DI106" s="45">
        <f>IF(AND(ISNUMBER(C105),ISNUMBER(C106)),CG106*'Sector weights'!AB93,"")</f>
        <v>4.8472846148090568E-2</v>
      </c>
      <c r="DJ106" s="45">
        <f>IF(AND(ISNUMBER(D105),ISNUMBER(D106)),CH106*'Sector weights'!AC93,"")</f>
        <v>2.2966844640349322E-2</v>
      </c>
      <c r="DK106" s="45">
        <f>IF(AND(ISNUMBER(E105),ISNUMBER(E106)),CI106*'Sector weights'!AD93,"")</f>
        <v>1.6757835478243163E-2</v>
      </c>
      <c r="DL106" s="45">
        <f>IF(AND(ISNUMBER(F105),ISNUMBER(F106)),CJ106*'Sector weights'!AE93,"")</f>
        <v>1.052317701230592E-2</v>
      </c>
      <c r="DM106" s="45">
        <f>IF(AND(ISNUMBER(G105),ISNUMBER(G106)),CK106*'Sector weights'!AF93,"")</f>
        <v>1.1839499869317465E-3</v>
      </c>
      <c r="DN106" s="45">
        <f>IF(AND(ISNUMBER(H105),ISNUMBER(H106)),CL106*'Sector weights'!AG93,"")</f>
        <v>7.7609124730474285E-3</v>
      </c>
      <c r="DO106" s="45">
        <f>IF(AND(ISNUMBER(I105),ISNUMBER(I106)),CM106*'Sector weights'!AH93,"")</f>
        <v>4.419914856159674E-3</v>
      </c>
      <c r="DP106" s="45">
        <f>IF(AND(ISNUMBER(J105),ISNUMBER(J106)),CN106*'Sector weights'!AI93,"")</f>
        <v>1.0899292576979464E-3</v>
      </c>
      <c r="DQ106" s="45">
        <f>IF(AND(ISNUMBER(K105),ISNUMBER(K106)),CO106*'Sector weights'!AJ93,"")</f>
        <v>3.1619374131161455E-3</v>
      </c>
      <c r="DR106" s="45">
        <f>IF(AND(ISNUMBER(L105),ISNUMBER(L106)),CP106*'Sector weights'!AK93,"")</f>
        <v>4.9597655508224457E-4</v>
      </c>
      <c r="DS106" s="45">
        <f>IF(AND(ISNUMBER(M105),ISNUMBER(M106)),CQ106*'Sector weights'!AL93,"")</f>
        <v>2.3832926501344926E-3</v>
      </c>
      <c r="DT106" s="45">
        <f>IF(AND(ISNUMBER(N105),ISNUMBER(N106)),CR106*'Sector weights'!AM93,"")</f>
        <v>1.6629661705814204E-3</v>
      </c>
      <c r="DU106" s="45">
        <f>IF(AND(ISNUMBER(O105),ISNUMBER(O106)),CS106*'Sector weights'!AN93,"")</f>
        <v>1.6939482827354655E-3</v>
      </c>
      <c r="DV106" s="45">
        <f>IF(AND(ISNUMBER(P105),ISNUMBER(P106)),CT106*'Sector weights'!AO93,"")</f>
        <v>6.8778048627255155E-3</v>
      </c>
      <c r="DW106" s="45">
        <f>IF(AND(ISNUMBER(Q105),ISNUMBER(Q106)),CU106*'Sector weights'!AP93,"")</f>
        <v>6.709377226333039E-3</v>
      </c>
      <c r="DX106" s="45">
        <f>IF(AND(ISNUMBER(R105),ISNUMBER(R106)),CV106*'Sector weights'!AQ93,"")</f>
        <v>3.9682688747784125E-3</v>
      </c>
      <c r="DY106" s="45">
        <f>IF(AND(ISNUMBER(S105),ISNUMBER(S106)),CW106*'Sector weights'!AR93,"")</f>
        <v>1.1382069782693398E-2</v>
      </c>
      <c r="DZ106" s="45">
        <f>IF(AND(ISNUMBER(T105),ISNUMBER(T106)),CX106*'Sector weights'!AS93,"")</f>
        <v>3.9129508904109343E-3</v>
      </c>
      <c r="EA106" s="45">
        <f>IF(AND(ISNUMBER(U105),ISNUMBER(U106)),CY106*'Sector weights'!AT93,"")</f>
        <v>6.4453822299643066E-3</v>
      </c>
      <c r="EB106" s="45">
        <f>IF(AND(ISNUMBER(V105),ISNUMBER(V106)),CZ106*'Sector weights'!AU93,"")</f>
        <v>1.2178682445546719E-2</v>
      </c>
      <c r="EC106" s="45">
        <f>IF(AND(ISNUMBER(W105),ISNUMBER(W106)),DA106*'Sector weights'!AV93,"")</f>
        <v>1.7590124777637585E-2</v>
      </c>
      <c r="ED106" s="45">
        <f>IF(AND(ISNUMBER(X105),ISNUMBER(X106)),DB106*'Sector weights'!AW93,"")</f>
        <v>5.1536701657849873E-3</v>
      </c>
      <c r="EE106" s="45">
        <f>IF(AND(ISNUMBER(Y105),ISNUMBER(Y106)),DC106*'Sector weights'!AX93,"")</f>
        <v>7.0603006164008638E-3</v>
      </c>
      <c r="EF106" s="45">
        <f>IF(AND(ISNUMBER(Z105),ISNUMBER(Z106)),DD106*'Sector weights'!AY93,"")</f>
        <v>3.6744536113892186E-3</v>
      </c>
      <c r="EG106" s="45" t="str">
        <f>IF(AND(ISNUMBER(AA105),ISNUMBER(AA106)),DE106*'Sector weights'!AZ93,"")</f>
        <v/>
      </c>
      <c r="EH106" s="46">
        <f t="shared" si="46"/>
        <v>0.20752661640814052</v>
      </c>
      <c r="EI106" s="47">
        <f t="shared" si="47"/>
        <v>0.40429827973144139</v>
      </c>
      <c r="EK106" s="39">
        <f t="shared" si="41"/>
        <v>43465</v>
      </c>
      <c r="EL106" s="45">
        <f t="shared" si="52"/>
        <v>0.23357411683887094</v>
      </c>
      <c r="EM106" s="45">
        <f t="shared" si="52"/>
        <v>0.1106693928608206</v>
      </c>
      <c r="EN106" s="45">
        <f t="shared" si="52"/>
        <v>8.0750294917764642E-2</v>
      </c>
      <c r="EO106" s="45">
        <f t="shared" si="52"/>
        <v>5.0707601725699096E-2</v>
      </c>
      <c r="EP106" s="45">
        <f t="shared" si="52"/>
        <v>5.705051272089764E-3</v>
      </c>
      <c r="EQ106" s="45">
        <f t="shared" si="52"/>
        <v>3.7397190815197025E-2</v>
      </c>
      <c r="ER106" s="45">
        <f t="shared" si="52"/>
        <v>2.1298062545707735E-2</v>
      </c>
      <c r="ES106" s="45">
        <f t="shared" si="52"/>
        <v>5.251997438026906E-3</v>
      </c>
      <c r="ET106" s="45">
        <f t="shared" si="52"/>
        <v>1.5236298205226817E-2</v>
      </c>
      <c r="EU106" s="45">
        <f t="shared" si="52"/>
        <v>2.3899418959677562E-3</v>
      </c>
      <c r="EV106" s="45">
        <f t="shared" si="52"/>
        <v>1.1484274602383026E-2</v>
      </c>
      <c r="EW106" s="45">
        <f t="shared" si="52"/>
        <v>8.0132669214385572E-3</v>
      </c>
      <c r="EX106" s="45">
        <f t="shared" si="52"/>
        <v>8.1625591553229696E-3</v>
      </c>
      <c r="EY106" s="45">
        <f t="shared" si="52"/>
        <v>3.3141796371791682E-2</v>
      </c>
      <c r="EZ106" s="45">
        <f t="shared" si="52"/>
        <v>3.2330201024131644E-2</v>
      </c>
      <c r="FA106" s="45">
        <f t="shared" si="30"/>
        <v>1.9121734568129121E-2</v>
      </c>
      <c r="FB106" s="45">
        <f t="shared" si="30"/>
        <v>5.4846313112475148E-2</v>
      </c>
      <c r="FC106" s="45">
        <f t="shared" si="30"/>
        <v>1.885517606433371E-2</v>
      </c>
      <c r="FD106" s="45">
        <f t="shared" si="30"/>
        <v>3.1058099156246244E-2</v>
      </c>
      <c r="FE106" s="45">
        <f t="shared" si="30"/>
        <v>5.8684917897928943E-2</v>
      </c>
      <c r="FF106" s="45">
        <f t="shared" si="30"/>
        <v>8.4760813249338887E-2</v>
      </c>
      <c r="FG106" s="45">
        <f t="shared" si="30"/>
        <v>2.4833779179675514E-2</v>
      </c>
      <c r="FH106" s="45">
        <f t="shared" si="36"/>
        <v>3.4021181179552606E-2</v>
      </c>
      <c r="FI106" s="45">
        <f t="shared" si="36"/>
        <v>1.7705939001880642E-2</v>
      </c>
      <c r="FJ106" s="45" t="str">
        <f t="shared" si="27"/>
        <v/>
      </c>
      <c r="FK106" s="46">
        <f t="shared" si="48"/>
        <v>1</v>
      </c>
      <c r="FL106" s="47">
        <f t="shared" si="49"/>
        <v>1.9481755484140499</v>
      </c>
    </row>
    <row r="107" spans="1:168" x14ac:dyDescent="0.2">
      <c r="A107" t="s">
        <v>64</v>
      </c>
      <c r="B107" s="11">
        <v>43555</v>
      </c>
      <c r="C107" s="2">
        <v>580.20000000000005</v>
      </c>
      <c r="D107" s="3">
        <v>62308</v>
      </c>
      <c r="E107" s="9">
        <v>23205.4</v>
      </c>
      <c r="F107" s="3">
        <v>157073</v>
      </c>
      <c r="G107" s="3">
        <v>5397</v>
      </c>
      <c r="H107" s="2">
        <v>38567</v>
      </c>
      <c r="I107" s="2">
        <v>333061.40000000002</v>
      </c>
      <c r="J107" s="2">
        <v>2140581.2000000002</v>
      </c>
      <c r="K107" s="2">
        <v>187879.5</v>
      </c>
      <c r="L107" s="9">
        <v>2219.3789999999999</v>
      </c>
      <c r="M107" s="3">
        <v>147237</v>
      </c>
      <c r="N107" s="9">
        <v>1574.3140000000001</v>
      </c>
      <c r="O107" s="2">
        <v>22357.3</v>
      </c>
      <c r="P107" s="2">
        <v>17520</v>
      </c>
      <c r="Q107" s="3">
        <v>126342</v>
      </c>
      <c r="R107" s="3">
        <v>119292</v>
      </c>
      <c r="S107" s="2">
        <v>31505.599999999999</v>
      </c>
      <c r="T107" s="2">
        <v>42675.8</v>
      </c>
      <c r="U107" s="3">
        <v>180847</v>
      </c>
      <c r="V107" s="2">
        <v>36148.199999999997</v>
      </c>
      <c r="W107" s="2">
        <v>69724.7</v>
      </c>
      <c r="X107" s="3">
        <v>431833.12046914018</v>
      </c>
      <c r="Y107" s="2">
        <v>71096</v>
      </c>
      <c r="Z107" s="3">
        <v>39452</v>
      </c>
      <c r="AA107" s="3" t="e">
        <v>#N/A</v>
      </c>
      <c r="AC107" s="43">
        <f t="shared" si="43"/>
        <v>43555</v>
      </c>
      <c r="AD107" s="45">
        <f t="shared" si="50"/>
        <v>2.058047493403703</v>
      </c>
      <c r="AE107" s="45">
        <f t="shared" si="50"/>
        <v>-6.2854392588024721</v>
      </c>
      <c r="AF107" s="45">
        <f t="shared" si="50"/>
        <v>4.9267944184700596</v>
      </c>
      <c r="AG107" s="45">
        <f t="shared" si="50"/>
        <v>3.1684937175285199</v>
      </c>
      <c r="AH107" s="45">
        <f t="shared" si="50"/>
        <v>-3.7043897017963179E-2</v>
      </c>
      <c r="AI107" s="45">
        <f t="shared" si="50"/>
        <v>-2.5839858550138928</v>
      </c>
      <c r="AJ107" s="45">
        <f t="shared" si="50"/>
        <v>-3.2411436938219351</v>
      </c>
      <c r="AK107" s="45">
        <f t="shared" si="50"/>
        <v>1.3772720162315011</v>
      </c>
      <c r="AL107" s="45">
        <f t="shared" si="50"/>
        <v>-8.2675170058062903</v>
      </c>
      <c r="AM107" s="45">
        <f t="shared" si="50"/>
        <v>4.9362093017274011</v>
      </c>
      <c r="AN107" s="45">
        <f t="shared" si="50"/>
        <v>2.1280580429912099</v>
      </c>
      <c r="AO107" s="45">
        <f t="shared" si="50"/>
        <v>10.824960349613288</v>
      </c>
      <c r="AP107" s="45">
        <f t="shared" si="50"/>
        <v>13.299616376710954</v>
      </c>
      <c r="AQ107" s="45">
        <f t="shared" si="50"/>
        <v>3.62694300518136</v>
      </c>
      <c r="AR107" s="45">
        <f t="shared" si="50"/>
        <v>1.1310424321014256</v>
      </c>
      <c r="AS107" s="45">
        <f t="shared" si="28"/>
        <v>1.7407101005535219</v>
      </c>
      <c r="AT107" s="45">
        <f t="shared" si="28"/>
        <v>0.72380367784341537</v>
      </c>
      <c r="AU107" s="45">
        <f t="shared" si="28"/>
        <v>9.616557366283196E-2</v>
      </c>
      <c r="AV107" s="45">
        <f t="shared" si="28"/>
        <v>1.1194050714305792</v>
      </c>
      <c r="AW107" s="45">
        <f t="shared" si="28"/>
        <v>1.4395878232758674</v>
      </c>
      <c r="AX107" s="45">
        <f t="shared" si="28"/>
        <v>-0.35627518792694657</v>
      </c>
      <c r="AY107" s="45">
        <f t="shared" si="28"/>
        <v>2.8666666783118355</v>
      </c>
      <c r="AZ107" s="45">
        <f t="shared" si="34"/>
        <v>0.64438681328637948</v>
      </c>
      <c r="BA107" s="45">
        <f t="shared" si="34"/>
        <v>-1.1128935231602188</v>
      </c>
      <c r="BB107" s="45" t="str">
        <f t="shared" si="23"/>
        <v/>
      </c>
      <c r="BD107" s="39">
        <f t="shared" si="38"/>
        <v>43555</v>
      </c>
      <c r="BE107" s="44">
        <f>IF(AND(ISNUMBER(C106),ISNUMBER(C107)),INDEX('Country weights'!$B$6:$FB$133,MATCH(Goods!$BD107,'Country weights'!$A$6:$A$133,0),MATCH(Goods!BE$1,'Country weights'!$B$3:$FB$3,0)),"")</f>
        <v>0.17255859576489777</v>
      </c>
      <c r="BF107" s="44">
        <f>IF(AND(ISNUMBER(D106),ISNUMBER(D107)),INDEX('Country weights'!$B$6:$FB$133,MATCH(Goods!$BD107,'Country weights'!$A$6:$A$133,0),MATCH(Goods!BF$1,'Country weights'!$B$3:$FB$3,0)),"")</f>
        <v>5.2020105216016049E-2</v>
      </c>
      <c r="BG107" s="44">
        <f>IF(AND(ISNUMBER(E106),ISNUMBER(E107)),INDEX('Country weights'!$B$6:$FB$133,MATCH(Goods!$BD107,'Country weights'!$A$6:$A$133,0),MATCH(Goods!BG$1,'Country weights'!$B$3:$FB$3,0)),"")</f>
        <v>5.0538799279088741E-2</v>
      </c>
      <c r="BH107" s="44">
        <f>IF(AND(ISNUMBER(F106),ISNUMBER(F107)),INDEX('Country weights'!$B$6:$FB$133,MATCH(Goods!$BD107,'Country weights'!$A$6:$A$133,0),MATCH(Goods!BH$1,'Country weights'!$B$3:$FB$3,0)),"")</f>
        <v>3.2643910038119117E-2</v>
      </c>
      <c r="BI107" s="44">
        <f>IF(AND(ISNUMBER(G106),ISNUMBER(G107)),INDEX('Country weights'!$B$6:$FB$133,MATCH(Goods!$BD107,'Country weights'!$A$6:$A$133,0),MATCH(Goods!BI$1,'Country weights'!$B$3:$FB$3,0)),"")</f>
        <v>3.1984500485234906E-3</v>
      </c>
      <c r="BJ107" s="44">
        <f>IF(AND(ISNUMBER(H106),ISNUMBER(H107)),INDEX('Country weights'!$B$6:$FB$133,MATCH(Goods!$BD107,'Country weights'!$A$6:$A$133,0),MATCH(Goods!BJ$1,'Country weights'!$B$3:$FB$3,0)),"")</f>
        <v>1.6373431950934568E-2</v>
      </c>
      <c r="BK107" s="44">
        <f>IF(AND(ISNUMBER(I106),ISNUMBER(I107)),INDEX('Country weights'!$B$6:$FB$133,MATCH(Goods!$BD107,'Country weights'!$A$6:$A$133,0),MATCH(Goods!BK$1,'Country weights'!$B$3:$FB$3,0)),"")</f>
        <v>1.5102835916172039E-2</v>
      </c>
      <c r="BL107" s="44">
        <f>IF(AND(ISNUMBER(J106),ISNUMBER(J107)),INDEX('Country weights'!$B$6:$FB$133,MATCH(Goods!$BD107,'Country weights'!$A$6:$A$133,0),MATCH(Goods!BL$1,'Country weights'!$B$3:$FB$3,0)),"")</f>
        <v>4.5680034218702082E-3</v>
      </c>
      <c r="BM107" s="44">
        <f>IF(AND(ISNUMBER(K106),ISNUMBER(K107)),INDEX('Country weights'!$B$6:$FB$133,MATCH(Goods!$BD107,'Country weights'!$A$6:$A$133,0),MATCH(Goods!BM$1,'Country weights'!$B$3:$FB$3,0)),"")</f>
        <v>2.8098313024830679E-2</v>
      </c>
      <c r="BN107" s="44">
        <f>IF(AND(ISNUMBER(L106),ISNUMBER(L107)),INDEX('Country weights'!$B$6:$FB$133,MATCH(Goods!$BD107,'Country weights'!$A$6:$A$133,0),MATCH(Goods!BN$1,'Country weights'!$B$3:$FB$3,0)),"")</f>
        <v>2.3160682942990969E-3</v>
      </c>
      <c r="BO107" s="44">
        <f>IF(AND(ISNUMBER(M106),ISNUMBER(M107)),INDEX('Country weights'!$B$6:$FB$133,MATCH(Goods!$BD107,'Country weights'!$A$6:$A$133,0),MATCH(Goods!BO$1,'Country weights'!$B$3:$FB$3,0)),"")</f>
        <v>9.490269927036445E-3</v>
      </c>
      <c r="BP107" s="44">
        <f>IF(AND(ISNUMBER(N106),ISNUMBER(N107)),INDEX('Country weights'!$B$6:$FB$133,MATCH(Goods!$BD107,'Country weights'!$A$6:$A$133,0),MATCH(Goods!BP$1,'Country weights'!$B$3:$FB$3,0)),"")</f>
        <v>7.1917477704971132E-3</v>
      </c>
      <c r="BQ107" s="44">
        <f>IF(AND(ISNUMBER(O106),ISNUMBER(O107)),INDEX('Country weights'!$B$6:$FB$133,MATCH(Goods!$BD107,'Country weights'!$A$6:$A$133,0),MATCH(Goods!BQ$1,'Country weights'!$B$3:$FB$3,0)),"")</f>
        <v>6.1556308378514571E-3</v>
      </c>
      <c r="BR107" s="44">
        <f>IF(AND(ISNUMBER(P106),ISNUMBER(P107)),INDEX('Country weights'!$B$6:$FB$133,MATCH(Goods!$BD107,'Country weights'!$A$6:$A$133,0),MATCH(Goods!BR$1,'Country weights'!$B$3:$FB$3,0)),"")</f>
        <v>1.2933683937790768E-2</v>
      </c>
      <c r="BS107" s="44">
        <f>IF(AND(ISNUMBER(Q106),ISNUMBER(Q107)),INDEX('Country weights'!$B$6:$FB$133,MATCH(Goods!$BD107,'Country weights'!$A$6:$A$133,0),MATCH(Goods!BS$1,'Country weights'!$B$3:$FB$3,0)),"")</f>
        <v>9.8930020879802166E-3</v>
      </c>
      <c r="BT107" s="44">
        <f>IF(AND(ISNUMBER(R106),ISNUMBER(R107)),INDEX('Country weights'!$B$6:$FB$133,MATCH(Goods!$BD107,'Country weights'!$A$6:$A$133,0),MATCH(Goods!BT$1,'Country weights'!$B$3:$FB$3,0)),"")</f>
        <v>7.7506435923419834E-3</v>
      </c>
      <c r="BU107" s="44">
        <f>IF(AND(ISNUMBER(S106),ISNUMBER(S107)),INDEX('Country weights'!$B$6:$FB$133,MATCH(Goods!$BD107,'Country weights'!$A$6:$A$133,0),MATCH(Goods!BU$1,'Country weights'!$B$3:$FB$3,0)),"")</f>
        <v>2.2880043656745418E-2</v>
      </c>
      <c r="BV107" s="44">
        <f>IF(AND(ISNUMBER(T106),ISNUMBER(T107)),INDEX('Country weights'!$B$6:$FB$133,MATCH(Goods!$BD107,'Country weights'!$A$6:$A$133,0),MATCH(Goods!BV$1,'Country weights'!$B$3:$FB$3,0)),"")</f>
        <v>1.6331192391099814E-2</v>
      </c>
      <c r="BW107" s="44">
        <f>IF(AND(ISNUMBER(U106),ISNUMBER(U107)),INDEX('Country weights'!$B$6:$FB$133,MATCH(Goods!$BD107,'Country weights'!$A$6:$A$133,0),MATCH(Goods!BW$1,'Country weights'!$B$3:$FB$3,0)),"")</f>
        <v>3.5613983467991439E-2</v>
      </c>
      <c r="BX107" s="44">
        <f>IF(AND(ISNUMBER(V106),ISNUMBER(V107)),INDEX('Country weights'!$B$6:$FB$133,MATCH(Goods!$BD107,'Country weights'!$A$6:$A$133,0),MATCH(Goods!BX$1,'Country weights'!$B$3:$FB$3,0)),"")</f>
        <v>3.3631004658274434E-2</v>
      </c>
      <c r="BY107" s="44">
        <f>IF(AND(ISNUMBER(W106),ISNUMBER(W107)),INDEX('Country weights'!$B$6:$FB$133,MATCH(Goods!$BD107,'Country weights'!$A$6:$A$133,0),MATCH(Goods!BY$1,'Country weights'!$B$3:$FB$3,0)),"")</f>
        <v>3.0478684003746603E-2</v>
      </c>
      <c r="BZ107" s="44">
        <f>IF(AND(ISNUMBER(X106),ISNUMBER(X107)),INDEX('Country weights'!$B$6:$FB$133,MATCH(Goods!$BD107,'Country weights'!$A$6:$A$133,0),MATCH(Goods!BZ$1,'Country weights'!$B$3:$FB$3,0)),"")</f>
        <v>1.8276071275887339E-2</v>
      </c>
      <c r="CA107" s="44">
        <f>IF(AND(ISNUMBER(Y106),ISNUMBER(Y107)),INDEX('Country weights'!$B$6:$FB$133,MATCH(Goods!$BD107,'Country weights'!$A$6:$A$133,0),MATCH(Goods!CA$1,'Country weights'!$B$3:$FB$3,0)),"")</f>
        <v>3.355715970944121E-2</v>
      </c>
      <c r="CB107" s="44">
        <f>IF(AND(ISNUMBER(Z106),ISNUMBER(Z107)),INDEX('Country weights'!$B$6:$FB$133,MATCH(Goods!$BD107,'Country weights'!$A$6:$A$133,0),MATCH(Goods!CB$1,'Country weights'!$B$3:$FB$3,0)),"")</f>
        <v>1.1677577084651803E-2</v>
      </c>
      <c r="CC107" s="44" t="str">
        <f>IF(AND(ISNUMBER(AA106),ISNUMBER(AA107)),INDEX('Country weights'!$B$6:$FB$133,MATCH(Goods!$BD107,'Country weights'!$A$6:$A$133,0),MATCH(Goods!CC$1,'Country weights'!$B$3:$FB$3,0)),"")</f>
        <v/>
      </c>
      <c r="CD107" s="46">
        <f t="shared" si="44"/>
        <v>0.63327920735608778</v>
      </c>
      <c r="CF107" s="39">
        <f t="shared" si="39"/>
        <v>43555</v>
      </c>
      <c r="CG107" s="45">
        <f t="shared" si="51"/>
        <v>0.27248422774738201</v>
      </c>
      <c r="CH107" s="45">
        <f t="shared" si="51"/>
        <v>8.2144028434468344E-2</v>
      </c>
      <c r="CI107" s="45">
        <f t="shared" si="51"/>
        <v>7.9804924418860931E-2</v>
      </c>
      <c r="CJ107" s="45">
        <f t="shared" si="51"/>
        <v>5.1547421198946314E-2</v>
      </c>
      <c r="CK107" s="45">
        <f t="shared" si="51"/>
        <v>5.0506159232305697E-3</v>
      </c>
      <c r="CL107" s="45">
        <f t="shared" si="51"/>
        <v>2.5854996912488111E-2</v>
      </c>
      <c r="CM107" s="45">
        <f t="shared" si="51"/>
        <v>2.3848621178051463E-2</v>
      </c>
      <c r="CN107" s="45">
        <f t="shared" si="51"/>
        <v>7.2132534414660748E-3</v>
      </c>
      <c r="CO107" s="45">
        <f t="shared" si="51"/>
        <v>4.4369549321127834E-2</v>
      </c>
      <c r="CP107" s="45">
        <f t="shared" si="51"/>
        <v>3.6572624955879696E-3</v>
      </c>
      <c r="CQ107" s="45">
        <f t="shared" si="51"/>
        <v>1.4985917454416188E-2</v>
      </c>
      <c r="CR107" s="45">
        <f t="shared" si="51"/>
        <v>1.1356361754750069E-2</v>
      </c>
      <c r="CS107" s="45">
        <f t="shared" si="51"/>
        <v>9.7202478248906033E-3</v>
      </c>
      <c r="CT107" s="45">
        <f t="shared" si="51"/>
        <v>2.0423351639458236E-2</v>
      </c>
      <c r="CU107" s="45">
        <f t="shared" si="51"/>
        <v>1.5621864689483577E-2</v>
      </c>
      <c r="CV107" s="45">
        <f t="shared" si="29"/>
        <v>1.2238904265782816E-2</v>
      </c>
      <c r="CW107" s="45">
        <f t="shared" si="29"/>
        <v>3.6129472420654028E-2</v>
      </c>
      <c r="CX107" s="45">
        <f t="shared" si="29"/>
        <v>2.5788297170345774E-2</v>
      </c>
      <c r="CY107" s="45">
        <f t="shared" si="29"/>
        <v>5.6237411641348878E-2</v>
      </c>
      <c r="CZ107" s="45">
        <f t="shared" si="29"/>
        <v>5.3106124861863641E-2</v>
      </c>
      <c r="DA107" s="45">
        <f t="shared" si="29"/>
        <v>4.8128351049126876E-2</v>
      </c>
      <c r="DB107" s="45">
        <f t="shared" si="29"/>
        <v>2.885942103197911E-2</v>
      </c>
      <c r="DC107" s="45">
        <f t="shared" si="35"/>
        <v>5.2989517608735083E-2</v>
      </c>
      <c r="DD107" s="45">
        <f t="shared" si="35"/>
        <v>1.8439855515555551E-2</v>
      </c>
      <c r="DE107" s="45" t="str">
        <f t="shared" si="25"/>
        <v/>
      </c>
      <c r="DF107" s="46">
        <f t="shared" si="45"/>
        <v>0.99999999999999989</v>
      </c>
      <c r="DG107" s="47">
        <f>SUMPRODUCT(AD107:BB107,CG107:DE107,'Sector weights'!B94:Z94)</f>
        <v>0.63174467038829074</v>
      </c>
      <c r="DI107" s="45">
        <f>IF(AND(ISNUMBER(C106),ISNUMBER(C107)),CG107*'Sector weights'!AB94,"")</f>
        <v>5.0031420281114486E-2</v>
      </c>
      <c r="DJ107" s="45">
        <f>IF(AND(ISNUMBER(D106),ISNUMBER(D107)),CH107*'Sector weights'!AC94,"")</f>
        <v>2.4554830787212073E-2</v>
      </c>
      <c r="DK107" s="45">
        <f>IF(AND(ISNUMBER(E106),ISNUMBER(E107)),CI107*'Sector weights'!AD94,"")</f>
        <v>1.6646810158358064E-2</v>
      </c>
      <c r="DL107" s="45">
        <f>IF(AND(ISNUMBER(F106),ISNUMBER(F107)),CJ107*'Sector weights'!AE94,"")</f>
        <v>1.0714242478185112E-2</v>
      </c>
      <c r="DM107" s="45">
        <f>IF(AND(ISNUMBER(G106),ISNUMBER(G107)),CK107*'Sector weights'!AF94,"")</f>
        <v>1.242403652702836E-3</v>
      </c>
      <c r="DN107" s="45">
        <f>IF(AND(ISNUMBER(H106),ISNUMBER(H107)),CL107*'Sector weights'!AG94,"")</f>
        <v>7.5872191872078951E-3</v>
      </c>
      <c r="DO107" s="45">
        <f>IF(AND(ISNUMBER(I106),ISNUMBER(I107)),CM107*'Sector weights'!AH94,"")</f>
        <v>4.437157227333165E-3</v>
      </c>
      <c r="DP107" s="45">
        <f>IF(AND(ISNUMBER(J106),ISNUMBER(J107)),CN107*'Sector weights'!AI94,"")</f>
        <v>1.069302300989774E-3</v>
      </c>
      <c r="DQ107" s="45">
        <f>IF(AND(ISNUMBER(K106),ISNUMBER(K107)),CO107*'Sector weights'!AJ94,"")</f>
        <v>3.6129321657637856E-3</v>
      </c>
      <c r="DR107" s="45">
        <f>IF(AND(ISNUMBER(L106),ISNUMBER(L107)),CP107*'Sector weights'!AK94,"")</f>
        <v>4.7567178363080759E-4</v>
      </c>
      <c r="DS107" s="45">
        <f>IF(AND(ISNUMBER(M106),ISNUMBER(M107)),CQ107*'Sector weights'!AL94,"")</f>
        <v>2.238203984818709E-3</v>
      </c>
      <c r="DT107" s="45">
        <f>IF(AND(ISNUMBER(N106),ISNUMBER(N107)),CR107*'Sector weights'!AM94,"")</f>
        <v>1.6015460013964647E-3</v>
      </c>
      <c r="DU107" s="45">
        <f>IF(AND(ISNUMBER(O106),ISNUMBER(O107)),CS107*'Sector weights'!AN94,"")</f>
        <v>1.7419210785961715E-3</v>
      </c>
      <c r="DV107" s="45">
        <f>IF(AND(ISNUMBER(P106),ISNUMBER(P107)),CT107*'Sector weights'!AO94,"")</f>
        <v>6.698433346097891E-3</v>
      </c>
      <c r="DW107" s="45">
        <f>IF(AND(ISNUMBER(Q106),ISNUMBER(Q107)),CU107*'Sector weights'!AP94,"")</f>
        <v>6.687582870021018E-3</v>
      </c>
      <c r="DX107" s="45">
        <f>IF(AND(ISNUMBER(R106),ISNUMBER(R107)),CV107*'Sector weights'!AQ94,"")</f>
        <v>4.0143444392243934E-3</v>
      </c>
      <c r="DY107" s="45">
        <f>IF(AND(ISNUMBER(S106),ISNUMBER(S107)),CW107*'Sector weights'!AR94,"")</f>
        <v>1.236339660791976E-2</v>
      </c>
      <c r="DZ107" s="45">
        <f>IF(AND(ISNUMBER(T106),ISNUMBER(T107)),CX107*'Sector weights'!AS94,"")</f>
        <v>3.8822255702806057E-3</v>
      </c>
      <c r="EA107" s="45">
        <f>IF(AND(ISNUMBER(U106),ISNUMBER(U107)),CY107*'Sector weights'!AT94,"")</f>
        <v>6.4993857080156148E-3</v>
      </c>
      <c r="EB107" s="45">
        <f>IF(AND(ISNUMBER(V106),ISNUMBER(V107)),CZ107*'Sector weights'!AU94,"")</f>
        <v>1.1292132644493988E-2</v>
      </c>
      <c r="EC107" s="45">
        <f>IF(AND(ISNUMBER(W106),ISNUMBER(W107)),DA107*'Sector weights'!AV94,"")</f>
        <v>1.8147734890122086E-2</v>
      </c>
      <c r="ED107" s="45">
        <f>IF(AND(ISNUMBER(X106),ISNUMBER(X107)),DB107*'Sector weights'!AW94,"")</f>
        <v>5.259531041685991E-3</v>
      </c>
      <c r="EE107" s="45">
        <f>IF(AND(ISNUMBER(Y106),ISNUMBER(Y107)),DC107*'Sector weights'!AX94,"")</f>
        <v>6.7880264996517028E-3</v>
      </c>
      <c r="EF107" s="45">
        <f>IF(AND(ISNUMBER(Z106),ISNUMBER(Z107)),DD107*'Sector weights'!AY94,"")</f>
        <v>3.5643758177134567E-3</v>
      </c>
      <c r="EG107" s="45" t="str">
        <f>IF(AND(ISNUMBER(AA106),ISNUMBER(AA107)),DE107*'Sector weights'!AZ94,"")</f>
        <v/>
      </c>
      <c r="EH107" s="46">
        <f t="shared" si="46"/>
        <v>0.21115083052253592</v>
      </c>
      <c r="EI107" s="47">
        <f t="shared" si="47"/>
        <v>0.13049628285384005</v>
      </c>
      <c r="EK107" s="39">
        <f t="shared" si="41"/>
        <v>43555</v>
      </c>
      <c r="EL107" s="45">
        <f t="shared" si="52"/>
        <v>0.23694635800058897</v>
      </c>
      <c r="EM107" s="45">
        <f t="shared" si="52"/>
        <v>0.11629047693748645</v>
      </c>
      <c r="EN107" s="45">
        <f t="shared" si="52"/>
        <v>7.8838478244021709E-2</v>
      </c>
      <c r="EO107" s="45">
        <f t="shared" si="52"/>
        <v>5.0742128040275891E-2</v>
      </c>
      <c r="EP107" s="45">
        <f t="shared" si="52"/>
        <v>5.8839628981247859E-3</v>
      </c>
      <c r="EQ107" s="45">
        <f t="shared" si="52"/>
        <v>3.5932698765293841E-2</v>
      </c>
      <c r="ER107" s="45">
        <f t="shared" si="52"/>
        <v>2.1014159481885588E-2</v>
      </c>
      <c r="ES107" s="45">
        <f t="shared" si="52"/>
        <v>5.0641633676910798E-3</v>
      </c>
      <c r="ET107" s="45">
        <f t="shared" si="52"/>
        <v>1.7110669926435271E-2</v>
      </c>
      <c r="EU107" s="45">
        <f t="shared" si="52"/>
        <v>2.2527582887249863E-3</v>
      </c>
      <c r="EV107" s="45">
        <f t="shared" si="52"/>
        <v>1.0600024538287704E-2</v>
      </c>
      <c r="EW107" s="45">
        <f t="shared" si="52"/>
        <v>7.584843485735346E-3</v>
      </c>
      <c r="EX107" s="45">
        <f t="shared" si="52"/>
        <v>8.2496529816408082E-3</v>
      </c>
      <c r="EY107" s="45">
        <f t="shared" si="52"/>
        <v>3.1723452517431486E-2</v>
      </c>
      <c r="EZ107" s="45">
        <f t="shared" si="52"/>
        <v>3.1672065193734861E-2</v>
      </c>
      <c r="FA107" s="45">
        <f t="shared" si="30"/>
        <v>1.9011738809125576E-2</v>
      </c>
      <c r="FB107" s="45">
        <f t="shared" si="30"/>
        <v>5.8552441291961799E-2</v>
      </c>
      <c r="FC107" s="45">
        <f t="shared" si="30"/>
        <v>1.8386030311475662E-2</v>
      </c>
      <c r="FD107" s="45">
        <f t="shared" si="30"/>
        <v>3.0780772644519349E-2</v>
      </c>
      <c r="FE107" s="45">
        <f t="shared" si="30"/>
        <v>5.3478987586974183E-2</v>
      </c>
      <c r="FF107" s="45">
        <f t="shared" si="30"/>
        <v>8.5946784321007899E-2</v>
      </c>
      <c r="FG107" s="45">
        <f t="shared" si="30"/>
        <v>2.4908881621115132E-2</v>
      </c>
      <c r="FH107" s="45">
        <f t="shared" si="36"/>
        <v>3.2147761308129089E-2</v>
      </c>
      <c r="FI107" s="45">
        <f t="shared" si="36"/>
        <v>1.6880709438332208E-2</v>
      </c>
      <c r="FJ107" s="45" t="str">
        <f t="shared" si="27"/>
        <v/>
      </c>
      <c r="FK107" s="46">
        <f t="shared" si="48"/>
        <v>0.99999999999999967</v>
      </c>
      <c r="FL107" s="47">
        <f t="shared" si="49"/>
        <v>0.618024009334466</v>
      </c>
    </row>
    <row r="108" spans="1:168" x14ac:dyDescent="0.2">
      <c r="A108" t="s">
        <v>65</v>
      </c>
      <c r="B108" s="11">
        <v>43646</v>
      </c>
      <c r="C108" s="2">
        <v>585</v>
      </c>
      <c r="D108" s="3">
        <v>64021</v>
      </c>
      <c r="E108" s="9">
        <v>23377.200000000001</v>
      </c>
      <c r="F108" s="3">
        <v>155681</v>
      </c>
      <c r="G108" s="3">
        <v>5528</v>
      </c>
      <c r="H108" s="2">
        <v>38972</v>
      </c>
      <c r="I108" s="2">
        <v>335128.40000000002</v>
      </c>
      <c r="J108" s="2">
        <v>2125255.5</v>
      </c>
      <c r="K108" s="2">
        <v>174198.6</v>
      </c>
      <c r="L108" s="9">
        <v>2346.7645000000002</v>
      </c>
      <c r="M108" s="3">
        <v>148185</v>
      </c>
      <c r="N108" s="9">
        <v>1628.617</v>
      </c>
      <c r="O108" s="2">
        <v>22227.5</v>
      </c>
      <c r="P108" s="2">
        <v>17798.900000000001</v>
      </c>
      <c r="Q108" s="3">
        <v>129142</v>
      </c>
      <c r="R108" s="3">
        <v>119246</v>
      </c>
      <c r="S108" s="2">
        <v>31961.1</v>
      </c>
      <c r="T108" s="2">
        <v>43826.8</v>
      </c>
      <c r="U108" s="3">
        <v>185846</v>
      </c>
      <c r="V108" s="2">
        <v>36877.300000000003</v>
      </c>
      <c r="W108" s="2">
        <v>72132.899999999994</v>
      </c>
      <c r="X108" s="3">
        <v>451800.57644222735</v>
      </c>
      <c r="Y108" s="2">
        <v>72977.3</v>
      </c>
      <c r="Z108" s="3">
        <v>40287</v>
      </c>
      <c r="AA108" s="3" t="e">
        <v>#N/A</v>
      </c>
      <c r="AC108" s="43">
        <f t="shared" si="43"/>
        <v>43646</v>
      </c>
      <c r="AD108" s="45">
        <f t="shared" si="50"/>
        <v>0.82730093071354815</v>
      </c>
      <c r="AE108" s="45">
        <f t="shared" si="50"/>
        <v>2.7492456827373779</v>
      </c>
      <c r="AF108" s="45">
        <f t="shared" si="50"/>
        <v>0.74034491971695093</v>
      </c>
      <c r="AG108" s="45">
        <f t="shared" si="50"/>
        <v>-0.88621214339829057</v>
      </c>
      <c r="AH108" s="45">
        <f t="shared" si="50"/>
        <v>2.4272744117102008</v>
      </c>
      <c r="AI108" s="45">
        <f t="shared" si="50"/>
        <v>1.0501205693987048</v>
      </c>
      <c r="AJ108" s="45">
        <f t="shared" si="50"/>
        <v>0.62060629061189143</v>
      </c>
      <c r="AK108" s="45">
        <f t="shared" si="50"/>
        <v>-0.71595975896640018</v>
      </c>
      <c r="AL108" s="45">
        <f t="shared" si="50"/>
        <v>-7.2817417546885093</v>
      </c>
      <c r="AM108" s="45">
        <f t="shared" si="50"/>
        <v>5.739691147839121</v>
      </c>
      <c r="AN108" s="45">
        <f t="shared" si="50"/>
        <v>0.64385989934594434</v>
      </c>
      <c r="AO108" s="45">
        <f t="shared" si="50"/>
        <v>3.4493118907663822</v>
      </c>
      <c r="AP108" s="45">
        <f t="shared" si="50"/>
        <v>-0.58057099918147337</v>
      </c>
      <c r="AQ108" s="45">
        <f t="shared" si="50"/>
        <v>1.5918949771689617</v>
      </c>
      <c r="AR108" s="45">
        <f t="shared" si="50"/>
        <v>2.2162068037548943</v>
      </c>
      <c r="AS108" s="45">
        <f t="shared" si="28"/>
        <v>-3.8560842302926002E-2</v>
      </c>
      <c r="AT108" s="45">
        <f t="shared" si="28"/>
        <v>1.4457747194149606</v>
      </c>
      <c r="AU108" s="45">
        <f t="shared" si="28"/>
        <v>2.6970789065465572</v>
      </c>
      <c r="AV108" s="45">
        <f t="shared" si="28"/>
        <v>2.7642150547147581</v>
      </c>
      <c r="AW108" s="45">
        <f t="shared" si="28"/>
        <v>2.0169745658151772</v>
      </c>
      <c r="AX108" s="45">
        <f t="shared" si="28"/>
        <v>3.4538692887886135</v>
      </c>
      <c r="AY108" s="45">
        <f t="shared" si="28"/>
        <v>4.6238824737191653</v>
      </c>
      <c r="AZ108" s="45">
        <f t="shared" si="34"/>
        <v>2.6461404298413482</v>
      </c>
      <c r="BA108" s="45">
        <f t="shared" si="34"/>
        <v>2.1164959951333273</v>
      </c>
      <c r="BB108" s="45" t="str">
        <f t="shared" si="23"/>
        <v/>
      </c>
      <c r="BD108" s="39">
        <f t="shared" si="38"/>
        <v>43646</v>
      </c>
      <c r="BE108" s="44">
        <f>IF(AND(ISNUMBER(C107),ISNUMBER(C108)),INDEX('Country weights'!$B$6:$FB$133,MATCH(Goods!$BD108,'Country weights'!$A$6:$A$133,0),MATCH(Goods!BE$1,'Country weights'!$B$3:$FB$3,0)),"")</f>
        <v>0.17255859576489777</v>
      </c>
      <c r="BF108" s="44">
        <f>IF(AND(ISNUMBER(D107),ISNUMBER(D108)),INDEX('Country weights'!$B$6:$FB$133,MATCH(Goods!$BD108,'Country weights'!$A$6:$A$133,0),MATCH(Goods!BF$1,'Country weights'!$B$3:$FB$3,0)),"")</f>
        <v>5.2020105216016049E-2</v>
      </c>
      <c r="BG108" s="44">
        <f>IF(AND(ISNUMBER(E107),ISNUMBER(E108)),INDEX('Country weights'!$B$6:$FB$133,MATCH(Goods!$BD108,'Country weights'!$A$6:$A$133,0),MATCH(Goods!BG$1,'Country weights'!$B$3:$FB$3,0)),"")</f>
        <v>5.0538799279088741E-2</v>
      </c>
      <c r="BH108" s="44">
        <f>IF(AND(ISNUMBER(F107),ISNUMBER(F108)),INDEX('Country weights'!$B$6:$FB$133,MATCH(Goods!$BD108,'Country weights'!$A$6:$A$133,0),MATCH(Goods!BH$1,'Country weights'!$B$3:$FB$3,0)),"")</f>
        <v>3.2643910038119117E-2</v>
      </c>
      <c r="BI108" s="44">
        <f>IF(AND(ISNUMBER(G107),ISNUMBER(G108)),INDEX('Country weights'!$B$6:$FB$133,MATCH(Goods!$BD108,'Country weights'!$A$6:$A$133,0),MATCH(Goods!BI$1,'Country weights'!$B$3:$FB$3,0)),"")</f>
        <v>3.1984500485234906E-3</v>
      </c>
      <c r="BJ108" s="44">
        <f>IF(AND(ISNUMBER(H107),ISNUMBER(H108)),INDEX('Country weights'!$B$6:$FB$133,MATCH(Goods!$BD108,'Country weights'!$A$6:$A$133,0),MATCH(Goods!BJ$1,'Country weights'!$B$3:$FB$3,0)),"")</f>
        <v>1.6373431950934568E-2</v>
      </c>
      <c r="BK108" s="44">
        <f>IF(AND(ISNUMBER(I107),ISNUMBER(I108)),INDEX('Country weights'!$B$6:$FB$133,MATCH(Goods!$BD108,'Country weights'!$A$6:$A$133,0),MATCH(Goods!BK$1,'Country weights'!$B$3:$FB$3,0)),"")</f>
        <v>1.5102835916172039E-2</v>
      </c>
      <c r="BL108" s="44">
        <f>IF(AND(ISNUMBER(J107),ISNUMBER(J108)),INDEX('Country weights'!$B$6:$FB$133,MATCH(Goods!$BD108,'Country weights'!$A$6:$A$133,0),MATCH(Goods!BL$1,'Country weights'!$B$3:$FB$3,0)),"")</f>
        <v>4.5680034218702082E-3</v>
      </c>
      <c r="BM108" s="44">
        <f>IF(AND(ISNUMBER(K107),ISNUMBER(K108)),INDEX('Country weights'!$B$6:$FB$133,MATCH(Goods!$BD108,'Country weights'!$A$6:$A$133,0),MATCH(Goods!BM$1,'Country weights'!$B$3:$FB$3,0)),"")</f>
        <v>2.8098313024830679E-2</v>
      </c>
      <c r="BN108" s="44">
        <f>IF(AND(ISNUMBER(L107),ISNUMBER(L108)),INDEX('Country weights'!$B$6:$FB$133,MATCH(Goods!$BD108,'Country weights'!$A$6:$A$133,0),MATCH(Goods!BN$1,'Country weights'!$B$3:$FB$3,0)),"")</f>
        <v>2.3160682942990969E-3</v>
      </c>
      <c r="BO108" s="44">
        <f>IF(AND(ISNUMBER(M107),ISNUMBER(M108)),INDEX('Country weights'!$B$6:$FB$133,MATCH(Goods!$BD108,'Country weights'!$A$6:$A$133,0),MATCH(Goods!BO$1,'Country weights'!$B$3:$FB$3,0)),"")</f>
        <v>9.490269927036445E-3</v>
      </c>
      <c r="BP108" s="44">
        <f>IF(AND(ISNUMBER(N107),ISNUMBER(N108)),INDEX('Country weights'!$B$6:$FB$133,MATCH(Goods!$BD108,'Country weights'!$A$6:$A$133,0),MATCH(Goods!BP$1,'Country weights'!$B$3:$FB$3,0)),"")</f>
        <v>7.1917477704971132E-3</v>
      </c>
      <c r="BQ108" s="44">
        <f>IF(AND(ISNUMBER(O107),ISNUMBER(O108)),INDEX('Country weights'!$B$6:$FB$133,MATCH(Goods!$BD108,'Country weights'!$A$6:$A$133,0),MATCH(Goods!BQ$1,'Country weights'!$B$3:$FB$3,0)),"")</f>
        <v>6.1556308378514571E-3</v>
      </c>
      <c r="BR108" s="44">
        <f>IF(AND(ISNUMBER(P107),ISNUMBER(P108)),INDEX('Country weights'!$B$6:$FB$133,MATCH(Goods!$BD108,'Country weights'!$A$6:$A$133,0),MATCH(Goods!BR$1,'Country weights'!$B$3:$FB$3,0)),"")</f>
        <v>1.2933683937790768E-2</v>
      </c>
      <c r="BS108" s="44">
        <f>IF(AND(ISNUMBER(Q107),ISNUMBER(Q108)),INDEX('Country weights'!$B$6:$FB$133,MATCH(Goods!$BD108,'Country weights'!$A$6:$A$133,0),MATCH(Goods!BS$1,'Country weights'!$B$3:$FB$3,0)),"")</f>
        <v>9.8930020879802166E-3</v>
      </c>
      <c r="BT108" s="44">
        <f>IF(AND(ISNUMBER(R107),ISNUMBER(R108)),INDEX('Country weights'!$B$6:$FB$133,MATCH(Goods!$BD108,'Country weights'!$A$6:$A$133,0),MATCH(Goods!BT$1,'Country weights'!$B$3:$FB$3,0)),"")</f>
        <v>7.7506435923419834E-3</v>
      </c>
      <c r="BU108" s="44">
        <f>IF(AND(ISNUMBER(S107),ISNUMBER(S108)),INDEX('Country weights'!$B$6:$FB$133,MATCH(Goods!$BD108,'Country weights'!$A$6:$A$133,0),MATCH(Goods!BU$1,'Country weights'!$B$3:$FB$3,0)),"")</f>
        <v>2.2880043656745418E-2</v>
      </c>
      <c r="BV108" s="44">
        <f>IF(AND(ISNUMBER(T107),ISNUMBER(T108)),INDEX('Country weights'!$B$6:$FB$133,MATCH(Goods!$BD108,'Country weights'!$A$6:$A$133,0),MATCH(Goods!BV$1,'Country weights'!$B$3:$FB$3,0)),"")</f>
        <v>1.6331192391099814E-2</v>
      </c>
      <c r="BW108" s="44">
        <f>IF(AND(ISNUMBER(U107),ISNUMBER(U108)),INDEX('Country weights'!$B$6:$FB$133,MATCH(Goods!$BD108,'Country weights'!$A$6:$A$133,0),MATCH(Goods!BW$1,'Country weights'!$B$3:$FB$3,0)),"")</f>
        <v>3.5613983467991439E-2</v>
      </c>
      <c r="BX108" s="44">
        <f>IF(AND(ISNUMBER(V107),ISNUMBER(V108)),INDEX('Country weights'!$B$6:$FB$133,MATCH(Goods!$BD108,'Country weights'!$A$6:$A$133,0),MATCH(Goods!BX$1,'Country weights'!$B$3:$FB$3,0)),"")</f>
        <v>3.3631004658274434E-2</v>
      </c>
      <c r="BY108" s="44">
        <f>IF(AND(ISNUMBER(W107),ISNUMBER(W108)),INDEX('Country weights'!$B$6:$FB$133,MATCH(Goods!$BD108,'Country weights'!$A$6:$A$133,0),MATCH(Goods!BY$1,'Country weights'!$B$3:$FB$3,0)),"")</f>
        <v>3.0478684003746603E-2</v>
      </c>
      <c r="BZ108" s="44">
        <f>IF(AND(ISNUMBER(X107),ISNUMBER(X108)),INDEX('Country weights'!$B$6:$FB$133,MATCH(Goods!$BD108,'Country weights'!$A$6:$A$133,0),MATCH(Goods!BZ$1,'Country weights'!$B$3:$FB$3,0)),"")</f>
        <v>1.8276071275887339E-2</v>
      </c>
      <c r="CA108" s="44">
        <f>IF(AND(ISNUMBER(Y107),ISNUMBER(Y108)),INDEX('Country weights'!$B$6:$FB$133,MATCH(Goods!$BD108,'Country weights'!$A$6:$A$133,0),MATCH(Goods!CA$1,'Country weights'!$B$3:$FB$3,0)),"")</f>
        <v>3.355715970944121E-2</v>
      </c>
      <c r="CB108" s="44">
        <f>IF(AND(ISNUMBER(Z107),ISNUMBER(Z108)),INDEX('Country weights'!$B$6:$FB$133,MATCH(Goods!$BD108,'Country weights'!$A$6:$A$133,0),MATCH(Goods!CB$1,'Country weights'!$B$3:$FB$3,0)),"")</f>
        <v>1.1677577084651803E-2</v>
      </c>
      <c r="CC108" s="44" t="str">
        <f>IF(AND(ISNUMBER(AA107),ISNUMBER(AA108)),INDEX('Country weights'!$B$6:$FB$133,MATCH(Goods!$BD108,'Country weights'!$A$6:$A$133,0),MATCH(Goods!CC$1,'Country weights'!$B$3:$FB$3,0)),"")</f>
        <v/>
      </c>
      <c r="CD108" s="46">
        <f t="shared" si="44"/>
        <v>0.63327920735608778</v>
      </c>
      <c r="CF108" s="39">
        <f t="shared" si="39"/>
        <v>43646</v>
      </c>
      <c r="CG108" s="45">
        <f t="shared" si="51"/>
        <v>0.27248422774738201</v>
      </c>
      <c r="CH108" s="45">
        <f t="shared" si="51"/>
        <v>8.2144028434468344E-2</v>
      </c>
      <c r="CI108" s="45">
        <f t="shared" si="51"/>
        <v>7.9804924418860931E-2</v>
      </c>
      <c r="CJ108" s="45">
        <f t="shared" si="51"/>
        <v>5.1547421198946314E-2</v>
      </c>
      <c r="CK108" s="45">
        <f t="shared" si="51"/>
        <v>5.0506159232305697E-3</v>
      </c>
      <c r="CL108" s="45">
        <f t="shared" si="51"/>
        <v>2.5854996912488111E-2</v>
      </c>
      <c r="CM108" s="45">
        <f t="shared" si="51"/>
        <v>2.3848621178051463E-2</v>
      </c>
      <c r="CN108" s="45">
        <f t="shared" si="51"/>
        <v>7.2132534414660748E-3</v>
      </c>
      <c r="CO108" s="45">
        <f t="shared" si="51"/>
        <v>4.4369549321127834E-2</v>
      </c>
      <c r="CP108" s="45">
        <f t="shared" si="51"/>
        <v>3.6572624955879696E-3</v>
      </c>
      <c r="CQ108" s="45">
        <f t="shared" si="51"/>
        <v>1.4985917454416188E-2</v>
      </c>
      <c r="CR108" s="45">
        <f t="shared" si="51"/>
        <v>1.1356361754750069E-2</v>
      </c>
      <c r="CS108" s="45">
        <f t="shared" si="51"/>
        <v>9.7202478248906033E-3</v>
      </c>
      <c r="CT108" s="45">
        <f t="shared" si="51"/>
        <v>2.0423351639458236E-2</v>
      </c>
      <c r="CU108" s="45">
        <f t="shared" si="51"/>
        <v>1.5621864689483577E-2</v>
      </c>
      <c r="CV108" s="45">
        <f t="shared" si="29"/>
        <v>1.2238904265782816E-2</v>
      </c>
      <c r="CW108" s="45">
        <f t="shared" si="29"/>
        <v>3.6129472420654028E-2</v>
      </c>
      <c r="CX108" s="45">
        <f t="shared" si="29"/>
        <v>2.5788297170345774E-2</v>
      </c>
      <c r="CY108" s="45">
        <f t="shared" si="29"/>
        <v>5.6237411641348878E-2</v>
      </c>
      <c r="CZ108" s="45">
        <f t="shared" si="29"/>
        <v>5.3106124861863641E-2</v>
      </c>
      <c r="DA108" s="45">
        <f t="shared" si="29"/>
        <v>4.8128351049126876E-2</v>
      </c>
      <c r="DB108" s="45">
        <f t="shared" si="29"/>
        <v>2.885942103197911E-2</v>
      </c>
      <c r="DC108" s="45">
        <f t="shared" si="35"/>
        <v>5.2989517608735083E-2</v>
      </c>
      <c r="DD108" s="45">
        <f t="shared" si="35"/>
        <v>1.8439855515555551E-2</v>
      </c>
      <c r="DE108" s="45" t="str">
        <f t="shared" si="25"/>
        <v/>
      </c>
      <c r="DF108" s="46">
        <f t="shared" si="45"/>
        <v>0.99999999999999989</v>
      </c>
      <c r="DG108" s="47">
        <f>SUMPRODUCT(AD108:BB108,CG108:DE108,'Sector weights'!B95:Z95)</f>
        <v>0.87002910326361715</v>
      </c>
      <c r="DI108" s="45">
        <f>IF(AND(ISNUMBER(C107),ISNUMBER(C108)),CG108*'Sector weights'!AB95,"")</f>
        <v>5.1092443828662723E-2</v>
      </c>
      <c r="DJ108" s="45">
        <f>IF(AND(ISNUMBER(D107),ISNUMBER(D108)),CH108*'Sector weights'!AC95,"")</f>
        <v>2.1434201566640089E-2</v>
      </c>
      <c r="DK108" s="45">
        <f>IF(AND(ISNUMBER(E107),ISNUMBER(E108)),CI108*'Sector weights'!AD95,"")</f>
        <v>1.8156182468283245E-2</v>
      </c>
      <c r="DL108" s="45">
        <f>IF(AND(ISNUMBER(F107),ISNUMBER(F108)),CJ108*'Sector weights'!AE95,"")</f>
        <v>1.0767099507147866E-2</v>
      </c>
      <c r="DM108" s="45">
        <f>IF(AND(ISNUMBER(G107),ISNUMBER(G108)),CK108*'Sector weights'!AF95,"")</f>
        <v>1.2331783449907431E-3</v>
      </c>
      <c r="DN108" s="45">
        <f>IF(AND(ISNUMBER(H107),ISNUMBER(H108)),CL108*'Sector weights'!AG95,"")</f>
        <v>7.4368645002605054E-3</v>
      </c>
      <c r="DO108" s="45">
        <f>IF(AND(ISNUMBER(I107),ISNUMBER(I108)),CM108*'Sector weights'!AH95,"")</f>
        <v>4.4817830622341558E-3</v>
      </c>
      <c r="DP108" s="45">
        <f>IF(AND(ISNUMBER(J107),ISNUMBER(J108)),CN108*'Sector weights'!AI95,"")</f>
        <v>1.1011620177847666E-3</v>
      </c>
      <c r="DQ108" s="45">
        <f>IF(AND(ISNUMBER(K107),ISNUMBER(K108)),CO108*'Sector weights'!AJ95,"")</f>
        <v>3.3632815484754431E-3</v>
      </c>
      <c r="DR108" s="45">
        <f>IF(AND(ISNUMBER(L107),ISNUMBER(L108)),CP108*'Sector weights'!AK95,"")</f>
        <v>4.8286690217832584E-4</v>
      </c>
      <c r="DS108" s="45">
        <f>IF(AND(ISNUMBER(M107),ISNUMBER(M108)),CQ108*'Sector weights'!AL95,"")</f>
        <v>2.2693049669406619E-3</v>
      </c>
      <c r="DT108" s="45">
        <f>IF(AND(ISNUMBER(N107),ISNUMBER(N108)),CR108*'Sector weights'!AM95,"")</f>
        <v>1.7186735536961111E-3</v>
      </c>
      <c r="DU108" s="45">
        <f>IF(AND(ISNUMBER(O107),ISNUMBER(O108)),CS108*'Sector weights'!AN95,"")</f>
        <v>1.881374391898803E-3</v>
      </c>
      <c r="DV108" s="45">
        <f>IF(AND(ISNUMBER(P107),ISNUMBER(P108)),CT108*'Sector weights'!AO95,"")</f>
        <v>6.9453024540960043E-3</v>
      </c>
      <c r="DW108" s="45">
        <f>IF(AND(ISNUMBER(Q107),ISNUMBER(Q108)),CU108*'Sector weights'!AP95,"")</f>
        <v>6.6809885200688314E-3</v>
      </c>
      <c r="DX108" s="45">
        <f>IF(AND(ISNUMBER(R107),ISNUMBER(R108)),CV108*'Sector weights'!AQ95,"")</f>
        <v>3.9540876442460404E-3</v>
      </c>
      <c r="DY108" s="45">
        <f>IF(AND(ISNUMBER(S107),ISNUMBER(S108)),CW108*'Sector weights'!AR95,"")</f>
        <v>1.263467603373623E-2</v>
      </c>
      <c r="DZ108" s="45">
        <f>IF(AND(ISNUMBER(T107),ISNUMBER(T108)),CX108*'Sector weights'!AS95,"")</f>
        <v>3.887794325604663E-3</v>
      </c>
      <c r="EA108" s="45">
        <f>IF(AND(ISNUMBER(U107),ISNUMBER(U108)),CY108*'Sector weights'!AT95,"")</f>
        <v>6.7099867540954643E-3</v>
      </c>
      <c r="EB108" s="45">
        <f>IF(AND(ISNUMBER(V107),ISNUMBER(V108)),CZ108*'Sector weights'!AU95,"")</f>
        <v>1.1943136677815094E-2</v>
      </c>
      <c r="EC108" s="45">
        <f>IF(AND(ISNUMBER(W107),ISNUMBER(W108)),DA108*'Sector weights'!AV95,"")</f>
        <v>1.8232724885208197E-2</v>
      </c>
      <c r="ED108" s="45">
        <f>IF(AND(ISNUMBER(X107),ISNUMBER(X108)),DB108*'Sector weights'!AW95,"")</f>
        <v>5.3164426022214587E-3</v>
      </c>
      <c r="EE108" s="45">
        <f>IF(AND(ISNUMBER(Y107),ISNUMBER(Y108)),DC108*'Sector weights'!AX95,"")</f>
        <v>7.5013689079534741E-3</v>
      </c>
      <c r="EF108" s="45">
        <f>IF(AND(ISNUMBER(Z107),ISNUMBER(Z108)),DD108*'Sector weights'!AY95,"")</f>
        <v>3.6459957590534685E-3</v>
      </c>
      <c r="EG108" s="45" t="str">
        <f>IF(AND(ISNUMBER(AA107),ISNUMBER(AA108)),DE108*'Sector weights'!AZ95,"")</f>
        <v/>
      </c>
      <c r="EH108" s="46">
        <f t="shared" si="46"/>
        <v>0.21287092122329232</v>
      </c>
      <c r="EI108" s="47">
        <f t="shared" si="47"/>
        <v>0.31469262985852098</v>
      </c>
      <c r="EK108" s="39">
        <f t="shared" si="41"/>
        <v>43646</v>
      </c>
      <c r="EL108" s="45">
        <f t="shared" si="52"/>
        <v>0.24001607892263019</v>
      </c>
      <c r="EM108" s="45">
        <f t="shared" si="52"/>
        <v>0.10069107346116356</v>
      </c>
      <c r="EN108" s="45">
        <f t="shared" si="52"/>
        <v>8.5291980529544481E-2</v>
      </c>
      <c r="EO108" s="45">
        <f t="shared" si="52"/>
        <v>5.0580414860203697E-2</v>
      </c>
      <c r="EP108" s="45">
        <f t="shared" si="52"/>
        <v>5.7930803225922662E-3</v>
      </c>
      <c r="EQ108" s="45">
        <f t="shared" si="52"/>
        <v>3.4936028169200051E-2</v>
      </c>
      <c r="ER108" s="45">
        <f t="shared" si="52"/>
        <v>2.1053993830998461E-2</v>
      </c>
      <c r="ES108" s="45">
        <f t="shared" si="52"/>
        <v>5.1729095334242282E-3</v>
      </c>
      <c r="ET108" s="45">
        <f t="shared" si="52"/>
        <v>1.5799628850891791E-2</v>
      </c>
      <c r="EU108" s="45">
        <f t="shared" si="52"/>
        <v>2.2683553930403651E-3</v>
      </c>
      <c r="EV108" s="45">
        <f t="shared" si="52"/>
        <v>1.0660474215547082E-2</v>
      </c>
      <c r="EW108" s="45">
        <f t="shared" si="52"/>
        <v>8.0737826651921963E-3</v>
      </c>
      <c r="EX108" s="45">
        <f t="shared" si="52"/>
        <v>8.8380995444902657E-3</v>
      </c>
      <c r="EY108" s="45">
        <f t="shared" si="52"/>
        <v>3.2626825750477609E-2</v>
      </c>
      <c r="EZ108" s="45">
        <f t="shared" si="52"/>
        <v>3.1385162809817346E-2</v>
      </c>
      <c r="FA108" s="45">
        <f t="shared" si="30"/>
        <v>1.8575048304030096E-2</v>
      </c>
      <c r="FB108" s="45">
        <f t="shared" si="30"/>
        <v>5.9353696414377828E-2</v>
      </c>
      <c r="FC108" s="45">
        <f t="shared" si="30"/>
        <v>1.8263623341614313E-2</v>
      </c>
      <c r="FD108" s="45">
        <f t="shared" si="30"/>
        <v>3.152138730614587E-2</v>
      </c>
      <c r="FE108" s="45">
        <f t="shared" si="30"/>
        <v>5.6105064088519938E-2</v>
      </c>
      <c r="FF108" s="45">
        <f t="shared" si="30"/>
        <v>8.5651552501540884E-2</v>
      </c>
      <c r="FG108" s="45">
        <f t="shared" si="30"/>
        <v>2.4974959340006528E-2</v>
      </c>
      <c r="FH108" s="45">
        <f t="shared" si="36"/>
        <v>3.5239049395971118E-2</v>
      </c>
      <c r="FI108" s="45">
        <f t="shared" si="36"/>
        <v>1.7127730448580049E-2</v>
      </c>
      <c r="FJ108" s="45" t="str">
        <f t="shared" si="27"/>
        <v/>
      </c>
      <c r="FK108" s="46">
        <f t="shared" si="48"/>
        <v>1</v>
      </c>
      <c r="FL108" s="47">
        <f t="shared" si="49"/>
        <v>1.4783260581111595</v>
      </c>
    </row>
    <row r="109" spans="1:168" x14ac:dyDescent="0.2">
      <c r="A109" t="s">
        <v>66</v>
      </c>
      <c r="B109" s="11">
        <v>43738</v>
      </c>
      <c r="C109" s="2">
        <v>580.79999999999995</v>
      </c>
      <c r="D109" s="3">
        <v>64740</v>
      </c>
      <c r="E109" s="9">
        <v>24406.6</v>
      </c>
      <c r="F109" s="3">
        <v>155962</v>
      </c>
      <c r="G109" s="3">
        <v>5625</v>
      </c>
      <c r="H109" s="2">
        <v>38619</v>
      </c>
      <c r="I109" s="2">
        <v>325507.5</v>
      </c>
      <c r="J109" s="2">
        <v>2057909.5</v>
      </c>
      <c r="K109" s="2">
        <v>188807.6</v>
      </c>
      <c r="L109" s="9">
        <v>2299.8812000000003</v>
      </c>
      <c r="M109" s="3">
        <v>161895</v>
      </c>
      <c r="N109" s="9">
        <v>1743.7139999999999</v>
      </c>
      <c r="O109" s="2">
        <v>23375</v>
      </c>
      <c r="P109" s="2">
        <v>17774.3</v>
      </c>
      <c r="Q109" s="3">
        <v>129703</v>
      </c>
      <c r="R109" s="3">
        <v>122837</v>
      </c>
      <c r="S109" s="2">
        <v>32683.1</v>
      </c>
      <c r="T109" s="2">
        <v>43774.2</v>
      </c>
      <c r="U109" s="3">
        <v>176120</v>
      </c>
      <c r="V109" s="2">
        <v>36559.599999999999</v>
      </c>
      <c r="W109" s="2">
        <v>70463.5</v>
      </c>
      <c r="X109" s="3">
        <v>455176.35991923744</v>
      </c>
      <c r="Y109" s="2">
        <v>73834.899999999994</v>
      </c>
      <c r="Z109" s="3">
        <v>40565</v>
      </c>
      <c r="AA109" s="3" t="e">
        <v>#N/A</v>
      </c>
      <c r="AC109" s="43">
        <f t="shared" si="43"/>
        <v>43738</v>
      </c>
      <c r="AD109" s="45">
        <f t="shared" si="50"/>
        <v>-0.71794871794872428</v>
      </c>
      <c r="AE109" s="45">
        <f t="shared" si="50"/>
        <v>1.1230689929866866</v>
      </c>
      <c r="AF109" s="45">
        <f t="shared" si="50"/>
        <v>4.4034358263607132</v>
      </c>
      <c r="AG109" s="45">
        <f t="shared" si="50"/>
        <v>0.18049729896389977</v>
      </c>
      <c r="AH109" s="45">
        <f t="shared" si="50"/>
        <v>1.7547033285093994</v>
      </c>
      <c r="AI109" s="45">
        <f t="shared" si="50"/>
        <v>-0.90577850764651524</v>
      </c>
      <c r="AJ109" s="45">
        <f t="shared" si="50"/>
        <v>-2.8708101133774422</v>
      </c>
      <c r="AK109" s="45">
        <f t="shared" si="50"/>
        <v>-3.1688425226990335</v>
      </c>
      <c r="AL109" s="45">
        <f t="shared" si="50"/>
        <v>8.3864049424048126</v>
      </c>
      <c r="AM109" s="45">
        <f t="shared" si="50"/>
        <v>-1.9977846094058394</v>
      </c>
      <c r="AN109" s="45">
        <f t="shared" si="50"/>
        <v>9.2519485777912802</v>
      </c>
      <c r="AO109" s="45">
        <f t="shared" si="50"/>
        <v>7.0671618925751023</v>
      </c>
      <c r="AP109" s="45">
        <f t="shared" si="50"/>
        <v>5.1625239005736123</v>
      </c>
      <c r="AQ109" s="45">
        <f t="shared" si="50"/>
        <v>-0.13821078830715816</v>
      </c>
      <c r="AR109" s="45">
        <f t="shared" si="50"/>
        <v>0.43440553808984372</v>
      </c>
      <c r="AS109" s="45">
        <f t="shared" si="28"/>
        <v>3.0114217667678522</v>
      </c>
      <c r="AT109" s="45">
        <f t="shared" si="28"/>
        <v>2.2589960921244989</v>
      </c>
      <c r="AU109" s="45">
        <f t="shared" si="28"/>
        <v>-0.12001788859785645</v>
      </c>
      <c r="AV109" s="45">
        <f t="shared" si="28"/>
        <v>-5.2333652594083286</v>
      </c>
      <c r="AW109" s="45">
        <f t="shared" si="28"/>
        <v>-0.86150558744811923</v>
      </c>
      <c r="AX109" s="45">
        <f t="shared" si="28"/>
        <v>-2.3143392266219642</v>
      </c>
      <c r="AY109" s="45">
        <f t="shared" si="28"/>
        <v>0.74718441122700874</v>
      </c>
      <c r="AZ109" s="45">
        <f t="shared" si="34"/>
        <v>1.1751599469971952</v>
      </c>
      <c r="BA109" s="45">
        <f t="shared" si="34"/>
        <v>0.69004889914860978</v>
      </c>
      <c r="BB109" s="45" t="str">
        <f t="shared" si="23"/>
        <v/>
      </c>
      <c r="BD109" s="39">
        <f t="shared" si="38"/>
        <v>43738</v>
      </c>
      <c r="BE109" s="44">
        <f>IF(AND(ISNUMBER(C108),ISNUMBER(C109)),INDEX('Country weights'!$B$6:$FB$133,MATCH(Goods!$BD109,'Country weights'!$A$6:$A$133,0),MATCH(Goods!BE$1,'Country weights'!$B$3:$FB$3,0)),"")</f>
        <v>0.17255859576489777</v>
      </c>
      <c r="BF109" s="44">
        <f>IF(AND(ISNUMBER(D108),ISNUMBER(D109)),INDEX('Country weights'!$B$6:$FB$133,MATCH(Goods!$BD109,'Country weights'!$A$6:$A$133,0),MATCH(Goods!BF$1,'Country weights'!$B$3:$FB$3,0)),"")</f>
        <v>5.2020105216016049E-2</v>
      </c>
      <c r="BG109" s="44">
        <f>IF(AND(ISNUMBER(E108),ISNUMBER(E109)),INDEX('Country weights'!$B$6:$FB$133,MATCH(Goods!$BD109,'Country weights'!$A$6:$A$133,0),MATCH(Goods!BG$1,'Country weights'!$B$3:$FB$3,0)),"")</f>
        <v>5.0538799279088741E-2</v>
      </c>
      <c r="BH109" s="44">
        <f>IF(AND(ISNUMBER(F108),ISNUMBER(F109)),INDEX('Country weights'!$B$6:$FB$133,MATCH(Goods!$BD109,'Country weights'!$A$6:$A$133,0),MATCH(Goods!BH$1,'Country weights'!$B$3:$FB$3,0)),"")</f>
        <v>3.2643910038119117E-2</v>
      </c>
      <c r="BI109" s="44">
        <f>IF(AND(ISNUMBER(G108),ISNUMBER(G109)),INDEX('Country weights'!$B$6:$FB$133,MATCH(Goods!$BD109,'Country weights'!$A$6:$A$133,0),MATCH(Goods!BI$1,'Country weights'!$B$3:$FB$3,0)),"")</f>
        <v>3.1984500485234906E-3</v>
      </c>
      <c r="BJ109" s="44">
        <f>IF(AND(ISNUMBER(H108),ISNUMBER(H109)),INDEX('Country weights'!$B$6:$FB$133,MATCH(Goods!$BD109,'Country weights'!$A$6:$A$133,0),MATCH(Goods!BJ$1,'Country weights'!$B$3:$FB$3,0)),"")</f>
        <v>1.6373431950934568E-2</v>
      </c>
      <c r="BK109" s="44">
        <f>IF(AND(ISNUMBER(I108),ISNUMBER(I109)),INDEX('Country weights'!$B$6:$FB$133,MATCH(Goods!$BD109,'Country weights'!$A$6:$A$133,0),MATCH(Goods!BK$1,'Country weights'!$B$3:$FB$3,0)),"")</f>
        <v>1.5102835916172039E-2</v>
      </c>
      <c r="BL109" s="44">
        <f>IF(AND(ISNUMBER(J108),ISNUMBER(J109)),INDEX('Country weights'!$B$6:$FB$133,MATCH(Goods!$BD109,'Country weights'!$A$6:$A$133,0),MATCH(Goods!BL$1,'Country weights'!$B$3:$FB$3,0)),"")</f>
        <v>4.5680034218702082E-3</v>
      </c>
      <c r="BM109" s="44">
        <f>IF(AND(ISNUMBER(K108),ISNUMBER(K109)),INDEX('Country weights'!$B$6:$FB$133,MATCH(Goods!$BD109,'Country weights'!$A$6:$A$133,0),MATCH(Goods!BM$1,'Country weights'!$B$3:$FB$3,0)),"")</f>
        <v>2.8098313024830679E-2</v>
      </c>
      <c r="BN109" s="44">
        <f>IF(AND(ISNUMBER(L108),ISNUMBER(L109)),INDEX('Country weights'!$B$6:$FB$133,MATCH(Goods!$BD109,'Country weights'!$A$6:$A$133,0),MATCH(Goods!BN$1,'Country weights'!$B$3:$FB$3,0)),"")</f>
        <v>2.3160682942990969E-3</v>
      </c>
      <c r="BO109" s="44">
        <f>IF(AND(ISNUMBER(M108),ISNUMBER(M109)),INDEX('Country weights'!$B$6:$FB$133,MATCH(Goods!$BD109,'Country weights'!$A$6:$A$133,0),MATCH(Goods!BO$1,'Country weights'!$B$3:$FB$3,0)),"")</f>
        <v>9.490269927036445E-3</v>
      </c>
      <c r="BP109" s="44">
        <f>IF(AND(ISNUMBER(N108),ISNUMBER(N109)),INDEX('Country weights'!$B$6:$FB$133,MATCH(Goods!$BD109,'Country weights'!$A$6:$A$133,0),MATCH(Goods!BP$1,'Country weights'!$B$3:$FB$3,0)),"")</f>
        <v>7.1917477704971132E-3</v>
      </c>
      <c r="BQ109" s="44">
        <f>IF(AND(ISNUMBER(O108),ISNUMBER(O109)),INDEX('Country weights'!$B$6:$FB$133,MATCH(Goods!$BD109,'Country weights'!$A$6:$A$133,0),MATCH(Goods!BQ$1,'Country weights'!$B$3:$FB$3,0)),"")</f>
        <v>6.1556308378514571E-3</v>
      </c>
      <c r="BR109" s="44">
        <f>IF(AND(ISNUMBER(P108),ISNUMBER(P109)),INDEX('Country weights'!$B$6:$FB$133,MATCH(Goods!$BD109,'Country weights'!$A$6:$A$133,0),MATCH(Goods!BR$1,'Country weights'!$B$3:$FB$3,0)),"")</f>
        <v>1.2933683937790768E-2</v>
      </c>
      <c r="BS109" s="44">
        <f>IF(AND(ISNUMBER(Q108),ISNUMBER(Q109)),INDEX('Country weights'!$B$6:$FB$133,MATCH(Goods!$BD109,'Country weights'!$A$6:$A$133,0),MATCH(Goods!BS$1,'Country weights'!$B$3:$FB$3,0)),"")</f>
        <v>9.8930020879802166E-3</v>
      </c>
      <c r="BT109" s="44">
        <f>IF(AND(ISNUMBER(R108),ISNUMBER(R109)),INDEX('Country weights'!$B$6:$FB$133,MATCH(Goods!$BD109,'Country weights'!$A$6:$A$133,0),MATCH(Goods!BT$1,'Country weights'!$B$3:$FB$3,0)),"")</f>
        <v>7.7506435923419834E-3</v>
      </c>
      <c r="BU109" s="44">
        <f>IF(AND(ISNUMBER(S108),ISNUMBER(S109)),INDEX('Country weights'!$B$6:$FB$133,MATCH(Goods!$BD109,'Country weights'!$A$6:$A$133,0),MATCH(Goods!BU$1,'Country weights'!$B$3:$FB$3,0)),"")</f>
        <v>2.2880043656745418E-2</v>
      </c>
      <c r="BV109" s="44">
        <f>IF(AND(ISNUMBER(T108),ISNUMBER(T109)),INDEX('Country weights'!$B$6:$FB$133,MATCH(Goods!$BD109,'Country weights'!$A$6:$A$133,0),MATCH(Goods!BV$1,'Country weights'!$B$3:$FB$3,0)),"")</f>
        <v>1.6331192391099814E-2</v>
      </c>
      <c r="BW109" s="44">
        <f>IF(AND(ISNUMBER(U108),ISNUMBER(U109)),INDEX('Country weights'!$B$6:$FB$133,MATCH(Goods!$BD109,'Country weights'!$A$6:$A$133,0),MATCH(Goods!BW$1,'Country weights'!$B$3:$FB$3,0)),"")</f>
        <v>3.5613983467991439E-2</v>
      </c>
      <c r="BX109" s="44">
        <f>IF(AND(ISNUMBER(V108),ISNUMBER(V109)),INDEX('Country weights'!$B$6:$FB$133,MATCH(Goods!$BD109,'Country weights'!$A$6:$A$133,0),MATCH(Goods!BX$1,'Country weights'!$B$3:$FB$3,0)),"")</f>
        <v>3.3631004658274434E-2</v>
      </c>
      <c r="BY109" s="44">
        <f>IF(AND(ISNUMBER(W108),ISNUMBER(W109)),INDEX('Country weights'!$B$6:$FB$133,MATCH(Goods!$BD109,'Country weights'!$A$6:$A$133,0),MATCH(Goods!BY$1,'Country weights'!$B$3:$FB$3,0)),"")</f>
        <v>3.0478684003746603E-2</v>
      </c>
      <c r="BZ109" s="44">
        <f>IF(AND(ISNUMBER(X108),ISNUMBER(X109)),INDEX('Country weights'!$B$6:$FB$133,MATCH(Goods!$BD109,'Country weights'!$A$6:$A$133,0),MATCH(Goods!BZ$1,'Country weights'!$B$3:$FB$3,0)),"")</f>
        <v>1.8276071275887339E-2</v>
      </c>
      <c r="CA109" s="44">
        <f>IF(AND(ISNUMBER(Y108),ISNUMBER(Y109)),INDEX('Country weights'!$B$6:$FB$133,MATCH(Goods!$BD109,'Country weights'!$A$6:$A$133,0),MATCH(Goods!CA$1,'Country weights'!$B$3:$FB$3,0)),"")</f>
        <v>3.355715970944121E-2</v>
      </c>
      <c r="CB109" s="44">
        <f>IF(AND(ISNUMBER(Z108),ISNUMBER(Z109)),INDEX('Country weights'!$B$6:$FB$133,MATCH(Goods!$BD109,'Country weights'!$A$6:$A$133,0),MATCH(Goods!CB$1,'Country weights'!$B$3:$FB$3,0)),"")</f>
        <v>1.1677577084651803E-2</v>
      </c>
      <c r="CC109" s="44" t="str">
        <f>IF(AND(ISNUMBER(AA108),ISNUMBER(AA109)),INDEX('Country weights'!$B$6:$FB$133,MATCH(Goods!$BD109,'Country weights'!$A$6:$A$133,0),MATCH(Goods!CC$1,'Country weights'!$B$3:$FB$3,0)),"")</f>
        <v/>
      </c>
      <c r="CD109" s="46">
        <f t="shared" si="44"/>
        <v>0.63327920735608778</v>
      </c>
      <c r="CF109" s="39">
        <f t="shared" si="39"/>
        <v>43738</v>
      </c>
      <c r="CG109" s="45">
        <f t="shared" si="51"/>
        <v>0.27248422774738201</v>
      </c>
      <c r="CH109" s="45">
        <f t="shared" si="51"/>
        <v>8.2144028434468344E-2</v>
      </c>
      <c r="CI109" s="45">
        <f t="shared" si="51"/>
        <v>7.9804924418860931E-2</v>
      </c>
      <c r="CJ109" s="45">
        <f t="shared" si="51"/>
        <v>5.1547421198946314E-2</v>
      </c>
      <c r="CK109" s="45">
        <f t="shared" si="51"/>
        <v>5.0506159232305697E-3</v>
      </c>
      <c r="CL109" s="45">
        <f t="shared" si="51"/>
        <v>2.5854996912488111E-2</v>
      </c>
      <c r="CM109" s="45">
        <f t="shared" si="51"/>
        <v>2.3848621178051463E-2</v>
      </c>
      <c r="CN109" s="45">
        <f t="shared" si="51"/>
        <v>7.2132534414660748E-3</v>
      </c>
      <c r="CO109" s="45">
        <f t="shared" si="51"/>
        <v>4.4369549321127834E-2</v>
      </c>
      <c r="CP109" s="45">
        <f t="shared" si="51"/>
        <v>3.6572624955879696E-3</v>
      </c>
      <c r="CQ109" s="45">
        <f t="shared" si="51"/>
        <v>1.4985917454416188E-2</v>
      </c>
      <c r="CR109" s="45">
        <f t="shared" si="51"/>
        <v>1.1356361754750069E-2</v>
      </c>
      <c r="CS109" s="45">
        <f t="shared" si="51"/>
        <v>9.7202478248906033E-3</v>
      </c>
      <c r="CT109" s="45">
        <f t="shared" si="51"/>
        <v>2.0423351639458236E-2</v>
      </c>
      <c r="CU109" s="45">
        <f t="shared" si="51"/>
        <v>1.5621864689483577E-2</v>
      </c>
      <c r="CV109" s="45">
        <f t="shared" si="29"/>
        <v>1.2238904265782816E-2</v>
      </c>
      <c r="CW109" s="45">
        <f t="shared" si="29"/>
        <v>3.6129472420654028E-2</v>
      </c>
      <c r="CX109" s="45">
        <f t="shared" si="29"/>
        <v>2.5788297170345774E-2</v>
      </c>
      <c r="CY109" s="45">
        <f t="shared" si="29"/>
        <v>5.6237411641348878E-2</v>
      </c>
      <c r="CZ109" s="45">
        <f t="shared" si="29"/>
        <v>5.3106124861863641E-2</v>
      </c>
      <c r="DA109" s="45">
        <f t="shared" si="29"/>
        <v>4.8128351049126876E-2</v>
      </c>
      <c r="DB109" s="45">
        <f t="shared" si="29"/>
        <v>2.885942103197911E-2</v>
      </c>
      <c r="DC109" s="45">
        <f t="shared" si="35"/>
        <v>5.2989517608735083E-2</v>
      </c>
      <c r="DD109" s="45">
        <f t="shared" si="35"/>
        <v>1.8439855515555551E-2</v>
      </c>
      <c r="DE109" s="45" t="str">
        <f t="shared" si="25"/>
        <v/>
      </c>
      <c r="DF109" s="46">
        <f t="shared" si="45"/>
        <v>0.99999999999999989</v>
      </c>
      <c r="DG109" s="47">
        <f>SUMPRODUCT(AD109:BB109,CG109:DE109,'Sector weights'!B96:Z96)</f>
        <v>0.46419100918005418</v>
      </c>
      <c r="DI109" s="45">
        <f>IF(AND(ISNUMBER(C108),ISNUMBER(C109)),CG109*'Sector weights'!AB96,"")</f>
        <v>5.1233655781254925E-2</v>
      </c>
      <c r="DJ109" s="45">
        <f>IF(AND(ISNUMBER(D108),ISNUMBER(D109)),CH109*'Sector weights'!AC96,"")</f>
        <v>2.4339858487585093E-2</v>
      </c>
      <c r="DK109" s="45">
        <f>IF(AND(ISNUMBER(E108),ISNUMBER(E109)),CI109*'Sector weights'!AD96,"")</f>
        <v>1.8024836879540068E-2</v>
      </c>
      <c r="DL109" s="45">
        <f>IF(AND(ISNUMBER(F108),ISNUMBER(F109)),CJ109*'Sector weights'!AE96,"")</f>
        <v>1.0724820356123755E-2</v>
      </c>
      <c r="DM109" s="45">
        <f>IF(AND(ISNUMBER(G108),ISNUMBER(G109)),CK109*'Sector weights'!AF96,"")</f>
        <v>1.2501031979770122E-3</v>
      </c>
      <c r="DN109" s="45">
        <f>IF(AND(ISNUMBER(H108),ISNUMBER(H109)),CL109*'Sector weights'!AG96,"")</f>
        <v>7.4948932221084834E-3</v>
      </c>
      <c r="DO109" s="45">
        <f>IF(AND(ISNUMBER(I108),ISNUMBER(I109)),CM109*'Sector weights'!AH96,"")</f>
        <v>4.4839207866436762E-3</v>
      </c>
      <c r="DP109" s="45">
        <f>IF(AND(ISNUMBER(J108),ISNUMBER(J109)),CN109*'Sector weights'!AI96,"")</f>
        <v>1.1047507294536739E-3</v>
      </c>
      <c r="DQ109" s="45">
        <f>IF(AND(ISNUMBER(K108),ISNUMBER(K109)),CO109*'Sector weights'!AJ96,"")</f>
        <v>3.128731660613586E-3</v>
      </c>
      <c r="DR109" s="45">
        <f>IF(AND(ISNUMBER(L108),ISNUMBER(L109)),CP109*'Sector weights'!AK96,"")</f>
        <v>5.0945342569662312E-4</v>
      </c>
      <c r="DS109" s="45">
        <f>IF(AND(ISNUMBER(M108),ISNUMBER(M109)),CQ109*'Sector weights'!AL96,"")</f>
        <v>2.3004851048133226E-3</v>
      </c>
      <c r="DT109" s="45">
        <f>IF(AND(ISNUMBER(N108),ISNUMBER(N109)),CR109*'Sector weights'!AM96,"")</f>
        <v>1.7617290693233815E-3</v>
      </c>
      <c r="DU109" s="45">
        <f>IF(AND(ISNUMBER(O108),ISNUMBER(O109)),CS109*'Sector weights'!AN96,"")</f>
        <v>1.8589897543918349E-3</v>
      </c>
      <c r="DV109" s="45">
        <f>IF(AND(ISNUMBER(P108),ISNUMBER(P109)),CT109*'Sector weights'!AO96,"")</f>
        <v>7.0426864984017108E-3</v>
      </c>
      <c r="DW109" s="45">
        <f>IF(AND(ISNUMBER(Q108),ISNUMBER(Q109)),CU109*'Sector weights'!AP96,"")</f>
        <v>6.7901856536085447E-3</v>
      </c>
      <c r="DX109" s="45">
        <f>IF(AND(ISNUMBER(R108),ISNUMBER(R109)),CV109*'Sector weights'!AQ96,"")</f>
        <v>3.9060277008161311E-3</v>
      </c>
      <c r="DY109" s="45">
        <f>IF(AND(ISNUMBER(S108),ISNUMBER(S109)),CW109*'Sector weights'!AR96,"")</f>
        <v>1.2112967606277572E-2</v>
      </c>
      <c r="DZ109" s="45">
        <f>IF(AND(ISNUMBER(T108),ISNUMBER(T109)),CX109*'Sector weights'!AS96,"")</f>
        <v>3.9949303971158296E-3</v>
      </c>
      <c r="EA109" s="45">
        <f>IF(AND(ISNUMBER(U108),ISNUMBER(U109)),CY109*'Sector weights'!AT96,"")</f>
        <v>7.0139150920490532E-3</v>
      </c>
      <c r="EB109" s="45">
        <f>IF(AND(ISNUMBER(V108),ISNUMBER(V109)),CZ109*'Sector weights'!AU96,"")</f>
        <v>1.1734035340733398E-2</v>
      </c>
      <c r="EC109" s="45">
        <f>IF(AND(ISNUMBER(W108),ISNUMBER(W109)),DA109*'Sector weights'!AV96,"")</f>
        <v>1.8624405096235589E-2</v>
      </c>
      <c r="ED109" s="45">
        <f>IF(AND(ISNUMBER(X108),ISNUMBER(X109)),DB109*'Sector weights'!AW96,"")</f>
        <v>5.5473706741269507E-3</v>
      </c>
      <c r="EE109" s="45">
        <f>IF(AND(ISNUMBER(Y108),ISNUMBER(Y109)),DC109*'Sector weights'!AX96,"")</f>
        <v>7.4823182561213801E-3</v>
      </c>
      <c r="EF109" s="45">
        <f>IF(AND(ISNUMBER(Z108),ISNUMBER(Z109)),DD109*'Sector weights'!AY96,"")</f>
        <v>3.6559372989920591E-3</v>
      </c>
      <c r="EG109" s="45" t="str">
        <f>IF(AND(ISNUMBER(AA108),ISNUMBER(AA109)),DE109*'Sector weights'!AZ96,"")</f>
        <v/>
      </c>
      <c r="EH109" s="46">
        <f t="shared" si="46"/>
        <v>0.21612100807000362</v>
      </c>
      <c r="EI109" s="47">
        <f t="shared" si="47"/>
        <v>8.5608099670269347E-2</v>
      </c>
      <c r="EK109" s="39">
        <f t="shared" si="41"/>
        <v>43738</v>
      </c>
      <c r="EL109" s="45">
        <f t="shared" si="52"/>
        <v>0.23706004445740816</v>
      </c>
      <c r="EM109" s="45">
        <f t="shared" si="52"/>
        <v>0.11262143696692913</v>
      </c>
      <c r="EN109" s="45">
        <f t="shared" si="52"/>
        <v>8.3401595432599757E-2</v>
      </c>
      <c r="EO109" s="45">
        <f t="shared" si="52"/>
        <v>4.9624145527999229E-2</v>
      </c>
      <c r="EP109" s="45">
        <f t="shared" si="52"/>
        <v>5.7842743245584529E-3</v>
      </c>
      <c r="EQ109" s="45">
        <f t="shared" si="52"/>
        <v>3.4679151689320349E-2</v>
      </c>
      <c r="ER109" s="45">
        <f t="shared" si="52"/>
        <v>2.0747269442641561E-2</v>
      </c>
      <c r="ES109" s="45">
        <f t="shared" si="52"/>
        <v>5.1117230079541125E-3</v>
      </c>
      <c r="ET109" s="45">
        <f t="shared" si="52"/>
        <v>1.447675859257588E-2</v>
      </c>
      <c r="EU109" s="45">
        <f t="shared" si="52"/>
        <v>2.3572600842746688E-3</v>
      </c>
      <c r="EV109" s="45">
        <f t="shared" si="52"/>
        <v>1.0644430753664513E-2</v>
      </c>
      <c r="EW109" s="45">
        <f t="shared" si="52"/>
        <v>8.1515863962319714E-3</v>
      </c>
      <c r="EX109" s="45">
        <f t="shared" si="52"/>
        <v>8.6016152293241707E-3</v>
      </c>
      <c r="EY109" s="45">
        <f t="shared" si="52"/>
        <v>3.2586774239552495E-2</v>
      </c>
      <c r="EZ109" s="45">
        <f t="shared" si="52"/>
        <v>3.1418443372284936E-2</v>
      </c>
      <c r="FA109" s="45">
        <f t="shared" si="30"/>
        <v>1.8073336487265192E-2</v>
      </c>
      <c r="FB109" s="45">
        <f t="shared" si="30"/>
        <v>5.604715485296121E-2</v>
      </c>
      <c r="FC109" s="45">
        <f t="shared" si="30"/>
        <v>1.8484692593243108E-2</v>
      </c>
      <c r="FD109" s="45">
        <f t="shared" si="30"/>
        <v>3.245364786461287E-2</v>
      </c>
      <c r="FE109" s="45">
        <f t="shared" si="30"/>
        <v>5.4293821065893949E-2</v>
      </c>
      <c r="FF109" s="45">
        <f t="shared" si="30"/>
        <v>8.6175820030429298E-2</v>
      </c>
      <c r="FG109" s="45">
        <f t="shared" si="30"/>
        <v>2.5667891907713597E-2</v>
      </c>
      <c r="FH109" s="45">
        <f t="shared" si="36"/>
        <v>3.4620966850653349E-2</v>
      </c>
      <c r="FI109" s="45">
        <f t="shared" si="36"/>
        <v>1.691615882990823E-2</v>
      </c>
      <c r="FJ109" s="45" t="str">
        <f t="shared" si="27"/>
        <v/>
      </c>
      <c r="FK109" s="46">
        <f t="shared" si="48"/>
        <v>1.0000000000000002</v>
      </c>
      <c r="FL109" s="47">
        <f t="shared" si="49"/>
        <v>0.39611188396150765</v>
      </c>
    </row>
    <row r="110" spans="1:168" x14ac:dyDescent="0.2">
      <c r="A110" t="s">
        <v>67</v>
      </c>
      <c r="B110" s="11">
        <v>43830</v>
      </c>
      <c r="C110" s="2">
        <v>577.1</v>
      </c>
      <c r="D110" s="3">
        <v>63904</v>
      </c>
      <c r="E110" s="9">
        <v>23463.9</v>
      </c>
      <c r="F110" s="3">
        <v>160264</v>
      </c>
      <c r="G110" s="3">
        <v>5605</v>
      </c>
      <c r="H110" s="2">
        <v>38809</v>
      </c>
      <c r="I110" s="2">
        <v>306445.40000000002</v>
      </c>
      <c r="J110" s="2">
        <v>2003399.4</v>
      </c>
      <c r="K110" s="2">
        <v>172232.1</v>
      </c>
      <c r="L110" s="9">
        <v>2376.0475999999999</v>
      </c>
      <c r="M110" s="3">
        <v>161967</v>
      </c>
      <c r="N110" s="9">
        <v>1708.954</v>
      </c>
      <c r="O110" s="2">
        <v>22925.8</v>
      </c>
      <c r="P110" s="2">
        <v>17257</v>
      </c>
      <c r="Q110" s="3">
        <v>134936</v>
      </c>
      <c r="R110" s="3">
        <v>129767</v>
      </c>
      <c r="S110" s="2">
        <v>33017.800000000003</v>
      </c>
      <c r="T110" s="2">
        <v>42753.9</v>
      </c>
      <c r="U110" s="3">
        <v>174383</v>
      </c>
      <c r="V110" s="2">
        <v>35811.4</v>
      </c>
      <c r="W110" s="2">
        <v>72108.399999999994</v>
      </c>
      <c r="X110" s="3">
        <v>427725.41369807307</v>
      </c>
      <c r="Y110" s="2">
        <v>71908.800000000003</v>
      </c>
      <c r="Z110" s="3">
        <v>39318</v>
      </c>
      <c r="AA110" s="3" t="e">
        <v>#N/A</v>
      </c>
      <c r="AC110" s="43">
        <f t="shared" si="43"/>
        <v>43830</v>
      </c>
      <c r="AD110" s="45">
        <f t="shared" si="50"/>
        <v>-0.63705234159778801</v>
      </c>
      <c r="AE110" s="45">
        <f t="shared" si="50"/>
        <v>-1.2913191226444187</v>
      </c>
      <c r="AF110" s="45">
        <f t="shared" si="50"/>
        <v>-3.8624798210320055</v>
      </c>
      <c r="AG110" s="45">
        <f t="shared" si="50"/>
        <v>2.7583642169246358</v>
      </c>
      <c r="AH110" s="45">
        <f t="shared" si="50"/>
        <v>-0.3555555555555534</v>
      </c>
      <c r="AI110" s="45">
        <f t="shared" si="50"/>
        <v>0.49198581009348707</v>
      </c>
      <c r="AJ110" s="45">
        <f t="shared" si="50"/>
        <v>-5.856116986551763</v>
      </c>
      <c r="AK110" s="45">
        <f t="shared" si="50"/>
        <v>-2.6488093864186046</v>
      </c>
      <c r="AL110" s="45">
        <f t="shared" si="50"/>
        <v>-8.7790427927689318</v>
      </c>
      <c r="AM110" s="45">
        <f t="shared" si="50"/>
        <v>3.3117536679720505</v>
      </c>
      <c r="AN110" s="45">
        <f t="shared" si="50"/>
        <v>4.4473269711842178E-2</v>
      </c>
      <c r="AO110" s="45">
        <f t="shared" si="50"/>
        <v>-1.9934461729389064</v>
      </c>
      <c r="AP110" s="45">
        <f t="shared" si="50"/>
        <v>-1.9217112299465322</v>
      </c>
      <c r="AQ110" s="45">
        <f t="shared" si="50"/>
        <v>-2.9103818434481177</v>
      </c>
      <c r="AR110" s="45">
        <f t="shared" si="50"/>
        <v>4.0346021294804357</v>
      </c>
      <c r="AS110" s="45">
        <f t="shared" si="28"/>
        <v>5.6416226381301948</v>
      </c>
      <c r="AT110" s="45">
        <f t="shared" si="28"/>
        <v>1.0240766634744158</v>
      </c>
      <c r="AU110" s="45">
        <f t="shared" si="28"/>
        <v>-2.3308250065106728</v>
      </c>
      <c r="AV110" s="45">
        <f t="shared" si="28"/>
        <v>-0.98625936861230779</v>
      </c>
      <c r="AW110" s="45">
        <f t="shared" si="28"/>
        <v>-2.0465212967319069</v>
      </c>
      <c r="AX110" s="45">
        <f t="shared" si="28"/>
        <v>2.334400079473764</v>
      </c>
      <c r="AY110" s="45">
        <f t="shared" si="28"/>
        <v>-6.030837415641499</v>
      </c>
      <c r="AZ110" s="45">
        <f t="shared" si="34"/>
        <v>-2.608657965271155</v>
      </c>
      <c r="BA110" s="45">
        <f t="shared" si="34"/>
        <v>-3.0740786392210007</v>
      </c>
      <c r="BB110" s="45" t="str">
        <f t="shared" si="23"/>
        <v/>
      </c>
      <c r="BD110" s="39">
        <f t="shared" si="38"/>
        <v>43830</v>
      </c>
      <c r="BE110" s="44">
        <f>IF(AND(ISNUMBER(C109),ISNUMBER(C110)),INDEX('Country weights'!$B$6:$FB$133,MATCH(Goods!$BD110,'Country weights'!$A$6:$A$133,0),MATCH(Goods!BE$1,'Country weights'!$B$3:$FB$3,0)),"")</f>
        <v>0.17255859576489777</v>
      </c>
      <c r="BF110" s="44">
        <f>IF(AND(ISNUMBER(D109),ISNUMBER(D110)),INDEX('Country weights'!$B$6:$FB$133,MATCH(Goods!$BD110,'Country weights'!$A$6:$A$133,0),MATCH(Goods!BF$1,'Country weights'!$B$3:$FB$3,0)),"")</f>
        <v>5.2020105216016049E-2</v>
      </c>
      <c r="BG110" s="44">
        <f>IF(AND(ISNUMBER(E109),ISNUMBER(E110)),INDEX('Country weights'!$B$6:$FB$133,MATCH(Goods!$BD110,'Country weights'!$A$6:$A$133,0),MATCH(Goods!BG$1,'Country weights'!$B$3:$FB$3,0)),"")</f>
        <v>5.0538799279088741E-2</v>
      </c>
      <c r="BH110" s="44">
        <f>IF(AND(ISNUMBER(F109),ISNUMBER(F110)),INDEX('Country weights'!$B$6:$FB$133,MATCH(Goods!$BD110,'Country weights'!$A$6:$A$133,0),MATCH(Goods!BH$1,'Country weights'!$B$3:$FB$3,0)),"")</f>
        <v>3.2643910038119117E-2</v>
      </c>
      <c r="BI110" s="44">
        <f>IF(AND(ISNUMBER(G109),ISNUMBER(G110)),INDEX('Country weights'!$B$6:$FB$133,MATCH(Goods!$BD110,'Country weights'!$A$6:$A$133,0),MATCH(Goods!BI$1,'Country weights'!$B$3:$FB$3,0)),"")</f>
        <v>3.1984500485234906E-3</v>
      </c>
      <c r="BJ110" s="44">
        <f>IF(AND(ISNUMBER(H109),ISNUMBER(H110)),INDEX('Country weights'!$B$6:$FB$133,MATCH(Goods!$BD110,'Country weights'!$A$6:$A$133,0),MATCH(Goods!BJ$1,'Country weights'!$B$3:$FB$3,0)),"")</f>
        <v>1.6373431950934568E-2</v>
      </c>
      <c r="BK110" s="44">
        <f>IF(AND(ISNUMBER(I109),ISNUMBER(I110)),INDEX('Country weights'!$B$6:$FB$133,MATCH(Goods!$BD110,'Country weights'!$A$6:$A$133,0),MATCH(Goods!BK$1,'Country weights'!$B$3:$FB$3,0)),"")</f>
        <v>1.5102835916172039E-2</v>
      </c>
      <c r="BL110" s="44">
        <f>IF(AND(ISNUMBER(J109),ISNUMBER(J110)),INDEX('Country weights'!$B$6:$FB$133,MATCH(Goods!$BD110,'Country weights'!$A$6:$A$133,0),MATCH(Goods!BL$1,'Country weights'!$B$3:$FB$3,0)),"")</f>
        <v>4.5680034218702082E-3</v>
      </c>
      <c r="BM110" s="44">
        <f>IF(AND(ISNUMBER(K109),ISNUMBER(K110)),INDEX('Country weights'!$B$6:$FB$133,MATCH(Goods!$BD110,'Country weights'!$A$6:$A$133,0),MATCH(Goods!BM$1,'Country weights'!$B$3:$FB$3,0)),"")</f>
        <v>2.8098313024830679E-2</v>
      </c>
      <c r="BN110" s="44">
        <f>IF(AND(ISNUMBER(L109),ISNUMBER(L110)),INDEX('Country weights'!$B$6:$FB$133,MATCH(Goods!$BD110,'Country weights'!$A$6:$A$133,0),MATCH(Goods!BN$1,'Country weights'!$B$3:$FB$3,0)),"")</f>
        <v>2.3160682942990969E-3</v>
      </c>
      <c r="BO110" s="44">
        <f>IF(AND(ISNUMBER(M109),ISNUMBER(M110)),INDEX('Country weights'!$B$6:$FB$133,MATCH(Goods!$BD110,'Country weights'!$A$6:$A$133,0),MATCH(Goods!BO$1,'Country weights'!$B$3:$FB$3,0)),"")</f>
        <v>9.490269927036445E-3</v>
      </c>
      <c r="BP110" s="44">
        <f>IF(AND(ISNUMBER(N109),ISNUMBER(N110)),INDEX('Country weights'!$B$6:$FB$133,MATCH(Goods!$BD110,'Country weights'!$A$6:$A$133,0),MATCH(Goods!BP$1,'Country weights'!$B$3:$FB$3,0)),"")</f>
        <v>7.1917477704971132E-3</v>
      </c>
      <c r="BQ110" s="44">
        <f>IF(AND(ISNUMBER(O109),ISNUMBER(O110)),INDEX('Country weights'!$B$6:$FB$133,MATCH(Goods!$BD110,'Country weights'!$A$6:$A$133,0),MATCH(Goods!BQ$1,'Country weights'!$B$3:$FB$3,0)),"")</f>
        <v>6.1556308378514571E-3</v>
      </c>
      <c r="BR110" s="44">
        <f>IF(AND(ISNUMBER(P109),ISNUMBER(P110)),INDEX('Country weights'!$B$6:$FB$133,MATCH(Goods!$BD110,'Country weights'!$A$6:$A$133,0),MATCH(Goods!BR$1,'Country weights'!$B$3:$FB$3,0)),"")</f>
        <v>1.2933683937790768E-2</v>
      </c>
      <c r="BS110" s="44">
        <f>IF(AND(ISNUMBER(Q109),ISNUMBER(Q110)),INDEX('Country weights'!$B$6:$FB$133,MATCH(Goods!$BD110,'Country weights'!$A$6:$A$133,0),MATCH(Goods!BS$1,'Country weights'!$B$3:$FB$3,0)),"")</f>
        <v>9.8930020879802166E-3</v>
      </c>
      <c r="BT110" s="44">
        <f>IF(AND(ISNUMBER(R109),ISNUMBER(R110)),INDEX('Country weights'!$B$6:$FB$133,MATCH(Goods!$BD110,'Country weights'!$A$6:$A$133,0),MATCH(Goods!BT$1,'Country weights'!$B$3:$FB$3,0)),"")</f>
        <v>7.7506435923419834E-3</v>
      </c>
      <c r="BU110" s="44">
        <f>IF(AND(ISNUMBER(S109),ISNUMBER(S110)),INDEX('Country weights'!$B$6:$FB$133,MATCH(Goods!$BD110,'Country weights'!$A$6:$A$133,0),MATCH(Goods!BU$1,'Country weights'!$B$3:$FB$3,0)),"")</f>
        <v>2.2880043656745418E-2</v>
      </c>
      <c r="BV110" s="44">
        <f>IF(AND(ISNUMBER(T109),ISNUMBER(T110)),INDEX('Country weights'!$B$6:$FB$133,MATCH(Goods!$BD110,'Country weights'!$A$6:$A$133,0),MATCH(Goods!BV$1,'Country weights'!$B$3:$FB$3,0)),"")</f>
        <v>1.6331192391099814E-2</v>
      </c>
      <c r="BW110" s="44">
        <f>IF(AND(ISNUMBER(U109),ISNUMBER(U110)),INDEX('Country weights'!$B$6:$FB$133,MATCH(Goods!$BD110,'Country weights'!$A$6:$A$133,0),MATCH(Goods!BW$1,'Country weights'!$B$3:$FB$3,0)),"")</f>
        <v>3.5613983467991439E-2</v>
      </c>
      <c r="BX110" s="44">
        <f>IF(AND(ISNUMBER(V109),ISNUMBER(V110)),INDEX('Country weights'!$B$6:$FB$133,MATCH(Goods!$BD110,'Country weights'!$A$6:$A$133,0),MATCH(Goods!BX$1,'Country weights'!$B$3:$FB$3,0)),"")</f>
        <v>3.3631004658274434E-2</v>
      </c>
      <c r="BY110" s="44">
        <f>IF(AND(ISNUMBER(W109),ISNUMBER(W110)),INDEX('Country weights'!$B$6:$FB$133,MATCH(Goods!$BD110,'Country weights'!$A$6:$A$133,0),MATCH(Goods!BY$1,'Country weights'!$B$3:$FB$3,0)),"")</f>
        <v>3.0478684003746603E-2</v>
      </c>
      <c r="BZ110" s="44">
        <f>IF(AND(ISNUMBER(X109),ISNUMBER(X110)),INDEX('Country weights'!$B$6:$FB$133,MATCH(Goods!$BD110,'Country weights'!$A$6:$A$133,0),MATCH(Goods!BZ$1,'Country weights'!$B$3:$FB$3,0)),"")</f>
        <v>1.8276071275887339E-2</v>
      </c>
      <c r="CA110" s="44">
        <f>IF(AND(ISNUMBER(Y109),ISNUMBER(Y110)),INDEX('Country weights'!$B$6:$FB$133,MATCH(Goods!$BD110,'Country weights'!$A$6:$A$133,0),MATCH(Goods!CA$1,'Country weights'!$B$3:$FB$3,0)),"")</f>
        <v>3.355715970944121E-2</v>
      </c>
      <c r="CB110" s="44">
        <f>IF(AND(ISNUMBER(Z109),ISNUMBER(Z110)),INDEX('Country weights'!$B$6:$FB$133,MATCH(Goods!$BD110,'Country weights'!$A$6:$A$133,0),MATCH(Goods!CB$1,'Country weights'!$B$3:$FB$3,0)),"")</f>
        <v>1.1677577084651803E-2</v>
      </c>
      <c r="CC110" s="44" t="str">
        <f>IF(AND(ISNUMBER(AA109),ISNUMBER(AA110)),INDEX('Country weights'!$B$6:$FB$133,MATCH(Goods!$BD110,'Country weights'!$A$6:$A$133,0),MATCH(Goods!CC$1,'Country weights'!$B$3:$FB$3,0)),"")</f>
        <v/>
      </c>
      <c r="CD110" s="46">
        <f t="shared" si="44"/>
        <v>0.63327920735608778</v>
      </c>
      <c r="CF110" s="39">
        <f t="shared" si="39"/>
        <v>43830</v>
      </c>
      <c r="CG110" s="45">
        <f t="shared" si="51"/>
        <v>0.27248422774738201</v>
      </c>
      <c r="CH110" s="45">
        <f t="shared" si="51"/>
        <v>8.2144028434468344E-2</v>
      </c>
      <c r="CI110" s="45">
        <f t="shared" si="51"/>
        <v>7.9804924418860931E-2</v>
      </c>
      <c r="CJ110" s="45">
        <f t="shared" si="51"/>
        <v>5.1547421198946314E-2</v>
      </c>
      <c r="CK110" s="45">
        <f t="shared" si="51"/>
        <v>5.0506159232305697E-3</v>
      </c>
      <c r="CL110" s="45">
        <f t="shared" si="51"/>
        <v>2.5854996912488111E-2</v>
      </c>
      <c r="CM110" s="45">
        <f t="shared" si="51"/>
        <v>2.3848621178051463E-2</v>
      </c>
      <c r="CN110" s="45">
        <f t="shared" si="51"/>
        <v>7.2132534414660748E-3</v>
      </c>
      <c r="CO110" s="45">
        <f t="shared" si="51"/>
        <v>4.4369549321127834E-2</v>
      </c>
      <c r="CP110" s="45">
        <f t="shared" si="51"/>
        <v>3.6572624955879696E-3</v>
      </c>
      <c r="CQ110" s="45">
        <f t="shared" si="51"/>
        <v>1.4985917454416188E-2</v>
      </c>
      <c r="CR110" s="45">
        <f t="shared" si="51"/>
        <v>1.1356361754750069E-2</v>
      </c>
      <c r="CS110" s="45">
        <f t="shared" si="51"/>
        <v>9.7202478248906033E-3</v>
      </c>
      <c r="CT110" s="45">
        <f t="shared" si="51"/>
        <v>2.0423351639458236E-2</v>
      </c>
      <c r="CU110" s="45">
        <f t="shared" si="51"/>
        <v>1.5621864689483577E-2</v>
      </c>
      <c r="CV110" s="45">
        <f t="shared" si="29"/>
        <v>1.2238904265782816E-2</v>
      </c>
      <c r="CW110" s="45">
        <f t="shared" si="29"/>
        <v>3.6129472420654028E-2</v>
      </c>
      <c r="CX110" s="45">
        <f t="shared" si="29"/>
        <v>2.5788297170345774E-2</v>
      </c>
      <c r="CY110" s="45">
        <f t="shared" si="29"/>
        <v>5.6237411641348878E-2</v>
      </c>
      <c r="CZ110" s="45">
        <f t="shared" si="29"/>
        <v>5.3106124861863641E-2</v>
      </c>
      <c r="DA110" s="45">
        <f t="shared" si="29"/>
        <v>4.8128351049126876E-2</v>
      </c>
      <c r="DB110" s="45">
        <f t="shared" si="29"/>
        <v>2.885942103197911E-2</v>
      </c>
      <c r="DC110" s="45">
        <f t="shared" si="35"/>
        <v>5.2989517608735083E-2</v>
      </c>
      <c r="DD110" s="45">
        <f t="shared" si="35"/>
        <v>1.8439855515555551E-2</v>
      </c>
      <c r="DE110" s="45" t="str">
        <f t="shared" si="25"/>
        <v/>
      </c>
      <c r="DF110" s="46">
        <f t="shared" si="45"/>
        <v>0.99999999999999989</v>
      </c>
      <c r="DG110" s="47">
        <f>SUMPRODUCT(AD110:BB110,CG110:DE110,'Sector weights'!B97:Z97)</f>
        <v>-1.1963924148257212</v>
      </c>
      <c r="DI110" s="45">
        <f>IF(AND(ISNUMBER(C109),ISNUMBER(C110)),CG110*'Sector weights'!AB97,"")</f>
        <v>5.1089143388862536E-2</v>
      </c>
      <c r="DJ110" s="45">
        <f>IF(AND(ISNUMBER(D109),ISNUMBER(D110)),CH110*'Sector weights'!AC97,"")</f>
        <v>2.4254219404488169E-2</v>
      </c>
      <c r="DK110" s="45">
        <f>IF(AND(ISNUMBER(E109),ISNUMBER(E110)),CI110*'Sector weights'!AD97,"")</f>
        <v>1.8426492562027712E-2</v>
      </c>
      <c r="DL110" s="45">
        <f>IF(AND(ISNUMBER(F109),ISNUMBER(F110)),CJ110*'Sector weights'!AE97,"")</f>
        <v>1.0809358687391515E-2</v>
      </c>
      <c r="DM110" s="45">
        <f>IF(AND(ISNUMBER(G109),ISNUMBER(G110)),CK110*'Sector weights'!AF97,"")</f>
        <v>1.2582919022133029E-3</v>
      </c>
      <c r="DN110" s="45">
        <f>IF(AND(ISNUMBER(H109),ISNUMBER(H110)),CL110*'Sector weights'!AG97,"")</f>
        <v>7.4531729412280331E-3</v>
      </c>
      <c r="DO110" s="45">
        <f>IF(AND(ISNUMBER(I109),ISNUMBER(I110)),CM110*'Sector weights'!AH97,"")</f>
        <v>4.3980077784529243E-3</v>
      </c>
      <c r="DP110" s="45">
        <f>IF(AND(ISNUMBER(J109),ISNUMBER(J110)),CN110*'Sector weights'!AI97,"")</f>
        <v>1.0742165528656866E-3</v>
      </c>
      <c r="DQ110" s="45">
        <f>IF(AND(ISNUMBER(K109),ISNUMBER(K110)),CO110*'Sector weights'!AJ97,"")</f>
        <v>3.3673541002529591E-3</v>
      </c>
      <c r="DR110" s="45">
        <f>IF(AND(ISNUMBER(L109),ISNUMBER(L110)),CP110*'Sector weights'!AK97,"")</f>
        <v>4.9191310779430079E-4</v>
      </c>
      <c r="DS110" s="45">
        <f>IF(AND(ISNUMBER(M109),ISNUMBER(M110)),CQ110*'Sector weights'!AL97,"")</f>
        <v>2.480312654340859E-3</v>
      </c>
      <c r="DT110" s="45">
        <f>IF(AND(ISNUMBER(N109),ISNUMBER(N110)),CR110*'Sector weights'!AM97,"")</f>
        <v>1.8060736820735477E-3</v>
      </c>
      <c r="DU110" s="45">
        <f>IF(AND(ISNUMBER(O109),ISNUMBER(O110)),CS110*'Sector weights'!AN97,"")</f>
        <v>1.9378120898278044E-3</v>
      </c>
      <c r="DV110" s="45">
        <f>IF(AND(ISNUMBER(P109),ISNUMBER(P110)),CT110*'Sector weights'!AO97,"")</f>
        <v>7.0065639526891953E-3</v>
      </c>
      <c r="DW110" s="45">
        <f>IF(AND(ISNUMBER(Q109),ISNUMBER(Q110)),CU110*'Sector weights'!AP97,"")</f>
        <v>6.7283292627142686E-3</v>
      </c>
      <c r="DX110" s="45">
        <f>IF(AND(ISNUMBER(R109),ISNUMBER(R110)),CV110*'Sector weights'!AQ97,"")</f>
        <v>3.9884285566750069E-3</v>
      </c>
      <c r="DY110" s="45">
        <f>IF(AND(ISNUMBER(S109),ISNUMBER(S110)),CW110*'Sector weights'!AR97,"")</f>
        <v>1.1972336415968456E-2</v>
      </c>
      <c r="DZ110" s="45">
        <f>IF(AND(ISNUMBER(T109),ISNUMBER(T110)),CX110*'Sector weights'!AS97,"")</f>
        <v>3.9299105096144869E-3</v>
      </c>
      <c r="EA110" s="45">
        <f>IF(AND(ISNUMBER(U109),ISNUMBER(U110)),CY110*'Sector weights'!AT97,"")</f>
        <v>6.897307060079641E-3</v>
      </c>
      <c r="EB110" s="45">
        <f>IF(AND(ISNUMBER(V109),ISNUMBER(V110)),CZ110*'Sector weights'!AU97,"")</f>
        <v>1.1685042074941606E-2</v>
      </c>
      <c r="EC110" s="45">
        <f>IF(AND(ISNUMBER(W109),ISNUMBER(W110)),DA110*'Sector weights'!AV97,"")</f>
        <v>1.8217571723295918E-2</v>
      </c>
      <c r="ED110" s="45">
        <f>IF(AND(ISNUMBER(X109),ISNUMBER(X110)),DB110*'Sector weights'!AW97,"")</f>
        <v>5.6257618498009379E-3</v>
      </c>
      <c r="EE110" s="45">
        <f>IF(AND(ISNUMBER(Y109),ISNUMBER(Y110)),DC110*'Sector weights'!AX97,"")</f>
        <v>7.510369141375095E-3</v>
      </c>
      <c r="EF110" s="45">
        <f>IF(AND(ISNUMBER(Z109),ISNUMBER(Z110)),DD110*'Sector weights'!AY97,"")</f>
        <v>3.6956603360054495E-3</v>
      </c>
      <c r="EG110" s="45" t="str">
        <f>IF(AND(ISNUMBER(AA109),ISNUMBER(AA110)),DE110*'Sector weights'!AZ97,"")</f>
        <v/>
      </c>
      <c r="EH110" s="46">
        <f t="shared" si="46"/>
        <v>0.21610364973497939</v>
      </c>
      <c r="EI110" s="47">
        <f t="shared" si="47"/>
        <v>-0.18646404212758122</v>
      </c>
      <c r="EK110" s="39">
        <f t="shared" si="41"/>
        <v>43830</v>
      </c>
      <c r="EL110" s="45">
        <f t="shared" si="52"/>
        <v>0.23641036813360697</v>
      </c>
      <c r="EM110" s="45">
        <f t="shared" si="52"/>
        <v>0.11223419611021167</v>
      </c>
      <c r="EN110" s="45">
        <f t="shared" si="52"/>
        <v>8.5266919761073923E-2</v>
      </c>
      <c r="EO110" s="45">
        <f t="shared" si="52"/>
        <v>5.0019324988947046E-2</v>
      </c>
      <c r="EP110" s="45">
        <f t="shared" si="52"/>
        <v>5.8226314259681418E-3</v>
      </c>
      <c r="EQ110" s="45">
        <f t="shared" si="52"/>
        <v>3.4488880453283861E-2</v>
      </c>
      <c r="ER110" s="45">
        <f t="shared" si="52"/>
        <v>2.0351381310988778E-2</v>
      </c>
      <c r="ES110" s="45">
        <f t="shared" si="52"/>
        <v>4.9708394753307569E-3</v>
      </c>
      <c r="ET110" s="45">
        <f t="shared" si="52"/>
        <v>1.5582125079250365E-2</v>
      </c>
      <c r="EU110" s="45">
        <f t="shared" si="52"/>
        <v>2.2762832020540272E-3</v>
      </c>
      <c r="EV110" s="45">
        <f t="shared" si="52"/>
        <v>1.1477421401177686E-2</v>
      </c>
      <c r="EW110" s="45">
        <f t="shared" si="52"/>
        <v>8.3574418307531678E-3</v>
      </c>
      <c r="EX110" s="45">
        <f t="shared" si="52"/>
        <v>8.9670493404635111E-3</v>
      </c>
      <c r="EY110" s="45">
        <f t="shared" si="52"/>
        <v>3.2422237945919731E-2</v>
      </c>
      <c r="EZ110" s="45">
        <f t="shared" si="52"/>
        <v>3.1134732203577379E-2</v>
      </c>
      <c r="FA110" s="45">
        <f t="shared" si="30"/>
        <v>1.845609068410576E-2</v>
      </c>
      <c r="FB110" s="45">
        <f t="shared" si="30"/>
        <v>5.5400898738410184E-2</v>
      </c>
      <c r="FC110" s="45">
        <f t="shared" si="30"/>
        <v>1.8185303739358252E-2</v>
      </c>
      <c r="FD110" s="45">
        <f t="shared" si="30"/>
        <v>3.1916661604457927E-2</v>
      </c>
      <c r="FE110" s="45">
        <f t="shared" si="30"/>
        <v>5.4071470284151428E-2</v>
      </c>
      <c r="FF110" s="45">
        <f t="shared" si="30"/>
        <v>8.4300157566228967E-2</v>
      </c>
      <c r="FG110" s="45">
        <f t="shared" si="30"/>
        <v>2.6032701699856251E-2</v>
      </c>
      <c r="FH110" s="45">
        <f t="shared" si="36"/>
        <v>3.4753550671566644E-2</v>
      </c>
      <c r="FI110" s="45">
        <f t="shared" si="36"/>
        <v>1.7101332349257658E-2</v>
      </c>
      <c r="FJ110" s="45" t="str">
        <f t="shared" si="27"/>
        <v/>
      </c>
      <c r="FK110" s="46">
        <f t="shared" si="48"/>
        <v>1</v>
      </c>
      <c r="FL110" s="47">
        <f t="shared" si="49"/>
        <v>-0.86284540939615373</v>
      </c>
    </row>
    <row r="111" spans="1:168" x14ac:dyDescent="0.2">
      <c r="A111" t="s">
        <v>68</v>
      </c>
      <c r="B111" s="11">
        <v>43921</v>
      </c>
      <c r="C111" s="2">
        <v>532.1</v>
      </c>
      <c r="D111" s="3">
        <v>61897</v>
      </c>
      <c r="E111" s="9">
        <v>23153.5</v>
      </c>
      <c r="F111" s="3">
        <v>162577</v>
      </c>
      <c r="G111" s="3">
        <v>5342</v>
      </c>
      <c r="H111" s="2">
        <v>35640</v>
      </c>
      <c r="I111" s="2">
        <v>294444.59999999998</v>
      </c>
      <c r="J111" s="2">
        <v>1858941.8</v>
      </c>
      <c r="K111" s="2">
        <v>163887.20000000001</v>
      </c>
      <c r="L111" s="9">
        <v>2231.8796000000002</v>
      </c>
      <c r="M111" s="3">
        <v>140647</v>
      </c>
      <c r="N111" s="9">
        <v>1608.4880000000001</v>
      </c>
      <c r="O111" s="2">
        <v>21263.9</v>
      </c>
      <c r="P111" s="2">
        <v>17311.8</v>
      </c>
      <c r="Q111" s="3">
        <v>124634</v>
      </c>
      <c r="R111" s="3">
        <v>124339</v>
      </c>
      <c r="S111" s="2">
        <v>32713.5</v>
      </c>
      <c r="T111" s="2">
        <v>42932.2</v>
      </c>
      <c r="U111" s="3">
        <v>139432</v>
      </c>
      <c r="V111" s="2">
        <v>34385.599999999999</v>
      </c>
      <c r="W111" s="2">
        <v>80099.8</v>
      </c>
      <c r="X111" s="3">
        <v>356564.06384705403</v>
      </c>
      <c r="Y111" s="2">
        <v>62739.4</v>
      </c>
      <c r="Z111" s="3">
        <v>36090</v>
      </c>
      <c r="AA111" s="3" t="e">
        <v>#N/A</v>
      </c>
      <c r="AC111" s="43">
        <f t="shared" si="43"/>
        <v>43921</v>
      </c>
      <c r="AD111" s="45">
        <f t="shared" si="50"/>
        <v>-7.7976087333217814</v>
      </c>
      <c r="AE111" s="45">
        <f t="shared" si="50"/>
        <v>-3.1406484727090622</v>
      </c>
      <c r="AF111" s="45">
        <f t="shared" si="50"/>
        <v>-1.3228832376544486</v>
      </c>
      <c r="AG111" s="45">
        <f t="shared" si="50"/>
        <v>1.4432436479808297</v>
      </c>
      <c r="AH111" s="45">
        <f t="shared" si="50"/>
        <v>-4.6922390722569096</v>
      </c>
      <c r="AI111" s="45">
        <f t="shared" si="50"/>
        <v>-8.1656316833724105</v>
      </c>
      <c r="AJ111" s="45">
        <f t="shared" si="50"/>
        <v>-3.9161299206971423</v>
      </c>
      <c r="AK111" s="45">
        <f t="shared" si="50"/>
        <v>-7.2106241022134583</v>
      </c>
      <c r="AL111" s="45">
        <f t="shared" si="50"/>
        <v>-4.8451479137744951</v>
      </c>
      <c r="AM111" s="45">
        <f t="shared" si="50"/>
        <v>-6.0675552122777194</v>
      </c>
      <c r="AN111" s="45">
        <f t="shared" si="50"/>
        <v>-13.163175214704225</v>
      </c>
      <c r="AO111" s="45">
        <f t="shared" si="50"/>
        <v>-5.878800716695709</v>
      </c>
      <c r="AP111" s="45">
        <f t="shared" si="50"/>
        <v>-7.2490382015022341</v>
      </c>
      <c r="AQ111" s="45">
        <f t="shared" si="50"/>
        <v>0.31755229761836201</v>
      </c>
      <c r="AR111" s="45">
        <f t="shared" si="50"/>
        <v>-7.6347305389221525</v>
      </c>
      <c r="AS111" s="45">
        <f t="shared" si="28"/>
        <v>-4.182881626299439</v>
      </c>
      <c r="AT111" s="45">
        <f t="shared" si="28"/>
        <v>-0.92162409367069209</v>
      </c>
      <c r="AU111" s="45">
        <f t="shared" si="28"/>
        <v>0.41703797782188801</v>
      </c>
      <c r="AV111" s="45">
        <f t="shared" si="28"/>
        <v>-20.042664709289326</v>
      </c>
      <c r="AW111" s="45">
        <f t="shared" si="28"/>
        <v>-3.9814137397588545</v>
      </c>
      <c r="AX111" s="45">
        <f t="shared" si="28"/>
        <v>11.08248137526282</v>
      </c>
      <c r="AY111" s="45">
        <f t="shared" si="28"/>
        <v>-16.637157291114601</v>
      </c>
      <c r="AZ111" s="45">
        <f t="shared" si="34"/>
        <v>-12.751429588589991</v>
      </c>
      <c r="BA111" s="45">
        <f t="shared" si="34"/>
        <v>-8.2099801617579686</v>
      </c>
      <c r="BB111" s="45" t="str">
        <f t="shared" si="34"/>
        <v/>
      </c>
      <c r="BD111" s="39">
        <f t="shared" si="38"/>
        <v>43921</v>
      </c>
      <c r="BE111" s="44">
        <f>IF(AND(ISNUMBER(C110),ISNUMBER(C111)),INDEX('Country weights'!$B$6:$FB$133,MATCH(Goods!$BD111,'Country weights'!$A$6:$A$133,0),MATCH(Goods!BE$1,'Country weights'!$B$3:$FB$3,0)),"")</f>
        <v>0.17193144201681909</v>
      </c>
      <c r="BF111" s="44">
        <f>IF(AND(ISNUMBER(D110),ISNUMBER(D111)),INDEX('Country weights'!$B$6:$FB$133,MATCH(Goods!$BD111,'Country weights'!$A$6:$A$133,0),MATCH(Goods!BF$1,'Country weights'!$B$3:$FB$3,0)),"")</f>
        <v>4.8407502325000566E-2</v>
      </c>
      <c r="BG111" s="44">
        <f>IF(AND(ISNUMBER(E110),ISNUMBER(E111)),INDEX('Country weights'!$B$6:$FB$133,MATCH(Goods!$BD111,'Country weights'!$A$6:$A$133,0),MATCH(Goods!BG$1,'Country weights'!$B$3:$FB$3,0)),"")</f>
        <v>4.966896421773933E-2</v>
      </c>
      <c r="BH111" s="44">
        <f>IF(AND(ISNUMBER(F110),ISNUMBER(F111)),INDEX('Country weights'!$B$6:$FB$133,MATCH(Goods!$BD111,'Country weights'!$A$6:$A$133,0),MATCH(Goods!BH$1,'Country weights'!$B$3:$FB$3,0)),"")</f>
        <v>3.2572104435307295E-2</v>
      </c>
      <c r="BI111" s="44">
        <f>IF(AND(ISNUMBER(G110),ISNUMBER(G111)),INDEX('Country weights'!$B$6:$FB$133,MATCH(Goods!$BD111,'Country weights'!$A$6:$A$133,0),MATCH(Goods!BI$1,'Country weights'!$B$3:$FB$3,0)),"")</f>
        <v>2.9757749044416484E-3</v>
      </c>
      <c r="BJ111" s="44">
        <f>IF(AND(ISNUMBER(H110),ISNUMBER(H111)),INDEX('Country weights'!$B$6:$FB$133,MATCH(Goods!$BD111,'Country weights'!$A$6:$A$133,0),MATCH(Goods!BJ$1,'Country weights'!$B$3:$FB$3,0)),"")</f>
        <v>1.5584717434565722E-2</v>
      </c>
      <c r="BK111" s="44">
        <f>IF(AND(ISNUMBER(I110),ISNUMBER(I111)),INDEX('Country weights'!$B$6:$FB$133,MATCH(Goods!$BD111,'Country weights'!$A$6:$A$133,0),MATCH(Goods!BK$1,'Country weights'!$B$3:$FB$3,0)),"")</f>
        <v>1.4371263767397989E-2</v>
      </c>
      <c r="BL111" s="44">
        <f>IF(AND(ISNUMBER(J110),ISNUMBER(J111)),INDEX('Country weights'!$B$6:$FB$133,MATCH(Goods!$BD111,'Country weights'!$A$6:$A$133,0),MATCH(Goods!BL$1,'Country weights'!$B$3:$FB$3,0)),"")</f>
        <v>4.2175036722936262E-3</v>
      </c>
      <c r="BM111" s="44">
        <f>IF(AND(ISNUMBER(K110),ISNUMBER(K111)),INDEX('Country weights'!$B$6:$FB$133,MATCH(Goods!$BD111,'Country weights'!$A$6:$A$133,0),MATCH(Goods!BM$1,'Country weights'!$B$3:$FB$3,0)),"")</f>
        <v>2.6314767939499686E-2</v>
      </c>
      <c r="BN111" s="44">
        <f>IF(AND(ISNUMBER(L110),ISNUMBER(L111)),INDEX('Country weights'!$B$6:$FB$133,MATCH(Goods!$BD111,'Country weights'!$A$6:$A$133,0),MATCH(Goods!BN$1,'Country weights'!$B$3:$FB$3,0)),"")</f>
        <v>2.3596287106959074E-3</v>
      </c>
      <c r="BO111" s="44">
        <f>IF(AND(ISNUMBER(M110),ISNUMBER(M111)),INDEX('Country weights'!$B$6:$FB$133,MATCH(Goods!$BD111,'Country weights'!$A$6:$A$133,0),MATCH(Goods!BO$1,'Country weights'!$B$3:$FB$3,0)),"")</f>
        <v>9.6281951872277047E-3</v>
      </c>
      <c r="BP111" s="44">
        <f>IF(AND(ISNUMBER(N110),ISNUMBER(N111)),INDEX('Country weights'!$B$6:$FB$133,MATCH(Goods!$BD111,'Country weights'!$A$6:$A$133,0),MATCH(Goods!BP$1,'Country weights'!$B$3:$FB$3,0)),"")</f>
        <v>7.483449042532256E-3</v>
      </c>
      <c r="BQ111" s="44">
        <f>IF(AND(ISNUMBER(O110),ISNUMBER(O111)),INDEX('Country weights'!$B$6:$FB$133,MATCH(Goods!$BD111,'Country weights'!$A$6:$A$133,0),MATCH(Goods!BQ$1,'Country weights'!$B$3:$FB$3,0)),"")</f>
        <v>6.4205462039071204E-3</v>
      </c>
      <c r="BR111" s="44">
        <f>IF(AND(ISNUMBER(P110),ISNUMBER(P111)),INDEX('Country weights'!$B$6:$FB$133,MATCH(Goods!$BD111,'Country weights'!$A$6:$A$133,0),MATCH(Goods!BR$1,'Country weights'!$B$3:$FB$3,0)),"")</f>
        <v>1.3399358514629204E-2</v>
      </c>
      <c r="BS111" s="44">
        <f>IF(AND(ISNUMBER(Q110),ISNUMBER(Q111)),INDEX('Country weights'!$B$6:$FB$133,MATCH(Goods!$BD111,'Country weights'!$A$6:$A$133,0),MATCH(Goods!BS$1,'Country weights'!$B$3:$FB$3,0)),"")</f>
        <v>1.0688020548261448E-2</v>
      </c>
      <c r="BT111" s="44">
        <f>IF(AND(ISNUMBER(R110),ISNUMBER(R111)),INDEX('Country weights'!$B$6:$FB$133,MATCH(Goods!$BD111,'Country weights'!$A$6:$A$133,0),MATCH(Goods!BT$1,'Country weights'!$B$3:$FB$3,0)),"")</f>
        <v>7.5462552538033117E-3</v>
      </c>
      <c r="BU111" s="44">
        <f>IF(AND(ISNUMBER(S110),ISNUMBER(S111)),INDEX('Country weights'!$B$6:$FB$133,MATCH(Goods!$BD111,'Country weights'!$A$6:$A$133,0),MATCH(Goods!BU$1,'Country weights'!$B$3:$FB$3,0)),"")</f>
        <v>2.6594095992533744E-2</v>
      </c>
      <c r="BV111" s="44">
        <f>IF(AND(ISNUMBER(T110),ISNUMBER(T111)),INDEX('Country weights'!$B$6:$FB$133,MATCH(Goods!$BD111,'Country weights'!$A$6:$A$133,0),MATCH(Goods!BV$1,'Country weights'!$B$3:$FB$3,0)),"")</f>
        <v>1.7634751531071229E-2</v>
      </c>
      <c r="BW111" s="44">
        <f>IF(AND(ISNUMBER(U110),ISNUMBER(U111)),INDEX('Country weights'!$B$6:$FB$133,MATCH(Goods!$BD111,'Country weights'!$A$6:$A$133,0),MATCH(Goods!BW$1,'Country weights'!$B$3:$FB$3,0)),"")</f>
        <v>3.727209401457119E-2</v>
      </c>
      <c r="BX111" s="44">
        <f>IF(AND(ISNUMBER(V110),ISNUMBER(V111)),INDEX('Country weights'!$B$6:$FB$133,MATCH(Goods!$BD111,'Country weights'!$A$6:$A$133,0),MATCH(Goods!BX$1,'Country weights'!$B$3:$FB$3,0)),"")</f>
        <v>3.3540623218508286E-2</v>
      </c>
      <c r="BY111" s="44">
        <f>IF(AND(ISNUMBER(W110),ISNUMBER(W111)),INDEX('Country weights'!$B$6:$FB$133,MATCH(Goods!$BD111,'Country weights'!$A$6:$A$133,0),MATCH(Goods!BY$1,'Country weights'!$B$3:$FB$3,0)),"")</f>
        <v>3.2534449627151546E-2</v>
      </c>
      <c r="BZ111" s="44">
        <f>IF(AND(ISNUMBER(X110),ISNUMBER(X111)),INDEX('Country weights'!$B$6:$FB$133,MATCH(Goods!$BD111,'Country weights'!$A$6:$A$133,0),MATCH(Goods!BZ$1,'Country weights'!$B$3:$FB$3,0)),"")</f>
        <v>1.8869926704949726E-2</v>
      </c>
      <c r="CA111" s="44">
        <f>IF(AND(ISNUMBER(Y110),ISNUMBER(Y111)),INDEX('Country weights'!$B$6:$FB$133,MATCH(Goods!$BD111,'Country weights'!$A$6:$A$133,0),MATCH(Goods!CA$1,'Country weights'!$B$3:$FB$3,0)),"")</f>
        <v>3.1955574643617361E-2</v>
      </c>
      <c r="CB111" s="44">
        <f>IF(AND(ISNUMBER(Z110),ISNUMBER(Z111)),INDEX('Country weights'!$B$6:$FB$133,MATCH(Goods!$BD111,'Country weights'!$A$6:$A$133,0),MATCH(Goods!CB$1,'Country weights'!$B$3:$FB$3,0)),"")</f>
        <v>1.1547924607583814E-2</v>
      </c>
      <c r="CC111" s="44" t="str">
        <f>IF(AND(ISNUMBER(AA110),ISNUMBER(AA111)),INDEX('Country weights'!$B$6:$FB$133,MATCH(Goods!$BD111,'Country weights'!$A$6:$A$133,0),MATCH(Goods!CC$1,'Country weights'!$B$3:$FB$3,0)),"")</f>
        <v/>
      </c>
      <c r="CD111" s="46">
        <f t="shared" si="44"/>
        <v>0.63351893451410868</v>
      </c>
      <c r="CF111" s="39">
        <f t="shared" si="39"/>
        <v>43921</v>
      </c>
      <c r="CG111" s="45">
        <f t="shared" si="51"/>
        <v>0.27139116552007353</v>
      </c>
      <c r="CH111" s="45">
        <f t="shared" si="51"/>
        <v>7.6410505965583755E-2</v>
      </c>
      <c r="CI111" s="45">
        <f t="shared" si="51"/>
        <v>7.8401704371841768E-2</v>
      </c>
      <c r="CJ111" s="45">
        <f t="shared" si="51"/>
        <v>5.1414571310783613E-2</v>
      </c>
      <c r="CK111" s="45">
        <f t="shared" si="51"/>
        <v>4.6972154142858958E-3</v>
      </c>
      <c r="CL111" s="45">
        <f t="shared" si="51"/>
        <v>2.4600239370144106E-2</v>
      </c>
      <c r="CM111" s="45">
        <f t="shared" si="51"/>
        <v>2.2684821217569998E-2</v>
      </c>
      <c r="CN111" s="45">
        <f t="shared" si="51"/>
        <v>6.6572653831228163E-3</v>
      </c>
      <c r="CO111" s="45">
        <f t="shared" si="51"/>
        <v>4.1537460849031101E-2</v>
      </c>
      <c r="CP111" s="45">
        <f t="shared" si="51"/>
        <v>3.7246380212860989E-3</v>
      </c>
      <c r="CQ111" s="45">
        <f t="shared" si="51"/>
        <v>1.5197959623120438E-2</v>
      </c>
      <c r="CR111" s="45">
        <f t="shared" si="51"/>
        <v>1.1812510463119548E-2</v>
      </c>
      <c r="CS111" s="45">
        <f t="shared" si="51"/>
        <v>1.0134734502973459E-2</v>
      </c>
      <c r="CT111" s="45">
        <f t="shared" si="51"/>
        <v>2.1150683562293427E-2</v>
      </c>
      <c r="CU111" s="45">
        <f t="shared" si="51"/>
        <v>1.6870877831708157E-2</v>
      </c>
      <c r="CV111" s="45">
        <f t="shared" si="29"/>
        <v>1.191164911209967E-2</v>
      </c>
      <c r="CW111" s="45">
        <f t="shared" si="29"/>
        <v>4.1978375931148247E-2</v>
      </c>
      <c r="CX111" s="45">
        <f t="shared" si="29"/>
        <v>2.7836187002992407E-2</v>
      </c>
      <c r="CY111" s="45">
        <f t="shared" si="29"/>
        <v>5.8833433357690951E-2</v>
      </c>
      <c r="CZ111" s="45">
        <f t="shared" si="29"/>
        <v>5.2943363475367961E-2</v>
      </c>
      <c r="DA111" s="45">
        <f t="shared" si="29"/>
        <v>5.1355133768976546E-2</v>
      </c>
      <c r="DB111" s="45">
        <f t="shared" si="29"/>
        <v>2.9785892223446221E-2</v>
      </c>
      <c r="DC111" s="45">
        <f t="shared" si="35"/>
        <v>5.0441388414264827E-2</v>
      </c>
      <c r="DD111" s="45">
        <f t="shared" si="35"/>
        <v>1.8228223307075658E-2</v>
      </c>
      <c r="DE111" s="45" t="str">
        <f t="shared" si="35"/>
        <v/>
      </c>
      <c r="DF111" s="46">
        <f t="shared" si="45"/>
        <v>1.0000000000000002</v>
      </c>
      <c r="DG111" s="47">
        <f>SUMPRODUCT(AD111:BB111,CG111:DE111,'Sector weights'!B98:Z98)</f>
        <v>-4.7058696037632819</v>
      </c>
      <c r="DI111" s="45">
        <f>IF(AND(ISNUMBER(C110),ISNUMBER(C111)),CG111*'Sector weights'!AB98,"")</f>
        <v>5.1534941799096588E-2</v>
      </c>
      <c r="DJ111" s="45">
        <f>IF(AND(ISNUMBER(D110),ISNUMBER(D111)),CH111*'Sector weights'!AC98,"")</f>
        <v>2.3010362446041415E-2</v>
      </c>
      <c r="DK111" s="45">
        <f>IF(AND(ISNUMBER(E110),ISNUMBER(E111)),CI111*'Sector weights'!AD98,"")</f>
        <v>1.7793399484756892E-2</v>
      </c>
      <c r="DL111" s="45">
        <f>IF(AND(ISNUMBER(F110),ISNUMBER(F111)),CJ111*'Sector weights'!AE98,"")</f>
        <v>1.1221014119782203E-2</v>
      </c>
      <c r="DM111" s="45">
        <f>IF(AND(ISNUMBER(G110),ISNUMBER(G111)),CK111*'Sector weights'!AF98,"")</f>
        <v>1.1570665552022698E-3</v>
      </c>
      <c r="DN111" s="45">
        <f>IF(AND(ISNUMBER(H110),ISNUMBER(H111)),CL111*'Sector weights'!AG98,"")</f>
        <v>7.1505874974042054E-3</v>
      </c>
      <c r="DO111" s="45">
        <f>IF(AND(ISNUMBER(I110),ISNUMBER(I111)),CM111*'Sector weights'!AH98,"")</f>
        <v>4.1318843719065669E-3</v>
      </c>
      <c r="DP111" s="45">
        <f>IF(AND(ISNUMBER(J110),ISNUMBER(J111)),CN111*'Sector weights'!AI98,"")</f>
        <v>9.901261464375366E-4</v>
      </c>
      <c r="DQ111" s="45">
        <f>IF(AND(ISNUMBER(K110),ISNUMBER(K111)),CO111*'Sector weights'!AJ98,"")</f>
        <v>2.9642698142978473E-3</v>
      </c>
      <c r="DR111" s="45">
        <f>IF(AND(ISNUMBER(L110),ISNUMBER(L111)),CP111*'Sector weights'!AK98,"")</f>
        <v>5.1087443531297233E-4</v>
      </c>
      <c r="DS111" s="45">
        <f>IF(AND(ISNUMBER(M110),ISNUMBER(M111)),CQ111*'Sector weights'!AL98,"")</f>
        <v>2.5190655985651987E-3</v>
      </c>
      <c r="DT111" s="45">
        <f>IF(AND(ISNUMBER(N110),ISNUMBER(N111)),CR111*'Sector weights'!AM98,"")</f>
        <v>1.8717062551229142E-3</v>
      </c>
      <c r="DU111" s="45">
        <f>IF(AND(ISNUMBER(O110),ISNUMBER(O111)),CS111*'Sector weights'!AN98,"")</f>
        <v>1.9977086123866374E-3</v>
      </c>
      <c r="DV111" s="45">
        <f>IF(AND(ISNUMBER(P110),ISNUMBER(P111)),CT111*'Sector weights'!AO98,"")</f>
        <v>7.193965426033626E-3</v>
      </c>
      <c r="DW111" s="45">
        <f>IF(AND(ISNUMBER(Q110),ISNUMBER(Q111)),CU111*'Sector weights'!AP98,"")</f>
        <v>7.4799365560887007E-3</v>
      </c>
      <c r="DX111" s="45">
        <f>IF(AND(ISNUMBER(R110),ISNUMBER(R111)),CV111*'Sector weights'!AQ98,"")</f>
        <v>4.1192683475102677E-3</v>
      </c>
      <c r="DY111" s="45">
        <f>IF(AND(ISNUMBER(S110),ISNUMBER(S111)),CW111*'Sector weights'!AR98,"")</f>
        <v>1.4838664175981292E-2</v>
      </c>
      <c r="DZ111" s="45">
        <f>IF(AND(ISNUMBER(T110),ISNUMBER(T111)),CX111*'Sector weights'!AS98,"")</f>
        <v>4.2314834105264178E-3</v>
      </c>
      <c r="EA111" s="45">
        <f>IF(AND(ISNUMBER(U110),ISNUMBER(U111)),CY111*'Sector weights'!AT98,"")</f>
        <v>7.2331908082381765E-3</v>
      </c>
      <c r="EB111" s="45">
        <f>IF(AND(ISNUMBER(V110),ISNUMBER(V111)),CZ111*'Sector weights'!AU98,"")</f>
        <v>1.1442144721802041E-2</v>
      </c>
      <c r="EC111" s="45">
        <f>IF(AND(ISNUMBER(W110),ISNUMBER(W111)),DA111*'Sector weights'!AV98,"")</f>
        <v>1.9137448781521588E-2</v>
      </c>
      <c r="ED111" s="45">
        <f>IF(AND(ISNUMBER(X110),ISNUMBER(X111)),DB111*'Sector weights'!AW98,"")</f>
        <v>5.2512993076346947E-3</v>
      </c>
      <c r="EE111" s="45">
        <f>IF(AND(ISNUMBER(Y110),ISNUMBER(Y111)),DC111*'Sector weights'!AX98,"")</f>
        <v>7.1402791819178725E-3</v>
      </c>
      <c r="EF111" s="45">
        <f>IF(AND(ISNUMBER(Z110),ISNUMBER(Z111)),DD111*'Sector weights'!AY98,"")</f>
        <v>3.5444969534500527E-3</v>
      </c>
      <c r="EG111" s="45" t="str">
        <f>IF(AND(ISNUMBER(AA110),ISNUMBER(AA111)),DE111*'Sector weights'!AZ98,"")</f>
        <v/>
      </c>
      <c r="EH111" s="46">
        <f t="shared" si="46"/>
        <v>0.21846518480701796</v>
      </c>
      <c r="EI111" s="47">
        <f t="shared" si="47"/>
        <v>-0.91462311815809905</v>
      </c>
      <c r="EK111" s="39">
        <f t="shared" si="41"/>
        <v>43921</v>
      </c>
      <c r="EL111" s="45">
        <f t="shared" si="52"/>
        <v>0.23589544413962424</v>
      </c>
      <c r="EM111" s="45">
        <f t="shared" si="52"/>
        <v>0.10532736585176125</v>
      </c>
      <c r="EN111" s="45">
        <f t="shared" si="52"/>
        <v>8.1447300174967277E-2</v>
      </c>
      <c r="EO111" s="45">
        <f t="shared" si="52"/>
        <v>5.1362939727418483E-2</v>
      </c>
      <c r="EP111" s="45">
        <f t="shared" si="52"/>
        <v>5.2963430133014964E-3</v>
      </c>
      <c r="EQ111" s="45">
        <f t="shared" si="52"/>
        <v>3.2731016174136415E-2</v>
      </c>
      <c r="ER111" s="45">
        <f t="shared" si="52"/>
        <v>1.891323954229358E-2</v>
      </c>
      <c r="ES111" s="45">
        <f t="shared" si="52"/>
        <v>4.5321919248239402E-3</v>
      </c>
      <c r="ET111" s="45">
        <f t="shared" si="52"/>
        <v>1.3568614225265898E-2</v>
      </c>
      <c r="EU111" s="45">
        <f t="shared" si="52"/>
        <v>2.3384707076519089E-3</v>
      </c>
      <c r="EV111" s="45">
        <f t="shared" si="52"/>
        <v>1.1530741618122928E-2</v>
      </c>
      <c r="EW111" s="45">
        <f t="shared" si="52"/>
        <v>8.5675264769363279E-3</v>
      </c>
      <c r="EX111" s="45">
        <f t="shared" si="52"/>
        <v>9.1442882038679108E-3</v>
      </c>
      <c r="EY111" s="45">
        <f t="shared" si="52"/>
        <v>3.2929573800916802E-2</v>
      </c>
      <c r="EZ111" s="45">
        <f t="shared" si="52"/>
        <v>3.4238574730779785E-2</v>
      </c>
      <c r="FA111" s="45">
        <f t="shared" si="30"/>
        <v>1.8855491098726047E-2</v>
      </c>
      <c r="FB111" s="45">
        <f t="shared" si="30"/>
        <v>6.7922329084559085E-2</v>
      </c>
      <c r="FC111" s="45">
        <f t="shared" si="30"/>
        <v>1.9369143025074292E-2</v>
      </c>
      <c r="FD111" s="45">
        <f t="shared" si="30"/>
        <v>3.3109123609913603E-2</v>
      </c>
      <c r="FE111" s="45">
        <f t="shared" si="30"/>
        <v>5.2375140377216182E-2</v>
      </c>
      <c r="FF111" s="45">
        <f t="shared" si="30"/>
        <v>8.7599535818152108E-2</v>
      </c>
      <c r="FG111" s="45">
        <f t="shared" si="30"/>
        <v>2.4037236469845069E-2</v>
      </c>
      <c r="FH111" s="45">
        <f t="shared" si="36"/>
        <v>3.2683831010534993E-2</v>
      </c>
      <c r="FI111" s="45">
        <f t="shared" si="36"/>
        <v>1.6224539194110481E-2</v>
      </c>
      <c r="FJ111" s="45" t="str">
        <f t="shared" si="36"/>
        <v/>
      </c>
      <c r="FK111" s="46">
        <f t="shared" si="48"/>
        <v>1</v>
      </c>
      <c r="FL111" s="47">
        <f t="shared" si="49"/>
        <v>-4.1865852399595607</v>
      </c>
    </row>
    <row r="112" spans="1:168" x14ac:dyDescent="0.2">
      <c r="A112" t="s">
        <v>69</v>
      </c>
      <c r="B112" s="11">
        <v>44012</v>
      </c>
      <c r="C112" s="2">
        <v>401.1</v>
      </c>
      <c r="D112" s="3">
        <v>42463</v>
      </c>
      <c r="E112" s="9">
        <v>21778</v>
      </c>
      <c r="F112" s="3">
        <v>113954</v>
      </c>
      <c r="G112" s="3">
        <v>3606</v>
      </c>
      <c r="H112" s="2">
        <v>18261</v>
      </c>
      <c r="I112" s="2">
        <v>209362.5</v>
      </c>
      <c r="J112" s="2">
        <v>1319652.2</v>
      </c>
      <c r="K112" s="2">
        <v>116093.1</v>
      </c>
      <c r="L112" s="9">
        <v>1783.9369999999999</v>
      </c>
      <c r="M112" s="3">
        <v>116398</v>
      </c>
      <c r="N112" s="9">
        <v>1304.239</v>
      </c>
      <c r="O112" s="2">
        <v>14522</v>
      </c>
      <c r="P112" s="2">
        <v>14410.8</v>
      </c>
      <c r="Q112" s="3">
        <v>108618</v>
      </c>
      <c r="R112" s="3">
        <v>80888</v>
      </c>
      <c r="S112" s="2">
        <v>27775.3</v>
      </c>
      <c r="T112" s="2">
        <v>36196.300000000003</v>
      </c>
      <c r="U112" s="3">
        <v>109517</v>
      </c>
      <c r="V112" s="2">
        <v>28681.1</v>
      </c>
      <c r="W112" s="2">
        <v>64824.1</v>
      </c>
      <c r="X112" s="3">
        <v>264896.40276604361</v>
      </c>
      <c r="Y112" s="2">
        <v>37567.599999999999</v>
      </c>
      <c r="Z112" s="3">
        <v>26923</v>
      </c>
      <c r="AA112" s="3" t="e">
        <v>#N/A</v>
      </c>
      <c r="AC112" s="43">
        <f t="shared" si="43"/>
        <v>44012</v>
      </c>
      <c r="AD112" s="45">
        <f t="shared" si="50"/>
        <v>-24.619432437511747</v>
      </c>
      <c r="AE112" s="45">
        <f t="shared" si="50"/>
        <v>-31.397321356447005</v>
      </c>
      <c r="AF112" s="45">
        <f t="shared" si="50"/>
        <v>-5.9407864901634744</v>
      </c>
      <c r="AG112" s="45">
        <f t="shared" si="50"/>
        <v>-29.907674517305651</v>
      </c>
      <c r="AH112" s="45">
        <f t="shared" si="50"/>
        <v>-32.497192062897795</v>
      </c>
      <c r="AI112" s="45">
        <f t="shared" si="50"/>
        <v>-48.762626262626263</v>
      </c>
      <c r="AJ112" s="45">
        <f t="shared" si="50"/>
        <v>-28.895792281468225</v>
      </c>
      <c r="AK112" s="45">
        <f t="shared" si="50"/>
        <v>-29.010569346495952</v>
      </c>
      <c r="AL112" s="45">
        <f t="shared" si="50"/>
        <v>-29.162802220063554</v>
      </c>
      <c r="AM112" s="45">
        <f t="shared" si="50"/>
        <v>-20.070195542806179</v>
      </c>
      <c r="AN112" s="45">
        <f t="shared" si="50"/>
        <v>-17.241036069023863</v>
      </c>
      <c r="AO112" s="45">
        <f t="shared" si="50"/>
        <v>-18.915217272370079</v>
      </c>
      <c r="AP112" s="45">
        <f t="shared" si="50"/>
        <v>-31.705848880026721</v>
      </c>
      <c r="AQ112" s="45">
        <f t="shared" si="50"/>
        <v>-16.757356254115685</v>
      </c>
      <c r="AR112" s="45">
        <f t="shared" si="50"/>
        <v>-12.850426047466978</v>
      </c>
      <c r="AS112" s="45">
        <f t="shared" si="28"/>
        <v>-34.945592292040303</v>
      </c>
      <c r="AT112" s="45">
        <f t="shared" ref="AT112:AY132" si="53">IF(AND(ISNUMBER(S111),ISNUMBER(S112)),100*(S112/S111-1),"")</f>
        <v>-15.095297048619072</v>
      </c>
      <c r="AU112" s="45">
        <f t="shared" si="53"/>
        <v>-15.689622241580903</v>
      </c>
      <c r="AV112" s="45">
        <f t="shared" si="53"/>
        <v>-21.454902748293069</v>
      </c>
      <c r="AW112" s="45">
        <f t="shared" si="53"/>
        <v>-16.589793401889164</v>
      </c>
      <c r="AX112" s="45">
        <f t="shared" si="53"/>
        <v>-19.070834134417314</v>
      </c>
      <c r="AY112" s="45">
        <f t="shared" si="53"/>
        <v>-25.708609020209817</v>
      </c>
      <c r="AZ112" s="45">
        <f t="shared" si="34"/>
        <v>-40.121199756452889</v>
      </c>
      <c r="BA112" s="45">
        <f t="shared" si="34"/>
        <v>-25.400387919091159</v>
      </c>
      <c r="BB112" s="45" t="str">
        <f t="shared" si="34"/>
        <v/>
      </c>
      <c r="BD112" s="39">
        <f t="shared" si="38"/>
        <v>44012</v>
      </c>
      <c r="BE112" s="44">
        <f>IF(AND(ISNUMBER(C111),ISNUMBER(C112)),INDEX('Country weights'!$B$6:$FB$133,MATCH(Goods!$BD112,'Country weights'!$A$6:$A$133,0),MATCH(Goods!BE$1,'Country weights'!$B$3:$FB$3,0)),"")</f>
        <v>0.17193144201681909</v>
      </c>
      <c r="BF112" s="44">
        <f>IF(AND(ISNUMBER(D111),ISNUMBER(D112)),INDEX('Country weights'!$B$6:$FB$133,MATCH(Goods!$BD112,'Country weights'!$A$6:$A$133,0),MATCH(Goods!BF$1,'Country weights'!$B$3:$FB$3,0)),"")</f>
        <v>4.8407502325000566E-2</v>
      </c>
      <c r="BG112" s="44">
        <f>IF(AND(ISNUMBER(E111),ISNUMBER(E112)),INDEX('Country weights'!$B$6:$FB$133,MATCH(Goods!$BD112,'Country weights'!$A$6:$A$133,0),MATCH(Goods!BG$1,'Country weights'!$B$3:$FB$3,0)),"")</f>
        <v>4.966896421773933E-2</v>
      </c>
      <c r="BH112" s="44">
        <f>IF(AND(ISNUMBER(F111),ISNUMBER(F112)),INDEX('Country weights'!$B$6:$FB$133,MATCH(Goods!$BD112,'Country weights'!$A$6:$A$133,0),MATCH(Goods!BH$1,'Country weights'!$B$3:$FB$3,0)),"")</f>
        <v>3.2572104435307295E-2</v>
      </c>
      <c r="BI112" s="44">
        <f>IF(AND(ISNUMBER(G111),ISNUMBER(G112)),INDEX('Country weights'!$B$6:$FB$133,MATCH(Goods!$BD112,'Country weights'!$A$6:$A$133,0),MATCH(Goods!BI$1,'Country weights'!$B$3:$FB$3,0)),"")</f>
        <v>2.9757749044416484E-3</v>
      </c>
      <c r="BJ112" s="44">
        <f>IF(AND(ISNUMBER(H111),ISNUMBER(H112)),INDEX('Country weights'!$B$6:$FB$133,MATCH(Goods!$BD112,'Country weights'!$A$6:$A$133,0),MATCH(Goods!BJ$1,'Country weights'!$B$3:$FB$3,0)),"")</f>
        <v>1.5584717434565722E-2</v>
      </c>
      <c r="BK112" s="44">
        <f>IF(AND(ISNUMBER(I111),ISNUMBER(I112)),INDEX('Country weights'!$B$6:$FB$133,MATCH(Goods!$BD112,'Country weights'!$A$6:$A$133,0),MATCH(Goods!BK$1,'Country weights'!$B$3:$FB$3,0)),"")</f>
        <v>1.4371263767397989E-2</v>
      </c>
      <c r="BL112" s="44">
        <f>IF(AND(ISNUMBER(J111),ISNUMBER(J112)),INDEX('Country weights'!$B$6:$FB$133,MATCH(Goods!$BD112,'Country weights'!$A$6:$A$133,0),MATCH(Goods!BL$1,'Country weights'!$B$3:$FB$3,0)),"")</f>
        <v>4.2175036722936262E-3</v>
      </c>
      <c r="BM112" s="44">
        <f>IF(AND(ISNUMBER(K111),ISNUMBER(K112)),INDEX('Country weights'!$B$6:$FB$133,MATCH(Goods!$BD112,'Country weights'!$A$6:$A$133,0),MATCH(Goods!BM$1,'Country weights'!$B$3:$FB$3,0)),"")</f>
        <v>2.6314767939499686E-2</v>
      </c>
      <c r="BN112" s="44">
        <f>IF(AND(ISNUMBER(L111),ISNUMBER(L112)),INDEX('Country weights'!$B$6:$FB$133,MATCH(Goods!$BD112,'Country weights'!$A$6:$A$133,0),MATCH(Goods!BN$1,'Country weights'!$B$3:$FB$3,0)),"")</f>
        <v>2.3596287106959074E-3</v>
      </c>
      <c r="BO112" s="44">
        <f>IF(AND(ISNUMBER(M111),ISNUMBER(M112)),INDEX('Country weights'!$B$6:$FB$133,MATCH(Goods!$BD112,'Country weights'!$A$6:$A$133,0),MATCH(Goods!BO$1,'Country weights'!$B$3:$FB$3,0)),"")</f>
        <v>9.6281951872277047E-3</v>
      </c>
      <c r="BP112" s="44">
        <f>IF(AND(ISNUMBER(N111),ISNUMBER(N112)),INDEX('Country weights'!$B$6:$FB$133,MATCH(Goods!$BD112,'Country weights'!$A$6:$A$133,0),MATCH(Goods!BP$1,'Country weights'!$B$3:$FB$3,0)),"")</f>
        <v>7.483449042532256E-3</v>
      </c>
      <c r="BQ112" s="44">
        <f>IF(AND(ISNUMBER(O111),ISNUMBER(O112)),INDEX('Country weights'!$B$6:$FB$133,MATCH(Goods!$BD112,'Country weights'!$A$6:$A$133,0),MATCH(Goods!BQ$1,'Country weights'!$B$3:$FB$3,0)),"")</f>
        <v>6.4205462039071204E-3</v>
      </c>
      <c r="BR112" s="44">
        <f>IF(AND(ISNUMBER(P111),ISNUMBER(P112)),INDEX('Country weights'!$B$6:$FB$133,MATCH(Goods!$BD112,'Country weights'!$A$6:$A$133,0),MATCH(Goods!BR$1,'Country weights'!$B$3:$FB$3,0)),"")</f>
        <v>1.3399358514629204E-2</v>
      </c>
      <c r="BS112" s="44">
        <f>IF(AND(ISNUMBER(Q111),ISNUMBER(Q112)),INDEX('Country weights'!$B$6:$FB$133,MATCH(Goods!$BD112,'Country weights'!$A$6:$A$133,0),MATCH(Goods!BS$1,'Country weights'!$B$3:$FB$3,0)),"")</f>
        <v>1.0688020548261448E-2</v>
      </c>
      <c r="BT112" s="44">
        <f>IF(AND(ISNUMBER(R111),ISNUMBER(R112)),INDEX('Country weights'!$B$6:$FB$133,MATCH(Goods!$BD112,'Country weights'!$A$6:$A$133,0),MATCH(Goods!BT$1,'Country weights'!$B$3:$FB$3,0)),"")</f>
        <v>7.5462552538033117E-3</v>
      </c>
      <c r="BU112" s="44">
        <f>IF(AND(ISNUMBER(S111),ISNUMBER(S112)),INDEX('Country weights'!$B$6:$FB$133,MATCH(Goods!$BD112,'Country weights'!$A$6:$A$133,0),MATCH(Goods!BU$1,'Country weights'!$B$3:$FB$3,0)),"")</f>
        <v>2.6594095992533744E-2</v>
      </c>
      <c r="BV112" s="44">
        <f>IF(AND(ISNUMBER(T111),ISNUMBER(T112)),INDEX('Country weights'!$B$6:$FB$133,MATCH(Goods!$BD112,'Country weights'!$A$6:$A$133,0),MATCH(Goods!BV$1,'Country weights'!$B$3:$FB$3,0)),"")</f>
        <v>1.7634751531071229E-2</v>
      </c>
      <c r="BW112" s="44">
        <f>IF(AND(ISNUMBER(U111),ISNUMBER(U112)),INDEX('Country weights'!$B$6:$FB$133,MATCH(Goods!$BD112,'Country weights'!$A$6:$A$133,0),MATCH(Goods!BW$1,'Country weights'!$B$3:$FB$3,0)),"")</f>
        <v>3.727209401457119E-2</v>
      </c>
      <c r="BX112" s="44">
        <f>IF(AND(ISNUMBER(V111),ISNUMBER(V112)),INDEX('Country weights'!$B$6:$FB$133,MATCH(Goods!$BD112,'Country weights'!$A$6:$A$133,0),MATCH(Goods!BX$1,'Country weights'!$B$3:$FB$3,0)),"")</f>
        <v>3.3540623218508286E-2</v>
      </c>
      <c r="BY112" s="44">
        <f>IF(AND(ISNUMBER(W111),ISNUMBER(W112)),INDEX('Country weights'!$B$6:$FB$133,MATCH(Goods!$BD112,'Country weights'!$A$6:$A$133,0),MATCH(Goods!BY$1,'Country weights'!$B$3:$FB$3,0)),"")</f>
        <v>3.2534449627151546E-2</v>
      </c>
      <c r="BZ112" s="44">
        <f>IF(AND(ISNUMBER(X111),ISNUMBER(X112)),INDEX('Country weights'!$B$6:$FB$133,MATCH(Goods!$BD112,'Country weights'!$A$6:$A$133,0),MATCH(Goods!BZ$1,'Country weights'!$B$3:$FB$3,0)),"")</f>
        <v>1.8869926704949726E-2</v>
      </c>
      <c r="CA112" s="44">
        <f>IF(AND(ISNUMBER(Y111),ISNUMBER(Y112)),INDEX('Country weights'!$B$6:$FB$133,MATCH(Goods!$BD112,'Country weights'!$A$6:$A$133,0),MATCH(Goods!CA$1,'Country weights'!$B$3:$FB$3,0)),"")</f>
        <v>3.1955574643617361E-2</v>
      </c>
      <c r="CB112" s="44">
        <f>IF(AND(ISNUMBER(Z111),ISNUMBER(Z112)),INDEX('Country weights'!$B$6:$FB$133,MATCH(Goods!$BD112,'Country weights'!$A$6:$A$133,0),MATCH(Goods!CB$1,'Country weights'!$B$3:$FB$3,0)),"")</f>
        <v>1.1547924607583814E-2</v>
      </c>
      <c r="CC112" s="44" t="str">
        <f>IF(AND(ISNUMBER(AA111),ISNUMBER(AA112)),INDEX('Country weights'!$B$6:$FB$133,MATCH(Goods!$BD112,'Country weights'!$A$6:$A$133,0),MATCH(Goods!CC$1,'Country weights'!$B$3:$FB$3,0)),"")</f>
        <v/>
      </c>
      <c r="CD112" s="46">
        <f t="shared" si="44"/>
        <v>0.63351893451410868</v>
      </c>
      <c r="CF112" s="39">
        <f t="shared" si="39"/>
        <v>44012</v>
      </c>
      <c r="CG112" s="45">
        <f t="shared" si="51"/>
        <v>0.27139116552007353</v>
      </c>
      <c r="CH112" s="45">
        <f t="shared" si="51"/>
        <v>7.6410505965583755E-2</v>
      </c>
      <c r="CI112" s="45">
        <f t="shared" si="51"/>
        <v>7.8401704371841768E-2</v>
      </c>
      <c r="CJ112" s="45">
        <f t="shared" si="51"/>
        <v>5.1414571310783613E-2</v>
      </c>
      <c r="CK112" s="45">
        <f t="shared" si="51"/>
        <v>4.6972154142858958E-3</v>
      </c>
      <c r="CL112" s="45">
        <f t="shared" si="51"/>
        <v>2.4600239370144106E-2</v>
      </c>
      <c r="CM112" s="45">
        <f t="shared" si="51"/>
        <v>2.2684821217569998E-2</v>
      </c>
      <c r="CN112" s="45">
        <f t="shared" si="51"/>
        <v>6.6572653831228163E-3</v>
      </c>
      <c r="CO112" s="45">
        <f t="shared" si="51"/>
        <v>4.1537460849031101E-2</v>
      </c>
      <c r="CP112" s="45">
        <f t="shared" si="51"/>
        <v>3.7246380212860989E-3</v>
      </c>
      <c r="CQ112" s="45">
        <f t="shared" si="51"/>
        <v>1.5197959623120438E-2</v>
      </c>
      <c r="CR112" s="45">
        <f t="shared" si="51"/>
        <v>1.1812510463119548E-2</v>
      </c>
      <c r="CS112" s="45">
        <f t="shared" si="51"/>
        <v>1.0134734502973459E-2</v>
      </c>
      <c r="CT112" s="45">
        <f t="shared" si="51"/>
        <v>2.1150683562293427E-2</v>
      </c>
      <c r="CU112" s="45">
        <f t="shared" si="51"/>
        <v>1.6870877831708157E-2</v>
      </c>
      <c r="CV112" s="45">
        <f t="shared" si="29"/>
        <v>1.191164911209967E-2</v>
      </c>
      <c r="CW112" s="45">
        <f t="shared" ref="CW112:DB132" si="54">IF(AND(ISNUMBER(S111),ISNUMBER(S112)),BU112/$CD112,"")</f>
        <v>4.1978375931148247E-2</v>
      </c>
      <c r="CX112" s="45">
        <f t="shared" si="54"/>
        <v>2.7836187002992407E-2</v>
      </c>
      <c r="CY112" s="45">
        <f t="shared" si="54"/>
        <v>5.8833433357690951E-2</v>
      </c>
      <c r="CZ112" s="45">
        <f t="shared" si="54"/>
        <v>5.2943363475367961E-2</v>
      </c>
      <c r="DA112" s="45">
        <f t="shared" si="54"/>
        <v>5.1355133768976546E-2</v>
      </c>
      <c r="DB112" s="45">
        <f t="shared" si="54"/>
        <v>2.9785892223446221E-2</v>
      </c>
      <c r="DC112" s="45">
        <f t="shared" si="35"/>
        <v>5.0441388414264827E-2</v>
      </c>
      <c r="DD112" s="45">
        <f t="shared" si="35"/>
        <v>1.8228223307075658E-2</v>
      </c>
      <c r="DE112" s="45" t="str">
        <f t="shared" si="35"/>
        <v/>
      </c>
      <c r="DF112" s="46">
        <f t="shared" si="45"/>
        <v>1.0000000000000002</v>
      </c>
      <c r="DG112" s="47">
        <f>SUMPRODUCT(AD112:BB112,CG112:DE112,'Sector weights'!B99:Z99)</f>
        <v>-18.847526508503908</v>
      </c>
      <c r="DI112" s="45">
        <f>IF(AND(ISNUMBER(C111),ISNUMBER(C112)),CG112*'Sector weights'!AB99,"")</f>
        <v>4.9290793997075172E-2</v>
      </c>
      <c r="DJ112" s="45">
        <f>IF(AND(ISNUMBER(D111),ISNUMBER(D112)),CH112*'Sector weights'!AC99,"")</f>
        <v>2.3134889269213869E-2</v>
      </c>
      <c r="DK112" s="45">
        <f>IF(AND(ISNUMBER(E111),ISNUMBER(E112)),CI112*'Sector weights'!AD99,"")</f>
        <v>1.8271429829909477E-2</v>
      </c>
      <c r="DL112" s="45">
        <f>IF(AND(ISNUMBER(F111),ISNUMBER(F112)),CJ112*'Sector weights'!AE99,"")</f>
        <v>1.1370944464991713E-2</v>
      </c>
      <c r="DM112" s="45">
        <f>IF(AND(ISNUMBER(G111),ISNUMBER(G112)),CK112*'Sector weights'!AF99,"")</f>
        <v>1.1638462311277949E-3</v>
      </c>
      <c r="DN112" s="45">
        <f>IF(AND(ISNUMBER(H111),ISNUMBER(H112)),CL112*'Sector weights'!AG99,"")</f>
        <v>6.9642122035357993E-3</v>
      </c>
      <c r="DO112" s="45">
        <f>IF(AND(ISNUMBER(I111),ISNUMBER(I112)),CM112*'Sector weights'!AH99,"")</f>
        <v>3.9027191912159916E-3</v>
      </c>
      <c r="DP112" s="45">
        <f>IF(AND(ISNUMBER(J111),ISNUMBER(J112)),CN112*'Sector weights'!AI99,"")</f>
        <v>9.6707641732573135E-4</v>
      </c>
      <c r="DQ112" s="45">
        <f>IF(AND(ISNUMBER(K111),ISNUMBER(K112)),CO112*'Sector weights'!AJ99,"")</f>
        <v>2.8271055592040332E-3</v>
      </c>
      <c r="DR112" s="45">
        <f>IF(AND(ISNUMBER(L111),ISNUMBER(L112)),CP112*'Sector weights'!AK99,"")</f>
        <v>4.8636313284952589E-4</v>
      </c>
      <c r="DS112" s="45">
        <f>IF(AND(ISNUMBER(M111),ISNUMBER(M112)),CQ112*'Sector weights'!AL99,"")</f>
        <v>2.2948231303516718E-3</v>
      </c>
      <c r="DT112" s="45">
        <f>IF(AND(ISNUMBER(N111),ISNUMBER(N112)),CR112*'Sector weights'!AM99,"")</f>
        <v>1.7767901461240726E-3</v>
      </c>
      <c r="DU112" s="45">
        <f>IF(AND(ISNUMBER(O111),ISNUMBER(O112)),CS112*'Sector weights'!AN99,"")</f>
        <v>1.7811144280643683E-3</v>
      </c>
      <c r="DV112" s="45">
        <f>IF(AND(ISNUMBER(P111),ISNUMBER(P112)),CT112*'Sector weights'!AO99,"")</f>
        <v>7.2781201786892135E-3</v>
      </c>
      <c r="DW112" s="45">
        <f>IF(AND(ISNUMBER(Q111),ISNUMBER(Q112)),CU112*'Sector weights'!AP99,"")</f>
        <v>7.1115218084746128E-3</v>
      </c>
      <c r="DX112" s="45">
        <f>IF(AND(ISNUMBER(R111),ISNUMBER(R112)),CV112*'Sector weights'!AQ99,"")</f>
        <v>3.9611834718717102E-3</v>
      </c>
      <c r="DY112" s="45">
        <f>IF(AND(ISNUMBER(S111),ISNUMBER(S112)),CW112*'Sector weights'!AR99,"")</f>
        <v>1.4884266099700508E-2</v>
      </c>
      <c r="DZ112" s="45">
        <f>IF(AND(ISNUMBER(T111),ISNUMBER(T112)),CX112*'Sector weights'!AS99,"")</f>
        <v>4.1540834642919558E-3</v>
      </c>
      <c r="EA112" s="45">
        <f>IF(AND(ISNUMBER(U111),ISNUMBER(U112)),CY112*'Sector weights'!AT99,"")</f>
        <v>6.2816981098305184E-3</v>
      </c>
      <c r="EB112" s="45">
        <f>IF(AND(ISNUMBER(V111),ISNUMBER(V112)),CZ112*'Sector weights'!AU99,"")</f>
        <v>1.1271507277260971E-2</v>
      </c>
      <c r="EC112" s="45">
        <f>IF(AND(ISNUMBER(W111),ISNUMBER(W112)),DA112*'Sector weights'!AV99,"")</f>
        <v>2.0536525809688042E-2</v>
      </c>
      <c r="ED112" s="45">
        <f>IF(AND(ISNUMBER(X111),ISNUMBER(X112)),DB112*'Sector weights'!AW99,"")</f>
        <v>4.7220199276241728E-3</v>
      </c>
      <c r="EE112" s="45">
        <f>IF(AND(ISNUMBER(Y111),ISNUMBER(Y112)),DC112*'Sector weights'!AX99,"")</f>
        <v>6.7303501075757083E-3</v>
      </c>
      <c r="EF112" s="45">
        <f>IF(AND(ISNUMBER(Z111),ISNUMBER(Z112)),DD112*'Sector weights'!AY99,"")</f>
        <v>3.3691658172897423E-3</v>
      </c>
      <c r="EG112" s="45" t="str">
        <f>IF(AND(ISNUMBER(AA111),ISNUMBER(AA112)),DE112*'Sector weights'!AZ99,"")</f>
        <v/>
      </c>
      <c r="EH112" s="46">
        <f t="shared" si="46"/>
        <v>0.21453255007328631</v>
      </c>
      <c r="EI112" s="47">
        <f t="shared" si="47"/>
        <v>-4.9606564146220213</v>
      </c>
      <c r="EK112" s="39">
        <f t="shared" si="41"/>
        <v>44012</v>
      </c>
      <c r="EL112" s="45">
        <f t="shared" si="52"/>
        <v>0.2297590457962532</v>
      </c>
      <c r="EM112" s="45">
        <f t="shared" si="52"/>
        <v>0.10783859727258532</v>
      </c>
      <c r="EN112" s="45">
        <f t="shared" si="52"/>
        <v>8.5168566838308618E-2</v>
      </c>
      <c r="EO112" s="45">
        <f t="shared" si="52"/>
        <v>5.3003352922935433E-2</v>
      </c>
      <c r="EP112" s="45">
        <f t="shared" si="52"/>
        <v>5.4250333141997063E-3</v>
      </c>
      <c r="EQ112" s="45">
        <f t="shared" si="52"/>
        <v>3.2462263657224787E-2</v>
      </c>
      <c r="ER112" s="45">
        <f t="shared" si="52"/>
        <v>1.8191734493822904E-2</v>
      </c>
      <c r="ES112" s="45">
        <f t="shared" si="52"/>
        <v>4.5078307091178894E-3</v>
      </c>
      <c r="ET112" s="45">
        <f t="shared" si="52"/>
        <v>1.3177979557126728E-2</v>
      </c>
      <c r="EU112" s="45">
        <f t="shared" si="52"/>
        <v>2.2670831660900862E-3</v>
      </c>
      <c r="EV112" s="45">
        <f t="shared" si="52"/>
        <v>1.0696852899794175E-2</v>
      </c>
      <c r="EW112" s="45">
        <f t="shared" si="52"/>
        <v>8.2821471404553974E-3</v>
      </c>
      <c r="EX112" s="45">
        <f t="shared" si="52"/>
        <v>8.3023039042603233E-3</v>
      </c>
      <c r="EY112" s="45">
        <f t="shared" si="52"/>
        <v>3.3925482059496054E-2</v>
      </c>
      <c r="EZ112" s="45">
        <f t="shared" si="52"/>
        <v>3.3148917523449242E-2</v>
      </c>
      <c r="FA112" s="45">
        <f t="shared" si="30"/>
        <v>1.8464253888365811E-2</v>
      </c>
      <c r="FB112" s="45">
        <f t="shared" ref="FB112:FG132" si="55">IF(AND(ISNUMBER(S111),ISNUMBER(S112)),DY112/$EH112,"")</f>
        <v>6.9379989631484382E-2</v>
      </c>
      <c r="FC112" s="45">
        <f t="shared" si="55"/>
        <v>1.9363418105424478E-2</v>
      </c>
      <c r="FD112" s="45">
        <f t="shared" si="55"/>
        <v>2.928086254363094E-2</v>
      </c>
      <c r="FE112" s="45">
        <f t="shared" si="55"/>
        <v>5.2539846626586596E-2</v>
      </c>
      <c r="FF112" s="45">
        <f t="shared" si="55"/>
        <v>9.5726852650903443E-2</v>
      </c>
      <c r="FG112" s="45">
        <f t="shared" si="55"/>
        <v>2.2010738818007278E-2</v>
      </c>
      <c r="FH112" s="45">
        <f t="shared" si="36"/>
        <v>3.1372162896849722E-2</v>
      </c>
      <c r="FI112" s="45">
        <f t="shared" si="36"/>
        <v>1.5704683583627772E-2</v>
      </c>
      <c r="FJ112" s="45" t="str">
        <f t="shared" si="36"/>
        <v/>
      </c>
      <c r="FK112" s="46">
        <f t="shared" si="48"/>
        <v>1.0000000000000004</v>
      </c>
      <c r="FL112" s="47">
        <f t="shared" si="49"/>
        <v>-23.12309443451548</v>
      </c>
    </row>
    <row r="113" spans="1:168" x14ac:dyDescent="0.2">
      <c r="A113" t="s">
        <v>70</v>
      </c>
      <c r="B113" s="11">
        <v>44104</v>
      </c>
      <c r="C113" s="2">
        <v>424.2</v>
      </c>
      <c r="D113" s="3">
        <v>43815</v>
      </c>
      <c r="E113" s="9">
        <v>20601.5</v>
      </c>
      <c r="F113" s="3">
        <v>117909</v>
      </c>
      <c r="G113" s="3">
        <v>3500</v>
      </c>
      <c r="H113" s="2">
        <v>18557</v>
      </c>
      <c r="I113" s="2">
        <v>215884.7</v>
      </c>
      <c r="J113" s="2">
        <v>1423076.4</v>
      </c>
      <c r="K113" s="2">
        <v>130212.6</v>
      </c>
      <c r="L113" s="9">
        <v>1831.5128</v>
      </c>
      <c r="M113" s="3">
        <v>114255</v>
      </c>
      <c r="N113" s="9">
        <v>1341.894</v>
      </c>
      <c r="O113" s="2">
        <v>16225.8</v>
      </c>
      <c r="P113" s="2">
        <v>14746.8</v>
      </c>
      <c r="Q113" s="3">
        <v>112904</v>
      </c>
      <c r="R113" s="3">
        <v>86914</v>
      </c>
      <c r="S113" s="2">
        <v>29711.200000000001</v>
      </c>
      <c r="T113" s="2">
        <v>37493.800000000003</v>
      </c>
      <c r="U113" s="3">
        <v>117086</v>
      </c>
      <c r="V113" s="2">
        <v>29356.1</v>
      </c>
      <c r="W113" s="2">
        <v>66033.3</v>
      </c>
      <c r="X113" s="3">
        <v>261198.45447945446</v>
      </c>
      <c r="Y113" s="2">
        <v>42755.8</v>
      </c>
      <c r="Z113" s="3">
        <v>28147</v>
      </c>
      <c r="AA113" s="3" t="e">
        <v>#N/A</v>
      </c>
      <c r="AC113" s="43">
        <f t="shared" si="43"/>
        <v>44104</v>
      </c>
      <c r="AD113" s="45">
        <f t="shared" si="50"/>
        <v>5.7591623036649109</v>
      </c>
      <c r="AE113" s="45">
        <f t="shared" si="50"/>
        <v>3.1839483785884193</v>
      </c>
      <c r="AF113" s="45">
        <f t="shared" si="50"/>
        <v>-5.4022407934612886</v>
      </c>
      <c r="AG113" s="45">
        <f t="shared" si="50"/>
        <v>3.4706987029854197</v>
      </c>
      <c r="AH113" s="45">
        <f t="shared" si="50"/>
        <v>-2.9395452024403745</v>
      </c>
      <c r="AI113" s="45">
        <f t="shared" si="50"/>
        <v>1.6209408028037942</v>
      </c>
      <c r="AJ113" s="45">
        <f t="shared" si="50"/>
        <v>3.11526658307959</v>
      </c>
      <c r="AK113" s="45">
        <f t="shared" si="50"/>
        <v>7.8372316584627288</v>
      </c>
      <c r="AL113" s="45">
        <f t="shared" si="50"/>
        <v>12.162221527377604</v>
      </c>
      <c r="AM113" s="45">
        <f t="shared" si="50"/>
        <v>2.6668991113475427</v>
      </c>
      <c r="AN113" s="45">
        <f t="shared" si="50"/>
        <v>-1.8410969260640231</v>
      </c>
      <c r="AO113" s="45">
        <f t="shared" si="50"/>
        <v>2.8871242157304078</v>
      </c>
      <c r="AP113" s="45">
        <f t="shared" si="50"/>
        <v>11.732543726759403</v>
      </c>
      <c r="AQ113" s="45">
        <f t="shared" si="50"/>
        <v>2.3315846448497046</v>
      </c>
      <c r="AR113" s="45">
        <f t="shared" si="50"/>
        <v>3.9459389788064625</v>
      </c>
      <c r="AS113" s="45">
        <f t="shared" ref="AS113:AS132" si="56">IF(AND(ISNUMBER(R112),ISNUMBER(R113)),100*(R113/R112-1),"")</f>
        <v>7.4498071407378186</v>
      </c>
      <c r="AT113" s="45">
        <f t="shared" si="53"/>
        <v>6.9698617116646933</v>
      </c>
      <c r="AU113" s="45">
        <f t="shared" si="53"/>
        <v>3.5846205275124721</v>
      </c>
      <c r="AV113" s="45">
        <f t="shared" si="53"/>
        <v>6.9112557867728297</v>
      </c>
      <c r="AW113" s="45">
        <f t="shared" si="53"/>
        <v>2.353466219914857</v>
      </c>
      <c r="AX113" s="45">
        <f t="shared" si="53"/>
        <v>1.8653556316246656</v>
      </c>
      <c r="AY113" s="45">
        <f t="shared" si="53"/>
        <v>-1.3959979252172738</v>
      </c>
      <c r="AZ113" s="45">
        <f t="shared" si="34"/>
        <v>13.810304624197457</v>
      </c>
      <c r="BA113" s="45">
        <f t="shared" si="34"/>
        <v>4.5462987037105718</v>
      </c>
      <c r="BB113" s="45" t="str">
        <f t="shared" si="34"/>
        <v/>
      </c>
      <c r="BD113" s="39">
        <f t="shared" si="38"/>
        <v>44104</v>
      </c>
      <c r="BE113" s="44">
        <f>IF(AND(ISNUMBER(C112),ISNUMBER(C113)),INDEX('Country weights'!$B$6:$FB$133,MATCH(Goods!$BD113,'Country weights'!$A$6:$A$133,0),MATCH(Goods!BE$1,'Country weights'!$B$3:$FB$3,0)),"")</f>
        <v>0.17193144201681909</v>
      </c>
      <c r="BF113" s="44">
        <f>IF(AND(ISNUMBER(D112),ISNUMBER(D113)),INDEX('Country weights'!$B$6:$FB$133,MATCH(Goods!$BD113,'Country weights'!$A$6:$A$133,0),MATCH(Goods!BF$1,'Country weights'!$B$3:$FB$3,0)),"")</f>
        <v>4.8407502325000566E-2</v>
      </c>
      <c r="BG113" s="44">
        <f>IF(AND(ISNUMBER(E112),ISNUMBER(E113)),INDEX('Country weights'!$B$6:$FB$133,MATCH(Goods!$BD113,'Country weights'!$A$6:$A$133,0),MATCH(Goods!BG$1,'Country weights'!$B$3:$FB$3,0)),"")</f>
        <v>4.966896421773933E-2</v>
      </c>
      <c r="BH113" s="44">
        <f>IF(AND(ISNUMBER(F112),ISNUMBER(F113)),INDEX('Country weights'!$B$6:$FB$133,MATCH(Goods!$BD113,'Country weights'!$A$6:$A$133,0),MATCH(Goods!BH$1,'Country weights'!$B$3:$FB$3,0)),"")</f>
        <v>3.2572104435307295E-2</v>
      </c>
      <c r="BI113" s="44">
        <f>IF(AND(ISNUMBER(G112),ISNUMBER(G113)),INDEX('Country weights'!$B$6:$FB$133,MATCH(Goods!$BD113,'Country weights'!$A$6:$A$133,0),MATCH(Goods!BI$1,'Country weights'!$B$3:$FB$3,0)),"")</f>
        <v>2.9757749044416484E-3</v>
      </c>
      <c r="BJ113" s="44">
        <f>IF(AND(ISNUMBER(H112),ISNUMBER(H113)),INDEX('Country weights'!$B$6:$FB$133,MATCH(Goods!$BD113,'Country weights'!$A$6:$A$133,0),MATCH(Goods!BJ$1,'Country weights'!$B$3:$FB$3,0)),"")</f>
        <v>1.5584717434565722E-2</v>
      </c>
      <c r="BK113" s="44">
        <f>IF(AND(ISNUMBER(I112),ISNUMBER(I113)),INDEX('Country weights'!$B$6:$FB$133,MATCH(Goods!$BD113,'Country weights'!$A$6:$A$133,0),MATCH(Goods!BK$1,'Country weights'!$B$3:$FB$3,0)),"")</f>
        <v>1.4371263767397989E-2</v>
      </c>
      <c r="BL113" s="44">
        <f>IF(AND(ISNUMBER(J112),ISNUMBER(J113)),INDEX('Country weights'!$B$6:$FB$133,MATCH(Goods!$BD113,'Country weights'!$A$6:$A$133,0),MATCH(Goods!BL$1,'Country weights'!$B$3:$FB$3,0)),"")</f>
        <v>4.2175036722936262E-3</v>
      </c>
      <c r="BM113" s="44">
        <f>IF(AND(ISNUMBER(K112),ISNUMBER(K113)),INDEX('Country weights'!$B$6:$FB$133,MATCH(Goods!$BD113,'Country weights'!$A$6:$A$133,0),MATCH(Goods!BM$1,'Country weights'!$B$3:$FB$3,0)),"")</f>
        <v>2.6314767939499686E-2</v>
      </c>
      <c r="BN113" s="44">
        <f>IF(AND(ISNUMBER(L112),ISNUMBER(L113)),INDEX('Country weights'!$B$6:$FB$133,MATCH(Goods!$BD113,'Country weights'!$A$6:$A$133,0),MATCH(Goods!BN$1,'Country weights'!$B$3:$FB$3,0)),"")</f>
        <v>2.3596287106959074E-3</v>
      </c>
      <c r="BO113" s="44">
        <f>IF(AND(ISNUMBER(M112),ISNUMBER(M113)),INDEX('Country weights'!$B$6:$FB$133,MATCH(Goods!$BD113,'Country weights'!$A$6:$A$133,0),MATCH(Goods!BO$1,'Country weights'!$B$3:$FB$3,0)),"")</f>
        <v>9.6281951872277047E-3</v>
      </c>
      <c r="BP113" s="44">
        <f>IF(AND(ISNUMBER(N112),ISNUMBER(N113)),INDEX('Country weights'!$B$6:$FB$133,MATCH(Goods!$BD113,'Country weights'!$A$6:$A$133,0),MATCH(Goods!BP$1,'Country weights'!$B$3:$FB$3,0)),"")</f>
        <v>7.483449042532256E-3</v>
      </c>
      <c r="BQ113" s="44">
        <f>IF(AND(ISNUMBER(O112),ISNUMBER(O113)),INDEX('Country weights'!$B$6:$FB$133,MATCH(Goods!$BD113,'Country weights'!$A$6:$A$133,0),MATCH(Goods!BQ$1,'Country weights'!$B$3:$FB$3,0)),"")</f>
        <v>6.4205462039071204E-3</v>
      </c>
      <c r="BR113" s="44">
        <f>IF(AND(ISNUMBER(P112),ISNUMBER(P113)),INDEX('Country weights'!$B$6:$FB$133,MATCH(Goods!$BD113,'Country weights'!$A$6:$A$133,0),MATCH(Goods!BR$1,'Country weights'!$B$3:$FB$3,0)),"")</f>
        <v>1.3399358514629204E-2</v>
      </c>
      <c r="BS113" s="44">
        <f>IF(AND(ISNUMBER(Q112),ISNUMBER(Q113)),INDEX('Country weights'!$B$6:$FB$133,MATCH(Goods!$BD113,'Country weights'!$A$6:$A$133,0),MATCH(Goods!BS$1,'Country weights'!$B$3:$FB$3,0)),"")</f>
        <v>1.0688020548261448E-2</v>
      </c>
      <c r="BT113" s="44">
        <f>IF(AND(ISNUMBER(R112),ISNUMBER(R113)),INDEX('Country weights'!$B$6:$FB$133,MATCH(Goods!$BD113,'Country weights'!$A$6:$A$133,0),MATCH(Goods!BT$1,'Country weights'!$B$3:$FB$3,0)),"")</f>
        <v>7.5462552538033117E-3</v>
      </c>
      <c r="BU113" s="44">
        <f>IF(AND(ISNUMBER(S112),ISNUMBER(S113)),INDEX('Country weights'!$B$6:$FB$133,MATCH(Goods!$BD113,'Country weights'!$A$6:$A$133,0),MATCH(Goods!BU$1,'Country weights'!$B$3:$FB$3,0)),"")</f>
        <v>2.6594095992533744E-2</v>
      </c>
      <c r="BV113" s="44">
        <f>IF(AND(ISNUMBER(T112),ISNUMBER(T113)),INDEX('Country weights'!$B$6:$FB$133,MATCH(Goods!$BD113,'Country weights'!$A$6:$A$133,0),MATCH(Goods!BV$1,'Country weights'!$B$3:$FB$3,0)),"")</f>
        <v>1.7634751531071229E-2</v>
      </c>
      <c r="BW113" s="44">
        <f>IF(AND(ISNUMBER(U112),ISNUMBER(U113)),INDEX('Country weights'!$B$6:$FB$133,MATCH(Goods!$BD113,'Country weights'!$A$6:$A$133,0),MATCH(Goods!BW$1,'Country weights'!$B$3:$FB$3,0)),"")</f>
        <v>3.727209401457119E-2</v>
      </c>
      <c r="BX113" s="44">
        <f>IF(AND(ISNUMBER(V112),ISNUMBER(V113)),INDEX('Country weights'!$B$6:$FB$133,MATCH(Goods!$BD113,'Country weights'!$A$6:$A$133,0),MATCH(Goods!BX$1,'Country weights'!$B$3:$FB$3,0)),"")</f>
        <v>3.3540623218508286E-2</v>
      </c>
      <c r="BY113" s="44">
        <f>IF(AND(ISNUMBER(W112),ISNUMBER(W113)),INDEX('Country weights'!$B$6:$FB$133,MATCH(Goods!$BD113,'Country weights'!$A$6:$A$133,0),MATCH(Goods!BY$1,'Country weights'!$B$3:$FB$3,0)),"")</f>
        <v>3.2534449627151546E-2</v>
      </c>
      <c r="BZ113" s="44">
        <f>IF(AND(ISNUMBER(X112),ISNUMBER(X113)),INDEX('Country weights'!$B$6:$FB$133,MATCH(Goods!$BD113,'Country weights'!$A$6:$A$133,0),MATCH(Goods!BZ$1,'Country weights'!$B$3:$FB$3,0)),"")</f>
        <v>1.8869926704949726E-2</v>
      </c>
      <c r="CA113" s="44">
        <f>IF(AND(ISNUMBER(Y112),ISNUMBER(Y113)),INDEX('Country weights'!$B$6:$FB$133,MATCH(Goods!$BD113,'Country weights'!$A$6:$A$133,0),MATCH(Goods!CA$1,'Country weights'!$B$3:$FB$3,0)),"")</f>
        <v>3.1955574643617361E-2</v>
      </c>
      <c r="CB113" s="44">
        <f>IF(AND(ISNUMBER(Z112),ISNUMBER(Z113)),INDEX('Country weights'!$B$6:$FB$133,MATCH(Goods!$BD113,'Country weights'!$A$6:$A$133,0),MATCH(Goods!CB$1,'Country weights'!$B$3:$FB$3,0)),"")</f>
        <v>1.1547924607583814E-2</v>
      </c>
      <c r="CC113" s="44" t="str">
        <f>IF(AND(ISNUMBER(AA112),ISNUMBER(AA113)),INDEX('Country weights'!$B$6:$FB$133,MATCH(Goods!$BD113,'Country weights'!$A$6:$A$133,0),MATCH(Goods!CC$1,'Country weights'!$B$3:$FB$3,0)),"")</f>
        <v/>
      </c>
      <c r="CD113" s="46">
        <f t="shared" si="44"/>
        <v>0.63351893451410868</v>
      </c>
      <c r="CF113" s="39">
        <f t="shared" si="39"/>
        <v>44104</v>
      </c>
      <c r="CG113" s="45">
        <f t="shared" si="51"/>
        <v>0.27139116552007353</v>
      </c>
      <c r="CH113" s="45">
        <f t="shared" si="51"/>
        <v>7.6410505965583755E-2</v>
      </c>
      <c r="CI113" s="45">
        <f t="shared" si="51"/>
        <v>7.8401704371841768E-2</v>
      </c>
      <c r="CJ113" s="45">
        <f t="shared" si="51"/>
        <v>5.1414571310783613E-2</v>
      </c>
      <c r="CK113" s="45">
        <f t="shared" si="51"/>
        <v>4.6972154142858958E-3</v>
      </c>
      <c r="CL113" s="45">
        <f t="shared" si="51"/>
        <v>2.4600239370144106E-2</v>
      </c>
      <c r="CM113" s="45">
        <f t="shared" si="51"/>
        <v>2.2684821217569998E-2</v>
      </c>
      <c r="CN113" s="45">
        <f t="shared" si="51"/>
        <v>6.6572653831228163E-3</v>
      </c>
      <c r="CO113" s="45">
        <f t="shared" si="51"/>
        <v>4.1537460849031101E-2</v>
      </c>
      <c r="CP113" s="45">
        <f t="shared" si="51"/>
        <v>3.7246380212860989E-3</v>
      </c>
      <c r="CQ113" s="45">
        <f t="shared" si="51"/>
        <v>1.5197959623120438E-2</v>
      </c>
      <c r="CR113" s="45">
        <f t="shared" si="51"/>
        <v>1.1812510463119548E-2</v>
      </c>
      <c r="CS113" s="45">
        <f t="shared" si="51"/>
        <v>1.0134734502973459E-2</v>
      </c>
      <c r="CT113" s="45">
        <f t="shared" si="51"/>
        <v>2.1150683562293427E-2</v>
      </c>
      <c r="CU113" s="45">
        <f t="shared" si="51"/>
        <v>1.6870877831708157E-2</v>
      </c>
      <c r="CV113" s="45">
        <f t="shared" ref="CV113:CV132" si="57">IF(AND(ISNUMBER(R112),ISNUMBER(R113)),BT113/$CD113,"")</f>
        <v>1.191164911209967E-2</v>
      </c>
      <c r="CW113" s="45">
        <f t="shared" si="54"/>
        <v>4.1978375931148247E-2</v>
      </c>
      <c r="CX113" s="45">
        <f t="shared" si="54"/>
        <v>2.7836187002992407E-2</v>
      </c>
      <c r="CY113" s="45">
        <f t="shared" si="54"/>
        <v>5.8833433357690951E-2</v>
      </c>
      <c r="CZ113" s="45">
        <f t="shared" si="54"/>
        <v>5.2943363475367961E-2</v>
      </c>
      <c r="DA113" s="45">
        <f t="shared" si="54"/>
        <v>5.1355133768976546E-2</v>
      </c>
      <c r="DB113" s="45">
        <f t="shared" si="54"/>
        <v>2.9785892223446221E-2</v>
      </c>
      <c r="DC113" s="45">
        <f t="shared" si="35"/>
        <v>5.0441388414264827E-2</v>
      </c>
      <c r="DD113" s="45">
        <f t="shared" si="35"/>
        <v>1.8228223307075658E-2</v>
      </c>
      <c r="DE113" s="45" t="str">
        <f t="shared" si="35"/>
        <v/>
      </c>
      <c r="DF113" s="46">
        <f t="shared" si="45"/>
        <v>1.0000000000000002</v>
      </c>
      <c r="DG113" s="47">
        <f>SUMPRODUCT(AD113:BB113,CG113:DE113,'Sector weights'!B100:Z100)</f>
        <v>3.6296578196341791</v>
      </c>
      <c r="DI113" s="45">
        <f>IF(AND(ISNUMBER(C112),ISNUMBER(C113)),CG113*'Sector weights'!AB100,"")</f>
        <v>4.4779709774199469E-2</v>
      </c>
      <c r="DJ113" s="45">
        <f>IF(AND(ISNUMBER(D112),ISNUMBER(D113)),CH113*'Sector weights'!AC100,"")</f>
        <v>2.1029628453389654E-2</v>
      </c>
      <c r="DK113" s="45">
        <f>IF(AND(ISNUMBER(E112),ISNUMBER(E113)),CI113*'Sector weights'!AD100,"")</f>
        <v>1.7265905667385006E-2</v>
      </c>
      <c r="DL113" s="45">
        <f>IF(AND(ISNUMBER(F112),ISNUMBER(F113)),CJ113*'Sector weights'!AE100,"")</f>
        <v>1.033180159758521E-2</v>
      </c>
      <c r="DM113" s="45">
        <f>IF(AND(ISNUMBER(G112),ISNUMBER(G113)),CK113*'Sector weights'!AF100,"")</f>
        <v>1.0308659718772405E-3</v>
      </c>
      <c r="DN113" s="45">
        <f>IF(AND(ISNUMBER(H112),ISNUMBER(H113)),CL113*'Sector weights'!AG100,"")</f>
        <v>4.2135250306073397E-3</v>
      </c>
      <c r="DO113" s="45">
        <f>IF(AND(ISNUMBER(I112),ISNUMBER(I113)),CM113*'Sector weights'!AH100,"")</f>
        <v>3.4739692327838728E-3</v>
      </c>
      <c r="DP113" s="45">
        <f>IF(AND(ISNUMBER(J112),ISNUMBER(J113)),CN113*'Sector weights'!AI100,"")</f>
        <v>7.8413179942690356E-4</v>
      </c>
      <c r="DQ113" s="45">
        <f>IF(AND(ISNUMBER(K112),ISNUMBER(K113)),CO113*'Sector weights'!AJ100,"")</f>
        <v>2.6895497562327928E-3</v>
      </c>
      <c r="DR113" s="45">
        <f>IF(AND(ISNUMBER(L112),ISNUMBER(L113)),CP113*'Sector weights'!AK100,"")</f>
        <v>4.559694482209537E-4</v>
      </c>
      <c r="DS113" s="45">
        <f>IF(AND(ISNUMBER(M112),ISNUMBER(M113)),CQ113*'Sector weights'!AL100,"")</f>
        <v>2.3129904502677411E-3</v>
      </c>
      <c r="DT113" s="45">
        <f>IF(AND(ISNUMBER(N112),ISNUMBER(N113)),CR113*'Sector weights'!AM100,"")</f>
        <v>1.7502636339623446E-3</v>
      </c>
      <c r="DU113" s="45">
        <f>IF(AND(ISNUMBER(O112),ISNUMBER(O113)),CS113*'Sector weights'!AN100,"")</f>
        <v>1.6104253801807484E-3</v>
      </c>
      <c r="DV113" s="45">
        <f>IF(AND(ISNUMBER(P112),ISNUMBER(P113)),CT113*'Sector weights'!AO100,"")</f>
        <v>6.9678846973021714E-3</v>
      </c>
      <c r="DW113" s="45">
        <f>IF(AND(ISNUMBER(Q112),ISNUMBER(Q113)),CU113*'Sector weights'!AP100,"")</f>
        <v>6.8063016358487867E-3</v>
      </c>
      <c r="DX113" s="45">
        <f>IF(AND(ISNUMBER(R112),ISNUMBER(R113)),CV113*'Sector weights'!AQ100,"")</f>
        <v>3.1359851107413943E-3</v>
      </c>
      <c r="DY113" s="45">
        <f>IF(AND(ISNUMBER(S112),ISNUMBER(S113)),CW113*'Sector weights'!AR100,"")</f>
        <v>1.3142871788575721E-2</v>
      </c>
      <c r="DZ113" s="45">
        <f>IF(AND(ISNUMBER(T112),ISNUMBER(T113)),CX113*'Sector weights'!AS100,"")</f>
        <v>4.3251849644517643E-3</v>
      </c>
      <c r="EA113" s="45">
        <f>IF(AND(ISNUMBER(U112),ISNUMBER(U113)),CY113*'Sector weights'!AT100,"")</f>
        <v>4.90579483220946E-3</v>
      </c>
      <c r="EB113" s="45">
        <f>IF(AND(ISNUMBER(V112),ISNUMBER(V113)),CZ113*'Sector weights'!AU100,"")</f>
        <v>9.920963497762442E-3</v>
      </c>
      <c r="EC113" s="45">
        <f>IF(AND(ISNUMBER(W112),ISNUMBER(W113)),DA113*'Sector weights'!AV100,"")</f>
        <v>1.9808017615442958E-2</v>
      </c>
      <c r="ED113" s="45">
        <f>IF(AND(ISNUMBER(X112),ISNUMBER(X113)),DB113*'Sector weights'!AW100,"")</f>
        <v>3.6275558350596384E-3</v>
      </c>
      <c r="EE113" s="45">
        <f>IF(AND(ISNUMBER(Y112),ISNUMBER(Y113)),DC113*'Sector weights'!AX100,"")</f>
        <v>4.6665260607737609E-3</v>
      </c>
      <c r="EF113" s="45">
        <f>IF(AND(ISNUMBER(Z112),ISNUMBER(Z113)),DD113*'Sector weights'!AY100,"")</f>
        <v>2.9695424054627623E-3</v>
      </c>
      <c r="EG113" s="45" t="str">
        <f>IF(AND(ISNUMBER(AA112),ISNUMBER(AA113)),DE113*'Sector weights'!AZ100,"")</f>
        <v/>
      </c>
      <c r="EH113" s="46">
        <f t="shared" si="46"/>
        <v>0.19200536463975013</v>
      </c>
      <c r="EI113" s="47">
        <f t="shared" si="47"/>
        <v>0.6824777775364772</v>
      </c>
      <c r="EK113" s="39">
        <f t="shared" si="41"/>
        <v>44104</v>
      </c>
      <c r="EL113" s="45">
        <f t="shared" si="52"/>
        <v>0.23322113868129338</v>
      </c>
      <c r="EM113" s="45">
        <f t="shared" si="52"/>
        <v>0.1095262546067214</v>
      </c>
      <c r="EN113" s="45">
        <f t="shared" si="52"/>
        <v>8.9924079464030318E-2</v>
      </c>
      <c r="EO113" s="45">
        <f t="shared" si="52"/>
        <v>5.3809963158947371E-2</v>
      </c>
      <c r="EP113" s="45">
        <f t="shared" si="52"/>
        <v>5.3689435907762354E-3</v>
      </c>
      <c r="EQ113" s="45">
        <f t="shared" si="52"/>
        <v>2.1944829710945638E-2</v>
      </c>
      <c r="ER113" s="45">
        <f t="shared" si="52"/>
        <v>1.809308421825559E-2</v>
      </c>
      <c r="ES113" s="45">
        <f t="shared" si="52"/>
        <v>4.0839056809591238E-3</v>
      </c>
      <c r="ET113" s="45">
        <f t="shared" si="52"/>
        <v>1.4007680260804472E-2</v>
      </c>
      <c r="EU113" s="45">
        <f t="shared" si="52"/>
        <v>2.3747745229747404E-3</v>
      </c>
      <c r="EV113" s="45">
        <f t="shared" si="52"/>
        <v>1.2046488672894567E-2</v>
      </c>
      <c r="EW113" s="45">
        <f t="shared" si="52"/>
        <v>9.1157017265964153E-3</v>
      </c>
      <c r="EX113" s="45">
        <f t="shared" si="52"/>
        <v>8.3873978375672339E-3</v>
      </c>
      <c r="EY113" s="45">
        <f t="shared" si="52"/>
        <v>3.6290052157530381E-2</v>
      </c>
      <c r="EZ113" s="45">
        <f t="shared" si="52"/>
        <v>3.5448497226205647E-2</v>
      </c>
      <c r="FA113" s="45">
        <f t="shared" ref="FA113:FA132" si="58">IF(AND(ISNUMBER(R112),ISNUMBER(R113)),DX113/$EH113,"")</f>
        <v>1.6332799433105859E-2</v>
      </c>
      <c r="FB113" s="45">
        <f t="shared" si="55"/>
        <v>6.8450544666994184E-2</v>
      </c>
      <c r="FC113" s="45">
        <f t="shared" si="55"/>
        <v>2.2526375617508854E-2</v>
      </c>
      <c r="FD113" s="45">
        <f t="shared" si="55"/>
        <v>2.5550300854426399E-2</v>
      </c>
      <c r="FE113" s="45">
        <f t="shared" si="55"/>
        <v>5.1670241174649675E-2</v>
      </c>
      <c r="FF113" s="45">
        <f t="shared" si="55"/>
        <v>0.1031638759292363</v>
      </c>
      <c r="FG113" s="45">
        <f t="shared" si="55"/>
        <v>1.8892992088350428E-2</v>
      </c>
      <c r="FH113" s="45">
        <f t="shared" si="36"/>
        <v>2.4304144155187151E-2</v>
      </c>
      <c r="FI113" s="45">
        <f t="shared" si="36"/>
        <v>1.5465934564038683E-2</v>
      </c>
      <c r="FJ113" s="45" t="str">
        <f t="shared" si="36"/>
        <v/>
      </c>
      <c r="FK113" s="46">
        <f t="shared" si="48"/>
        <v>1</v>
      </c>
      <c r="FL113" s="47">
        <f t="shared" si="49"/>
        <v>3.5544724430849906</v>
      </c>
    </row>
    <row r="114" spans="1:168" x14ac:dyDescent="0.2">
      <c r="A114" t="s">
        <v>71</v>
      </c>
      <c r="B114" s="11">
        <v>44196</v>
      </c>
      <c r="C114" s="2">
        <v>459.4</v>
      </c>
      <c r="D114" s="3">
        <v>44623</v>
      </c>
      <c r="E114" s="9">
        <v>20652.900000000001</v>
      </c>
      <c r="F114" s="3">
        <v>122104</v>
      </c>
      <c r="G114" s="3">
        <v>3695</v>
      </c>
      <c r="H114" s="2">
        <v>19577</v>
      </c>
      <c r="I114" s="2">
        <v>231426</v>
      </c>
      <c r="J114" s="2">
        <v>1555420.8</v>
      </c>
      <c r="K114" s="2">
        <v>134729.5</v>
      </c>
      <c r="L114" s="9">
        <v>2283.5331000000001</v>
      </c>
      <c r="M114" s="3">
        <v>128770</v>
      </c>
      <c r="N114" s="9">
        <v>1442.24</v>
      </c>
      <c r="O114" s="2">
        <v>18200.5</v>
      </c>
      <c r="P114" s="2">
        <v>16219.2</v>
      </c>
      <c r="Q114" s="3">
        <v>122326</v>
      </c>
      <c r="R114" s="3">
        <v>89409</v>
      </c>
      <c r="S114" s="2">
        <v>31302.9</v>
      </c>
      <c r="T114" s="2">
        <v>41112.400000000001</v>
      </c>
      <c r="U114" s="3">
        <v>120206</v>
      </c>
      <c r="V114" s="2">
        <v>28910.2</v>
      </c>
      <c r="W114" s="2">
        <v>68276.899999999994</v>
      </c>
      <c r="X114" s="3">
        <v>290649.5416974359</v>
      </c>
      <c r="Y114" s="2">
        <v>45093.7</v>
      </c>
      <c r="Z114" s="3">
        <v>28294</v>
      </c>
      <c r="AA114" s="3" t="e">
        <v>#N/A</v>
      </c>
      <c r="AC114" s="43">
        <f t="shared" si="43"/>
        <v>44196</v>
      </c>
      <c r="AD114" s="45">
        <f t="shared" ref="AD114:AR130" si="59">IF(AND(ISNUMBER(C113),ISNUMBER(C114)),100*(C114/C113-1),"")</f>
        <v>8.2979726544083032</v>
      </c>
      <c r="AE114" s="45">
        <f t="shared" si="59"/>
        <v>1.8441173114230214</v>
      </c>
      <c r="AF114" s="45">
        <f t="shared" si="59"/>
        <v>0.24949639589351147</v>
      </c>
      <c r="AG114" s="45">
        <f t="shared" si="59"/>
        <v>3.5578284948561967</v>
      </c>
      <c r="AH114" s="45">
        <f t="shared" si="59"/>
        <v>5.5714285714285605</v>
      </c>
      <c r="AI114" s="45">
        <f t="shared" si="59"/>
        <v>5.4965781106860012</v>
      </c>
      <c r="AJ114" s="45">
        <f t="shared" si="59"/>
        <v>7.1988890366014857</v>
      </c>
      <c r="AK114" s="45">
        <f t="shared" si="59"/>
        <v>9.29988017509109</v>
      </c>
      <c r="AL114" s="45">
        <f t="shared" si="59"/>
        <v>3.4688655322142381</v>
      </c>
      <c r="AM114" s="45">
        <f t="shared" si="59"/>
        <v>24.680160575454344</v>
      </c>
      <c r="AN114" s="45">
        <f t="shared" si="59"/>
        <v>12.704039210537843</v>
      </c>
      <c r="AO114" s="45">
        <f t="shared" si="59"/>
        <v>7.4779378997148704</v>
      </c>
      <c r="AP114" s="45">
        <f t="shared" si="59"/>
        <v>12.170124123309801</v>
      </c>
      <c r="AQ114" s="45">
        <f t="shared" si="59"/>
        <v>9.9845390186345639</v>
      </c>
      <c r="AR114" s="45">
        <f t="shared" si="59"/>
        <v>8.3451427761638275</v>
      </c>
      <c r="AS114" s="45">
        <f t="shared" si="56"/>
        <v>2.8706537496836049</v>
      </c>
      <c r="AT114" s="45">
        <f t="shared" si="53"/>
        <v>5.3572390209752685</v>
      </c>
      <c r="AU114" s="45">
        <f t="shared" si="53"/>
        <v>9.6511956643498422</v>
      </c>
      <c r="AV114" s="45">
        <f t="shared" si="53"/>
        <v>2.6647079924158268</v>
      </c>
      <c r="AW114" s="45">
        <f t="shared" si="53"/>
        <v>-1.5189347358811167</v>
      </c>
      <c r="AX114" s="45">
        <f t="shared" si="53"/>
        <v>3.397679655567698</v>
      </c>
      <c r="AY114" s="45">
        <f t="shared" si="53"/>
        <v>11.275368101497719</v>
      </c>
      <c r="AZ114" s="45">
        <f t="shared" si="34"/>
        <v>5.4680300684351479</v>
      </c>
      <c r="BA114" s="45">
        <f t="shared" si="34"/>
        <v>0.52225814474011756</v>
      </c>
      <c r="BB114" s="45" t="str">
        <f t="shared" si="34"/>
        <v/>
      </c>
      <c r="BD114" s="39">
        <f t="shared" si="38"/>
        <v>44196</v>
      </c>
      <c r="BE114" s="44">
        <f>IF(AND(ISNUMBER(C113),ISNUMBER(C114)),INDEX('Country weights'!$B$6:$FB$133,MATCH(Goods!$BD114,'Country weights'!$A$6:$A$133,0),MATCH(Goods!BE$1,'Country weights'!$B$3:$FB$3,0)),"")</f>
        <v>0.17193144201681909</v>
      </c>
      <c r="BF114" s="44">
        <f>IF(AND(ISNUMBER(D113),ISNUMBER(D114)),INDEX('Country weights'!$B$6:$FB$133,MATCH(Goods!$BD114,'Country weights'!$A$6:$A$133,0),MATCH(Goods!BF$1,'Country weights'!$B$3:$FB$3,0)),"")</f>
        <v>4.8407502325000566E-2</v>
      </c>
      <c r="BG114" s="44">
        <f>IF(AND(ISNUMBER(E113),ISNUMBER(E114)),INDEX('Country weights'!$B$6:$FB$133,MATCH(Goods!$BD114,'Country weights'!$A$6:$A$133,0),MATCH(Goods!BG$1,'Country weights'!$B$3:$FB$3,0)),"")</f>
        <v>4.966896421773933E-2</v>
      </c>
      <c r="BH114" s="44">
        <f>IF(AND(ISNUMBER(F113),ISNUMBER(F114)),INDEX('Country weights'!$B$6:$FB$133,MATCH(Goods!$BD114,'Country weights'!$A$6:$A$133,0),MATCH(Goods!BH$1,'Country weights'!$B$3:$FB$3,0)),"")</f>
        <v>3.2572104435307295E-2</v>
      </c>
      <c r="BI114" s="44">
        <f>IF(AND(ISNUMBER(G113),ISNUMBER(G114)),INDEX('Country weights'!$B$6:$FB$133,MATCH(Goods!$BD114,'Country weights'!$A$6:$A$133,0),MATCH(Goods!BI$1,'Country weights'!$B$3:$FB$3,0)),"")</f>
        <v>2.9757749044416484E-3</v>
      </c>
      <c r="BJ114" s="44">
        <f>IF(AND(ISNUMBER(H113),ISNUMBER(H114)),INDEX('Country weights'!$B$6:$FB$133,MATCH(Goods!$BD114,'Country weights'!$A$6:$A$133,0),MATCH(Goods!BJ$1,'Country weights'!$B$3:$FB$3,0)),"")</f>
        <v>1.5584717434565722E-2</v>
      </c>
      <c r="BK114" s="44">
        <f>IF(AND(ISNUMBER(I113),ISNUMBER(I114)),INDEX('Country weights'!$B$6:$FB$133,MATCH(Goods!$BD114,'Country weights'!$A$6:$A$133,0),MATCH(Goods!BK$1,'Country weights'!$B$3:$FB$3,0)),"")</f>
        <v>1.4371263767397989E-2</v>
      </c>
      <c r="BL114" s="44">
        <f>IF(AND(ISNUMBER(J113),ISNUMBER(J114)),INDEX('Country weights'!$B$6:$FB$133,MATCH(Goods!$BD114,'Country weights'!$A$6:$A$133,0),MATCH(Goods!BL$1,'Country weights'!$B$3:$FB$3,0)),"")</f>
        <v>4.2175036722936262E-3</v>
      </c>
      <c r="BM114" s="44">
        <f>IF(AND(ISNUMBER(K113),ISNUMBER(K114)),INDEX('Country weights'!$B$6:$FB$133,MATCH(Goods!$BD114,'Country weights'!$A$6:$A$133,0),MATCH(Goods!BM$1,'Country weights'!$B$3:$FB$3,0)),"")</f>
        <v>2.6314767939499686E-2</v>
      </c>
      <c r="BN114" s="44">
        <f>IF(AND(ISNUMBER(L113),ISNUMBER(L114)),INDEX('Country weights'!$B$6:$FB$133,MATCH(Goods!$BD114,'Country weights'!$A$6:$A$133,0),MATCH(Goods!BN$1,'Country weights'!$B$3:$FB$3,0)),"")</f>
        <v>2.3596287106959074E-3</v>
      </c>
      <c r="BO114" s="44">
        <f>IF(AND(ISNUMBER(M113),ISNUMBER(M114)),INDEX('Country weights'!$B$6:$FB$133,MATCH(Goods!$BD114,'Country weights'!$A$6:$A$133,0),MATCH(Goods!BO$1,'Country weights'!$B$3:$FB$3,0)),"")</f>
        <v>9.6281951872277047E-3</v>
      </c>
      <c r="BP114" s="44">
        <f>IF(AND(ISNUMBER(N113),ISNUMBER(N114)),INDEX('Country weights'!$B$6:$FB$133,MATCH(Goods!$BD114,'Country weights'!$A$6:$A$133,0),MATCH(Goods!BP$1,'Country weights'!$B$3:$FB$3,0)),"")</f>
        <v>7.483449042532256E-3</v>
      </c>
      <c r="BQ114" s="44">
        <f>IF(AND(ISNUMBER(O113),ISNUMBER(O114)),INDEX('Country weights'!$B$6:$FB$133,MATCH(Goods!$BD114,'Country weights'!$A$6:$A$133,0),MATCH(Goods!BQ$1,'Country weights'!$B$3:$FB$3,0)),"")</f>
        <v>6.4205462039071204E-3</v>
      </c>
      <c r="BR114" s="44">
        <f>IF(AND(ISNUMBER(P113),ISNUMBER(P114)),INDEX('Country weights'!$B$6:$FB$133,MATCH(Goods!$BD114,'Country weights'!$A$6:$A$133,0),MATCH(Goods!BR$1,'Country weights'!$B$3:$FB$3,0)),"")</f>
        <v>1.3399358514629204E-2</v>
      </c>
      <c r="BS114" s="44">
        <f>IF(AND(ISNUMBER(Q113),ISNUMBER(Q114)),INDEX('Country weights'!$B$6:$FB$133,MATCH(Goods!$BD114,'Country weights'!$A$6:$A$133,0),MATCH(Goods!BS$1,'Country weights'!$B$3:$FB$3,0)),"")</f>
        <v>1.0688020548261448E-2</v>
      </c>
      <c r="BT114" s="44">
        <f>IF(AND(ISNUMBER(R113),ISNUMBER(R114)),INDEX('Country weights'!$B$6:$FB$133,MATCH(Goods!$BD114,'Country weights'!$A$6:$A$133,0),MATCH(Goods!BT$1,'Country weights'!$B$3:$FB$3,0)),"")</f>
        <v>7.5462552538033117E-3</v>
      </c>
      <c r="BU114" s="44">
        <f>IF(AND(ISNUMBER(S113),ISNUMBER(S114)),INDEX('Country weights'!$B$6:$FB$133,MATCH(Goods!$BD114,'Country weights'!$A$6:$A$133,0),MATCH(Goods!BU$1,'Country weights'!$B$3:$FB$3,0)),"")</f>
        <v>2.6594095992533744E-2</v>
      </c>
      <c r="BV114" s="44">
        <f>IF(AND(ISNUMBER(T113),ISNUMBER(T114)),INDEX('Country weights'!$B$6:$FB$133,MATCH(Goods!$BD114,'Country weights'!$A$6:$A$133,0),MATCH(Goods!BV$1,'Country weights'!$B$3:$FB$3,0)),"")</f>
        <v>1.7634751531071229E-2</v>
      </c>
      <c r="BW114" s="44">
        <f>IF(AND(ISNUMBER(U113),ISNUMBER(U114)),INDEX('Country weights'!$B$6:$FB$133,MATCH(Goods!$BD114,'Country weights'!$A$6:$A$133,0),MATCH(Goods!BW$1,'Country weights'!$B$3:$FB$3,0)),"")</f>
        <v>3.727209401457119E-2</v>
      </c>
      <c r="BX114" s="44">
        <f>IF(AND(ISNUMBER(V113),ISNUMBER(V114)),INDEX('Country weights'!$B$6:$FB$133,MATCH(Goods!$BD114,'Country weights'!$A$6:$A$133,0),MATCH(Goods!BX$1,'Country weights'!$B$3:$FB$3,0)),"")</f>
        <v>3.3540623218508286E-2</v>
      </c>
      <c r="BY114" s="44">
        <f>IF(AND(ISNUMBER(W113),ISNUMBER(W114)),INDEX('Country weights'!$B$6:$FB$133,MATCH(Goods!$BD114,'Country weights'!$A$6:$A$133,0),MATCH(Goods!BY$1,'Country weights'!$B$3:$FB$3,0)),"")</f>
        <v>3.2534449627151546E-2</v>
      </c>
      <c r="BZ114" s="44">
        <f>IF(AND(ISNUMBER(X113),ISNUMBER(X114)),INDEX('Country weights'!$B$6:$FB$133,MATCH(Goods!$BD114,'Country weights'!$A$6:$A$133,0),MATCH(Goods!BZ$1,'Country weights'!$B$3:$FB$3,0)),"")</f>
        <v>1.8869926704949726E-2</v>
      </c>
      <c r="CA114" s="44">
        <f>IF(AND(ISNUMBER(Y113),ISNUMBER(Y114)),INDEX('Country weights'!$B$6:$FB$133,MATCH(Goods!$BD114,'Country weights'!$A$6:$A$133,0),MATCH(Goods!CA$1,'Country weights'!$B$3:$FB$3,0)),"")</f>
        <v>3.1955574643617361E-2</v>
      </c>
      <c r="CB114" s="44">
        <f>IF(AND(ISNUMBER(Z113),ISNUMBER(Z114)),INDEX('Country weights'!$B$6:$FB$133,MATCH(Goods!$BD114,'Country weights'!$A$6:$A$133,0),MATCH(Goods!CB$1,'Country weights'!$B$3:$FB$3,0)),"")</f>
        <v>1.1547924607583814E-2</v>
      </c>
      <c r="CC114" s="44" t="str">
        <f>IF(AND(ISNUMBER(AA113),ISNUMBER(AA114)),INDEX('Country weights'!$B$6:$FB$133,MATCH(Goods!$BD114,'Country weights'!$A$6:$A$133,0),MATCH(Goods!CC$1,'Country weights'!$B$3:$FB$3,0)),"")</f>
        <v/>
      </c>
      <c r="CD114" s="46">
        <f t="shared" si="44"/>
        <v>0.63351893451410868</v>
      </c>
      <c r="CF114" s="39">
        <f t="shared" si="39"/>
        <v>44196</v>
      </c>
      <c r="CG114" s="45">
        <f t="shared" ref="CG114:CU130" si="60">IF(AND(ISNUMBER(C113),ISNUMBER(C114)),BE114/$CD114,"")</f>
        <v>0.27139116552007353</v>
      </c>
      <c r="CH114" s="45">
        <f t="shared" si="60"/>
        <v>7.6410505965583755E-2</v>
      </c>
      <c r="CI114" s="45">
        <f t="shared" si="60"/>
        <v>7.8401704371841768E-2</v>
      </c>
      <c r="CJ114" s="45">
        <f t="shared" si="60"/>
        <v>5.1414571310783613E-2</v>
      </c>
      <c r="CK114" s="45">
        <f t="shared" si="60"/>
        <v>4.6972154142858958E-3</v>
      </c>
      <c r="CL114" s="45">
        <f t="shared" si="60"/>
        <v>2.4600239370144106E-2</v>
      </c>
      <c r="CM114" s="45">
        <f t="shared" si="60"/>
        <v>2.2684821217569998E-2</v>
      </c>
      <c r="CN114" s="45">
        <f t="shared" si="60"/>
        <v>6.6572653831228163E-3</v>
      </c>
      <c r="CO114" s="45">
        <f t="shared" si="60"/>
        <v>4.1537460849031101E-2</v>
      </c>
      <c r="CP114" s="45">
        <f t="shared" si="60"/>
        <v>3.7246380212860989E-3</v>
      </c>
      <c r="CQ114" s="45">
        <f t="shared" si="60"/>
        <v>1.5197959623120438E-2</v>
      </c>
      <c r="CR114" s="45">
        <f t="shared" si="60"/>
        <v>1.1812510463119548E-2</v>
      </c>
      <c r="CS114" s="45">
        <f t="shared" si="60"/>
        <v>1.0134734502973459E-2</v>
      </c>
      <c r="CT114" s="45">
        <f t="shared" si="60"/>
        <v>2.1150683562293427E-2</v>
      </c>
      <c r="CU114" s="45">
        <f t="shared" si="60"/>
        <v>1.6870877831708157E-2</v>
      </c>
      <c r="CV114" s="45">
        <f t="shared" si="57"/>
        <v>1.191164911209967E-2</v>
      </c>
      <c r="CW114" s="45">
        <f t="shared" si="54"/>
        <v>4.1978375931148247E-2</v>
      </c>
      <c r="CX114" s="45">
        <f t="shared" si="54"/>
        <v>2.7836187002992407E-2</v>
      </c>
      <c r="CY114" s="45">
        <f t="shared" si="54"/>
        <v>5.8833433357690951E-2</v>
      </c>
      <c r="CZ114" s="45">
        <f t="shared" si="54"/>
        <v>5.2943363475367961E-2</v>
      </c>
      <c r="DA114" s="45">
        <f t="shared" si="54"/>
        <v>5.1355133768976546E-2</v>
      </c>
      <c r="DB114" s="45">
        <f t="shared" si="54"/>
        <v>2.9785892223446221E-2</v>
      </c>
      <c r="DC114" s="45">
        <f t="shared" si="35"/>
        <v>5.0441388414264827E-2</v>
      </c>
      <c r="DD114" s="45">
        <f t="shared" si="35"/>
        <v>1.8228223307075658E-2</v>
      </c>
      <c r="DE114" s="45" t="str">
        <f t="shared" si="35"/>
        <v/>
      </c>
      <c r="DF114" s="46">
        <f t="shared" si="45"/>
        <v>1.0000000000000002</v>
      </c>
      <c r="DG114" s="47">
        <f>SUMPRODUCT(AD114:BB114,CG114:DE114,'Sector weights'!B101:Z101)</f>
        <v>4.4646116915880576</v>
      </c>
      <c r="DI114" s="45">
        <f>IF(AND(ISNUMBER(C113),ISNUMBER(C114)),CG114*'Sector weights'!AB101,"")</f>
        <v>4.052525077922247E-2</v>
      </c>
      <c r="DJ114" s="45">
        <f>IF(AND(ISNUMBER(D113),ISNUMBER(D114)),CH114*'Sector weights'!AC101,"")</f>
        <v>1.8455534957041164E-2</v>
      </c>
      <c r="DK114" s="45">
        <f>IF(AND(ISNUMBER(E113),ISNUMBER(E114)),CI114*'Sector weights'!AD101,"")</f>
        <v>1.7660254109116397E-2</v>
      </c>
      <c r="DL114" s="45">
        <f>IF(AND(ISNUMBER(F113),ISNUMBER(F114)),CJ114*'Sector weights'!AE101,"")</f>
        <v>8.7865946538740729E-3</v>
      </c>
      <c r="DM114" s="45">
        <f>IF(AND(ISNUMBER(G113),ISNUMBER(G114)),CK114*'Sector weights'!AF101,"")</f>
        <v>8.9862005739276495E-4</v>
      </c>
      <c r="DN114" s="45">
        <f>IF(AND(ISNUMBER(H113),ISNUMBER(H114)),CL114*'Sector weights'!AG101,"")</f>
        <v>4.0323167331357468E-3</v>
      </c>
      <c r="DO114" s="45">
        <f>IF(AND(ISNUMBER(I113),ISNUMBER(I114)),CM114*'Sector weights'!AH101,"")</f>
        <v>3.4800378062625637E-3</v>
      </c>
      <c r="DP114" s="45">
        <f>IF(AND(ISNUMBER(J113),ISNUMBER(J114)),CN114*'Sector weights'!AI101,"")</f>
        <v>8.1261662734967367E-4</v>
      </c>
      <c r="DQ114" s="45">
        <f>IF(AND(ISNUMBER(K113),ISNUMBER(K114)),CO114*'Sector weights'!AJ101,"")</f>
        <v>2.5634446222080822E-3</v>
      </c>
      <c r="DR114" s="45">
        <f>IF(AND(ISNUMBER(L113),ISNUMBER(L114)),CP114*'Sector weights'!AK101,"")</f>
        <v>4.229429213023977E-4</v>
      </c>
      <c r="DS114" s="45">
        <f>IF(AND(ISNUMBER(M113),ISNUMBER(M114)),CQ114*'Sector weights'!AL101,"")</f>
        <v>1.9119377289414305E-3</v>
      </c>
      <c r="DT114" s="45">
        <f>IF(AND(ISNUMBER(N113),ISNUMBER(N114)),CR114*'Sector weights'!AM101,"")</f>
        <v>1.5117979897673725E-3</v>
      </c>
      <c r="DU114" s="45">
        <f>IF(AND(ISNUMBER(O113),ISNUMBER(O114)),CS114*'Sector weights'!AN101,"")</f>
        <v>1.4694704366241887E-3</v>
      </c>
      <c r="DV114" s="45">
        <f>IF(AND(ISNUMBER(P113),ISNUMBER(P114)),CT114*'Sector weights'!AO101,"")</f>
        <v>6.5295373784796332E-3</v>
      </c>
      <c r="DW114" s="45">
        <f>IF(AND(ISNUMBER(Q113),ISNUMBER(Q114)),CU114*'Sector weights'!AP101,"")</f>
        <v>6.7069583689945058E-3</v>
      </c>
      <c r="DX114" s="45">
        <f>IF(AND(ISNUMBER(R113),ISNUMBER(R114)),CV114*'Sector weights'!AQ101,"")</f>
        <v>3.0672414413165923E-3</v>
      </c>
      <c r="DY114" s="45">
        <f>IF(AND(ISNUMBER(S113),ISNUMBER(S114)),CW114*'Sector weights'!AR101,"")</f>
        <v>1.3340420429527234E-2</v>
      </c>
      <c r="DZ114" s="45">
        <f>IF(AND(ISNUMBER(T113),ISNUMBER(T114)),CX114*'Sector weights'!AS101,"")</f>
        <v>3.6573217725600297E-3</v>
      </c>
      <c r="EA114" s="45">
        <f>IF(AND(ISNUMBER(U113),ISNUMBER(U114)),CY114*'Sector weights'!AT101,"")</f>
        <v>4.9731591366412317E-3</v>
      </c>
      <c r="EB114" s="45">
        <f>IF(AND(ISNUMBER(V113),ISNUMBER(V114)),CZ114*'Sector weights'!AU101,"")</f>
        <v>9.6773150804263259E-3</v>
      </c>
      <c r="EC114" s="45">
        <f>IF(AND(ISNUMBER(W113),ISNUMBER(W114)),DA114*'Sector weights'!AV101,"")</f>
        <v>1.8964195285761591E-2</v>
      </c>
      <c r="ED114" s="45">
        <f>IF(AND(ISNUMBER(X113),ISNUMBER(X114)),DB114*'Sector weights'!AW101,"")</f>
        <v>3.5416959996584191E-3</v>
      </c>
      <c r="EE114" s="45">
        <f>IF(AND(ISNUMBER(Y113),ISNUMBER(Y114)),DC114*'Sector weights'!AX101,"")</f>
        <v>5.5262720099325119E-3</v>
      </c>
      <c r="EF114" s="45">
        <f>IF(AND(ISNUMBER(Z113),ISNUMBER(Z114)),DD114*'Sector weights'!AY101,"")</f>
        <v>2.7493934014117985E-3</v>
      </c>
      <c r="EG114" s="45" t="str">
        <f>IF(AND(ISNUMBER(AA113),ISNUMBER(AA114)),DE114*'Sector weights'!AZ101,"")</f>
        <v/>
      </c>
      <c r="EH114" s="46">
        <f t="shared" si="46"/>
        <v>0.1812643297269482</v>
      </c>
      <c r="EI114" s="47">
        <f t="shared" si="47"/>
        <v>0.90987778143616205</v>
      </c>
      <c r="EK114" s="39">
        <f t="shared" si="41"/>
        <v>44196</v>
      </c>
      <c r="EL114" s="45">
        <f t="shared" ref="EL114:EZ130" si="61">IF(AND(ISNUMBER(C113),ISNUMBER(C114)),DI114/$EH114,"")</f>
        <v>0.22356991494282763</v>
      </c>
      <c r="EM114" s="45">
        <f t="shared" si="61"/>
        <v>0.10181559154436008</v>
      </c>
      <c r="EN114" s="45">
        <f t="shared" si="61"/>
        <v>9.7428182013081871E-2</v>
      </c>
      <c r="EO114" s="45">
        <f t="shared" si="61"/>
        <v>4.8473931231312675E-2</v>
      </c>
      <c r="EP114" s="45">
        <f t="shared" si="61"/>
        <v>4.9575118212525455E-3</v>
      </c>
      <c r="EQ114" s="45">
        <f t="shared" si="61"/>
        <v>2.2245505992325807E-2</v>
      </c>
      <c r="ER114" s="45">
        <f t="shared" si="61"/>
        <v>1.9198690726988595E-2</v>
      </c>
      <c r="ES114" s="45">
        <f t="shared" si="61"/>
        <v>4.4830476496604595E-3</v>
      </c>
      <c r="ET114" s="45">
        <f t="shared" si="61"/>
        <v>1.4142024666792343E-2</v>
      </c>
      <c r="EU114" s="45">
        <f t="shared" si="61"/>
        <v>2.3332937149824666E-3</v>
      </c>
      <c r="EV114" s="45">
        <f t="shared" si="61"/>
        <v>1.0547788038725121E-2</v>
      </c>
      <c r="EW114" s="45">
        <f t="shared" si="61"/>
        <v>8.3402950378858604E-3</v>
      </c>
      <c r="EX114" s="45">
        <f t="shared" si="61"/>
        <v>8.1067821718578612E-3</v>
      </c>
      <c r="EY114" s="45">
        <f t="shared" si="61"/>
        <v>3.6022185878024408E-2</v>
      </c>
      <c r="EZ114" s="45">
        <f t="shared" si="61"/>
        <v>3.7000982924206276E-2</v>
      </c>
      <c r="FA114" s="45">
        <f t="shared" si="58"/>
        <v>1.6921373587053801E-2</v>
      </c>
      <c r="FB114" s="45">
        <f t="shared" si="55"/>
        <v>7.3596501030417247E-2</v>
      </c>
      <c r="FC114" s="45">
        <f t="shared" si="55"/>
        <v>2.0176731837252937E-2</v>
      </c>
      <c r="FD114" s="45">
        <f t="shared" si="55"/>
        <v>2.743595027291176E-2</v>
      </c>
      <c r="FE114" s="45">
        <f t="shared" si="55"/>
        <v>5.3387862327927277E-2</v>
      </c>
      <c r="FF114" s="45">
        <f t="shared" si="55"/>
        <v>0.10462177149982434</v>
      </c>
      <c r="FG114" s="45">
        <f t="shared" si="55"/>
        <v>1.9538846970021825E-2</v>
      </c>
      <c r="FH114" s="45">
        <f t="shared" si="36"/>
        <v>3.0487366258199516E-2</v>
      </c>
      <c r="FI114" s="45">
        <f t="shared" si="36"/>
        <v>1.51678678621073E-2</v>
      </c>
      <c r="FJ114" s="45" t="str">
        <f t="shared" si="36"/>
        <v/>
      </c>
      <c r="FK114" s="46">
        <f t="shared" si="48"/>
        <v>1</v>
      </c>
      <c r="FL114" s="47">
        <f t="shared" si="49"/>
        <v>5.0196184919933113</v>
      </c>
    </row>
    <row r="115" spans="1:168" x14ac:dyDescent="0.2">
      <c r="A115" t="s">
        <v>72</v>
      </c>
      <c r="B115" s="11">
        <v>44286</v>
      </c>
      <c r="C115" s="2">
        <v>470.4</v>
      </c>
      <c r="D115" s="3">
        <v>44841</v>
      </c>
      <c r="E115" s="9">
        <v>20855.5</v>
      </c>
      <c r="F115" s="3">
        <v>131641</v>
      </c>
      <c r="G115" s="3">
        <v>3535</v>
      </c>
      <c r="H115" s="2">
        <v>19944</v>
      </c>
      <c r="I115" s="2">
        <v>264182.2</v>
      </c>
      <c r="J115" s="2">
        <v>1580219.2</v>
      </c>
      <c r="K115" s="2">
        <v>130775.5</v>
      </c>
      <c r="L115" s="9">
        <v>2233.5286000000001</v>
      </c>
      <c r="M115" s="3">
        <v>130086</v>
      </c>
      <c r="N115" s="9">
        <v>1531.34</v>
      </c>
      <c r="O115" s="2">
        <v>19337.099999999999</v>
      </c>
      <c r="P115" s="2">
        <v>16929</v>
      </c>
      <c r="Q115" s="3">
        <v>116653</v>
      </c>
      <c r="R115" s="3">
        <v>80905</v>
      </c>
      <c r="S115" s="2">
        <v>30307.4</v>
      </c>
      <c r="T115" s="2">
        <v>42714.9</v>
      </c>
      <c r="U115" s="3">
        <v>125305</v>
      </c>
      <c r="V115" s="2">
        <v>30260.6</v>
      </c>
      <c r="W115" s="2">
        <v>70927.199999999997</v>
      </c>
      <c r="X115" s="3">
        <v>305030.79049421742</v>
      </c>
      <c r="Y115" s="2">
        <v>50517.8</v>
      </c>
      <c r="Z115" s="3">
        <v>30384</v>
      </c>
      <c r="AA115" s="3">
        <v>230974</v>
      </c>
      <c r="AC115" s="43">
        <f t="shared" si="43"/>
        <v>44286</v>
      </c>
      <c r="AD115" s="45">
        <f t="shared" si="59"/>
        <v>2.3944275141488891</v>
      </c>
      <c r="AE115" s="45">
        <f t="shared" si="59"/>
        <v>0.48853730139166718</v>
      </c>
      <c r="AF115" s="45">
        <f t="shared" si="59"/>
        <v>0.98097603726352567</v>
      </c>
      <c r="AG115" s="45">
        <f t="shared" si="59"/>
        <v>7.8105549367752047</v>
      </c>
      <c r="AH115" s="45">
        <f t="shared" si="59"/>
        <v>-4.3301759133964834</v>
      </c>
      <c r="AI115" s="45">
        <f t="shared" si="59"/>
        <v>1.8746488225979574</v>
      </c>
      <c r="AJ115" s="45">
        <f t="shared" si="59"/>
        <v>14.154070847700773</v>
      </c>
      <c r="AK115" s="45">
        <f t="shared" si="59"/>
        <v>1.5943209708909611</v>
      </c>
      <c r="AL115" s="45">
        <f t="shared" si="59"/>
        <v>-2.934769296998796</v>
      </c>
      <c r="AM115" s="45">
        <f t="shared" si="59"/>
        <v>-2.1897865198450606</v>
      </c>
      <c r="AN115" s="45">
        <f t="shared" si="59"/>
        <v>1.0219771685951784</v>
      </c>
      <c r="AO115" s="45">
        <f t="shared" si="59"/>
        <v>6.1778899489682626</v>
      </c>
      <c r="AP115" s="45">
        <f t="shared" si="59"/>
        <v>6.2448833823246508</v>
      </c>
      <c r="AQ115" s="45">
        <f t="shared" si="59"/>
        <v>4.3762947617638215</v>
      </c>
      <c r="AR115" s="45">
        <f t="shared" si="59"/>
        <v>-4.6376077040040542</v>
      </c>
      <c r="AS115" s="45">
        <f t="shared" si="56"/>
        <v>-9.511346732431857</v>
      </c>
      <c r="AT115" s="45">
        <f t="shared" si="53"/>
        <v>-3.1802165294589346</v>
      </c>
      <c r="AU115" s="45">
        <f t="shared" si="53"/>
        <v>3.8978507700839549</v>
      </c>
      <c r="AV115" s="45">
        <f t="shared" si="53"/>
        <v>4.2418847644876356</v>
      </c>
      <c r="AW115" s="45">
        <f t="shared" si="53"/>
        <v>4.6710157660617924</v>
      </c>
      <c r="AX115" s="45">
        <f t="shared" si="53"/>
        <v>3.8816935156692933</v>
      </c>
      <c r="AY115" s="45">
        <f t="shared" si="53"/>
        <v>4.9479688537586997</v>
      </c>
      <c r="AZ115" s="45">
        <f t="shared" si="34"/>
        <v>12.028509525720899</v>
      </c>
      <c r="BA115" s="45">
        <f t="shared" si="34"/>
        <v>7.3867251007280643</v>
      </c>
      <c r="BB115" s="45" t="str">
        <f t="shared" si="34"/>
        <v/>
      </c>
      <c r="BD115" s="39">
        <f t="shared" si="38"/>
        <v>44286</v>
      </c>
      <c r="BE115" s="44">
        <f>IF(AND(ISNUMBER(C114),ISNUMBER(C115)),INDEX('Country weights'!$B$6:$FB$133,MATCH(Goods!$BD115,'Country weights'!$A$6:$A$133,0),MATCH(Goods!BE$1,'Country weights'!$B$3:$FB$3,0)),"")</f>
        <v>0.16883540873658129</v>
      </c>
      <c r="BF115" s="44">
        <f>IF(AND(ISNUMBER(D114),ISNUMBER(D115)),INDEX('Country weights'!$B$6:$FB$133,MATCH(Goods!$BD115,'Country weights'!$A$6:$A$133,0),MATCH(Goods!BF$1,'Country weights'!$B$3:$FB$3,0)),"")</f>
        <v>4.6594369798154962E-2</v>
      </c>
      <c r="BG115" s="44">
        <f>IF(AND(ISNUMBER(E114),ISNUMBER(E115)),INDEX('Country weights'!$B$6:$FB$133,MATCH(Goods!$BD115,'Country weights'!$A$6:$A$133,0),MATCH(Goods!BG$1,'Country weights'!$B$3:$FB$3,0)),"")</f>
        <v>4.6724903397716969E-2</v>
      </c>
      <c r="BH115" s="44">
        <f>IF(AND(ISNUMBER(F114),ISNUMBER(F115)),INDEX('Country weights'!$B$6:$FB$133,MATCH(Goods!$BD115,'Country weights'!$A$6:$A$133,0),MATCH(Goods!BH$1,'Country weights'!$B$3:$FB$3,0)),"")</f>
        <v>3.0753930429406044E-2</v>
      </c>
      <c r="BI115" s="44">
        <f>IF(AND(ISNUMBER(G114),ISNUMBER(G115)),INDEX('Country weights'!$B$6:$FB$133,MATCH(Goods!$BD115,'Country weights'!$A$6:$A$133,0),MATCH(Goods!BI$1,'Country weights'!$B$3:$FB$3,0)),"")</f>
        <v>3.1322599869091166E-3</v>
      </c>
      <c r="BJ115" s="44">
        <f>IF(AND(ISNUMBER(H114),ISNUMBER(H115)),INDEX('Country weights'!$B$6:$FB$133,MATCH(Goods!$BD115,'Country weights'!$A$6:$A$133,0),MATCH(Goods!BJ$1,'Country weights'!$B$3:$FB$3,0)),"")</f>
        <v>1.4890497542877999E-2</v>
      </c>
      <c r="BK115" s="44">
        <f>IF(AND(ISNUMBER(I114),ISNUMBER(I115)),INDEX('Country weights'!$B$6:$FB$133,MATCH(Goods!$BD115,'Country weights'!$A$6:$A$133,0),MATCH(Goods!BK$1,'Country weights'!$B$3:$FB$3,0)),"")</f>
        <v>1.4696810233077963E-2</v>
      </c>
      <c r="BL115" s="44">
        <f>IF(AND(ISNUMBER(J114),ISNUMBER(J115)),INDEX('Country weights'!$B$6:$FB$133,MATCH(Goods!$BD115,'Country weights'!$A$6:$A$133,0),MATCH(Goods!BL$1,'Country weights'!$B$3:$FB$3,0)),"")</f>
        <v>5.0861708354246974E-3</v>
      </c>
      <c r="BM115" s="44">
        <f>IF(AND(ISNUMBER(K114),ISNUMBER(K115)),INDEX('Country weights'!$B$6:$FB$133,MATCH(Goods!$BD115,'Country weights'!$A$6:$A$133,0),MATCH(Goods!BM$1,'Country weights'!$B$3:$FB$3,0)),"")</f>
        <v>2.7745996149700112E-2</v>
      </c>
      <c r="BN115" s="44">
        <f>IF(AND(ISNUMBER(L114),ISNUMBER(L115)),INDEX('Country weights'!$B$6:$FB$133,MATCH(Goods!$BD115,'Country weights'!$A$6:$A$133,0),MATCH(Goods!BN$1,'Country weights'!$B$3:$FB$3,0)),"")</f>
        <v>2.4906285895354785E-3</v>
      </c>
      <c r="BO115" s="44">
        <f>IF(AND(ISNUMBER(M114),ISNUMBER(M115)),INDEX('Country weights'!$B$6:$FB$133,MATCH(Goods!$BD115,'Country weights'!$A$6:$A$133,0),MATCH(Goods!BO$1,'Country weights'!$B$3:$FB$3,0)),"")</f>
        <v>9.7440302015152809E-3</v>
      </c>
      <c r="BP115" s="44">
        <f>IF(AND(ISNUMBER(N114),ISNUMBER(N115)),INDEX('Country weights'!$B$6:$FB$133,MATCH(Goods!$BD115,'Country weights'!$A$6:$A$133,0),MATCH(Goods!BP$1,'Country weights'!$B$3:$FB$3,0)),"")</f>
        <v>7.3366311381828885E-3</v>
      </c>
      <c r="BQ115" s="44">
        <f>IF(AND(ISNUMBER(O114),ISNUMBER(O115)),INDEX('Country weights'!$B$6:$FB$133,MATCH(Goods!$BD115,'Country weights'!$A$6:$A$133,0),MATCH(Goods!BQ$1,'Country weights'!$B$3:$FB$3,0)),"")</f>
        <v>6.566867421691735E-3</v>
      </c>
      <c r="BR115" s="44">
        <f>IF(AND(ISNUMBER(P114),ISNUMBER(P115)),INDEX('Country weights'!$B$6:$FB$133,MATCH(Goods!$BD115,'Country weights'!$A$6:$A$133,0),MATCH(Goods!BR$1,'Country weights'!$B$3:$FB$3,0)),"")</f>
        <v>1.3341003889268378E-2</v>
      </c>
      <c r="BS115" s="44">
        <f>IF(AND(ISNUMBER(Q114),ISNUMBER(Q115)),INDEX('Country weights'!$B$6:$FB$133,MATCH(Goods!$BD115,'Country weights'!$A$6:$A$133,0),MATCH(Goods!BS$1,'Country weights'!$B$3:$FB$3,0)),"")</f>
        <v>1.0383998724858593E-2</v>
      </c>
      <c r="BT115" s="44">
        <f>IF(AND(ISNUMBER(R114),ISNUMBER(R115)),INDEX('Country weights'!$B$6:$FB$133,MATCH(Goods!$BD115,'Country weights'!$A$6:$A$133,0),MATCH(Goods!BT$1,'Country weights'!$B$3:$FB$3,0)),"")</f>
        <v>7.0111116949858575E-3</v>
      </c>
      <c r="BU115" s="44">
        <f>IF(AND(ISNUMBER(S114),ISNUMBER(S115)),INDEX('Country weights'!$B$6:$FB$133,MATCH(Goods!$BD115,'Country weights'!$A$6:$A$133,0),MATCH(Goods!BU$1,'Country weights'!$B$3:$FB$3,0)),"")</f>
        <v>2.3899941422765286E-2</v>
      </c>
      <c r="BV115" s="44">
        <f>IF(AND(ISNUMBER(T114),ISNUMBER(T115)),INDEX('Country weights'!$B$6:$FB$133,MATCH(Goods!$BD115,'Country weights'!$A$6:$A$133,0),MATCH(Goods!BV$1,'Country weights'!$B$3:$FB$3,0)),"")</f>
        <v>1.8350187887914166E-2</v>
      </c>
      <c r="BW115" s="44">
        <f>IF(AND(ISNUMBER(U114),ISNUMBER(U115)),INDEX('Country weights'!$B$6:$FB$133,MATCH(Goods!$BD115,'Country weights'!$A$6:$A$133,0),MATCH(Goods!BW$1,'Country weights'!$B$3:$FB$3,0)),"")</f>
        <v>3.6228062890700873E-2</v>
      </c>
      <c r="BX115" s="44">
        <f>IF(AND(ISNUMBER(V114),ISNUMBER(V115)),INDEX('Country weights'!$B$6:$FB$133,MATCH(Goods!$BD115,'Country weights'!$A$6:$A$133,0),MATCH(Goods!BX$1,'Country weights'!$B$3:$FB$3,0)),"")</f>
        <v>3.4695779493727853E-2</v>
      </c>
      <c r="BY115" s="44">
        <f>IF(AND(ISNUMBER(W114),ISNUMBER(W115)),INDEX('Country weights'!$B$6:$FB$133,MATCH(Goods!$BD115,'Country weights'!$A$6:$A$133,0),MATCH(Goods!BY$1,'Country weights'!$B$3:$FB$3,0)),"")</f>
        <v>3.1351962780658223E-2</v>
      </c>
      <c r="BZ115" s="44">
        <f>IF(AND(ISNUMBER(X114),ISNUMBER(X115)),INDEX('Country weights'!$B$6:$FB$133,MATCH(Goods!$BD115,'Country weights'!$A$6:$A$133,0),MATCH(Goods!BZ$1,'Country weights'!$B$3:$FB$3,0)),"")</f>
        <v>2.0113569455634937E-2</v>
      </c>
      <c r="CA115" s="44">
        <f>IF(AND(ISNUMBER(Y114),ISNUMBER(Y115)),INDEX('Country weights'!$B$6:$FB$133,MATCH(Goods!$BD115,'Country weights'!$A$6:$A$133,0),MATCH(Goods!CA$1,'Country weights'!$B$3:$FB$3,0)),"")</f>
        <v>3.8004359837306857E-2</v>
      </c>
      <c r="CB115" s="44">
        <f>IF(AND(ISNUMBER(Z114),ISNUMBER(Z115)),INDEX('Country weights'!$B$6:$FB$133,MATCH(Goods!$BD115,'Country weights'!$A$6:$A$133,0),MATCH(Goods!CB$1,'Country weights'!$B$3:$FB$3,0)),"")</f>
        <v>1.1430445690970069E-2</v>
      </c>
      <c r="CC115" s="44" t="str">
        <f>IF(AND(ISNUMBER(AA114),ISNUMBER(AA115)),INDEX('Country weights'!$B$6:$FB$133,MATCH(Goods!$BD115,'Country weights'!$A$6:$A$133,0),MATCH(Goods!CC$1,'Country weights'!$B$3:$FB$3,0)),"")</f>
        <v/>
      </c>
      <c r="CD115" s="46">
        <f t="shared" si="44"/>
        <v>0.62940892822956562</v>
      </c>
      <c r="CF115" s="39">
        <f t="shared" si="39"/>
        <v>44286</v>
      </c>
      <c r="CG115" s="45">
        <f t="shared" si="60"/>
        <v>0.26824438161608283</v>
      </c>
      <c r="CH115" s="45">
        <f t="shared" si="60"/>
        <v>7.4028771611515026E-2</v>
      </c>
      <c r="CI115" s="45">
        <f t="shared" si="60"/>
        <v>7.4236162377211937E-2</v>
      </c>
      <c r="CJ115" s="45">
        <f t="shared" si="60"/>
        <v>4.8861604991705963E-2</v>
      </c>
      <c r="CK115" s="45">
        <f t="shared" si="60"/>
        <v>4.976510256566747E-3</v>
      </c>
      <c r="CL115" s="45">
        <f t="shared" si="60"/>
        <v>2.3657906450044758E-2</v>
      </c>
      <c r="CM115" s="45">
        <f t="shared" si="60"/>
        <v>2.335017756169732E-2</v>
      </c>
      <c r="CN115" s="45">
        <f t="shared" si="60"/>
        <v>8.0808685852794375E-3</v>
      </c>
      <c r="CO115" s="45">
        <f t="shared" si="60"/>
        <v>4.4082622449836392E-2</v>
      </c>
      <c r="CP115" s="45">
        <f t="shared" si="60"/>
        <v>3.9570912928439846E-3</v>
      </c>
      <c r="CQ115" s="45">
        <f t="shared" si="60"/>
        <v>1.5481239246039611E-2</v>
      </c>
      <c r="CR115" s="45">
        <f t="shared" si="60"/>
        <v>1.1656382375794618E-2</v>
      </c>
      <c r="CS115" s="45">
        <f t="shared" si="60"/>
        <v>1.0433387782031251E-2</v>
      </c>
      <c r="CT115" s="45">
        <f t="shared" si="60"/>
        <v>2.1196083008855074E-2</v>
      </c>
      <c r="CU115" s="45">
        <f t="shared" si="60"/>
        <v>1.6498016248462265E-2</v>
      </c>
      <c r="CV115" s="45">
        <f t="shared" si="57"/>
        <v>1.1139199621313094E-2</v>
      </c>
      <c r="CW115" s="45">
        <f t="shared" si="54"/>
        <v>3.7972040673131681E-2</v>
      </c>
      <c r="CX115" s="45">
        <f t="shared" si="54"/>
        <v>2.9154635507841517E-2</v>
      </c>
      <c r="CY115" s="45">
        <f t="shared" si="54"/>
        <v>5.7558863984667433E-2</v>
      </c>
      <c r="CZ115" s="45">
        <f t="shared" si="54"/>
        <v>5.5124384065097322E-2</v>
      </c>
      <c r="DA115" s="45">
        <f t="shared" si="54"/>
        <v>4.9811754130731294E-2</v>
      </c>
      <c r="DB115" s="45">
        <f t="shared" si="54"/>
        <v>3.1956282400078813E-2</v>
      </c>
      <c r="DC115" s="45">
        <f t="shared" si="35"/>
        <v>6.0381030730224161E-2</v>
      </c>
      <c r="DD115" s="45">
        <f t="shared" si="35"/>
        <v>1.8160603032947475E-2</v>
      </c>
      <c r="DE115" s="45" t="str">
        <f t="shared" si="35"/>
        <v/>
      </c>
      <c r="DF115" s="46">
        <f t="shared" si="45"/>
        <v>1</v>
      </c>
      <c r="DG115" s="47">
        <f>SUMPRODUCT(AD115:BB115,CG115:DE115,'Sector weights'!B102:Z102)</f>
        <v>2.6800950899164491</v>
      </c>
      <c r="DI115" s="45">
        <f>IF(AND(ISNUMBER(C114),ISNUMBER(C115)),CG115*'Sector weights'!AB102,"")</f>
        <v>4.0455490270978771E-2</v>
      </c>
      <c r="DJ115" s="45">
        <f>IF(AND(ISNUMBER(D114),ISNUMBER(D115)),CH115*'Sector weights'!AC102,"")</f>
        <v>1.5941751001952723E-2</v>
      </c>
      <c r="DK115" s="45">
        <f>IF(AND(ISNUMBER(E114),ISNUMBER(E115)),CI115*'Sector weights'!AD102,"")</f>
        <v>1.5827821866502601E-2</v>
      </c>
      <c r="DL115" s="45">
        <f>IF(AND(ISNUMBER(F114),ISNUMBER(F115)),CJ115*'Sector weights'!AE102,"")</f>
        <v>8.4093960769298474E-3</v>
      </c>
      <c r="DM115" s="45">
        <f>IF(AND(ISNUMBER(G114),ISNUMBER(G115)),CK115*'Sector weights'!AF102,"")</f>
        <v>9.2626462814900915E-4</v>
      </c>
      <c r="DN115" s="45">
        <f>IF(AND(ISNUMBER(H114),ISNUMBER(H115)),CL115*'Sector weights'!AG102,"")</f>
        <v>3.8766475372683656E-3</v>
      </c>
      <c r="DO115" s="45">
        <f>IF(AND(ISNUMBER(I114),ISNUMBER(I115)),CM115*'Sector weights'!AH102,"")</f>
        <v>3.4498865936440286E-3</v>
      </c>
      <c r="DP115" s="45">
        <f>IF(AND(ISNUMBER(J114),ISNUMBER(J115)),CN115*'Sector weights'!AI102,"")</f>
        <v>9.965007759206296E-4</v>
      </c>
      <c r="DQ115" s="45">
        <f>IF(AND(ISNUMBER(K114),ISNUMBER(K115)),CO115*'Sector weights'!AJ102,"")</f>
        <v>2.5166407842163664E-3</v>
      </c>
      <c r="DR115" s="45">
        <f>IF(AND(ISNUMBER(L114),ISNUMBER(L115)),CP115*'Sector weights'!AK102,"")</f>
        <v>5.175204144825204E-4</v>
      </c>
      <c r="DS115" s="45">
        <f>IF(AND(ISNUMBER(M114),ISNUMBER(M115)),CQ115*'Sector weights'!AL102,"")</f>
        <v>2.0879443740861947E-3</v>
      </c>
      <c r="DT115" s="45">
        <f>IF(AND(ISNUMBER(N114),ISNUMBER(N115)),CR115*'Sector weights'!AM102,"")</f>
        <v>1.5156061926488446E-3</v>
      </c>
      <c r="DU115" s="45">
        <f>IF(AND(ISNUMBER(O114),ISNUMBER(O115)),CS115*'Sector weights'!AN102,"")</f>
        <v>1.6375806905422053E-3</v>
      </c>
      <c r="DV115" s="45">
        <f>IF(AND(ISNUMBER(P114),ISNUMBER(P115)),CT115*'Sector weights'!AO102,"")</f>
        <v>6.8552962502885862E-3</v>
      </c>
      <c r="DW115" s="45">
        <f>IF(AND(ISNUMBER(Q114),ISNUMBER(Q115)),CU115*'Sector weights'!AP102,"")</f>
        <v>6.7193266997263015E-3</v>
      </c>
      <c r="DX115" s="45">
        <f>IF(AND(ISNUMBER(R114),ISNUMBER(R115)),CV115*'Sector weights'!AQ102,"")</f>
        <v>2.9599542873929925E-3</v>
      </c>
      <c r="DY115" s="45">
        <f>IF(AND(ISNUMBER(S114),ISNUMBER(S115)),CW115*'Sector weights'!AR102,"")</f>
        <v>1.3079630796715704E-2</v>
      </c>
      <c r="DZ115" s="45">
        <f>IF(AND(ISNUMBER(T114),ISNUMBER(T115)),CX115*'Sector weights'!AS102,"")</f>
        <v>4.0015565214414862E-3</v>
      </c>
      <c r="EA115" s="45">
        <f>IF(AND(ISNUMBER(U114),ISNUMBER(U115)),CY115*'Sector weights'!AT102,"")</f>
        <v>4.7356038146316934E-3</v>
      </c>
      <c r="EB115" s="45">
        <f>IF(AND(ISNUMBER(V114),ISNUMBER(V115)),CZ115*'Sector weights'!AU102,"")</f>
        <v>9.8675089591300398E-3</v>
      </c>
      <c r="EC115" s="45">
        <f>IF(AND(ISNUMBER(W114),ISNUMBER(W115)),DA115*'Sector weights'!AV102,"")</f>
        <v>1.8139273006600915E-2</v>
      </c>
      <c r="ED115" s="45">
        <f>IF(AND(ISNUMBER(X114),ISNUMBER(X115)),DB115*'Sector weights'!AW102,"")</f>
        <v>3.974004524833083E-3</v>
      </c>
      <c r="EE115" s="45">
        <f>IF(AND(ISNUMBER(Y114),ISNUMBER(Y115)),DC115*'Sector weights'!AX102,"")</f>
        <v>6.4548267951233486E-3</v>
      </c>
      <c r="EF115" s="45">
        <f>IF(AND(ISNUMBER(Z114),ISNUMBER(Z115)),DD115*'Sector weights'!AY102,"")</f>
        <v>2.622428930504983E-3</v>
      </c>
      <c r="EG115" s="45" t="str">
        <f>IF(AND(ISNUMBER(AA114),ISNUMBER(AA115)),DE115*'Sector weights'!AZ102,"")</f>
        <v/>
      </c>
      <c r="EH115" s="46">
        <f t="shared" si="46"/>
        <v>0.17756846179371133</v>
      </c>
      <c r="EI115" s="47">
        <f t="shared" si="47"/>
        <v>0.45069843737793763</v>
      </c>
      <c r="EK115" s="39">
        <f t="shared" si="41"/>
        <v>44286</v>
      </c>
      <c r="EL115" s="45">
        <f t="shared" si="61"/>
        <v>0.2278303808137821</v>
      </c>
      <c r="EM115" s="45">
        <f t="shared" si="61"/>
        <v>8.9778054283496125E-2</v>
      </c>
      <c r="EN115" s="45">
        <f t="shared" si="61"/>
        <v>8.9136447467177138E-2</v>
      </c>
      <c r="EO115" s="45">
        <f t="shared" si="61"/>
        <v>4.7358613077920296E-2</v>
      </c>
      <c r="EP115" s="45">
        <f t="shared" si="61"/>
        <v>5.2163803120910584E-3</v>
      </c>
      <c r="EQ115" s="45">
        <f t="shared" si="61"/>
        <v>2.1831847266729317E-2</v>
      </c>
      <c r="ER115" s="45">
        <f t="shared" si="61"/>
        <v>1.9428487236950363E-2</v>
      </c>
      <c r="ES115" s="45">
        <f t="shared" si="61"/>
        <v>5.6119243578192732E-3</v>
      </c>
      <c r="ET115" s="45">
        <f t="shared" si="61"/>
        <v>1.4172791490079205E-2</v>
      </c>
      <c r="EU115" s="45">
        <f t="shared" si="61"/>
        <v>2.914483851776254E-3</v>
      </c>
      <c r="EV115" s="45">
        <f t="shared" si="61"/>
        <v>1.1758531627715774E-2</v>
      </c>
      <c r="EW115" s="45">
        <f t="shared" si="61"/>
        <v>8.5353343568949046E-3</v>
      </c>
      <c r="EX115" s="45">
        <f t="shared" si="61"/>
        <v>9.2222496833060975E-3</v>
      </c>
      <c r="EY115" s="45">
        <f t="shared" si="61"/>
        <v>3.8606496790250223E-2</v>
      </c>
      <c r="EZ115" s="45">
        <f t="shared" si="61"/>
        <v>3.7840766495642809E-2</v>
      </c>
      <c r="FA115" s="45">
        <f t="shared" si="58"/>
        <v>1.6669369422322836E-2</v>
      </c>
      <c r="FB115" s="45">
        <f t="shared" si="55"/>
        <v>7.365965028131434E-2</v>
      </c>
      <c r="FC115" s="45">
        <f t="shared" si="55"/>
        <v>2.2535288536149292E-2</v>
      </c>
      <c r="FD115" s="45">
        <f t="shared" si="55"/>
        <v>2.6669171804468528E-2</v>
      </c>
      <c r="FE115" s="45">
        <f t="shared" si="55"/>
        <v>5.5570166342903481E-2</v>
      </c>
      <c r="FF115" s="45">
        <f t="shared" si="55"/>
        <v>0.10215368665903106</v>
      </c>
      <c r="FG115" s="45">
        <f t="shared" si="55"/>
        <v>2.2380125866325571E-2</v>
      </c>
      <c r="FH115" s="45">
        <f t="shared" si="36"/>
        <v>3.6351200713909376E-2</v>
      </c>
      <c r="FI115" s="45">
        <f t="shared" si="36"/>
        <v>1.476855126194407E-2</v>
      </c>
      <c r="FJ115" s="45" t="str">
        <f t="shared" si="36"/>
        <v/>
      </c>
      <c r="FK115" s="46">
        <f t="shared" si="48"/>
        <v>0.99999999999999956</v>
      </c>
      <c r="FL115" s="47">
        <f t="shared" si="49"/>
        <v>2.5381671543763935</v>
      </c>
    </row>
    <row r="116" spans="1:168" x14ac:dyDescent="0.2">
      <c r="A116" t="s">
        <v>73</v>
      </c>
      <c r="B116" s="11">
        <v>44377</v>
      </c>
      <c r="C116" s="2">
        <v>497.9</v>
      </c>
      <c r="D116" s="3">
        <v>46789</v>
      </c>
      <c r="E116" s="9">
        <v>23026.799999999999</v>
      </c>
      <c r="F116" s="3">
        <v>134158</v>
      </c>
      <c r="G116" s="3">
        <v>3731</v>
      </c>
      <c r="H116" s="2">
        <v>19279</v>
      </c>
      <c r="I116" s="2">
        <v>271555.09999999998</v>
      </c>
      <c r="J116" s="2">
        <v>1583947.3</v>
      </c>
      <c r="K116" s="2">
        <v>146600.5</v>
      </c>
      <c r="L116" s="9">
        <v>2245.3523999999998</v>
      </c>
      <c r="M116" s="3">
        <v>135507</v>
      </c>
      <c r="N116" s="9">
        <v>1486.912</v>
      </c>
      <c r="O116" s="2">
        <v>22355.200000000001</v>
      </c>
      <c r="P116" s="2">
        <v>17106</v>
      </c>
      <c r="Q116" s="3">
        <v>119875</v>
      </c>
      <c r="R116" s="3">
        <v>78204</v>
      </c>
      <c r="S116" s="2">
        <v>32656.3</v>
      </c>
      <c r="T116" s="2">
        <v>44011.6</v>
      </c>
      <c r="U116" s="3">
        <v>123383</v>
      </c>
      <c r="V116" s="2">
        <v>31033.599999999999</v>
      </c>
      <c r="W116" s="2">
        <v>71125.2</v>
      </c>
      <c r="X116" s="3">
        <v>312183.04438915267</v>
      </c>
      <c r="Y116" s="2">
        <v>51686.9</v>
      </c>
      <c r="Z116" s="3">
        <v>31338</v>
      </c>
      <c r="AA116" s="3">
        <v>245406</v>
      </c>
      <c r="AC116" s="43">
        <f t="shared" si="43"/>
        <v>44377</v>
      </c>
      <c r="AD116" s="45">
        <f t="shared" si="59"/>
        <v>5.8460884353741527</v>
      </c>
      <c r="AE116" s="45">
        <f t="shared" si="59"/>
        <v>4.3442385317008947</v>
      </c>
      <c r="AF116" s="45">
        <f t="shared" si="59"/>
        <v>10.411162523075435</v>
      </c>
      <c r="AG116" s="45">
        <f t="shared" si="59"/>
        <v>1.9120182921734008</v>
      </c>
      <c r="AH116" s="45">
        <f t="shared" si="59"/>
        <v>5.5445544554455495</v>
      </c>
      <c r="AI116" s="45">
        <f t="shared" si="59"/>
        <v>-3.3343361411953487</v>
      </c>
      <c r="AJ116" s="45">
        <f t="shared" si="59"/>
        <v>2.7908390497164426</v>
      </c>
      <c r="AK116" s="45">
        <f t="shared" si="59"/>
        <v>0.23592296562402471</v>
      </c>
      <c r="AL116" s="45">
        <f t="shared" si="59"/>
        <v>12.10089045731042</v>
      </c>
      <c r="AM116" s="45">
        <f t="shared" si="59"/>
        <v>0.52937759561260123</v>
      </c>
      <c r="AN116" s="45">
        <f t="shared" si="59"/>
        <v>4.1672432083390998</v>
      </c>
      <c r="AO116" s="45">
        <f t="shared" si="59"/>
        <v>-2.9012498857209912</v>
      </c>
      <c r="AP116" s="45">
        <f t="shared" si="59"/>
        <v>15.6078212348284</v>
      </c>
      <c r="AQ116" s="45">
        <f t="shared" si="59"/>
        <v>1.0455431508063162</v>
      </c>
      <c r="AR116" s="45">
        <f t="shared" si="59"/>
        <v>2.7620378387182454</v>
      </c>
      <c r="AS116" s="45">
        <f t="shared" si="56"/>
        <v>-3.3384834064643765</v>
      </c>
      <c r="AT116" s="45">
        <f t="shared" si="53"/>
        <v>7.7502524136019435</v>
      </c>
      <c r="AU116" s="45">
        <f t="shared" si="53"/>
        <v>3.0357088510098329</v>
      </c>
      <c r="AV116" s="45">
        <f t="shared" si="53"/>
        <v>-1.5338573879733475</v>
      </c>
      <c r="AW116" s="45">
        <f t="shared" si="53"/>
        <v>2.5544767783850952</v>
      </c>
      <c r="AX116" s="45">
        <f t="shared" si="53"/>
        <v>0.2791594761953009</v>
      </c>
      <c r="AY116" s="45">
        <f t="shared" si="53"/>
        <v>2.3447645673235096</v>
      </c>
      <c r="AZ116" s="45">
        <f t="shared" si="34"/>
        <v>2.3142337948208302</v>
      </c>
      <c r="BA116" s="45">
        <f t="shared" si="34"/>
        <v>3.1398104265402793</v>
      </c>
      <c r="BB116" s="45">
        <f t="shared" si="34"/>
        <v>6.2483223219929496</v>
      </c>
      <c r="BD116" s="39">
        <f t="shared" si="38"/>
        <v>44377</v>
      </c>
      <c r="BE116" s="44">
        <f>IF(AND(ISNUMBER(C115),ISNUMBER(C116)),INDEX('Country weights'!$B$6:$FB$133,MATCH(Goods!$BD116,'Country weights'!$A$6:$A$133,0),MATCH(Goods!BE$1,'Country weights'!$B$3:$FB$3,0)),"")</f>
        <v>0.16883540873658129</v>
      </c>
      <c r="BF116" s="44">
        <f>IF(AND(ISNUMBER(D115),ISNUMBER(D116)),INDEX('Country weights'!$B$6:$FB$133,MATCH(Goods!$BD116,'Country weights'!$A$6:$A$133,0),MATCH(Goods!BF$1,'Country weights'!$B$3:$FB$3,0)),"")</f>
        <v>4.6594369798154962E-2</v>
      </c>
      <c r="BG116" s="44">
        <f>IF(AND(ISNUMBER(E115),ISNUMBER(E116)),INDEX('Country weights'!$B$6:$FB$133,MATCH(Goods!$BD116,'Country weights'!$A$6:$A$133,0),MATCH(Goods!BG$1,'Country weights'!$B$3:$FB$3,0)),"")</f>
        <v>4.6724903397716969E-2</v>
      </c>
      <c r="BH116" s="44">
        <f>IF(AND(ISNUMBER(F115),ISNUMBER(F116)),INDEX('Country weights'!$B$6:$FB$133,MATCH(Goods!$BD116,'Country weights'!$A$6:$A$133,0),MATCH(Goods!BH$1,'Country weights'!$B$3:$FB$3,0)),"")</f>
        <v>3.0753930429406044E-2</v>
      </c>
      <c r="BI116" s="44">
        <f>IF(AND(ISNUMBER(G115),ISNUMBER(G116)),INDEX('Country weights'!$B$6:$FB$133,MATCH(Goods!$BD116,'Country weights'!$A$6:$A$133,0),MATCH(Goods!BI$1,'Country weights'!$B$3:$FB$3,0)),"")</f>
        <v>3.1322599869091166E-3</v>
      </c>
      <c r="BJ116" s="44">
        <f>IF(AND(ISNUMBER(H115),ISNUMBER(H116)),INDEX('Country weights'!$B$6:$FB$133,MATCH(Goods!$BD116,'Country weights'!$A$6:$A$133,0),MATCH(Goods!BJ$1,'Country weights'!$B$3:$FB$3,0)),"")</f>
        <v>1.4890497542877999E-2</v>
      </c>
      <c r="BK116" s="44">
        <f>IF(AND(ISNUMBER(I115),ISNUMBER(I116)),INDEX('Country weights'!$B$6:$FB$133,MATCH(Goods!$BD116,'Country weights'!$A$6:$A$133,0),MATCH(Goods!BK$1,'Country weights'!$B$3:$FB$3,0)),"")</f>
        <v>1.4696810233077963E-2</v>
      </c>
      <c r="BL116" s="44">
        <f>IF(AND(ISNUMBER(J115),ISNUMBER(J116)),INDEX('Country weights'!$B$6:$FB$133,MATCH(Goods!$BD116,'Country weights'!$A$6:$A$133,0),MATCH(Goods!BL$1,'Country weights'!$B$3:$FB$3,0)),"")</f>
        <v>5.0861708354246974E-3</v>
      </c>
      <c r="BM116" s="44">
        <f>IF(AND(ISNUMBER(K115),ISNUMBER(K116)),INDEX('Country weights'!$B$6:$FB$133,MATCH(Goods!$BD116,'Country weights'!$A$6:$A$133,0),MATCH(Goods!BM$1,'Country weights'!$B$3:$FB$3,0)),"")</f>
        <v>2.7745996149700112E-2</v>
      </c>
      <c r="BN116" s="44">
        <f>IF(AND(ISNUMBER(L115),ISNUMBER(L116)),INDEX('Country weights'!$B$6:$FB$133,MATCH(Goods!$BD116,'Country weights'!$A$6:$A$133,0),MATCH(Goods!BN$1,'Country weights'!$B$3:$FB$3,0)),"")</f>
        <v>2.4906285895354785E-3</v>
      </c>
      <c r="BO116" s="44">
        <f>IF(AND(ISNUMBER(M115),ISNUMBER(M116)),INDEX('Country weights'!$B$6:$FB$133,MATCH(Goods!$BD116,'Country weights'!$A$6:$A$133,0),MATCH(Goods!BO$1,'Country weights'!$B$3:$FB$3,0)),"")</f>
        <v>9.7440302015152809E-3</v>
      </c>
      <c r="BP116" s="44">
        <f>IF(AND(ISNUMBER(N115),ISNUMBER(N116)),INDEX('Country weights'!$B$6:$FB$133,MATCH(Goods!$BD116,'Country weights'!$A$6:$A$133,0),MATCH(Goods!BP$1,'Country weights'!$B$3:$FB$3,0)),"")</f>
        <v>7.3366311381828885E-3</v>
      </c>
      <c r="BQ116" s="44">
        <f>IF(AND(ISNUMBER(O115),ISNUMBER(O116)),INDEX('Country weights'!$B$6:$FB$133,MATCH(Goods!$BD116,'Country weights'!$A$6:$A$133,0),MATCH(Goods!BQ$1,'Country weights'!$B$3:$FB$3,0)),"")</f>
        <v>6.566867421691735E-3</v>
      </c>
      <c r="BR116" s="44">
        <f>IF(AND(ISNUMBER(P115),ISNUMBER(P116)),INDEX('Country weights'!$B$6:$FB$133,MATCH(Goods!$BD116,'Country weights'!$A$6:$A$133,0),MATCH(Goods!BR$1,'Country weights'!$B$3:$FB$3,0)),"")</f>
        <v>1.3341003889268378E-2</v>
      </c>
      <c r="BS116" s="44">
        <f>IF(AND(ISNUMBER(Q115),ISNUMBER(Q116)),INDEX('Country weights'!$B$6:$FB$133,MATCH(Goods!$BD116,'Country weights'!$A$6:$A$133,0),MATCH(Goods!BS$1,'Country weights'!$B$3:$FB$3,0)),"")</f>
        <v>1.0383998724858593E-2</v>
      </c>
      <c r="BT116" s="44">
        <f>IF(AND(ISNUMBER(R115),ISNUMBER(R116)),INDEX('Country weights'!$B$6:$FB$133,MATCH(Goods!$BD116,'Country weights'!$A$6:$A$133,0),MATCH(Goods!BT$1,'Country weights'!$B$3:$FB$3,0)),"")</f>
        <v>7.0111116949858575E-3</v>
      </c>
      <c r="BU116" s="44">
        <f>IF(AND(ISNUMBER(S115),ISNUMBER(S116)),INDEX('Country weights'!$B$6:$FB$133,MATCH(Goods!$BD116,'Country weights'!$A$6:$A$133,0),MATCH(Goods!BU$1,'Country weights'!$B$3:$FB$3,0)),"")</f>
        <v>2.3899941422765286E-2</v>
      </c>
      <c r="BV116" s="44">
        <f>IF(AND(ISNUMBER(T115),ISNUMBER(T116)),INDEX('Country weights'!$B$6:$FB$133,MATCH(Goods!$BD116,'Country weights'!$A$6:$A$133,0),MATCH(Goods!BV$1,'Country weights'!$B$3:$FB$3,0)),"")</f>
        <v>1.8350187887914166E-2</v>
      </c>
      <c r="BW116" s="44">
        <f>IF(AND(ISNUMBER(U115),ISNUMBER(U116)),INDEX('Country weights'!$B$6:$FB$133,MATCH(Goods!$BD116,'Country weights'!$A$6:$A$133,0),MATCH(Goods!BW$1,'Country weights'!$B$3:$FB$3,0)),"")</f>
        <v>3.6228062890700873E-2</v>
      </c>
      <c r="BX116" s="44">
        <f>IF(AND(ISNUMBER(V115),ISNUMBER(V116)),INDEX('Country weights'!$B$6:$FB$133,MATCH(Goods!$BD116,'Country weights'!$A$6:$A$133,0),MATCH(Goods!BX$1,'Country weights'!$B$3:$FB$3,0)),"")</f>
        <v>3.4695779493727853E-2</v>
      </c>
      <c r="BY116" s="44">
        <f>IF(AND(ISNUMBER(W115),ISNUMBER(W116)),INDEX('Country weights'!$B$6:$FB$133,MATCH(Goods!$BD116,'Country weights'!$A$6:$A$133,0),MATCH(Goods!BY$1,'Country weights'!$B$3:$FB$3,0)),"")</f>
        <v>3.1351962780658223E-2</v>
      </c>
      <c r="BZ116" s="44">
        <f>IF(AND(ISNUMBER(X115),ISNUMBER(X116)),INDEX('Country weights'!$B$6:$FB$133,MATCH(Goods!$BD116,'Country weights'!$A$6:$A$133,0),MATCH(Goods!BZ$1,'Country weights'!$B$3:$FB$3,0)),"")</f>
        <v>2.0113569455634937E-2</v>
      </c>
      <c r="CA116" s="44">
        <f>IF(AND(ISNUMBER(Y115),ISNUMBER(Y116)),INDEX('Country weights'!$B$6:$FB$133,MATCH(Goods!$BD116,'Country weights'!$A$6:$A$133,0),MATCH(Goods!CA$1,'Country weights'!$B$3:$FB$3,0)),"")</f>
        <v>3.8004359837306857E-2</v>
      </c>
      <c r="CB116" s="44">
        <f>IF(AND(ISNUMBER(Z115),ISNUMBER(Z116)),INDEX('Country weights'!$B$6:$FB$133,MATCH(Goods!$BD116,'Country weights'!$A$6:$A$133,0),MATCH(Goods!CB$1,'Country weights'!$B$3:$FB$3,0)),"")</f>
        <v>1.1430445690970069E-2</v>
      </c>
      <c r="CC116" s="44">
        <f>IF(AND(ISNUMBER(AA115),ISNUMBER(AA116)),INDEX('Country weights'!$B$6:$FB$133,MATCH(Goods!$BD116,'Country weights'!$A$6:$A$133,0),MATCH(Goods!CC$1,'Country weights'!$B$3:$FB$3,0)),"")</f>
        <v>6.2824002360301508E-3</v>
      </c>
      <c r="CD116" s="46">
        <f t="shared" si="44"/>
        <v>0.63569132846559573</v>
      </c>
      <c r="CF116" s="39">
        <f t="shared" si="39"/>
        <v>44377</v>
      </c>
      <c r="CG116" s="45">
        <f t="shared" si="60"/>
        <v>0.26559338027169399</v>
      </c>
      <c r="CH116" s="45">
        <f t="shared" si="60"/>
        <v>7.329716123487548E-2</v>
      </c>
      <c r="CI116" s="45">
        <f t="shared" si="60"/>
        <v>7.3502502402383749E-2</v>
      </c>
      <c r="CJ116" s="45">
        <f t="shared" si="60"/>
        <v>4.8378716292447395E-2</v>
      </c>
      <c r="CK116" s="45">
        <f t="shared" si="60"/>
        <v>4.9273284794833219E-3</v>
      </c>
      <c r="CL116" s="45">
        <f t="shared" si="60"/>
        <v>2.3424100465268324E-2</v>
      </c>
      <c r="CM116" s="45">
        <f t="shared" si="60"/>
        <v>2.3119412795125725E-2</v>
      </c>
      <c r="CN116" s="45">
        <f t="shared" si="60"/>
        <v>8.001007104661121E-3</v>
      </c>
      <c r="CO116" s="45">
        <f t="shared" si="60"/>
        <v>4.3646963403877477E-2</v>
      </c>
      <c r="CP116" s="45">
        <f t="shared" si="60"/>
        <v>3.9179842134188774E-3</v>
      </c>
      <c r="CQ116" s="45">
        <f t="shared" si="60"/>
        <v>1.5328241498959881E-2</v>
      </c>
      <c r="CR116" s="45">
        <f t="shared" si="60"/>
        <v>1.1541184863873686E-2</v>
      </c>
      <c r="CS116" s="45">
        <f t="shared" si="60"/>
        <v>1.0330276861794789E-2</v>
      </c>
      <c r="CT116" s="45">
        <f t="shared" si="60"/>
        <v>2.0986606693959971E-2</v>
      </c>
      <c r="CU116" s="45">
        <f t="shared" si="60"/>
        <v>1.6334969913657689E-2</v>
      </c>
      <c r="CV116" s="45">
        <f t="shared" si="57"/>
        <v>1.1029113314962116E-2</v>
      </c>
      <c r="CW116" s="45">
        <f t="shared" si="54"/>
        <v>3.7596771188390964E-2</v>
      </c>
      <c r="CX116" s="45">
        <f t="shared" si="54"/>
        <v>2.8866506535816773E-2</v>
      </c>
      <c r="CY116" s="45">
        <f t="shared" si="54"/>
        <v>5.6990022151390055E-2</v>
      </c>
      <c r="CZ116" s="45">
        <f t="shared" si="54"/>
        <v>5.4579601671577035E-2</v>
      </c>
      <c r="DA116" s="45">
        <f t="shared" si="54"/>
        <v>4.9319475312545533E-2</v>
      </c>
      <c r="DB116" s="45">
        <f t="shared" si="54"/>
        <v>3.1640465356329778E-2</v>
      </c>
      <c r="DC116" s="45">
        <f t="shared" si="35"/>
        <v>5.9784298031939714E-2</v>
      </c>
      <c r="DD116" s="45">
        <f t="shared" si="35"/>
        <v>1.7981125711688382E-2</v>
      </c>
      <c r="DE116" s="45">
        <f t="shared" si="35"/>
        <v>9.8827842298782609E-3</v>
      </c>
      <c r="DF116" s="46">
        <f t="shared" si="45"/>
        <v>1.0000000000000002</v>
      </c>
      <c r="DG116" s="47">
        <f>SUMPRODUCT(AD116:BB116,CG116:DE116,'Sector weights'!B103:Z103)</f>
        <v>3.5428607544261328</v>
      </c>
      <c r="DI116" s="45">
        <f>IF(AND(ISNUMBER(C115),ISNUMBER(C116)),CG116*'Sector weights'!AB103,"")</f>
        <v>4.0209560709280313E-2</v>
      </c>
      <c r="DJ116" s="45">
        <f>IF(AND(ISNUMBER(D115),ISNUMBER(D116)),CH116*'Sector weights'!AC103,"")</f>
        <v>1.7218224526330119E-2</v>
      </c>
      <c r="DK116" s="45">
        <f>IF(AND(ISNUMBER(E115),ISNUMBER(E116)),CI116*'Sector weights'!AD103,"")</f>
        <v>1.5488661740515568E-2</v>
      </c>
      <c r="DL116" s="45">
        <f>IF(AND(ISNUMBER(F115),ISNUMBER(F116)),CJ116*'Sector weights'!AE103,"")</f>
        <v>8.7410358809343371E-3</v>
      </c>
      <c r="DM116" s="45">
        <f>IF(AND(ISNUMBER(G115),ISNUMBER(G116)),CK116*'Sector weights'!AF103,"")</f>
        <v>8.2405763234960226E-4</v>
      </c>
      <c r="DN116" s="45">
        <f>IF(AND(ISNUMBER(H115),ISNUMBER(H116)),CL116*'Sector weights'!AG103,"")</f>
        <v>3.842081860627762E-3</v>
      </c>
      <c r="DO116" s="45">
        <f>IF(AND(ISNUMBER(I115),ISNUMBER(I116)),CM116*'Sector weights'!AH103,"")</f>
        <v>3.4958284267285456E-3</v>
      </c>
      <c r="DP116" s="45">
        <f>IF(AND(ISNUMBER(J115),ISNUMBER(J116)),CN116*'Sector weights'!AI103,"")</f>
        <v>8.4686308925294238E-4</v>
      </c>
      <c r="DQ116" s="45">
        <f>IF(AND(ISNUMBER(K115),ISNUMBER(K116)),CO116*'Sector weights'!AJ103,"")</f>
        <v>2.3424997449953519E-3</v>
      </c>
      <c r="DR116" s="45">
        <f>IF(AND(ISNUMBER(L115),ISNUMBER(L116)),CP116*'Sector weights'!AK103,"")</f>
        <v>4.8813760299540993E-4</v>
      </c>
      <c r="DS116" s="45">
        <f>IF(AND(ISNUMBER(M115),ISNUMBER(M116)),CQ116*'Sector weights'!AL103,"")</f>
        <v>2.0262927831832017E-3</v>
      </c>
      <c r="DT116" s="45">
        <f>IF(AND(ISNUMBER(N115),ISNUMBER(N116)),CR116*'Sector weights'!AM103,"")</f>
        <v>1.6337050147687937E-3</v>
      </c>
      <c r="DU116" s="45">
        <f>IF(AND(ISNUMBER(O115),ISNUMBER(O116)),CS116*'Sector weights'!AN103,"")</f>
        <v>1.5856395079839527E-3</v>
      </c>
      <c r="DV116" s="45">
        <f>IF(AND(ISNUMBER(P115),ISNUMBER(P116)),CT116*'Sector weights'!AO103,"")</f>
        <v>6.7151207330875288E-3</v>
      </c>
      <c r="DW116" s="45">
        <f>IF(AND(ISNUMBER(Q115),ISNUMBER(Q116)),CU116*'Sector weights'!AP103,"")</f>
        <v>6.2494408051461262E-3</v>
      </c>
      <c r="DX116" s="45">
        <f>IF(AND(ISNUMBER(R115),ISNUMBER(R116)),CV116*'Sector weights'!AQ103,"")</f>
        <v>2.7858496000543547E-3</v>
      </c>
      <c r="DY116" s="45">
        <f>IF(AND(ISNUMBER(S115),ISNUMBER(S116)),CW116*'Sector weights'!AR103,"")</f>
        <v>1.2050029009008388E-2</v>
      </c>
      <c r="DZ116" s="45">
        <f>IF(AND(ISNUMBER(T115),ISNUMBER(T116)),CX116*'Sector weights'!AS103,"")</f>
        <v>3.9904837204087079E-3</v>
      </c>
      <c r="EA116" s="45">
        <f>IF(AND(ISNUMBER(U115),ISNUMBER(U116)),CY116*'Sector weights'!AT103,"")</f>
        <v>4.53952716683794E-3</v>
      </c>
      <c r="EB116" s="45">
        <f>IF(AND(ISNUMBER(V115),ISNUMBER(V116)),CZ116*'Sector weights'!AU103,"")</f>
        <v>9.7079151894248414E-3</v>
      </c>
      <c r="EC116" s="45">
        <f>IF(AND(ISNUMBER(W115),ISNUMBER(W116)),DA116*'Sector weights'!AV103,"")</f>
        <v>1.7477266111026072E-2</v>
      </c>
      <c r="ED116" s="45">
        <f>IF(AND(ISNUMBER(X115),ISNUMBER(X116)),DB116*'Sector weights'!AW103,"")</f>
        <v>3.8140853330652451E-3</v>
      </c>
      <c r="EE116" s="45">
        <f>IF(AND(ISNUMBER(Y115),ISNUMBER(Y116)),DC116*'Sector weights'!AX103,"")</f>
        <v>6.1296278067951892E-3</v>
      </c>
      <c r="EF116" s="45">
        <f>IF(AND(ISNUMBER(Z115),ISNUMBER(Z116)),DD116*'Sector weights'!AY103,"")</f>
        <v>2.4964177292285542E-3</v>
      </c>
      <c r="EG116" s="45">
        <f>IF(AND(ISNUMBER(AA115),ISNUMBER(AA116)),DE116*'Sector weights'!AZ103,"")</f>
        <v>1.3586263693670373E-3</v>
      </c>
      <c r="EH116" s="46">
        <f t="shared" si="46"/>
        <v>0.17605697809339588</v>
      </c>
      <c r="EI116" s="47">
        <f t="shared" si="47"/>
        <v>0.7292653145369522</v>
      </c>
      <c r="EK116" s="39">
        <f t="shared" si="41"/>
        <v>44377</v>
      </c>
      <c r="EL116" s="45">
        <f t="shared" si="61"/>
        <v>0.22838947450267877</v>
      </c>
      <c r="EM116" s="45">
        <f t="shared" si="61"/>
        <v>9.7799159753816062E-2</v>
      </c>
      <c r="EN116" s="45">
        <f t="shared" si="61"/>
        <v>8.7975278845800933E-2</v>
      </c>
      <c r="EO116" s="45">
        <f t="shared" si="61"/>
        <v>4.9648903301619397E-2</v>
      </c>
      <c r="EP116" s="45">
        <f t="shared" si="61"/>
        <v>4.6806303349842268E-3</v>
      </c>
      <c r="EQ116" s="45">
        <f t="shared" si="61"/>
        <v>2.1822945629508584E-2</v>
      </c>
      <c r="ER116" s="45">
        <f t="shared" si="61"/>
        <v>1.985623327508243E-2</v>
      </c>
      <c r="ES116" s="45">
        <f t="shared" si="61"/>
        <v>4.8101648592633051E-3</v>
      </c>
      <c r="ET116" s="45">
        <f t="shared" si="61"/>
        <v>1.3305350179035148E-2</v>
      </c>
      <c r="EU116" s="45">
        <f t="shared" si="61"/>
        <v>2.7726115049893645E-3</v>
      </c>
      <c r="EV116" s="45">
        <f t="shared" si="61"/>
        <v>1.1509301165604923E-2</v>
      </c>
      <c r="EW116" s="45">
        <f t="shared" si="61"/>
        <v>9.2794107479348808E-3</v>
      </c>
      <c r="EX116" s="45">
        <f t="shared" si="61"/>
        <v>9.0063996619480311E-3</v>
      </c>
      <c r="EY116" s="45">
        <f t="shared" si="61"/>
        <v>3.8141747096927033E-2</v>
      </c>
      <c r="EZ116" s="45">
        <f t="shared" si="61"/>
        <v>3.5496694722494219E-2</v>
      </c>
      <c r="FA116" s="45">
        <f t="shared" si="58"/>
        <v>1.5823568200611159E-2</v>
      </c>
      <c r="FB116" s="45">
        <f t="shared" si="55"/>
        <v>6.8443915938486741E-2</v>
      </c>
      <c r="FC116" s="45">
        <f t="shared" si="55"/>
        <v>2.2665865128571102E-2</v>
      </c>
      <c r="FD116" s="45">
        <f t="shared" si="55"/>
        <v>2.5784420566561023E-2</v>
      </c>
      <c r="FE116" s="45">
        <f t="shared" si="55"/>
        <v>5.5140757807821295E-2</v>
      </c>
      <c r="FF116" s="45">
        <f t="shared" si="55"/>
        <v>9.9270510605689338E-2</v>
      </c>
      <c r="FG116" s="45">
        <f t="shared" si="55"/>
        <v>2.166392593108081E-2</v>
      </c>
      <c r="FH116" s="45">
        <f t="shared" si="36"/>
        <v>3.4816159365995157E-2</v>
      </c>
      <c r="FI116" s="45">
        <f t="shared" si="36"/>
        <v>1.4179601151078703E-2</v>
      </c>
      <c r="FJ116" s="45">
        <f t="shared" si="36"/>
        <v>7.7169697224173878E-3</v>
      </c>
      <c r="FK116" s="46">
        <f t="shared" si="48"/>
        <v>1</v>
      </c>
      <c r="FL116" s="47">
        <f t="shared" si="49"/>
        <v>4.1422119272664482</v>
      </c>
    </row>
    <row r="117" spans="1:168" x14ac:dyDescent="0.2">
      <c r="A117" t="s">
        <v>74</v>
      </c>
      <c r="B117" s="11">
        <v>44469</v>
      </c>
      <c r="C117" s="2">
        <v>555.9</v>
      </c>
      <c r="D117" s="3">
        <v>50599</v>
      </c>
      <c r="E117" s="9">
        <v>22090.5</v>
      </c>
      <c r="F117" s="3">
        <v>138869</v>
      </c>
      <c r="G117" s="3">
        <v>3774</v>
      </c>
      <c r="H117" s="2">
        <v>19106</v>
      </c>
      <c r="I117" s="2">
        <v>284907.5</v>
      </c>
      <c r="J117" s="2">
        <v>1684552.9</v>
      </c>
      <c r="K117" s="2">
        <v>158056</v>
      </c>
      <c r="L117" s="9">
        <v>2525.9519</v>
      </c>
      <c r="M117" s="3">
        <v>135715</v>
      </c>
      <c r="N117" s="9">
        <v>1661.7719999999999</v>
      </c>
      <c r="O117" s="2">
        <v>22750.3</v>
      </c>
      <c r="P117" s="2">
        <v>18844.8</v>
      </c>
      <c r="Q117" s="3">
        <v>125109</v>
      </c>
      <c r="R117" s="3">
        <v>94885</v>
      </c>
      <c r="S117" s="2">
        <v>33493</v>
      </c>
      <c r="T117" s="2">
        <v>46883.199999999997</v>
      </c>
      <c r="U117" s="3">
        <v>124987</v>
      </c>
      <c r="V117" s="2">
        <v>29905</v>
      </c>
      <c r="W117" s="2">
        <v>69101.600000000006</v>
      </c>
      <c r="X117" s="3">
        <v>299618.38230014162</v>
      </c>
      <c r="Y117" s="2">
        <v>50354.2</v>
      </c>
      <c r="Z117" s="3">
        <v>32820</v>
      </c>
      <c r="AA117" s="3">
        <v>250562</v>
      </c>
      <c r="AC117" s="43">
        <f t="shared" si="43"/>
        <v>44469</v>
      </c>
      <c r="AD117" s="45">
        <f t="shared" si="59"/>
        <v>11.648925487045592</v>
      </c>
      <c r="AE117" s="45">
        <f t="shared" si="59"/>
        <v>8.1429395798157778</v>
      </c>
      <c r="AF117" s="45">
        <f t="shared" si="59"/>
        <v>-4.0661316379175583</v>
      </c>
      <c r="AG117" s="45">
        <f t="shared" si="59"/>
        <v>3.5115311796538373</v>
      </c>
      <c r="AH117" s="45">
        <f t="shared" si="59"/>
        <v>1.1525060305548118</v>
      </c>
      <c r="AI117" s="45">
        <f t="shared" si="59"/>
        <v>-0.89734944758546042</v>
      </c>
      <c r="AJ117" s="45">
        <f t="shared" si="59"/>
        <v>4.91701315865547</v>
      </c>
      <c r="AK117" s="45">
        <f t="shared" si="59"/>
        <v>6.3515749545455025</v>
      </c>
      <c r="AL117" s="45">
        <f t="shared" si="59"/>
        <v>7.8140934035013432</v>
      </c>
      <c r="AM117" s="45">
        <f t="shared" si="59"/>
        <v>12.496902490673634</v>
      </c>
      <c r="AN117" s="45">
        <f t="shared" si="59"/>
        <v>0.15349760528975409</v>
      </c>
      <c r="AO117" s="45">
        <f t="shared" si="59"/>
        <v>11.759942753841512</v>
      </c>
      <c r="AP117" s="45">
        <f t="shared" si="59"/>
        <v>1.7673740337818433</v>
      </c>
      <c r="AQ117" s="45">
        <f t="shared" si="59"/>
        <v>10.164854437039628</v>
      </c>
      <c r="AR117" s="45">
        <f t="shared" si="59"/>
        <v>4.3662148070907181</v>
      </c>
      <c r="AS117" s="45">
        <f t="shared" si="56"/>
        <v>21.330110991765117</v>
      </c>
      <c r="AT117" s="45">
        <f t="shared" si="53"/>
        <v>2.5621396177766709</v>
      </c>
      <c r="AU117" s="45">
        <f t="shared" si="53"/>
        <v>6.524643503076466</v>
      </c>
      <c r="AV117" s="45">
        <f t="shared" si="53"/>
        <v>1.30001702017295</v>
      </c>
      <c r="AW117" s="45">
        <f t="shared" si="53"/>
        <v>-3.6367034440090706</v>
      </c>
      <c r="AX117" s="45">
        <f t="shared" si="53"/>
        <v>-2.8451238098451626</v>
      </c>
      <c r="AY117" s="45">
        <f t="shared" si="53"/>
        <v>-4.0247740275568988</v>
      </c>
      <c r="AZ117" s="45">
        <f t="shared" si="34"/>
        <v>-2.5784096163631531</v>
      </c>
      <c r="BA117" s="45">
        <f t="shared" si="34"/>
        <v>4.7290829025464332</v>
      </c>
      <c r="BB117" s="45">
        <f t="shared" si="34"/>
        <v>2.1010081253107105</v>
      </c>
      <c r="BD117" s="39">
        <f t="shared" si="38"/>
        <v>44469</v>
      </c>
      <c r="BE117" s="44">
        <f>IF(AND(ISNUMBER(C116),ISNUMBER(C117)),INDEX('Country weights'!$B$6:$FB$133,MATCH(Goods!$BD117,'Country weights'!$A$6:$A$133,0),MATCH(Goods!BE$1,'Country weights'!$B$3:$FB$3,0)),"")</f>
        <v>0.16883540873658129</v>
      </c>
      <c r="BF117" s="44">
        <f>IF(AND(ISNUMBER(D116),ISNUMBER(D117)),INDEX('Country weights'!$B$6:$FB$133,MATCH(Goods!$BD117,'Country weights'!$A$6:$A$133,0),MATCH(Goods!BF$1,'Country weights'!$B$3:$FB$3,0)),"")</f>
        <v>4.6594369798154962E-2</v>
      </c>
      <c r="BG117" s="44">
        <f>IF(AND(ISNUMBER(E116),ISNUMBER(E117)),INDEX('Country weights'!$B$6:$FB$133,MATCH(Goods!$BD117,'Country weights'!$A$6:$A$133,0),MATCH(Goods!BG$1,'Country weights'!$B$3:$FB$3,0)),"")</f>
        <v>4.6724903397716969E-2</v>
      </c>
      <c r="BH117" s="44">
        <f>IF(AND(ISNUMBER(F116),ISNUMBER(F117)),INDEX('Country weights'!$B$6:$FB$133,MATCH(Goods!$BD117,'Country weights'!$A$6:$A$133,0),MATCH(Goods!BH$1,'Country weights'!$B$3:$FB$3,0)),"")</f>
        <v>3.0753930429406044E-2</v>
      </c>
      <c r="BI117" s="44">
        <f>IF(AND(ISNUMBER(G116),ISNUMBER(G117)),INDEX('Country weights'!$B$6:$FB$133,MATCH(Goods!$BD117,'Country weights'!$A$6:$A$133,0),MATCH(Goods!BI$1,'Country weights'!$B$3:$FB$3,0)),"")</f>
        <v>3.1322599869091166E-3</v>
      </c>
      <c r="BJ117" s="44">
        <f>IF(AND(ISNUMBER(H116),ISNUMBER(H117)),INDEX('Country weights'!$B$6:$FB$133,MATCH(Goods!$BD117,'Country weights'!$A$6:$A$133,0),MATCH(Goods!BJ$1,'Country weights'!$B$3:$FB$3,0)),"")</f>
        <v>1.4890497542877999E-2</v>
      </c>
      <c r="BK117" s="44">
        <f>IF(AND(ISNUMBER(I116),ISNUMBER(I117)),INDEX('Country weights'!$B$6:$FB$133,MATCH(Goods!$BD117,'Country weights'!$A$6:$A$133,0),MATCH(Goods!BK$1,'Country weights'!$B$3:$FB$3,0)),"")</f>
        <v>1.4696810233077963E-2</v>
      </c>
      <c r="BL117" s="44">
        <f>IF(AND(ISNUMBER(J116),ISNUMBER(J117)),INDEX('Country weights'!$B$6:$FB$133,MATCH(Goods!$BD117,'Country weights'!$A$6:$A$133,0),MATCH(Goods!BL$1,'Country weights'!$B$3:$FB$3,0)),"")</f>
        <v>5.0861708354246974E-3</v>
      </c>
      <c r="BM117" s="44">
        <f>IF(AND(ISNUMBER(K116),ISNUMBER(K117)),INDEX('Country weights'!$B$6:$FB$133,MATCH(Goods!$BD117,'Country weights'!$A$6:$A$133,0),MATCH(Goods!BM$1,'Country weights'!$B$3:$FB$3,0)),"")</f>
        <v>2.7745996149700112E-2</v>
      </c>
      <c r="BN117" s="44">
        <f>IF(AND(ISNUMBER(L116),ISNUMBER(L117)),INDEX('Country weights'!$B$6:$FB$133,MATCH(Goods!$BD117,'Country weights'!$A$6:$A$133,0),MATCH(Goods!BN$1,'Country weights'!$B$3:$FB$3,0)),"")</f>
        <v>2.4906285895354785E-3</v>
      </c>
      <c r="BO117" s="44">
        <f>IF(AND(ISNUMBER(M116),ISNUMBER(M117)),INDEX('Country weights'!$B$6:$FB$133,MATCH(Goods!$BD117,'Country weights'!$A$6:$A$133,0),MATCH(Goods!BO$1,'Country weights'!$B$3:$FB$3,0)),"")</f>
        <v>9.7440302015152809E-3</v>
      </c>
      <c r="BP117" s="44">
        <f>IF(AND(ISNUMBER(N116),ISNUMBER(N117)),INDEX('Country weights'!$B$6:$FB$133,MATCH(Goods!$BD117,'Country weights'!$A$6:$A$133,0),MATCH(Goods!BP$1,'Country weights'!$B$3:$FB$3,0)),"")</f>
        <v>7.3366311381828885E-3</v>
      </c>
      <c r="BQ117" s="44">
        <f>IF(AND(ISNUMBER(O116),ISNUMBER(O117)),INDEX('Country weights'!$B$6:$FB$133,MATCH(Goods!$BD117,'Country weights'!$A$6:$A$133,0),MATCH(Goods!BQ$1,'Country weights'!$B$3:$FB$3,0)),"")</f>
        <v>6.566867421691735E-3</v>
      </c>
      <c r="BR117" s="44">
        <f>IF(AND(ISNUMBER(P116),ISNUMBER(P117)),INDEX('Country weights'!$B$6:$FB$133,MATCH(Goods!$BD117,'Country weights'!$A$6:$A$133,0),MATCH(Goods!BR$1,'Country weights'!$B$3:$FB$3,0)),"")</f>
        <v>1.3341003889268378E-2</v>
      </c>
      <c r="BS117" s="44">
        <f>IF(AND(ISNUMBER(Q116),ISNUMBER(Q117)),INDEX('Country weights'!$B$6:$FB$133,MATCH(Goods!$BD117,'Country weights'!$A$6:$A$133,0),MATCH(Goods!BS$1,'Country weights'!$B$3:$FB$3,0)),"")</f>
        <v>1.0383998724858593E-2</v>
      </c>
      <c r="BT117" s="44">
        <f>IF(AND(ISNUMBER(R116),ISNUMBER(R117)),INDEX('Country weights'!$B$6:$FB$133,MATCH(Goods!$BD117,'Country weights'!$A$6:$A$133,0),MATCH(Goods!BT$1,'Country weights'!$B$3:$FB$3,0)),"")</f>
        <v>7.0111116949858575E-3</v>
      </c>
      <c r="BU117" s="44">
        <f>IF(AND(ISNUMBER(S116),ISNUMBER(S117)),INDEX('Country weights'!$B$6:$FB$133,MATCH(Goods!$BD117,'Country weights'!$A$6:$A$133,0),MATCH(Goods!BU$1,'Country weights'!$B$3:$FB$3,0)),"")</f>
        <v>2.3899941422765286E-2</v>
      </c>
      <c r="BV117" s="44">
        <f>IF(AND(ISNUMBER(T116),ISNUMBER(T117)),INDEX('Country weights'!$B$6:$FB$133,MATCH(Goods!$BD117,'Country weights'!$A$6:$A$133,0),MATCH(Goods!BV$1,'Country weights'!$B$3:$FB$3,0)),"")</f>
        <v>1.8350187887914166E-2</v>
      </c>
      <c r="BW117" s="44">
        <f>IF(AND(ISNUMBER(U116),ISNUMBER(U117)),INDEX('Country weights'!$B$6:$FB$133,MATCH(Goods!$BD117,'Country weights'!$A$6:$A$133,0),MATCH(Goods!BW$1,'Country weights'!$B$3:$FB$3,0)),"")</f>
        <v>3.6228062890700873E-2</v>
      </c>
      <c r="BX117" s="44">
        <f>IF(AND(ISNUMBER(V116),ISNUMBER(V117)),INDEX('Country weights'!$B$6:$FB$133,MATCH(Goods!$BD117,'Country weights'!$A$6:$A$133,0),MATCH(Goods!BX$1,'Country weights'!$B$3:$FB$3,0)),"")</f>
        <v>3.4695779493727853E-2</v>
      </c>
      <c r="BY117" s="44">
        <f>IF(AND(ISNUMBER(W116),ISNUMBER(W117)),INDEX('Country weights'!$B$6:$FB$133,MATCH(Goods!$BD117,'Country weights'!$A$6:$A$133,0),MATCH(Goods!BY$1,'Country weights'!$B$3:$FB$3,0)),"")</f>
        <v>3.1351962780658223E-2</v>
      </c>
      <c r="BZ117" s="44">
        <f>IF(AND(ISNUMBER(X116),ISNUMBER(X117)),INDEX('Country weights'!$B$6:$FB$133,MATCH(Goods!$BD117,'Country weights'!$A$6:$A$133,0),MATCH(Goods!BZ$1,'Country weights'!$B$3:$FB$3,0)),"")</f>
        <v>2.0113569455634937E-2</v>
      </c>
      <c r="CA117" s="44">
        <f>IF(AND(ISNUMBER(Y116),ISNUMBER(Y117)),INDEX('Country weights'!$B$6:$FB$133,MATCH(Goods!$BD117,'Country weights'!$A$6:$A$133,0),MATCH(Goods!CA$1,'Country weights'!$B$3:$FB$3,0)),"")</f>
        <v>3.8004359837306857E-2</v>
      </c>
      <c r="CB117" s="44">
        <f>IF(AND(ISNUMBER(Z116),ISNUMBER(Z117)),INDEX('Country weights'!$B$6:$FB$133,MATCH(Goods!$BD117,'Country weights'!$A$6:$A$133,0),MATCH(Goods!CB$1,'Country weights'!$B$3:$FB$3,0)),"")</f>
        <v>1.1430445690970069E-2</v>
      </c>
      <c r="CC117" s="44">
        <f>IF(AND(ISNUMBER(AA116),ISNUMBER(AA117)),INDEX('Country weights'!$B$6:$FB$133,MATCH(Goods!$BD117,'Country weights'!$A$6:$A$133,0),MATCH(Goods!CC$1,'Country weights'!$B$3:$FB$3,0)),"")</f>
        <v>6.2824002360301508E-3</v>
      </c>
      <c r="CD117" s="46">
        <f t="shared" si="44"/>
        <v>0.63569132846559573</v>
      </c>
      <c r="CF117" s="39">
        <f t="shared" si="39"/>
        <v>44469</v>
      </c>
      <c r="CG117" s="45">
        <f t="shared" si="60"/>
        <v>0.26559338027169399</v>
      </c>
      <c r="CH117" s="45">
        <f t="shared" si="60"/>
        <v>7.329716123487548E-2</v>
      </c>
      <c r="CI117" s="45">
        <f t="shared" si="60"/>
        <v>7.3502502402383749E-2</v>
      </c>
      <c r="CJ117" s="45">
        <f t="shared" si="60"/>
        <v>4.8378716292447395E-2</v>
      </c>
      <c r="CK117" s="45">
        <f t="shared" si="60"/>
        <v>4.9273284794833219E-3</v>
      </c>
      <c r="CL117" s="45">
        <f t="shared" si="60"/>
        <v>2.3424100465268324E-2</v>
      </c>
      <c r="CM117" s="45">
        <f t="shared" si="60"/>
        <v>2.3119412795125725E-2</v>
      </c>
      <c r="CN117" s="45">
        <f t="shared" si="60"/>
        <v>8.001007104661121E-3</v>
      </c>
      <c r="CO117" s="45">
        <f t="shared" si="60"/>
        <v>4.3646963403877477E-2</v>
      </c>
      <c r="CP117" s="45">
        <f t="shared" si="60"/>
        <v>3.9179842134188774E-3</v>
      </c>
      <c r="CQ117" s="45">
        <f t="shared" si="60"/>
        <v>1.5328241498959881E-2</v>
      </c>
      <c r="CR117" s="45">
        <f t="shared" si="60"/>
        <v>1.1541184863873686E-2</v>
      </c>
      <c r="CS117" s="45">
        <f t="shared" si="60"/>
        <v>1.0330276861794789E-2</v>
      </c>
      <c r="CT117" s="45">
        <f t="shared" si="60"/>
        <v>2.0986606693959971E-2</v>
      </c>
      <c r="CU117" s="45">
        <f t="shared" si="60"/>
        <v>1.6334969913657689E-2</v>
      </c>
      <c r="CV117" s="45">
        <f t="shared" si="57"/>
        <v>1.1029113314962116E-2</v>
      </c>
      <c r="CW117" s="45">
        <f t="shared" si="54"/>
        <v>3.7596771188390964E-2</v>
      </c>
      <c r="CX117" s="45">
        <f t="shared" si="54"/>
        <v>2.8866506535816773E-2</v>
      </c>
      <c r="CY117" s="45">
        <f t="shared" si="54"/>
        <v>5.6990022151390055E-2</v>
      </c>
      <c r="CZ117" s="45">
        <f t="shared" si="54"/>
        <v>5.4579601671577035E-2</v>
      </c>
      <c r="DA117" s="45">
        <f t="shared" si="54"/>
        <v>4.9319475312545533E-2</v>
      </c>
      <c r="DB117" s="45">
        <f t="shared" si="54"/>
        <v>3.1640465356329778E-2</v>
      </c>
      <c r="DC117" s="45">
        <f t="shared" si="35"/>
        <v>5.9784298031939714E-2</v>
      </c>
      <c r="DD117" s="45">
        <f t="shared" si="35"/>
        <v>1.7981125711688382E-2</v>
      </c>
      <c r="DE117" s="45">
        <f t="shared" si="35"/>
        <v>9.8827842298782609E-3</v>
      </c>
      <c r="DF117" s="46">
        <f t="shared" si="45"/>
        <v>1.0000000000000002</v>
      </c>
      <c r="DG117" s="47">
        <f>SUMPRODUCT(AD117:BB117,CG117:DE117,'Sector weights'!B104:Z104)</f>
        <v>3.841275176945024</v>
      </c>
      <c r="DI117" s="45">
        <f>IF(AND(ISNUMBER(C116),ISNUMBER(C117)),CG117*'Sector weights'!AB104,"")</f>
        <v>4.1732869642842937E-2</v>
      </c>
      <c r="DJ117" s="45">
        <f>IF(AND(ISNUMBER(D116),ISNUMBER(D117)),CH117*'Sector weights'!AC104,"")</f>
        <v>1.7678841980826688E-2</v>
      </c>
      <c r="DK117" s="45">
        <f>IF(AND(ISNUMBER(E116),ISNUMBER(E117)),CI117*'Sector weights'!AD104,"")</f>
        <v>1.6291753111690888E-2</v>
      </c>
      <c r="DL117" s="45">
        <f>IF(AND(ISNUMBER(F116),ISNUMBER(F117)),CJ117*'Sector weights'!AE104,"")</f>
        <v>8.9395272947127152E-3</v>
      </c>
      <c r="DM117" s="45">
        <f>IF(AND(ISNUMBER(G116),ISNUMBER(G117)),CK117*'Sector weights'!AF104,"")</f>
        <v>8.6272760603276898E-4</v>
      </c>
      <c r="DN117" s="45">
        <f>IF(AND(ISNUMBER(H116),ISNUMBER(H117)),CL117*'Sector weights'!AG104,"")</f>
        <v>3.6439085690417091E-3</v>
      </c>
      <c r="DO117" s="45">
        <f>IF(AND(ISNUMBER(I116),ISNUMBER(I117)),CM117*'Sector weights'!AH104,"")</f>
        <v>3.5432954683465318E-3</v>
      </c>
      <c r="DP117" s="45">
        <f>IF(AND(ISNUMBER(J116),ISNUMBER(J117)),CN117*'Sector weights'!AI104,"")</f>
        <v>8.4511882847534362E-4</v>
      </c>
      <c r="DQ117" s="45">
        <f>IF(AND(ISNUMBER(K116),ISNUMBER(K117)),CO117*'Sector weights'!AJ104,"")</f>
        <v>2.5752052079318728E-3</v>
      </c>
      <c r="DR117" s="45">
        <f>IF(AND(ISNUMBER(L116),ISNUMBER(L117)),CP117*'Sector weights'!AK104,"")</f>
        <v>4.8866723502115556E-4</v>
      </c>
      <c r="DS117" s="45">
        <f>IF(AND(ISNUMBER(M116),ISNUMBER(M117)),CQ117*'Sector weights'!AL104,"")</f>
        <v>2.0333984876900243E-3</v>
      </c>
      <c r="DT117" s="45">
        <f>IF(AND(ISNUMBER(N116),ISNUMBER(N117)),CR117*'Sector weights'!AM104,"")</f>
        <v>1.5527906356130265E-3</v>
      </c>
      <c r="DU117" s="45">
        <f>IF(AND(ISNUMBER(O116),ISNUMBER(O117)),CS117*'Sector weights'!AN104,"")</f>
        <v>1.8075239489618693E-3</v>
      </c>
      <c r="DV117" s="45">
        <f>IF(AND(ISNUMBER(P116),ISNUMBER(P117)),CT117*'Sector weights'!AO104,"")</f>
        <v>6.8614040600536545E-3</v>
      </c>
      <c r="DW117" s="45">
        <f>IF(AND(ISNUMBER(Q116),ISNUMBER(Q117)),CU117*'Sector weights'!AP104,"")</f>
        <v>6.2422838912044795E-3</v>
      </c>
      <c r="DX117" s="45">
        <f>IF(AND(ISNUMBER(R116),ISNUMBER(R117)),CV117*'Sector weights'!AQ104,"")</f>
        <v>2.5641338421343108E-3</v>
      </c>
      <c r="DY117" s="45">
        <f>IF(AND(ISNUMBER(S116),ISNUMBER(S117)),CW117*'Sector weights'!AR104,"")</f>
        <v>1.2967699758336063E-2</v>
      </c>
      <c r="DZ117" s="45">
        <f>IF(AND(ISNUMBER(T116),ISNUMBER(T117)),CX117*'Sector weights'!AS104,"")</f>
        <v>4.0080887915889506E-3</v>
      </c>
      <c r="EA117" s="45">
        <f>IF(AND(ISNUMBER(U116),ISNUMBER(U117)),CY117*'Sector weights'!AT104,"")</f>
        <v>4.4667823889402471E-3</v>
      </c>
      <c r="EB117" s="45">
        <f>IF(AND(ISNUMBER(V116),ISNUMBER(V117)),CZ117*'Sector weights'!AU104,"")</f>
        <v>9.5608899467657538E-3</v>
      </c>
      <c r="EC117" s="45">
        <f>IF(AND(ISNUMBER(W116),ISNUMBER(W117)),DA117*'Sector weights'!AV104,"")</f>
        <v>1.7674435296997811E-2</v>
      </c>
      <c r="ED117" s="45">
        <f>IF(AND(ISNUMBER(X116),ISNUMBER(X117)),DB117*'Sector weights'!AW104,"")</f>
        <v>3.8876042011425698E-3</v>
      </c>
      <c r="EE117" s="45">
        <f>IF(AND(ISNUMBER(Y116),ISNUMBER(Y117)),DC117*'Sector weights'!AX104,"")</f>
        <v>5.7267034340725094E-3</v>
      </c>
      <c r="EF117" s="45">
        <f>IF(AND(ISNUMBER(Z116),ISNUMBER(Z117)),DD117*'Sector weights'!AY104,"")</f>
        <v>2.5236017786496004E-3</v>
      </c>
      <c r="EG117" s="45">
        <f>IF(AND(ISNUMBER(AA116),ISNUMBER(AA117)),DE117*'Sector weights'!AZ104,"")</f>
        <v>1.4447947221163191E-3</v>
      </c>
      <c r="EH117" s="46">
        <f t="shared" si="46"/>
        <v>0.1799240501291898</v>
      </c>
      <c r="EI117" s="47">
        <f t="shared" si="47"/>
        <v>0.78013783493051614</v>
      </c>
      <c r="EK117" s="39">
        <f t="shared" si="41"/>
        <v>44469</v>
      </c>
      <c r="EL117" s="45">
        <f t="shared" si="61"/>
        <v>0.23194714443609807</v>
      </c>
      <c r="EM117" s="45">
        <f t="shared" si="61"/>
        <v>9.8257247811689735E-2</v>
      </c>
      <c r="EN117" s="45">
        <f t="shared" si="61"/>
        <v>9.054794564702727E-2</v>
      </c>
      <c r="EO117" s="45">
        <f t="shared" si="61"/>
        <v>4.968500480227029E-2</v>
      </c>
      <c r="EP117" s="45">
        <f t="shared" si="61"/>
        <v>4.7949543455325164E-3</v>
      </c>
      <c r="EQ117" s="45">
        <f t="shared" si="61"/>
        <v>2.0252481902365442E-2</v>
      </c>
      <c r="ER117" s="45">
        <f t="shared" si="61"/>
        <v>1.9693284281908731E-2</v>
      </c>
      <c r="ES117" s="45">
        <f t="shared" si="61"/>
        <v>4.6970865088270747E-3</v>
      </c>
      <c r="ET117" s="45">
        <f t="shared" si="61"/>
        <v>1.4312734768269242E-2</v>
      </c>
      <c r="EU117" s="45">
        <f t="shared" si="61"/>
        <v>2.7159639562931177E-3</v>
      </c>
      <c r="EV117" s="45">
        <f t="shared" si="61"/>
        <v>1.1301426831098985E-2</v>
      </c>
      <c r="EW117" s="45">
        <f t="shared" si="61"/>
        <v>8.6302561247264351E-3</v>
      </c>
      <c r="EX117" s="45">
        <f t="shared" si="61"/>
        <v>1.0046038579411833E-2</v>
      </c>
      <c r="EY117" s="45">
        <f t="shared" si="61"/>
        <v>3.8135002269718811E-2</v>
      </c>
      <c r="EZ117" s="45">
        <f t="shared" si="61"/>
        <v>3.4693993864201973E-2</v>
      </c>
      <c r="FA117" s="45">
        <f t="shared" si="58"/>
        <v>1.4251201216808987E-2</v>
      </c>
      <c r="FB117" s="45">
        <f t="shared" si="55"/>
        <v>7.2073187264431529E-2</v>
      </c>
      <c r="FC117" s="45">
        <f t="shared" si="55"/>
        <v>2.2276559407767033E-2</v>
      </c>
      <c r="FD117" s="45">
        <f t="shared" si="55"/>
        <v>2.4825932862966291E-2</v>
      </c>
      <c r="FE117" s="45">
        <f t="shared" si="55"/>
        <v>5.3138476706703769E-2</v>
      </c>
      <c r="FF117" s="45">
        <f t="shared" si="55"/>
        <v>9.8232755900654417E-2</v>
      </c>
      <c r="FG117" s="45">
        <f t="shared" si="55"/>
        <v>2.1606918020971495E-2</v>
      </c>
      <c r="FH117" s="45">
        <f t="shared" si="36"/>
        <v>3.1828448892522142E-2</v>
      </c>
      <c r="FI117" s="45">
        <f t="shared" si="36"/>
        <v>1.4025928033731976E-2</v>
      </c>
      <c r="FJ117" s="45">
        <f t="shared" si="36"/>
        <v>8.0300255640028215E-3</v>
      </c>
      <c r="FK117" s="46">
        <f t="shared" si="48"/>
        <v>1.0000000000000002</v>
      </c>
      <c r="FL117" s="47">
        <f t="shared" si="49"/>
        <v>4.3359286008199476</v>
      </c>
    </row>
    <row r="118" spans="1:168" x14ac:dyDescent="0.2">
      <c r="A118" t="s">
        <v>75</v>
      </c>
      <c r="B118" s="11">
        <v>44561</v>
      </c>
      <c r="C118" s="2">
        <v>577.6</v>
      </c>
      <c r="D118" s="3">
        <v>56551</v>
      </c>
      <c r="E118" s="9">
        <v>22324.7</v>
      </c>
      <c r="F118" s="3">
        <v>145581</v>
      </c>
      <c r="G118" s="3">
        <v>4171</v>
      </c>
      <c r="H118" s="2">
        <v>19958</v>
      </c>
      <c r="I118" s="2">
        <v>286645.8</v>
      </c>
      <c r="J118" s="2">
        <v>1881097.2</v>
      </c>
      <c r="K118" s="2">
        <v>153955</v>
      </c>
      <c r="L118" s="9">
        <v>2581.3444</v>
      </c>
      <c r="M118" s="3">
        <v>143508</v>
      </c>
      <c r="N118" s="9">
        <v>1788.32</v>
      </c>
      <c r="O118" s="2">
        <v>23306.3</v>
      </c>
      <c r="P118" s="2">
        <v>20064.3</v>
      </c>
      <c r="Q118" s="3">
        <v>128272</v>
      </c>
      <c r="R118" s="3">
        <v>110549</v>
      </c>
      <c r="S118" s="2">
        <v>35908</v>
      </c>
      <c r="T118" s="2">
        <v>49701.7</v>
      </c>
      <c r="U118" s="3">
        <v>124690</v>
      </c>
      <c r="V118" s="2">
        <v>30447.599999999999</v>
      </c>
      <c r="W118" s="2">
        <v>68067.5</v>
      </c>
      <c r="X118" s="3">
        <v>313949.53365704982</v>
      </c>
      <c r="Y118" s="2">
        <v>55078.9</v>
      </c>
      <c r="Z118" s="3">
        <v>33811</v>
      </c>
      <c r="AA118" s="3">
        <v>283896</v>
      </c>
      <c r="AC118" s="43">
        <f t="shared" si="43"/>
        <v>44561</v>
      </c>
      <c r="AD118" s="45">
        <f t="shared" si="59"/>
        <v>3.9035797805360817</v>
      </c>
      <c r="AE118" s="45">
        <f t="shared" si="59"/>
        <v>11.763078321705954</v>
      </c>
      <c r="AF118" s="45">
        <f t="shared" si="59"/>
        <v>1.0601842420950192</v>
      </c>
      <c r="AG118" s="45">
        <f t="shared" si="59"/>
        <v>4.8333321331614609</v>
      </c>
      <c r="AH118" s="45">
        <f t="shared" si="59"/>
        <v>10.519342872284042</v>
      </c>
      <c r="AI118" s="45">
        <f t="shared" si="59"/>
        <v>4.4593321469695413</v>
      </c>
      <c r="AJ118" s="45">
        <f t="shared" si="59"/>
        <v>0.610127848512243</v>
      </c>
      <c r="AK118" s="45">
        <f t="shared" si="59"/>
        <v>11.667446003031422</v>
      </c>
      <c r="AL118" s="45">
        <f t="shared" si="59"/>
        <v>-2.5946499974692561</v>
      </c>
      <c r="AM118" s="45">
        <f t="shared" si="59"/>
        <v>2.192935661205575</v>
      </c>
      <c r="AN118" s="45">
        <f t="shared" si="59"/>
        <v>5.7421803043141928</v>
      </c>
      <c r="AO118" s="45">
        <f t="shared" si="59"/>
        <v>7.6152444499004712</v>
      </c>
      <c r="AP118" s="45">
        <f t="shared" si="59"/>
        <v>2.4439238163892263</v>
      </c>
      <c r="AQ118" s="45">
        <f t="shared" si="59"/>
        <v>6.4712812022414745</v>
      </c>
      <c r="AR118" s="45">
        <f t="shared" si="59"/>
        <v>2.5281954135993434</v>
      </c>
      <c r="AS118" s="45">
        <f t="shared" si="56"/>
        <v>16.508404911208309</v>
      </c>
      <c r="AT118" s="45">
        <f t="shared" si="53"/>
        <v>7.2104618875585835</v>
      </c>
      <c r="AU118" s="45">
        <f t="shared" si="53"/>
        <v>6.0117483448228759</v>
      </c>
      <c r="AV118" s="45">
        <f t="shared" si="53"/>
        <v>-0.23762471297015253</v>
      </c>
      <c r="AW118" s="45">
        <f t="shared" si="53"/>
        <v>1.8144123056345052</v>
      </c>
      <c r="AX118" s="45">
        <f t="shared" si="53"/>
        <v>-1.4964921217453853</v>
      </c>
      <c r="AY118" s="45">
        <f t="shared" si="53"/>
        <v>4.7831348820754238</v>
      </c>
      <c r="AZ118" s="45">
        <f t="shared" si="34"/>
        <v>9.382931314567621</v>
      </c>
      <c r="BA118" s="45">
        <f t="shared" si="34"/>
        <v>3.0195003046922686</v>
      </c>
      <c r="BB118" s="45">
        <f t="shared" si="34"/>
        <v>13.303693297467301</v>
      </c>
      <c r="BD118" s="39">
        <f t="shared" si="38"/>
        <v>44561</v>
      </c>
      <c r="BE118" s="44">
        <f>IF(AND(ISNUMBER(C117),ISNUMBER(C118)),INDEX('Country weights'!$B$6:$FB$133,MATCH(Goods!$BD118,'Country weights'!$A$6:$A$133,0),MATCH(Goods!BE$1,'Country weights'!$B$3:$FB$3,0)),"")</f>
        <v>0.16883540873658129</v>
      </c>
      <c r="BF118" s="44">
        <f>IF(AND(ISNUMBER(D117),ISNUMBER(D118)),INDEX('Country weights'!$B$6:$FB$133,MATCH(Goods!$BD118,'Country weights'!$A$6:$A$133,0),MATCH(Goods!BF$1,'Country weights'!$B$3:$FB$3,0)),"")</f>
        <v>4.6594369798154962E-2</v>
      </c>
      <c r="BG118" s="44">
        <f>IF(AND(ISNUMBER(E117),ISNUMBER(E118)),INDEX('Country weights'!$B$6:$FB$133,MATCH(Goods!$BD118,'Country weights'!$A$6:$A$133,0),MATCH(Goods!BG$1,'Country weights'!$B$3:$FB$3,0)),"")</f>
        <v>4.6724903397716969E-2</v>
      </c>
      <c r="BH118" s="44">
        <f>IF(AND(ISNUMBER(F117),ISNUMBER(F118)),INDEX('Country weights'!$B$6:$FB$133,MATCH(Goods!$BD118,'Country weights'!$A$6:$A$133,0),MATCH(Goods!BH$1,'Country weights'!$B$3:$FB$3,0)),"")</f>
        <v>3.0753930429406044E-2</v>
      </c>
      <c r="BI118" s="44">
        <f>IF(AND(ISNUMBER(G117),ISNUMBER(G118)),INDEX('Country weights'!$B$6:$FB$133,MATCH(Goods!$BD118,'Country weights'!$A$6:$A$133,0),MATCH(Goods!BI$1,'Country weights'!$B$3:$FB$3,0)),"")</f>
        <v>3.1322599869091166E-3</v>
      </c>
      <c r="BJ118" s="44">
        <f>IF(AND(ISNUMBER(H117),ISNUMBER(H118)),INDEX('Country weights'!$B$6:$FB$133,MATCH(Goods!$BD118,'Country weights'!$A$6:$A$133,0),MATCH(Goods!BJ$1,'Country weights'!$B$3:$FB$3,0)),"")</f>
        <v>1.4890497542877999E-2</v>
      </c>
      <c r="BK118" s="44">
        <f>IF(AND(ISNUMBER(I117),ISNUMBER(I118)),INDEX('Country weights'!$B$6:$FB$133,MATCH(Goods!$BD118,'Country weights'!$A$6:$A$133,0),MATCH(Goods!BK$1,'Country weights'!$B$3:$FB$3,0)),"")</f>
        <v>1.4696810233077963E-2</v>
      </c>
      <c r="BL118" s="44">
        <f>IF(AND(ISNUMBER(J117),ISNUMBER(J118)),INDEX('Country weights'!$B$6:$FB$133,MATCH(Goods!$BD118,'Country weights'!$A$6:$A$133,0),MATCH(Goods!BL$1,'Country weights'!$B$3:$FB$3,0)),"")</f>
        <v>5.0861708354246974E-3</v>
      </c>
      <c r="BM118" s="44">
        <f>IF(AND(ISNUMBER(K117),ISNUMBER(K118)),INDEX('Country weights'!$B$6:$FB$133,MATCH(Goods!$BD118,'Country weights'!$A$6:$A$133,0),MATCH(Goods!BM$1,'Country weights'!$B$3:$FB$3,0)),"")</f>
        <v>2.7745996149700112E-2</v>
      </c>
      <c r="BN118" s="44">
        <f>IF(AND(ISNUMBER(L117),ISNUMBER(L118)),INDEX('Country weights'!$B$6:$FB$133,MATCH(Goods!$BD118,'Country weights'!$A$6:$A$133,0),MATCH(Goods!BN$1,'Country weights'!$B$3:$FB$3,0)),"")</f>
        <v>2.4906285895354785E-3</v>
      </c>
      <c r="BO118" s="44">
        <f>IF(AND(ISNUMBER(M117),ISNUMBER(M118)),INDEX('Country weights'!$B$6:$FB$133,MATCH(Goods!$BD118,'Country weights'!$A$6:$A$133,0),MATCH(Goods!BO$1,'Country weights'!$B$3:$FB$3,0)),"")</f>
        <v>9.7440302015152809E-3</v>
      </c>
      <c r="BP118" s="44">
        <f>IF(AND(ISNUMBER(N117),ISNUMBER(N118)),INDEX('Country weights'!$B$6:$FB$133,MATCH(Goods!$BD118,'Country weights'!$A$6:$A$133,0),MATCH(Goods!BP$1,'Country weights'!$B$3:$FB$3,0)),"")</f>
        <v>7.3366311381828885E-3</v>
      </c>
      <c r="BQ118" s="44">
        <f>IF(AND(ISNUMBER(O117),ISNUMBER(O118)),INDEX('Country weights'!$B$6:$FB$133,MATCH(Goods!$BD118,'Country weights'!$A$6:$A$133,0),MATCH(Goods!BQ$1,'Country weights'!$B$3:$FB$3,0)),"")</f>
        <v>6.566867421691735E-3</v>
      </c>
      <c r="BR118" s="44">
        <f>IF(AND(ISNUMBER(P117),ISNUMBER(P118)),INDEX('Country weights'!$B$6:$FB$133,MATCH(Goods!$BD118,'Country weights'!$A$6:$A$133,0),MATCH(Goods!BR$1,'Country weights'!$B$3:$FB$3,0)),"")</f>
        <v>1.3341003889268378E-2</v>
      </c>
      <c r="BS118" s="44">
        <f>IF(AND(ISNUMBER(Q117),ISNUMBER(Q118)),INDEX('Country weights'!$B$6:$FB$133,MATCH(Goods!$BD118,'Country weights'!$A$6:$A$133,0),MATCH(Goods!BS$1,'Country weights'!$B$3:$FB$3,0)),"")</f>
        <v>1.0383998724858593E-2</v>
      </c>
      <c r="BT118" s="44">
        <f>IF(AND(ISNUMBER(R117),ISNUMBER(R118)),INDEX('Country weights'!$B$6:$FB$133,MATCH(Goods!$BD118,'Country weights'!$A$6:$A$133,0),MATCH(Goods!BT$1,'Country weights'!$B$3:$FB$3,0)),"")</f>
        <v>7.0111116949858575E-3</v>
      </c>
      <c r="BU118" s="44">
        <f>IF(AND(ISNUMBER(S117),ISNUMBER(S118)),INDEX('Country weights'!$B$6:$FB$133,MATCH(Goods!$BD118,'Country weights'!$A$6:$A$133,0),MATCH(Goods!BU$1,'Country weights'!$B$3:$FB$3,0)),"")</f>
        <v>2.3899941422765286E-2</v>
      </c>
      <c r="BV118" s="44">
        <f>IF(AND(ISNUMBER(T117),ISNUMBER(T118)),INDEX('Country weights'!$B$6:$FB$133,MATCH(Goods!$BD118,'Country weights'!$A$6:$A$133,0),MATCH(Goods!BV$1,'Country weights'!$B$3:$FB$3,0)),"")</f>
        <v>1.8350187887914166E-2</v>
      </c>
      <c r="BW118" s="44">
        <f>IF(AND(ISNUMBER(U117),ISNUMBER(U118)),INDEX('Country weights'!$B$6:$FB$133,MATCH(Goods!$BD118,'Country weights'!$A$6:$A$133,0),MATCH(Goods!BW$1,'Country weights'!$B$3:$FB$3,0)),"")</f>
        <v>3.6228062890700873E-2</v>
      </c>
      <c r="BX118" s="44">
        <f>IF(AND(ISNUMBER(V117),ISNUMBER(V118)),INDEX('Country weights'!$B$6:$FB$133,MATCH(Goods!$BD118,'Country weights'!$A$6:$A$133,0),MATCH(Goods!BX$1,'Country weights'!$B$3:$FB$3,0)),"")</f>
        <v>3.4695779493727853E-2</v>
      </c>
      <c r="BY118" s="44">
        <f>IF(AND(ISNUMBER(W117),ISNUMBER(W118)),INDEX('Country weights'!$B$6:$FB$133,MATCH(Goods!$BD118,'Country weights'!$A$6:$A$133,0),MATCH(Goods!BY$1,'Country weights'!$B$3:$FB$3,0)),"")</f>
        <v>3.1351962780658223E-2</v>
      </c>
      <c r="BZ118" s="44">
        <f>IF(AND(ISNUMBER(X117),ISNUMBER(X118)),INDEX('Country weights'!$B$6:$FB$133,MATCH(Goods!$BD118,'Country weights'!$A$6:$A$133,0),MATCH(Goods!BZ$1,'Country weights'!$B$3:$FB$3,0)),"")</f>
        <v>2.0113569455634937E-2</v>
      </c>
      <c r="CA118" s="44">
        <f>IF(AND(ISNUMBER(Y117),ISNUMBER(Y118)),INDEX('Country weights'!$B$6:$FB$133,MATCH(Goods!$BD118,'Country weights'!$A$6:$A$133,0),MATCH(Goods!CA$1,'Country weights'!$B$3:$FB$3,0)),"")</f>
        <v>3.8004359837306857E-2</v>
      </c>
      <c r="CB118" s="44">
        <f>IF(AND(ISNUMBER(Z117),ISNUMBER(Z118)),INDEX('Country weights'!$B$6:$FB$133,MATCH(Goods!$BD118,'Country weights'!$A$6:$A$133,0),MATCH(Goods!CB$1,'Country weights'!$B$3:$FB$3,0)),"")</f>
        <v>1.1430445690970069E-2</v>
      </c>
      <c r="CC118" s="44">
        <f>IF(AND(ISNUMBER(AA117),ISNUMBER(AA118)),INDEX('Country weights'!$B$6:$FB$133,MATCH(Goods!$BD118,'Country weights'!$A$6:$A$133,0),MATCH(Goods!CC$1,'Country weights'!$B$3:$FB$3,0)),"")</f>
        <v>6.2824002360301508E-3</v>
      </c>
      <c r="CD118" s="46">
        <f t="shared" si="44"/>
        <v>0.63569132846559573</v>
      </c>
      <c r="CF118" s="39">
        <f t="shared" si="39"/>
        <v>44561</v>
      </c>
      <c r="CG118" s="45">
        <f t="shared" si="60"/>
        <v>0.26559338027169399</v>
      </c>
      <c r="CH118" s="45">
        <f t="shared" si="60"/>
        <v>7.329716123487548E-2</v>
      </c>
      <c r="CI118" s="45">
        <f t="shared" si="60"/>
        <v>7.3502502402383749E-2</v>
      </c>
      <c r="CJ118" s="45">
        <f t="shared" si="60"/>
        <v>4.8378716292447395E-2</v>
      </c>
      <c r="CK118" s="45">
        <f t="shared" si="60"/>
        <v>4.9273284794833219E-3</v>
      </c>
      <c r="CL118" s="45">
        <f t="shared" si="60"/>
        <v>2.3424100465268324E-2</v>
      </c>
      <c r="CM118" s="45">
        <f t="shared" si="60"/>
        <v>2.3119412795125725E-2</v>
      </c>
      <c r="CN118" s="45">
        <f t="shared" si="60"/>
        <v>8.001007104661121E-3</v>
      </c>
      <c r="CO118" s="45">
        <f t="shared" si="60"/>
        <v>4.3646963403877477E-2</v>
      </c>
      <c r="CP118" s="45">
        <f t="shared" si="60"/>
        <v>3.9179842134188774E-3</v>
      </c>
      <c r="CQ118" s="45">
        <f t="shared" si="60"/>
        <v>1.5328241498959881E-2</v>
      </c>
      <c r="CR118" s="45">
        <f t="shared" si="60"/>
        <v>1.1541184863873686E-2</v>
      </c>
      <c r="CS118" s="45">
        <f t="shared" si="60"/>
        <v>1.0330276861794789E-2</v>
      </c>
      <c r="CT118" s="45">
        <f t="shared" si="60"/>
        <v>2.0986606693959971E-2</v>
      </c>
      <c r="CU118" s="45">
        <f t="shared" si="60"/>
        <v>1.6334969913657689E-2</v>
      </c>
      <c r="CV118" s="45">
        <f t="shared" si="57"/>
        <v>1.1029113314962116E-2</v>
      </c>
      <c r="CW118" s="45">
        <f t="shared" si="54"/>
        <v>3.7596771188390964E-2</v>
      </c>
      <c r="CX118" s="45">
        <f t="shared" si="54"/>
        <v>2.8866506535816773E-2</v>
      </c>
      <c r="CY118" s="45">
        <f t="shared" si="54"/>
        <v>5.6990022151390055E-2</v>
      </c>
      <c r="CZ118" s="45">
        <f t="shared" si="54"/>
        <v>5.4579601671577035E-2</v>
      </c>
      <c r="DA118" s="45">
        <f t="shared" si="54"/>
        <v>4.9319475312545533E-2</v>
      </c>
      <c r="DB118" s="45">
        <f t="shared" si="54"/>
        <v>3.1640465356329778E-2</v>
      </c>
      <c r="DC118" s="45">
        <f t="shared" si="35"/>
        <v>5.9784298031939714E-2</v>
      </c>
      <c r="DD118" s="45">
        <f t="shared" si="35"/>
        <v>1.7981125711688382E-2</v>
      </c>
      <c r="DE118" s="45">
        <f t="shared" si="35"/>
        <v>9.8827842298782609E-3</v>
      </c>
      <c r="DF118" s="46">
        <f t="shared" si="45"/>
        <v>1.0000000000000002</v>
      </c>
      <c r="DG118" s="47">
        <f>SUMPRODUCT(AD118:BB118,CG118:DE118,'Sector weights'!B105:Z105)</f>
        <v>3.4427339833028174</v>
      </c>
      <c r="DI118" s="45">
        <f>IF(AND(ISNUMBER(C117),ISNUMBER(C118)),CG118*'Sector weights'!AB105,"")</f>
        <v>4.567607972188921E-2</v>
      </c>
      <c r="DJ118" s="45">
        <f>IF(AND(ISNUMBER(D117),ISNUMBER(D118)),CH118*'Sector weights'!AC105,"")</f>
        <v>1.8396094666445765E-2</v>
      </c>
      <c r="DK118" s="45">
        <f>IF(AND(ISNUMBER(E117),ISNUMBER(E118)),CI118*'Sector weights'!AD105,"")</f>
        <v>1.5939667968247029E-2</v>
      </c>
      <c r="DL118" s="45">
        <f>IF(AND(ISNUMBER(F117),ISNUMBER(F118)),CJ118*'Sector weights'!AE105,"")</f>
        <v>9.351238729491505E-3</v>
      </c>
      <c r="DM118" s="45">
        <f>IF(AND(ISNUMBER(G117),ISNUMBER(G118)),CK118*'Sector weights'!AF105,"")</f>
        <v>8.2901955693326455E-4</v>
      </c>
      <c r="DN118" s="45">
        <f>IF(AND(ISNUMBER(H117),ISNUMBER(H118)),CL118*'Sector weights'!AG105,"")</f>
        <v>3.7389792765791388E-3</v>
      </c>
      <c r="DO118" s="45">
        <f>IF(AND(ISNUMBER(I117),ISNUMBER(I118)),CM118*'Sector weights'!AH105,"")</f>
        <v>3.68315876449161E-3</v>
      </c>
      <c r="DP118" s="45">
        <f>IF(AND(ISNUMBER(J117),ISNUMBER(J118)),CN118*'Sector weights'!AI105,"")</f>
        <v>8.3311664772993475E-4</v>
      </c>
      <c r="DQ118" s="45">
        <f>IF(AND(ISNUMBER(K117),ISNUMBER(K118)),CO118*'Sector weights'!AJ105,"")</f>
        <v>2.7150440157847834E-3</v>
      </c>
      <c r="DR118" s="45">
        <f>IF(AND(ISNUMBER(L117),ISNUMBER(L118)),CP118*'Sector weights'!AK105,"")</f>
        <v>5.4356347938217659E-4</v>
      </c>
      <c r="DS118" s="45">
        <f>IF(AND(ISNUMBER(M117),ISNUMBER(M118)),CQ118*'Sector weights'!AL105,"")</f>
        <v>2.0547847450536941E-3</v>
      </c>
      <c r="DT118" s="45">
        <f>IF(AND(ISNUMBER(N117),ISNUMBER(N118)),CR118*'Sector weights'!AM105,"")</f>
        <v>1.7409039291854211E-3</v>
      </c>
      <c r="DU118" s="45">
        <f>IF(AND(ISNUMBER(O117),ISNUMBER(O118)),CS118*'Sector weights'!AN105,"")</f>
        <v>1.9106629905082646E-3</v>
      </c>
      <c r="DV118" s="45">
        <f>IF(AND(ISNUMBER(P117),ISNUMBER(P118)),CT118*'Sector weights'!AO105,"")</f>
        <v>7.215256396796676E-3</v>
      </c>
      <c r="DW118" s="45">
        <f>IF(AND(ISNUMBER(Q117),ISNUMBER(Q118)),CU118*'Sector weights'!AP105,"")</f>
        <v>6.4819598612287999E-3</v>
      </c>
      <c r="DX118" s="45">
        <f>IF(AND(ISNUMBER(R117),ISNUMBER(R118)),CV118*'Sector weights'!AQ105,"")</f>
        <v>2.9752100759090701E-3</v>
      </c>
      <c r="DY118" s="45">
        <f>IF(AND(ISNUMBER(S117),ISNUMBER(S118)),CW118*'Sector weights'!AR105,"")</f>
        <v>1.3404063465739927E-2</v>
      </c>
      <c r="DZ118" s="45">
        <f>IF(AND(ISNUMBER(T117),ISNUMBER(T118)),CX118*'Sector weights'!AS105,"")</f>
        <v>4.1856759898172263E-3</v>
      </c>
      <c r="EA118" s="45">
        <f>IF(AND(ISNUMBER(U117),ISNUMBER(U118)),CY118*'Sector weights'!AT105,"")</f>
        <v>4.4679278826559561E-3</v>
      </c>
      <c r="EB118" s="45">
        <f>IF(AND(ISNUMBER(V117),ISNUMBER(V118)),CZ118*'Sector weights'!AU105,"")</f>
        <v>9.4013219424938232E-3</v>
      </c>
      <c r="EC118" s="45">
        <f>IF(AND(ISNUMBER(W117),ISNUMBER(W118)),DA118*'Sector weights'!AV105,"")</f>
        <v>1.721414474528675E-2</v>
      </c>
      <c r="ED118" s="45">
        <f>IF(AND(ISNUMBER(X117),ISNUMBER(X118)),DB118*'Sector weights'!AW105,"")</f>
        <v>3.5810561475149243E-3</v>
      </c>
      <c r="EE118" s="45">
        <f>IF(AND(ISNUMBER(Y117),ISNUMBER(Y118)),DC118*'Sector weights'!AX105,"")</f>
        <v>5.9092451790149257E-3</v>
      </c>
      <c r="EF118" s="45">
        <f>IF(AND(ISNUMBER(Z117),ISNUMBER(Z118)),DD118*'Sector weights'!AY105,"")</f>
        <v>2.6570699311920321E-3</v>
      </c>
      <c r="EG118" s="45">
        <f>IF(AND(ISNUMBER(AA117),ISNUMBER(AA118)),DE118*'Sector weights'!AZ105,"")</f>
        <v>1.4218967094150122E-3</v>
      </c>
      <c r="EH118" s="46">
        <f t="shared" si="46"/>
        <v>0.18632714281878693</v>
      </c>
      <c r="EI118" s="47">
        <f t="shared" si="47"/>
        <v>0.84178433873159908</v>
      </c>
      <c r="EK118" s="39">
        <f t="shared" si="41"/>
        <v>44561</v>
      </c>
      <c r="EL118" s="45">
        <f t="shared" si="61"/>
        <v>0.24513916239413186</v>
      </c>
      <c r="EM118" s="45">
        <f t="shared" si="61"/>
        <v>9.8730085097354536E-2</v>
      </c>
      <c r="EN118" s="45">
        <f t="shared" si="61"/>
        <v>8.554667734989746E-2</v>
      </c>
      <c r="EO118" s="45">
        <f t="shared" si="61"/>
        <v>5.0187206158074794E-2</v>
      </c>
      <c r="EP118" s="45">
        <f t="shared" si="61"/>
        <v>4.449268874044455E-3</v>
      </c>
      <c r="EQ118" s="45">
        <f t="shared" si="61"/>
        <v>2.0066745080803902E-2</v>
      </c>
      <c r="ER118" s="45">
        <f t="shared" si="61"/>
        <v>1.9767161717676732E-2</v>
      </c>
      <c r="ES118" s="45">
        <f t="shared" si="61"/>
        <v>4.4712575694899432E-3</v>
      </c>
      <c r="ET118" s="45">
        <f t="shared" si="61"/>
        <v>1.457138221898947E-2</v>
      </c>
      <c r="EU118" s="45">
        <f t="shared" si="61"/>
        <v>2.9172533381828379E-3</v>
      </c>
      <c r="EV118" s="45">
        <f t="shared" si="61"/>
        <v>1.102783370135226E-2</v>
      </c>
      <c r="EW118" s="45">
        <f t="shared" si="61"/>
        <v>9.3432653066469386E-3</v>
      </c>
      <c r="EX118" s="45">
        <f t="shared" si="61"/>
        <v>1.0254345993844205E-2</v>
      </c>
      <c r="EY118" s="45">
        <f t="shared" si="61"/>
        <v>3.8723592750058412E-2</v>
      </c>
      <c r="EZ118" s="45">
        <f t="shared" si="61"/>
        <v>3.4788060199757644E-2</v>
      </c>
      <c r="FA118" s="45">
        <f t="shared" si="58"/>
        <v>1.5967668643975398E-2</v>
      </c>
      <c r="FB118" s="45">
        <f t="shared" si="55"/>
        <v>7.1938329880237004E-2</v>
      </c>
      <c r="FC118" s="45">
        <f t="shared" si="55"/>
        <v>2.2464123726128399E-2</v>
      </c>
      <c r="FD118" s="45">
        <f t="shared" si="55"/>
        <v>2.3978942708316277E-2</v>
      </c>
      <c r="FE118" s="45">
        <f t="shared" si="55"/>
        <v>5.0455997984346863E-2</v>
      </c>
      <c r="FF118" s="45">
        <f t="shared" si="55"/>
        <v>9.2386672627875921E-2</v>
      </c>
      <c r="FG118" s="45">
        <f t="shared" si="55"/>
        <v>1.9219186712897178E-2</v>
      </c>
      <c r="FH118" s="45">
        <f t="shared" si="36"/>
        <v>3.1714355136986033E-2</v>
      </c>
      <c r="FI118" s="45">
        <f t="shared" si="36"/>
        <v>1.426024083767642E-2</v>
      </c>
      <c r="FJ118" s="45">
        <f t="shared" si="36"/>
        <v>7.6311839912550075E-3</v>
      </c>
      <c r="FK118" s="46">
        <f t="shared" si="48"/>
        <v>0.99999999999999989</v>
      </c>
      <c r="FL118" s="47">
        <f t="shared" si="49"/>
        <v>4.5177762402028518</v>
      </c>
    </row>
    <row r="119" spans="1:168" x14ac:dyDescent="0.2">
      <c r="A119" t="s">
        <v>76</v>
      </c>
      <c r="B119" s="11">
        <v>44651</v>
      </c>
      <c r="C119" s="2">
        <v>594.70000000000005</v>
      </c>
      <c r="D119" s="3">
        <v>57389</v>
      </c>
      <c r="E119" s="9">
        <v>22824.799999999999</v>
      </c>
      <c r="F119" s="3">
        <v>145618</v>
      </c>
      <c r="G119" s="3">
        <v>4032</v>
      </c>
      <c r="H119" s="2">
        <v>24383</v>
      </c>
      <c r="I119" s="2">
        <v>285654</v>
      </c>
      <c r="J119" s="2">
        <v>1991152.5</v>
      </c>
      <c r="K119" s="2">
        <v>160582.1</v>
      </c>
      <c r="L119" s="9">
        <v>3077.8672000000001</v>
      </c>
      <c r="M119" s="3">
        <v>156840</v>
      </c>
      <c r="N119" s="9">
        <v>1846.4280000000001</v>
      </c>
      <c r="O119" s="2">
        <v>26736.799999999999</v>
      </c>
      <c r="P119" s="2">
        <v>21216.799999999999</v>
      </c>
      <c r="Q119" s="3">
        <v>132113</v>
      </c>
      <c r="R119" s="3">
        <v>110174</v>
      </c>
      <c r="S119" s="2">
        <v>32620.5</v>
      </c>
      <c r="T119" s="2">
        <v>51748.1</v>
      </c>
      <c r="U119" s="3">
        <v>120117</v>
      </c>
      <c r="V119" s="2">
        <v>29088.1</v>
      </c>
      <c r="W119" s="2">
        <v>70999.899999999994</v>
      </c>
      <c r="X119" s="3">
        <v>305061.02301933314</v>
      </c>
      <c r="Y119" s="2">
        <v>60252.7</v>
      </c>
      <c r="Z119" s="3">
        <v>36262</v>
      </c>
      <c r="AA119" s="3">
        <v>312638</v>
      </c>
      <c r="AC119" s="43">
        <f t="shared" si="43"/>
        <v>44651</v>
      </c>
      <c r="AD119" s="45">
        <f t="shared" si="59"/>
        <v>2.960526315789469</v>
      </c>
      <c r="AE119" s="45">
        <f t="shared" si="59"/>
        <v>1.4818482431787183</v>
      </c>
      <c r="AF119" s="45">
        <f t="shared" si="59"/>
        <v>2.2401196880585061</v>
      </c>
      <c r="AG119" s="45">
        <f t="shared" si="59"/>
        <v>2.5415404482731496E-2</v>
      </c>
      <c r="AH119" s="45">
        <f t="shared" si="59"/>
        <v>-3.3325341644689477</v>
      </c>
      <c r="AI119" s="45">
        <f t="shared" si="59"/>
        <v>22.171560276580827</v>
      </c>
      <c r="AJ119" s="45">
        <f t="shared" si="59"/>
        <v>-0.34600192990791312</v>
      </c>
      <c r="AK119" s="45">
        <f t="shared" si="59"/>
        <v>5.8505908147649111</v>
      </c>
      <c r="AL119" s="45">
        <f t="shared" si="59"/>
        <v>4.3045695170666809</v>
      </c>
      <c r="AM119" s="45">
        <f t="shared" si="59"/>
        <v>19.235046667930099</v>
      </c>
      <c r="AN119" s="45">
        <f t="shared" si="59"/>
        <v>9.2900744209382111</v>
      </c>
      <c r="AO119" s="45">
        <f t="shared" si="59"/>
        <v>3.2493066117920799</v>
      </c>
      <c r="AP119" s="45">
        <f t="shared" si="59"/>
        <v>14.719196097192611</v>
      </c>
      <c r="AQ119" s="45">
        <f t="shared" si="59"/>
        <v>5.744032934116805</v>
      </c>
      <c r="AR119" s="45">
        <f t="shared" si="59"/>
        <v>2.9944181115130419</v>
      </c>
      <c r="AS119" s="45">
        <f t="shared" si="56"/>
        <v>-0.33921609422066235</v>
      </c>
      <c r="AT119" s="45">
        <f t="shared" si="53"/>
        <v>-9.1553414280940224</v>
      </c>
      <c r="AU119" s="45">
        <f t="shared" si="53"/>
        <v>4.1173641947860995</v>
      </c>
      <c r="AV119" s="45">
        <f t="shared" si="53"/>
        <v>-3.6674953885636352</v>
      </c>
      <c r="AW119" s="45">
        <f t="shared" si="53"/>
        <v>-4.4650481482941151</v>
      </c>
      <c r="AX119" s="45">
        <f t="shared" si="53"/>
        <v>4.3080765416681821</v>
      </c>
      <c r="AY119" s="45">
        <f t="shared" si="53"/>
        <v>-2.8311909032571636</v>
      </c>
      <c r="AZ119" s="45">
        <f t="shared" si="34"/>
        <v>9.3934337831728563</v>
      </c>
      <c r="BA119" s="45">
        <f t="shared" si="34"/>
        <v>7.2491201088403123</v>
      </c>
      <c r="BB119" s="45">
        <f t="shared" si="34"/>
        <v>10.124129963085071</v>
      </c>
      <c r="BD119" s="39">
        <f t="shared" si="38"/>
        <v>44651</v>
      </c>
      <c r="BE119" s="44">
        <f>IF(AND(ISNUMBER(C118),ISNUMBER(C119)),INDEX('Country weights'!$B$6:$FB$133,MATCH(Goods!$BD119,'Country weights'!$A$6:$A$133,0),MATCH(Goods!BE$1,'Country weights'!$B$3:$FB$3,0)),"")</f>
        <v>0.16883540873658129</v>
      </c>
      <c r="BF119" s="44">
        <f>IF(AND(ISNUMBER(D118),ISNUMBER(D119)),INDEX('Country weights'!$B$6:$FB$133,MATCH(Goods!$BD119,'Country weights'!$A$6:$A$133,0),MATCH(Goods!BF$1,'Country weights'!$B$3:$FB$3,0)),"")</f>
        <v>4.6594369798154962E-2</v>
      </c>
      <c r="BG119" s="44">
        <f>IF(AND(ISNUMBER(E118),ISNUMBER(E119)),INDEX('Country weights'!$B$6:$FB$133,MATCH(Goods!$BD119,'Country weights'!$A$6:$A$133,0),MATCH(Goods!BG$1,'Country weights'!$B$3:$FB$3,0)),"")</f>
        <v>4.6724903397716969E-2</v>
      </c>
      <c r="BH119" s="44">
        <f>IF(AND(ISNUMBER(F118),ISNUMBER(F119)),INDEX('Country weights'!$B$6:$FB$133,MATCH(Goods!$BD119,'Country weights'!$A$6:$A$133,0),MATCH(Goods!BH$1,'Country weights'!$B$3:$FB$3,0)),"")</f>
        <v>3.0753930429406044E-2</v>
      </c>
      <c r="BI119" s="44">
        <f>IF(AND(ISNUMBER(G118),ISNUMBER(G119)),INDEX('Country weights'!$B$6:$FB$133,MATCH(Goods!$BD119,'Country weights'!$A$6:$A$133,0),MATCH(Goods!BI$1,'Country weights'!$B$3:$FB$3,0)),"")</f>
        <v>3.1322599869091166E-3</v>
      </c>
      <c r="BJ119" s="44">
        <f>IF(AND(ISNUMBER(H118),ISNUMBER(H119)),INDEX('Country weights'!$B$6:$FB$133,MATCH(Goods!$BD119,'Country weights'!$A$6:$A$133,0),MATCH(Goods!BJ$1,'Country weights'!$B$3:$FB$3,0)),"")</f>
        <v>1.4890497542877999E-2</v>
      </c>
      <c r="BK119" s="44">
        <f>IF(AND(ISNUMBER(I118),ISNUMBER(I119)),INDEX('Country weights'!$B$6:$FB$133,MATCH(Goods!$BD119,'Country weights'!$A$6:$A$133,0),MATCH(Goods!BK$1,'Country weights'!$B$3:$FB$3,0)),"")</f>
        <v>1.4696810233077963E-2</v>
      </c>
      <c r="BL119" s="44">
        <f>IF(AND(ISNUMBER(J118),ISNUMBER(J119)),INDEX('Country weights'!$B$6:$FB$133,MATCH(Goods!$BD119,'Country weights'!$A$6:$A$133,0),MATCH(Goods!BL$1,'Country weights'!$B$3:$FB$3,0)),"")</f>
        <v>5.0861708354246974E-3</v>
      </c>
      <c r="BM119" s="44">
        <f>IF(AND(ISNUMBER(K118),ISNUMBER(K119)),INDEX('Country weights'!$B$6:$FB$133,MATCH(Goods!$BD119,'Country weights'!$A$6:$A$133,0),MATCH(Goods!BM$1,'Country weights'!$B$3:$FB$3,0)),"")</f>
        <v>2.7745996149700112E-2</v>
      </c>
      <c r="BN119" s="44">
        <f>IF(AND(ISNUMBER(L118),ISNUMBER(L119)),INDEX('Country weights'!$B$6:$FB$133,MATCH(Goods!$BD119,'Country weights'!$A$6:$A$133,0),MATCH(Goods!BN$1,'Country weights'!$B$3:$FB$3,0)),"")</f>
        <v>2.4906285895354785E-3</v>
      </c>
      <c r="BO119" s="44">
        <f>IF(AND(ISNUMBER(M118),ISNUMBER(M119)),INDEX('Country weights'!$B$6:$FB$133,MATCH(Goods!$BD119,'Country weights'!$A$6:$A$133,0),MATCH(Goods!BO$1,'Country weights'!$B$3:$FB$3,0)),"")</f>
        <v>9.7440302015152809E-3</v>
      </c>
      <c r="BP119" s="44">
        <f>IF(AND(ISNUMBER(N118),ISNUMBER(N119)),INDEX('Country weights'!$B$6:$FB$133,MATCH(Goods!$BD119,'Country weights'!$A$6:$A$133,0),MATCH(Goods!BP$1,'Country weights'!$B$3:$FB$3,0)),"")</f>
        <v>7.3366311381828885E-3</v>
      </c>
      <c r="BQ119" s="44">
        <f>IF(AND(ISNUMBER(O118),ISNUMBER(O119)),INDEX('Country weights'!$B$6:$FB$133,MATCH(Goods!$BD119,'Country weights'!$A$6:$A$133,0),MATCH(Goods!BQ$1,'Country weights'!$B$3:$FB$3,0)),"")</f>
        <v>6.566867421691735E-3</v>
      </c>
      <c r="BR119" s="44">
        <f>IF(AND(ISNUMBER(P118),ISNUMBER(P119)),INDEX('Country weights'!$B$6:$FB$133,MATCH(Goods!$BD119,'Country weights'!$A$6:$A$133,0),MATCH(Goods!BR$1,'Country weights'!$B$3:$FB$3,0)),"")</f>
        <v>1.3341003889268378E-2</v>
      </c>
      <c r="BS119" s="44">
        <f>IF(AND(ISNUMBER(Q118),ISNUMBER(Q119)),INDEX('Country weights'!$B$6:$FB$133,MATCH(Goods!$BD119,'Country weights'!$A$6:$A$133,0),MATCH(Goods!BS$1,'Country weights'!$B$3:$FB$3,0)),"")</f>
        <v>1.0383998724858593E-2</v>
      </c>
      <c r="BT119" s="44">
        <f>IF(AND(ISNUMBER(R118),ISNUMBER(R119)),INDEX('Country weights'!$B$6:$FB$133,MATCH(Goods!$BD119,'Country weights'!$A$6:$A$133,0),MATCH(Goods!BT$1,'Country weights'!$B$3:$FB$3,0)),"")</f>
        <v>7.0111116949858575E-3</v>
      </c>
      <c r="BU119" s="44">
        <f>IF(AND(ISNUMBER(S118),ISNUMBER(S119)),INDEX('Country weights'!$B$6:$FB$133,MATCH(Goods!$BD119,'Country weights'!$A$6:$A$133,0),MATCH(Goods!BU$1,'Country weights'!$B$3:$FB$3,0)),"")</f>
        <v>2.3899941422765286E-2</v>
      </c>
      <c r="BV119" s="44">
        <f>IF(AND(ISNUMBER(T118),ISNUMBER(T119)),INDEX('Country weights'!$B$6:$FB$133,MATCH(Goods!$BD119,'Country weights'!$A$6:$A$133,0),MATCH(Goods!BV$1,'Country weights'!$B$3:$FB$3,0)),"")</f>
        <v>1.8350187887914166E-2</v>
      </c>
      <c r="BW119" s="44">
        <f>IF(AND(ISNUMBER(U118),ISNUMBER(U119)),INDEX('Country weights'!$B$6:$FB$133,MATCH(Goods!$BD119,'Country weights'!$A$6:$A$133,0),MATCH(Goods!BW$1,'Country weights'!$B$3:$FB$3,0)),"")</f>
        <v>3.6228062890700873E-2</v>
      </c>
      <c r="BX119" s="44">
        <f>IF(AND(ISNUMBER(V118),ISNUMBER(V119)),INDEX('Country weights'!$B$6:$FB$133,MATCH(Goods!$BD119,'Country weights'!$A$6:$A$133,0),MATCH(Goods!BX$1,'Country weights'!$B$3:$FB$3,0)),"")</f>
        <v>3.4695779493727853E-2</v>
      </c>
      <c r="BY119" s="44">
        <f>IF(AND(ISNUMBER(W118),ISNUMBER(W119)),INDEX('Country weights'!$B$6:$FB$133,MATCH(Goods!$BD119,'Country weights'!$A$6:$A$133,0),MATCH(Goods!BY$1,'Country weights'!$B$3:$FB$3,0)),"")</f>
        <v>3.1351962780658223E-2</v>
      </c>
      <c r="BZ119" s="44">
        <f>IF(AND(ISNUMBER(X118),ISNUMBER(X119)),INDEX('Country weights'!$B$6:$FB$133,MATCH(Goods!$BD119,'Country weights'!$A$6:$A$133,0),MATCH(Goods!BZ$1,'Country weights'!$B$3:$FB$3,0)),"")</f>
        <v>2.0113569455634937E-2</v>
      </c>
      <c r="CA119" s="44">
        <f>IF(AND(ISNUMBER(Y118),ISNUMBER(Y119)),INDEX('Country weights'!$B$6:$FB$133,MATCH(Goods!$BD119,'Country weights'!$A$6:$A$133,0),MATCH(Goods!CA$1,'Country weights'!$B$3:$FB$3,0)),"")</f>
        <v>3.8004359837306857E-2</v>
      </c>
      <c r="CB119" s="44">
        <f>IF(AND(ISNUMBER(Z118),ISNUMBER(Z119)),INDEX('Country weights'!$B$6:$FB$133,MATCH(Goods!$BD119,'Country weights'!$A$6:$A$133,0),MATCH(Goods!CB$1,'Country weights'!$B$3:$FB$3,0)),"")</f>
        <v>1.1430445690970069E-2</v>
      </c>
      <c r="CC119" s="44">
        <f>IF(AND(ISNUMBER(AA118),ISNUMBER(AA119)),INDEX('Country weights'!$B$6:$FB$133,MATCH(Goods!$BD119,'Country weights'!$A$6:$A$133,0),MATCH(Goods!CC$1,'Country weights'!$B$3:$FB$3,0)),"")</f>
        <v>6.2824002360301508E-3</v>
      </c>
      <c r="CD119" s="46">
        <f t="shared" si="44"/>
        <v>0.63569132846559573</v>
      </c>
      <c r="CF119" s="39">
        <f t="shared" si="39"/>
        <v>44651</v>
      </c>
      <c r="CG119" s="45">
        <f t="shared" si="60"/>
        <v>0.26559338027169399</v>
      </c>
      <c r="CH119" s="45">
        <f t="shared" si="60"/>
        <v>7.329716123487548E-2</v>
      </c>
      <c r="CI119" s="45">
        <f t="shared" si="60"/>
        <v>7.3502502402383749E-2</v>
      </c>
      <c r="CJ119" s="45">
        <f t="shared" si="60"/>
        <v>4.8378716292447395E-2</v>
      </c>
      <c r="CK119" s="45">
        <f t="shared" si="60"/>
        <v>4.9273284794833219E-3</v>
      </c>
      <c r="CL119" s="45">
        <f t="shared" si="60"/>
        <v>2.3424100465268324E-2</v>
      </c>
      <c r="CM119" s="45">
        <f t="shared" si="60"/>
        <v>2.3119412795125725E-2</v>
      </c>
      <c r="CN119" s="45">
        <f t="shared" si="60"/>
        <v>8.001007104661121E-3</v>
      </c>
      <c r="CO119" s="45">
        <f t="shared" si="60"/>
        <v>4.3646963403877477E-2</v>
      </c>
      <c r="CP119" s="45">
        <f t="shared" si="60"/>
        <v>3.9179842134188774E-3</v>
      </c>
      <c r="CQ119" s="45">
        <f t="shared" si="60"/>
        <v>1.5328241498959881E-2</v>
      </c>
      <c r="CR119" s="45">
        <f t="shared" si="60"/>
        <v>1.1541184863873686E-2</v>
      </c>
      <c r="CS119" s="45">
        <f t="shared" si="60"/>
        <v>1.0330276861794789E-2</v>
      </c>
      <c r="CT119" s="45">
        <f t="shared" si="60"/>
        <v>2.0986606693959971E-2</v>
      </c>
      <c r="CU119" s="45">
        <f t="shared" si="60"/>
        <v>1.6334969913657689E-2</v>
      </c>
      <c r="CV119" s="45">
        <f t="shared" si="57"/>
        <v>1.1029113314962116E-2</v>
      </c>
      <c r="CW119" s="45">
        <f t="shared" si="54"/>
        <v>3.7596771188390964E-2</v>
      </c>
      <c r="CX119" s="45">
        <f t="shared" si="54"/>
        <v>2.8866506535816773E-2</v>
      </c>
      <c r="CY119" s="45">
        <f t="shared" si="54"/>
        <v>5.6990022151390055E-2</v>
      </c>
      <c r="CZ119" s="45">
        <f t="shared" si="54"/>
        <v>5.4579601671577035E-2</v>
      </c>
      <c r="DA119" s="45">
        <f t="shared" si="54"/>
        <v>4.9319475312545533E-2</v>
      </c>
      <c r="DB119" s="45">
        <f t="shared" si="54"/>
        <v>3.1640465356329778E-2</v>
      </c>
      <c r="DC119" s="45">
        <f t="shared" si="35"/>
        <v>5.9784298031939714E-2</v>
      </c>
      <c r="DD119" s="45">
        <f t="shared" si="35"/>
        <v>1.7981125711688382E-2</v>
      </c>
      <c r="DE119" s="45">
        <f t="shared" si="35"/>
        <v>9.8827842298782609E-3</v>
      </c>
      <c r="DF119" s="46">
        <f t="shared" si="45"/>
        <v>1.0000000000000002</v>
      </c>
      <c r="DG119" s="47">
        <f>SUMPRODUCT(AD119:BB119,CG119:DE119,'Sector weights'!B106:Z106)</f>
        <v>2.1877528917916278</v>
      </c>
      <c r="DI119" s="45">
        <f>IF(AND(ISNUMBER(C118),ISNUMBER(C119)),CG119*'Sector weights'!AB106,"")</f>
        <v>4.5271420776996536E-2</v>
      </c>
      <c r="DJ119" s="45">
        <f>IF(AND(ISNUMBER(D118),ISNUMBER(D119)),CH119*'Sector weights'!AC106,"")</f>
        <v>2.0233169313118735E-2</v>
      </c>
      <c r="DK119" s="45">
        <f>IF(AND(ISNUMBER(E118),ISNUMBER(E119)),CI119*'Sector weights'!AD106,"")</f>
        <v>1.6038624691698578E-2</v>
      </c>
      <c r="DL119" s="45">
        <f>IF(AND(ISNUMBER(F118),ISNUMBER(F119)),CJ119*'Sector weights'!AE106,"")</f>
        <v>9.3264922891756925E-3</v>
      </c>
      <c r="DM119" s="45">
        <f>IF(AND(ISNUMBER(G118),ISNUMBER(G119)),CK119*'Sector weights'!AF106,"")</f>
        <v>8.9542902962377728E-4</v>
      </c>
      <c r="DN119" s="45">
        <f>IF(AND(ISNUMBER(H118),ISNUMBER(H119)),CL119*'Sector weights'!AG106,"")</f>
        <v>3.8125770435966828E-3</v>
      </c>
      <c r="DO119" s="45">
        <f>IF(AND(ISNUMBER(I118),ISNUMBER(I119)),CM119*'Sector weights'!AH106,"")</f>
        <v>3.6187562359228471E-3</v>
      </c>
      <c r="DP119" s="45">
        <f>IF(AND(ISNUMBER(J118),ISNUMBER(J119)),CN119*'Sector weights'!AI106,"")</f>
        <v>8.5743579192256586E-4</v>
      </c>
      <c r="DQ119" s="45">
        <f>IF(AND(ISNUMBER(K118),ISNUMBER(K119)),CO119*'Sector weights'!AJ106,"")</f>
        <v>2.6134579946427211E-3</v>
      </c>
      <c r="DR119" s="45">
        <f>IF(AND(ISNUMBER(L118),ISNUMBER(L119)),CP119*'Sector weights'!AK106,"")</f>
        <v>5.5889441892686129E-4</v>
      </c>
      <c r="DS119" s="45">
        <f>IF(AND(ISNUMBER(M118),ISNUMBER(M119)),CQ119*'Sector weights'!AL106,"")</f>
        <v>2.1524320441584843E-3</v>
      </c>
      <c r="DT119" s="45">
        <f>IF(AND(ISNUMBER(N118),ISNUMBER(N119)),CR119*'Sector weights'!AM106,"")</f>
        <v>1.8463690447425836E-3</v>
      </c>
      <c r="DU119" s="45">
        <f>IF(AND(ISNUMBER(O118),ISNUMBER(O119)),CS119*'Sector weights'!AN106,"")</f>
        <v>1.8863693864772458E-3</v>
      </c>
      <c r="DV119" s="45">
        <f>IF(AND(ISNUMBER(P118),ISNUMBER(P119)),CT119*'Sector weights'!AO106,"")</f>
        <v>7.389068274918727E-3</v>
      </c>
      <c r="DW119" s="45">
        <f>IF(AND(ISNUMBER(Q118),ISNUMBER(Q119)),CU119*'Sector weights'!AP106,"")</f>
        <v>6.4442808748268431E-3</v>
      </c>
      <c r="DX119" s="45">
        <f>IF(AND(ISNUMBER(R118),ISNUMBER(R119)),CV119*'Sector weights'!AQ106,"")</f>
        <v>3.3352685510258007E-3</v>
      </c>
      <c r="DY119" s="45">
        <f>IF(AND(ISNUMBER(S118),ISNUMBER(S119)),CW119*'Sector weights'!AR106,"")</f>
        <v>1.2982581157262734E-2</v>
      </c>
      <c r="DZ119" s="45">
        <f>IF(AND(ISNUMBER(T118),ISNUMBER(T119)),CX119*'Sector weights'!AS106,"")</f>
        <v>4.2629090767559675E-3</v>
      </c>
      <c r="EA119" s="45">
        <f>IF(AND(ISNUMBER(U118),ISNUMBER(U119)),CY119*'Sector weights'!AT106,"")</f>
        <v>4.4676095070140028E-3</v>
      </c>
      <c r="EB119" s="45">
        <f>IF(AND(ISNUMBER(V118),ISNUMBER(V119)),CZ119*'Sector weights'!AU106,"")</f>
        <v>9.1999683327825422E-3</v>
      </c>
      <c r="EC119" s="45">
        <f>IF(AND(ISNUMBER(W118),ISNUMBER(W119)),DA119*'Sector weights'!AV106,"")</f>
        <v>1.6325087208409222E-2</v>
      </c>
      <c r="ED119" s="45">
        <f>IF(AND(ISNUMBER(X118),ISNUMBER(X119)),DB119*'Sector weights'!AW106,"")</f>
        <v>3.6841627554344784E-3</v>
      </c>
      <c r="EE119" s="45">
        <f>IF(AND(ISNUMBER(Y118),ISNUMBER(Y119)),DC119*'Sector weights'!AX106,"")</f>
        <v>5.8583336912977988E-3</v>
      </c>
      <c r="EF119" s="45">
        <f>IF(AND(ISNUMBER(Z118),ISNUMBER(Z119)),DD119*'Sector weights'!AY106,"")</f>
        <v>2.5732333943016715E-3</v>
      </c>
      <c r="EG119" s="45">
        <f>IF(AND(ISNUMBER(AA118),ISNUMBER(AA119)),DE119*'Sector weights'!AZ106,"")</f>
        <v>1.5644010648304635E-3</v>
      </c>
      <c r="EH119" s="46">
        <f t="shared" si="46"/>
        <v>0.18719833194986357</v>
      </c>
      <c r="EI119" s="47">
        <f t="shared" si="47"/>
        <v>0.41250622126796632</v>
      </c>
      <c r="EK119" s="39">
        <f t="shared" si="41"/>
        <v>44651</v>
      </c>
      <c r="EL119" s="45">
        <f t="shared" si="61"/>
        <v>0.24183666758911807</v>
      </c>
      <c r="EM119" s="45">
        <f t="shared" si="61"/>
        <v>0.10808413249396734</v>
      </c>
      <c r="EN119" s="45">
        <f t="shared" si="61"/>
        <v>8.5677177379946554E-2</v>
      </c>
      <c r="EO119" s="45">
        <f t="shared" si="61"/>
        <v>4.9821449753481573E-2</v>
      </c>
      <c r="EP119" s="45">
        <f t="shared" si="61"/>
        <v>4.7833173527614325E-3</v>
      </c>
      <c r="EQ119" s="45">
        <f t="shared" si="61"/>
        <v>2.0366511837390661E-2</v>
      </c>
      <c r="ER119" s="45">
        <f t="shared" si="61"/>
        <v>1.9331135049280468E-2</v>
      </c>
      <c r="ES119" s="45">
        <f t="shared" si="61"/>
        <v>4.5803602147064474E-3</v>
      </c>
      <c r="ET119" s="45">
        <f t="shared" si="61"/>
        <v>1.3960904284887917E-2</v>
      </c>
      <c r="EU119" s="45">
        <f t="shared" si="61"/>
        <v>2.9855737126789532E-3</v>
      </c>
      <c r="EV119" s="45">
        <f t="shared" si="61"/>
        <v>1.1498136878350817E-2</v>
      </c>
      <c r="EW119" s="45">
        <f t="shared" si="61"/>
        <v>9.8631703899855674E-3</v>
      </c>
      <c r="EX119" s="45">
        <f t="shared" si="61"/>
        <v>1.0076849333157856E-2</v>
      </c>
      <c r="EY119" s="45">
        <f t="shared" si="61"/>
        <v>3.9471870277656668E-2</v>
      </c>
      <c r="EZ119" s="45">
        <f t="shared" si="61"/>
        <v>3.4424884066556659E-2</v>
      </c>
      <c r="FA119" s="45">
        <f t="shared" si="58"/>
        <v>1.7816764264326188E-2</v>
      </c>
      <c r="FB119" s="45">
        <f t="shared" si="55"/>
        <v>6.9352013033640691E-2</v>
      </c>
      <c r="FC119" s="45">
        <f t="shared" si="55"/>
        <v>2.2772153108168089E-2</v>
      </c>
      <c r="FD119" s="45">
        <f t="shared" si="55"/>
        <v>2.386564805615117E-2</v>
      </c>
      <c r="FE119" s="45">
        <f t="shared" si="55"/>
        <v>4.9145567895586405E-2</v>
      </c>
      <c r="FF119" s="45">
        <f t="shared" si="55"/>
        <v>8.720743950208644E-2</v>
      </c>
      <c r="FG119" s="45">
        <f t="shared" si="55"/>
        <v>1.9680531963400132E-2</v>
      </c>
      <c r="FH119" s="45">
        <f t="shared" si="36"/>
        <v>3.1294796434761012E-2</v>
      </c>
      <c r="FI119" s="45">
        <f t="shared" si="36"/>
        <v>1.37460273684001E-2</v>
      </c>
      <c r="FJ119" s="45">
        <f t="shared" si="36"/>
        <v>8.3569177595527368E-3</v>
      </c>
      <c r="FK119" s="46">
        <f t="shared" si="48"/>
        <v>0.99999999999999989</v>
      </c>
      <c r="FL119" s="47">
        <f t="shared" si="49"/>
        <v>2.2035785093343989</v>
      </c>
    </row>
    <row r="120" spans="1:168" x14ac:dyDescent="0.2">
      <c r="A120" t="s">
        <v>77</v>
      </c>
      <c r="B120" s="11">
        <v>44742</v>
      </c>
      <c r="C120" s="2">
        <v>623</v>
      </c>
      <c r="D120" s="3">
        <v>63586</v>
      </c>
      <c r="E120" s="9">
        <v>22781.4</v>
      </c>
      <c r="F120" s="3">
        <v>158166</v>
      </c>
      <c r="G120" s="3">
        <v>4508</v>
      </c>
      <c r="H120" s="2">
        <v>27961</v>
      </c>
      <c r="I120" s="2">
        <v>310278</v>
      </c>
      <c r="J120" s="2">
        <v>2125834.1</v>
      </c>
      <c r="K120" s="2">
        <v>173801.5</v>
      </c>
      <c r="L120" s="9">
        <v>2889.2624999999998</v>
      </c>
      <c r="M120" s="3">
        <v>165449</v>
      </c>
      <c r="N120" s="9">
        <v>1998.3489999999999</v>
      </c>
      <c r="O120" s="2">
        <v>25188.2</v>
      </c>
      <c r="P120" s="2">
        <v>22720.7</v>
      </c>
      <c r="Q120" s="3">
        <v>138504</v>
      </c>
      <c r="R120" s="3">
        <v>125211</v>
      </c>
      <c r="S120" s="2">
        <v>33259.1</v>
      </c>
      <c r="T120" s="2">
        <v>52824.9</v>
      </c>
      <c r="U120" s="3">
        <v>120933</v>
      </c>
      <c r="V120" s="2">
        <v>30166.1</v>
      </c>
      <c r="W120" s="2">
        <v>71086.2</v>
      </c>
      <c r="X120" s="3">
        <v>306835.7784139365</v>
      </c>
      <c r="Y120" s="2">
        <v>71775.8</v>
      </c>
      <c r="Z120" s="3">
        <v>39551</v>
      </c>
      <c r="AA120" s="3">
        <v>331706</v>
      </c>
      <c r="AC120" s="43">
        <f t="shared" si="43"/>
        <v>44742</v>
      </c>
      <c r="AD120" s="45">
        <f t="shared" si="59"/>
        <v>4.7587018664873026</v>
      </c>
      <c r="AE120" s="45">
        <f t="shared" si="59"/>
        <v>10.798236595863319</v>
      </c>
      <c r="AF120" s="45">
        <f t="shared" si="59"/>
        <v>-0.19014405383617206</v>
      </c>
      <c r="AG120" s="45">
        <f t="shared" si="59"/>
        <v>8.6170665714403469</v>
      </c>
      <c r="AH120" s="45">
        <f t="shared" si="59"/>
        <v>11.805555555555557</v>
      </c>
      <c r="AI120" s="45">
        <f t="shared" si="59"/>
        <v>14.674158224992828</v>
      </c>
      <c r="AJ120" s="45">
        <f t="shared" si="59"/>
        <v>8.6202188661807622</v>
      </c>
      <c r="AK120" s="45">
        <f t="shared" si="59"/>
        <v>6.7640022549754431</v>
      </c>
      <c r="AL120" s="45">
        <f t="shared" si="59"/>
        <v>8.232175317174196</v>
      </c>
      <c r="AM120" s="45">
        <f t="shared" si="59"/>
        <v>-6.1277725042848008</v>
      </c>
      <c r="AN120" s="45">
        <f t="shared" si="59"/>
        <v>5.4890334098444349</v>
      </c>
      <c r="AO120" s="45">
        <f t="shared" si="59"/>
        <v>8.2278323335651216</v>
      </c>
      <c r="AP120" s="45">
        <f t="shared" si="59"/>
        <v>-5.792016995302351</v>
      </c>
      <c r="AQ120" s="45">
        <f t="shared" si="59"/>
        <v>7.0882508201048244</v>
      </c>
      <c r="AR120" s="45">
        <f t="shared" si="59"/>
        <v>4.8375254516966448</v>
      </c>
      <c r="AS120" s="45">
        <f t="shared" si="56"/>
        <v>13.648410695808444</v>
      </c>
      <c r="AT120" s="45">
        <f t="shared" si="53"/>
        <v>1.9576646587268653</v>
      </c>
      <c r="AU120" s="45">
        <f t="shared" si="53"/>
        <v>2.0808493451933474</v>
      </c>
      <c r="AV120" s="45">
        <f t="shared" si="53"/>
        <v>0.67933764579535261</v>
      </c>
      <c r="AW120" s="45">
        <f t="shared" si="53"/>
        <v>3.7059828589698141</v>
      </c>
      <c r="AX120" s="45">
        <f t="shared" si="53"/>
        <v>0.1215494669710937</v>
      </c>
      <c r="AY120" s="45">
        <f t="shared" si="53"/>
        <v>0.58177061659263618</v>
      </c>
      <c r="AZ120" s="45">
        <f t="shared" si="34"/>
        <v>19.124620141504046</v>
      </c>
      <c r="BA120" s="45">
        <f t="shared" si="34"/>
        <v>9.0701009321052304</v>
      </c>
      <c r="BB120" s="45">
        <f t="shared" si="34"/>
        <v>6.0990666521663961</v>
      </c>
      <c r="BD120" s="39">
        <f t="shared" si="38"/>
        <v>44742</v>
      </c>
      <c r="BE120" s="44">
        <f>IF(AND(ISNUMBER(C119),ISNUMBER(C120)),INDEX('Country weights'!$B$6:$FB$133,MATCH(Goods!$BD120,'Country weights'!$A$6:$A$133,0),MATCH(Goods!BE$1,'Country weights'!$B$3:$FB$3,0)),"")</f>
        <v>0.16883540873658129</v>
      </c>
      <c r="BF120" s="44">
        <f>IF(AND(ISNUMBER(D119),ISNUMBER(D120)),INDEX('Country weights'!$B$6:$FB$133,MATCH(Goods!$BD120,'Country weights'!$A$6:$A$133,0),MATCH(Goods!BF$1,'Country weights'!$B$3:$FB$3,0)),"")</f>
        <v>4.6594369798154962E-2</v>
      </c>
      <c r="BG120" s="44">
        <f>IF(AND(ISNUMBER(E119),ISNUMBER(E120)),INDEX('Country weights'!$B$6:$FB$133,MATCH(Goods!$BD120,'Country weights'!$A$6:$A$133,0),MATCH(Goods!BG$1,'Country weights'!$B$3:$FB$3,0)),"")</f>
        <v>4.6724903397716969E-2</v>
      </c>
      <c r="BH120" s="44">
        <f>IF(AND(ISNUMBER(F119),ISNUMBER(F120)),INDEX('Country weights'!$B$6:$FB$133,MATCH(Goods!$BD120,'Country weights'!$A$6:$A$133,0),MATCH(Goods!BH$1,'Country weights'!$B$3:$FB$3,0)),"")</f>
        <v>3.0753930429406044E-2</v>
      </c>
      <c r="BI120" s="44">
        <f>IF(AND(ISNUMBER(G119),ISNUMBER(G120)),INDEX('Country weights'!$B$6:$FB$133,MATCH(Goods!$BD120,'Country weights'!$A$6:$A$133,0),MATCH(Goods!BI$1,'Country weights'!$B$3:$FB$3,0)),"")</f>
        <v>3.1322599869091166E-3</v>
      </c>
      <c r="BJ120" s="44">
        <f>IF(AND(ISNUMBER(H119),ISNUMBER(H120)),INDEX('Country weights'!$B$6:$FB$133,MATCH(Goods!$BD120,'Country weights'!$A$6:$A$133,0),MATCH(Goods!BJ$1,'Country weights'!$B$3:$FB$3,0)),"")</f>
        <v>1.4890497542877999E-2</v>
      </c>
      <c r="BK120" s="44">
        <f>IF(AND(ISNUMBER(I119),ISNUMBER(I120)),INDEX('Country weights'!$B$6:$FB$133,MATCH(Goods!$BD120,'Country weights'!$A$6:$A$133,0),MATCH(Goods!BK$1,'Country weights'!$B$3:$FB$3,0)),"")</f>
        <v>1.4696810233077963E-2</v>
      </c>
      <c r="BL120" s="44">
        <f>IF(AND(ISNUMBER(J119),ISNUMBER(J120)),INDEX('Country weights'!$B$6:$FB$133,MATCH(Goods!$BD120,'Country weights'!$A$6:$A$133,0),MATCH(Goods!BL$1,'Country weights'!$B$3:$FB$3,0)),"")</f>
        <v>5.0861708354246974E-3</v>
      </c>
      <c r="BM120" s="44">
        <f>IF(AND(ISNUMBER(K119),ISNUMBER(K120)),INDEX('Country weights'!$B$6:$FB$133,MATCH(Goods!$BD120,'Country weights'!$A$6:$A$133,0),MATCH(Goods!BM$1,'Country weights'!$B$3:$FB$3,0)),"")</f>
        <v>2.7745996149700112E-2</v>
      </c>
      <c r="BN120" s="44">
        <f>IF(AND(ISNUMBER(L119),ISNUMBER(L120)),INDEX('Country weights'!$B$6:$FB$133,MATCH(Goods!$BD120,'Country weights'!$A$6:$A$133,0),MATCH(Goods!BN$1,'Country weights'!$B$3:$FB$3,0)),"")</f>
        <v>2.4906285895354785E-3</v>
      </c>
      <c r="BO120" s="44">
        <f>IF(AND(ISNUMBER(M119),ISNUMBER(M120)),INDEX('Country weights'!$B$6:$FB$133,MATCH(Goods!$BD120,'Country weights'!$A$6:$A$133,0),MATCH(Goods!BO$1,'Country weights'!$B$3:$FB$3,0)),"")</f>
        <v>9.7440302015152809E-3</v>
      </c>
      <c r="BP120" s="44">
        <f>IF(AND(ISNUMBER(N119),ISNUMBER(N120)),INDEX('Country weights'!$B$6:$FB$133,MATCH(Goods!$BD120,'Country weights'!$A$6:$A$133,0),MATCH(Goods!BP$1,'Country weights'!$B$3:$FB$3,0)),"")</f>
        <v>7.3366311381828885E-3</v>
      </c>
      <c r="BQ120" s="44">
        <f>IF(AND(ISNUMBER(O119),ISNUMBER(O120)),INDEX('Country weights'!$B$6:$FB$133,MATCH(Goods!$BD120,'Country weights'!$A$6:$A$133,0),MATCH(Goods!BQ$1,'Country weights'!$B$3:$FB$3,0)),"")</f>
        <v>6.566867421691735E-3</v>
      </c>
      <c r="BR120" s="44">
        <f>IF(AND(ISNUMBER(P119),ISNUMBER(P120)),INDEX('Country weights'!$B$6:$FB$133,MATCH(Goods!$BD120,'Country weights'!$A$6:$A$133,0),MATCH(Goods!BR$1,'Country weights'!$B$3:$FB$3,0)),"")</f>
        <v>1.3341003889268378E-2</v>
      </c>
      <c r="BS120" s="44">
        <f>IF(AND(ISNUMBER(Q119),ISNUMBER(Q120)),INDEX('Country weights'!$B$6:$FB$133,MATCH(Goods!$BD120,'Country weights'!$A$6:$A$133,0),MATCH(Goods!BS$1,'Country weights'!$B$3:$FB$3,0)),"")</f>
        <v>1.0383998724858593E-2</v>
      </c>
      <c r="BT120" s="44">
        <f>IF(AND(ISNUMBER(R119),ISNUMBER(R120)),INDEX('Country weights'!$B$6:$FB$133,MATCH(Goods!$BD120,'Country weights'!$A$6:$A$133,0),MATCH(Goods!BT$1,'Country weights'!$B$3:$FB$3,0)),"")</f>
        <v>7.0111116949858575E-3</v>
      </c>
      <c r="BU120" s="44">
        <f>IF(AND(ISNUMBER(S119),ISNUMBER(S120)),INDEX('Country weights'!$B$6:$FB$133,MATCH(Goods!$BD120,'Country weights'!$A$6:$A$133,0),MATCH(Goods!BU$1,'Country weights'!$B$3:$FB$3,0)),"")</f>
        <v>2.3899941422765286E-2</v>
      </c>
      <c r="BV120" s="44">
        <f>IF(AND(ISNUMBER(T119),ISNUMBER(T120)),INDEX('Country weights'!$B$6:$FB$133,MATCH(Goods!$BD120,'Country weights'!$A$6:$A$133,0),MATCH(Goods!BV$1,'Country weights'!$B$3:$FB$3,0)),"")</f>
        <v>1.8350187887914166E-2</v>
      </c>
      <c r="BW120" s="44">
        <f>IF(AND(ISNUMBER(U119),ISNUMBER(U120)),INDEX('Country weights'!$B$6:$FB$133,MATCH(Goods!$BD120,'Country weights'!$A$6:$A$133,0),MATCH(Goods!BW$1,'Country weights'!$B$3:$FB$3,0)),"")</f>
        <v>3.6228062890700873E-2</v>
      </c>
      <c r="BX120" s="44">
        <f>IF(AND(ISNUMBER(V119),ISNUMBER(V120)),INDEX('Country weights'!$B$6:$FB$133,MATCH(Goods!$BD120,'Country weights'!$A$6:$A$133,0),MATCH(Goods!BX$1,'Country weights'!$B$3:$FB$3,0)),"")</f>
        <v>3.4695779493727853E-2</v>
      </c>
      <c r="BY120" s="44">
        <f>IF(AND(ISNUMBER(W119),ISNUMBER(W120)),INDEX('Country weights'!$B$6:$FB$133,MATCH(Goods!$BD120,'Country weights'!$A$6:$A$133,0),MATCH(Goods!BY$1,'Country weights'!$B$3:$FB$3,0)),"")</f>
        <v>3.1351962780658223E-2</v>
      </c>
      <c r="BZ120" s="44">
        <f>IF(AND(ISNUMBER(X119),ISNUMBER(X120)),INDEX('Country weights'!$B$6:$FB$133,MATCH(Goods!$BD120,'Country weights'!$A$6:$A$133,0),MATCH(Goods!BZ$1,'Country weights'!$B$3:$FB$3,0)),"")</f>
        <v>2.0113569455634937E-2</v>
      </c>
      <c r="CA120" s="44">
        <f>IF(AND(ISNUMBER(Y119),ISNUMBER(Y120)),INDEX('Country weights'!$B$6:$FB$133,MATCH(Goods!$BD120,'Country weights'!$A$6:$A$133,0),MATCH(Goods!CA$1,'Country weights'!$B$3:$FB$3,0)),"")</f>
        <v>3.8004359837306857E-2</v>
      </c>
      <c r="CB120" s="44">
        <f>IF(AND(ISNUMBER(Z119),ISNUMBER(Z120)),INDEX('Country weights'!$B$6:$FB$133,MATCH(Goods!$BD120,'Country weights'!$A$6:$A$133,0),MATCH(Goods!CB$1,'Country weights'!$B$3:$FB$3,0)),"")</f>
        <v>1.1430445690970069E-2</v>
      </c>
      <c r="CC120" s="44">
        <f>IF(AND(ISNUMBER(AA119),ISNUMBER(AA120)),INDEX('Country weights'!$B$6:$FB$133,MATCH(Goods!$BD120,'Country weights'!$A$6:$A$133,0),MATCH(Goods!CC$1,'Country weights'!$B$3:$FB$3,0)),"")</f>
        <v>6.2824002360301508E-3</v>
      </c>
      <c r="CD120" s="46">
        <f t="shared" si="44"/>
        <v>0.63569132846559573</v>
      </c>
      <c r="CF120" s="39">
        <f t="shared" si="39"/>
        <v>44742</v>
      </c>
      <c r="CG120" s="45">
        <f t="shared" si="60"/>
        <v>0.26559338027169399</v>
      </c>
      <c r="CH120" s="45">
        <f t="shared" si="60"/>
        <v>7.329716123487548E-2</v>
      </c>
      <c r="CI120" s="45">
        <f t="shared" si="60"/>
        <v>7.3502502402383749E-2</v>
      </c>
      <c r="CJ120" s="45">
        <f t="shared" si="60"/>
        <v>4.8378716292447395E-2</v>
      </c>
      <c r="CK120" s="45">
        <f t="shared" si="60"/>
        <v>4.9273284794833219E-3</v>
      </c>
      <c r="CL120" s="45">
        <f t="shared" si="60"/>
        <v>2.3424100465268324E-2</v>
      </c>
      <c r="CM120" s="45">
        <f t="shared" si="60"/>
        <v>2.3119412795125725E-2</v>
      </c>
      <c r="CN120" s="45">
        <f t="shared" si="60"/>
        <v>8.001007104661121E-3</v>
      </c>
      <c r="CO120" s="45">
        <f t="shared" si="60"/>
        <v>4.3646963403877477E-2</v>
      </c>
      <c r="CP120" s="45">
        <f t="shared" si="60"/>
        <v>3.9179842134188774E-3</v>
      </c>
      <c r="CQ120" s="45">
        <f t="shared" si="60"/>
        <v>1.5328241498959881E-2</v>
      </c>
      <c r="CR120" s="45">
        <f t="shared" si="60"/>
        <v>1.1541184863873686E-2</v>
      </c>
      <c r="CS120" s="45">
        <f t="shared" si="60"/>
        <v>1.0330276861794789E-2</v>
      </c>
      <c r="CT120" s="45">
        <f t="shared" si="60"/>
        <v>2.0986606693959971E-2</v>
      </c>
      <c r="CU120" s="45">
        <f t="shared" si="60"/>
        <v>1.6334969913657689E-2</v>
      </c>
      <c r="CV120" s="45">
        <f t="shared" si="57"/>
        <v>1.1029113314962116E-2</v>
      </c>
      <c r="CW120" s="45">
        <f t="shared" si="54"/>
        <v>3.7596771188390964E-2</v>
      </c>
      <c r="CX120" s="45">
        <f t="shared" si="54"/>
        <v>2.8866506535816773E-2</v>
      </c>
      <c r="CY120" s="45">
        <f t="shared" si="54"/>
        <v>5.6990022151390055E-2</v>
      </c>
      <c r="CZ120" s="45">
        <f t="shared" si="54"/>
        <v>5.4579601671577035E-2</v>
      </c>
      <c r="DA120" s="45">
        <f t="shared" si="54"/>
        <v>4.9319475312545533E-2</v>
      </c>
      <c r="DB120" s="45">
        <f t="shared" si="54"/>
        <v>3.1640465356329778E-2</v>
      </c>
      <c r="DC120" s="45">
        <f t="shared" si="35"/>
        <v>5.9784298031939714E-2</v>
      </c>
      <c r="DD120" s="45">
        <f t="shared" si="35"/>
        <v>1.7981125711688382E-2</v>
      </c>
      <c r="DE120" s="45">
        <f t="shared" si="35"/>
        <v>9.8827842298782609E-3</v>
      </c>
      <c r="DF120" s="46">
        <f t="shared" si="45"/>
        <v>1.0000000000000002</v>
      </c>
      <c r="DG120" s="47">
        <f>SUMPRODUCT(AD120:BB120,CG120:DE120,'Sector weights'!B107:Z107)</f>
        <v>4.71494752683006</v>
      </c>
      <c r="DI120" s="45">
        <f>IF(AND(ISNUMBER(C119),ISNUMBER(C120)),CG120*'Sector weights'!AB107,"")</f>
        <v>4.5171990861859072E-2</v>
      </c>
      <c r="DJ120" s="45">
        <f>IF(AND(ISNUMBER(D119),ISNUMBER(D120)),CH120*'Sector weights'!AC107,"")</f>
        <v>1.8650988920159924E-2</v>
      </c>
      <c r="DK120" s="45">
        <f>IF(AND(ISNUMBER(E119),ISNUMBER(E120)),CI120*'Sector weights'!AD107,"")</f>
        <v>1.5784580441769645E-2</v>
      </c>
      <c r="DL120" s="45">
        <f>IF(AND(ISNUMBER(F119),ISNUMBER(F120)),CJ120*'Sector weights'!AE107,"")</f>
        <v>9.3103938343242279E-3</v>
      </c>
      <c r="DM120" s="45">
        <f>IF(AND(ISNUMBER(G119),ISNUMBER(G120)),CK120*'Sector weights'!AF107,"")</f>
        <v>8.9366148303165636E-4</v>
      </c>
      <c r="DN120" s="45">
        <f>IF(AND(ISNUMBER(H119),ISNUMBER(H120)),CL120*'Sector weights'!AG107,"")</f>
        <v>4.2639987580508527E-3</v>
      </c>
      <c r="DO120" s="45">
        <f>IF(AND(ISNUMBER(I119),ISNUMBER(I120)),CM120*'Sector weights'!AH107,"")</f>
        <v>3.6564726720860149E-3</v>
      </c>
      <c r="DP120" s="45">
        <f>IF(AND(ISNUMBER(J119),ISNUMBER(J120)),CN120*'Sector weights'!AI107,"")</f>
        <v>9.3776148385825463E-4</v>
      </c>
      <c r="DQ120" s="45">
        <f>IF(AND(ISNUMBER(K119),ISNUMBER(K120)),CO120*'Sector weights'!AJ107,"")</f>
        <v>2.6790666676782477E-3</v>
      </c>
      <c r="DR120" s="45">
        <f>IF(AND(ISNUMBER(L119),ISNUMBER(L120)),CP120*'Sector weights'!AK107,"")</f>
        <v>5.7773122206042468E-4</v>
      </c>
      <c r="DS120" s="45">
        <f>IF(AND(ISNUMBER(M119),ISNUMBER(M120)),CQ120*'Sector weights'!AL107,"")</f>
        <v>2.2990867050506165E-3</v>
      </c>
      <c r="DT120" s="45">
        <f>IF(AND(ISNUMBER(N119),ISNUMBER(N120)),CR120*'Sector weights'!AM107,"")</f>
        <v>1.7857788501638347E-3</v>
      </c>
      <c r="DU120" s="45">
        <f>IF(AND(ISNUMBER(O119),ISNUMBER(O120)),CS120*'Sector weights'!AN107,"")</f>
        <v>2.1275189039633136E-3</v>
      </c>
      <c r="DV120" s="45">
        <f>IF(AND(ISNUMBER(P119),ISNUMBER(P120)),CT120*'Sector weights'!AO107,"")</f>
        <v>7.6144624594823218E-3</v>
      </c>
      <c r="DW120" s="45">
        <f>IF(AND(ISNUMBER(Q119),ISNUMBER(Q120)),CU120*'Sector weights'!AP107,"")</f>
        <v>6.8799294817982254E-3</v>
      </c>
      <c r="DX120" s="45">
        <f>IF(AND(ISNUMBER(R119),ISNUMBER(R120)),CV120*'Sector weights'!AQ107,"")</f>
        <v>3.3480786440470396E-3</v>
      </c>
      <c r="DY120" s="45">
        <f>IF(AND(ISNUMBER(S119),ISNUMBER(S120)),CW120*'Sector weights'!AR107,"")</f>
        <v>1.2205327424702608E-2</v>
      </c>
      <c r="DZ120" s="45">
        <f>IF(AND(ISNUMBER(T119),ISNUMBER(T120)),CX120*'Sector weights'!AS107,"")</f>
        <v>4.4182459571011096E-3</v>
      </c>
      <c r="EA120" s="45">
        <f>IF(AND(ISNUMBER(U119),ISNUMBER(U120)),CY120*'Sector weights'!AT107,"")</f>
        <v>4.6504207446537551E-3</v>
      </c>
      <c r="EB120" s="45">
        <f>IF(AND(ISNUMBER(V119),ISNUMBER(V120)),CZ120*'Sector weights'!AU107,"")</f>
        <v>8.8833185039914626E-3</v>
      </c>
      <c r="EC120" s="45">
        <f>IF(AND(ISNUMBER(W119),ISNUMBER(W120)),DA120*'Sector weights'!AV107,"")</f>
        <v>1.7155181053505386E-2</v>
      </c>
      <c r="ED120" s="45">
        <f>IF(AND(ISNUMBER(X119),ISNUMBER(X120)),DB120*'Sector weights'!AW107,"")</f>
        <v>3.4908980186093281E-3</v>
      </c>
      <c r="EE120" s="45">
        <f>IF(AND(ISNUMBER(Y119),ISNUMBER(Y120)),DC120*'Sector weights'!AX107,"")</f>
        <v>6.2787380246746459E-3</v>
      </c>
      <c r="EF120" s="45">
        <f>IF(AND(ISNUMBER(Z119),ISNUMBER(Z120)),DD120*'Sector weights'!AY107,"")</f>
        <v>2.5594255724366516E-3</v>
      </c>
      <c r="EG120" s="45">
        <f>IF(AND(ISNUMBER(AA119),ISNUMBER(AA120)),DE120*'Sector weights'!AZ107,"")</f>
        <v>1.5869504947246967E-3</v>
      </c>
      <c r="EH120" s="46">
        <f t="shared" si="46"/>
        <v>0.18721000718378333</v>
      </c>
      <c r="EI120" s="47">
        <f t="shared" si="47"/>
        <v>0.99727974425206511</v>
      </c>
      <c r="EK120" s="39">
        <f t="shared" si="41"/>
        <v>44742</v>
      </c>
      <c r="EL120" s="45">
        <f t="shared" si="61"/>
        <v>0.24129047128081088</v>
      </c>
      <c r="EM120" s="45">
        <f t="shared" si="61"/>
        <v>9.9626025343027322E-2</v>
      </c>
      <c r="EN120" s="45">
        <f t="shared" si="61"/>
        <v>8.4314832733668896E-2</v>
      </c>
      <c r="EO120" s="45">
        <f t="shared" si="61"/>
        <v>4.9732351247571131E-2</v>
      </c>
      <c r="EP120" s="45">
        <f t="shared" si="61"/>
        <v>4.7735775265173317E-3</v>
      </c>
      <c r="EQ120" s="45">
        <f t="shared" si="61"/>
        <v>2.2776553573147944E-2</v>
      </c>
      <c r="ER120" s="45">
        <f t="shared" si="61"/>
        <v>1.9531395394352342E-2</v>
      </c>
      <c r="ES120" s="45">
        <f t="shared" si="61"/>
        <v>5.0091418614051858E-3</v>
      </c>
      <c r="ET120" s="45">
        <f t="shared" si="61"/>
        <v>1.4310488568317924E-2</v>
      </c>
      <c r="EU120" s="45">
        <f t="shared" si="61"/>
        <v>3.0860060888372714E-3</v>
      </c>
      <c r="EV120" s="45">
        <f t="shared" si="61"/>
        <v>1.2280789577629854E-2</v>
      </c>
      <c r="EW120" s="45">
        <f t="shared" si="61"/>
        <v>9.5389070115826802E-3</v>
      </c>
      <c r="EX120" s="45">
        <f t="shared" si="61"/>
        <v>1.1364343904301744E-2</v>
      </c>
      <c r="EY120" s="45">
        <f t="shared" si="61"/>
        <v>4.0673373042538444E-2</v>
      </c>
      <c r="EZ120" s="45">
        <f t="shared" si="61"/>
        <v>3.6749795511968684E-2</v>
      </c>
      <c r="FA120" s="45">
        <f t="shared" si="58"/>
        <v>1.7884079459279355E-2</v>
      </c>
      <c r="FB120" s="45">
        <f t="shared" si="55"/>
        <v>6.5195913446660397E-2</v>
      </c>
      <c r="FC120" s="45">
        <f t="shared" si="55"/>
        <v>2.3600479608783601E-2</v>
      </c>
      <c r="FD120" s="45">
        <f t="shared" si="55"/>
        <v>2.4840663245573488E-2</v>
      </c>
      <c r="FE120" s="45">
        <f t="shared" si="55"/>
        <v>4.7451087885866827E-2</v>
      </c>
      <c r="FF120" s="45">
        <f t="shared" si="55"/>
        <v>9.1636025827744411E-2</v>
      </c>
      <c r="FG120" s="45">
        <f t="shared" si="55"/>
        <v>1.8646962687108533E-2</v>
      </c>
      <c r="FH120" s="45">
        <f t="shared" si="36"/>
        <v>3.3538474353621672E-2</v>
      </c>
      <c r="FI120" s="45">
        <f t="shared" si="36"/>
        <v>1.3671414316672044E-2</v>
      </c>
      <c r="FJ120" s="45">
        <f t="shared" si="36"/>
        <v>8.4768465030119547E-3</v>
      </c>
      <c r="FK120" s="46">
        <f t="shared" si="48"/>
        <v>1.0000000000000002</v>
      </c>
      <c r="FL120" s="47">
        <f t="shared" si="49"/>
        <v>5.3270642913497639</v>
      </c>
    </row>
    <row r="121" spans="1:168" x14ac:dyDescent="0.2">
      <c r="A121" t="s">
        <v>78</v>
      </c>
      <c r="B121" s="11">
        <v>44834</v>
      </c>
      <c r="C121" s="2">
        <v>635.20000000000005</v>
      </c>
      <c r="D121" s="3">
        <v>64751</v>
      </c>
      <c r="E121" s="9">
        <v>26867.9</v>
      </c>
      <c r="F121" s="3">
        <v>162468</v>
      </c>
      <c r="G121" s="3">
        <v>4886</v>
      </c>
      <c r="H121" s="2">
        <v>32225</v>
      </c>
      <c r="I121" s="2">
        <v>336165</v>
      </c>
      <c r="J121" s="2">
        <v>2122432.2000000002</v>
      </c>
      <c r="K121" s="2">
        <v>190389.5</v>
      </c>
      <c r="L121" s="9">
        <v>3090.2422000000001</v>
      </c>
      <c r="M121" s="3">
        <v>169752</v>
      </c>
      <c r="N121" s="9">
        <v>2021.2940000000001</v>
      </c>
      <c r="O121" s="2">
        <v>28049.599999999999</v>
      </c>
      <c r="P121" s="2">
        <v>23549.1</v>
      </c>
      <c r="Q121" s="3">
        <v>140688</v>
      </c>
      <c r="R121" s="3">
        <v>128559</v>
      </c>
      <c r="S121" s="2">
        <v>34736.699999999997</v>
      </c>
      <c r="T121" s="2">
        <v>54487.9</v>
      </c>
      <c r="U121" s="3">
        <v>122388</v>
      </c>
      <c r="V121" s="2">
        <v>31754.6</v>
      </c>
      <c r="W121" s="2">
        <v>75567.199999999997</v>
      </c>
      <c r="X121" s="3">
        <v>322520.97187124367</v>
      </c>
      <c r="Y121" s="2">
        <v>79178</v>
      </c>
      <c r="Z121" s="3">
        <v>41694</v>
      </c>
      <c r="AA121" s="3">
        <v>390586</v>
      </c>
      <c r="AC121" s="43">
        <f t="shared" si="43"/>
        <v>44834</v>
      </c>
      <c r="AD121" s="45">
        <f t="shared" si="59"/>
        <v>1.9582664526484717</v>
      </c>
      <c r="AE121" s="45">
        <f t="shared" si="59"/>
        <v>1.8321643128990761</v>
      </c>
      <c r="AF121" s="45">
        <f t="shared" si="59"/>
        <v>17.937879147023452</v>
      </c>
      <c r="AG121" s="45">
        <f t="shared" si="59"/>
        <v>2.7199271651302981</v>
      </c>
      <c r="AH121" s="45">
        <f t="shared" si="59"/>
        <v>8.3850931677018625</v>
      </c>
      <c r="AI121" s="45">
        <f t="shared" si="59"/>
        <v>15.249812238475013</v>
      </c>
      <c r="AJ121" s="45">
        <f t="shared" si="59"/>
        <v>8.3431632278150545</v>
      </c>
      <c r="AK121" s="45">
        <f t="shared" si="59"/>
        <v>-0.16002659850079537</v>
      </c>
      <c r="AL121" s="45">
        <f t="shared" si="59"/>
        <v>9.5442214250164739</v>
      </c>
      <c r="AM121" s="45">
        <f t="shared" si="59"/>
        <v>6.9560900056675479</v>
      </c>
      <c r="AN121" s="45">
        <f t="shared" si="59"/>
        <v>2.6008014554333991</v>
      </c>
      <c r="AO121" s="45">
        <f t="shared" si="59"/>
        <v>1.1481978373147017</v>
      </c>
      <c r="AP121" s="45">
        <f t="shared" si="59"/>
        <v>11.360081307914015</v>
      </c>
      <c r="AQ121" s="45">
        <f t="shared" si="59"/>
        <v>3.6460144273723794</v>
      </c>
      <c r="AR121" s="45">
        <f t="shared" si="59"/>
        <v>1.5768497660717307</v>
      </c>
      <c r="AS121" s="45">
        <f t="shared" si="56"/>
        <v>2.6738864796223893</v>
      </c>
      <c r="AT121" s="45">
        <f t="shared" si="53"/>
        <v>4.4426938792691217</v>
      </c>
      <c r="AU121" s="45">
        <f t="shared" si="53"/>
        <v>3.1481365795297256</v>
      </c>
      <c r="AV121" s="45">
        <f t="shared" si="53"/>
        <v>1.2031455434000637</v>
      </c>
      <c r="AW121" s="45">
        <f t="shared" si="53"/>
        <v>5.2658447727747415</v>
      </c>
      <c r="AX121" s="45">
        <f t="shared" si="53"/>
        <v>6.3036144849492493</v>
      </c>
      <c r="AY121" s="45">
        <f t="shared" si="53"/>
        <v>5.1119180228542671</v>
      </c>
      <c r="AZ121" s="45">
        <f t="shared" si="34"/>
        <v>10.312946703485014</v>
      </c>
      <c r="BA121" s="45">
        <f t="shared" si="34"/>
        <v>5.4183206492882663</v>
      </c>
      <c r="BB121" s="45">
        <f t="shared" si="34"/>
        <v>17.750658715850776</v>
      </c>
      <c r="BD121" s="39">
        <f t="shared" si="38"/>
        <v>44834</v>
      </c>
      <c r="BE121" s="44">
        <f>IF(AND(ISNUMBER(C120),ISNUMBER(C121)),INDEX('Country weights'!$B$6:$FB$133,MATCH(Goods!$BD121,'Country weights'!$A$6:$A$133,0),MATCH(Goods!BE$1,'Country weights'!$B$3:$FB$3,0)),"")</f>
        <v>0.16883540873658129</v>
      </c>
      <c r="BF121" s="44">
        <f>IF(AND(ISNUMBER(D120),ISNUMBER(D121)),INDEX('Country weights'!$B$6:$FB$133,MATCH(Goods!$BD121,'Country weights'!$A$6:$A$133,0),MATCH(Goods!BF$1,'Country weights'!$B$3:$FB$3,0)),"")</f>
        <v>4.6594369798154962E-2</v>
      </c>
      <c r="BG121" s="44">
        <f>IF(AND(ISNUMBER(E120),ISNUMBER(E121)),INDEX('Country weights'!$B$6:$FB$133,MATCH(Goods!$BD121,'Country weights'!$A$6:$A$133,0),MATCH(Goods!BG$1,'Country weights'!$B$3:$FB$3,0)),"")</f>
        <v>4.6724903397716969E-2</v>
      </c>
      <c r="BH121" s="44">
        <f>IF(AND(ISNUMBER(F120),ISNUMBER(F121)),INDEX('Country weights'!$B$6:$FB$133,MATCH(Goods!$BD121,'Country weights'!$A$6:$A$133,0),MATCH(Goods!BH$1,'Country weights'!$B$3:$FB$3,0)),"")</f>
        <v>3.0753930429406044E-2</v>
      </c>
      <c r="BI121" s="44">
        <f>IF(AND(ISNUMBER(G120),ISNUMBER(G121)),INDEX('Country weights'!$B$6:$FB$133,MATCH(Goods!$BD121,'Country weights'!$A$6:$A$133,0),MATCH(Goods!BI$1,'Country weights'!$B$3:$FB$3,0)),"")</f>
        <v>3.1322599869091166E-3</v>
      </c>
      <c r="BJ121" s="44">
        <f>IF(AND(ISNUMBER(H120),ISNUMBER(H121)),INDEX('Country weights'!$B$6:$FB$133,MATCH(Goods!$BD121,'Country weights'!$A$6:$A$133,0),MATCH(Goods!BJ$1,'Country weights'!$B$3:$FB$3,0)),"")</f>
        <v>1.4890497542877999E-2</v>
      </c>
      <c r="BK121" s="44">
        <f>IF(AND(ISNUMBER(I120),ISNUMBER(I121)),INDEX('Country weights'!$B$6:$FB$133,MATCH(Goods!$BD121,'Country weights'!$A$6:$A$133,0),MATCH(Goods!BK$1,'Country weights'!$B$3:$FB$3,0)),"")</f>
        <v>1.4696810233077963E-2</v>
      </c>
      <c r="BL121" s="44">
        <f>IF(AND(ISNUMBER(J120),ISNUMBER(J121)),INDEX('Country weights'!$B$6:$FB$133,MATCH(Goods!$BD121,'Country weights'!$A$6:$A$133,0),MATCH(Goods!BL$1,'Country weights'!$B$3:$FB$3,0)),"")</f>
        <v>5.0861708354246974E-3</v>
      </c>
      <c r="BM121" s="44">
        <f>IF(AND(ISNUMBER(K120),ISNUMBER(K121)),INDEX('Country weights'!$B$6:$FB$133,MATCH(Goods!$BD121,'Country weights'!$A$6:$A$133,0),MATCH(Goods!BM$1,'Country weights'!$B$3:$FB$3,0)),"")</f>
        <v>2.7745996149700112E-2</v>
      </c>
      <c r="BN121" s="44">
        <f>IF(AND(ISNUMBER(L120),ISNUMBER(L121)),INDEX('Country weights'!$B$6:$FB$133,MATCH(Goods!$BD121,'Country weights'!$A$6:$A$133,0),MATCH(Goods!BN$1,'Country weights'!$B$3:$FB$3,0)),"")</f>
        <v>2.4906285895354785E-3</v>
      </c>
      <c r="BO121" s="44">
        <f>IF(AND(ISNUMBER(M120),ISNUMBER(M121)),INDEX('Country weights'!$B$6:$FB$133,MATCH(Goods!$BD121,'Country weights'!$A$6:$A$133,0),MATCH(Goods!BO$1,'Country weights'!$B$3:$FB$3,0)),"")</f>
        <v>9.7440302015152809E-3</v>
      </c>
      <c r="BP121" s="44">
        <f>IF(AND(ISNUMBER(N120),ISNUMBER(N121)),INDEX('Country weights'!$B$6:$FB$133,MATCH(Goods!$BD121,'Country weights'!$A$6:$A$133,0),MATCH(Goods!BP$1,'Country weights'!$B$3:$FB$3,0)),"")</f>
        <v>7.3366311381828885E-3</v>
      </c>
      <c r="BQ121" s="44">
        <f>IF(AND(ISNUMBER(O120),ISNUMBER(O121)),INDEX('Country weights'!$B$6:$FB$133,MATCH(Goods!$BD121,'Country weights'!$A$6:$A$133,0),MATCH(Goods!BQ$1,'Country weights'!$B$3:$FB$3,0)),"")</f>
        <v>6.566867421691735E-3</v>
      </c>
      <c r="BR121" s="44">
        <f>IF(AND(ISNUMBER(P120),ISNUMBER(P121)),INDEX('Country weights'!$B$6:$FB$133,MATCH(Goods!$BD121,'Country weights'!$A$6:$A$133,0),MATCH(Goods!BR$1,'Country weights'!$B$3:$FB$3,0)),"")</f>
        <v>1.3341003889268378E-2</v>
      </c>
      <c r="BS121" s="44">
        <f>IF(AND(ISNUMBER(Q120),ISNUMBER(Q121)),INDEX('Country weights'!$B$6:$FB$133,MATCH(Goods!$BD121,'Country weights'!$A$6:$A$133,0),MATCH(Goods!BS$1,'Country weights'!$B$3:$FB$3,0)),"")</f>
        <v>1.0383998724858593E-2</v>
      </c>
      <c r="BT121" s="44">
        <f>IF(AND(ISNUMBER(R120),ISNUMBER(R121)),INDEX('Country weights'!$B$6:$FB$133,MATCH(Goods!$BD121,'Country weights'!$A$6:$A$133,0),MATCH(Goods!BT$1,'Country weights'!$B$3:$FB$3,0)),"")</f>
        <v>7.0111116949858575E-3</v>
      </c>
      <c r="BU121" s="44">
        <f>IF(AND(ISNUMBER(S120),ISNUMBER(S121)),INDEX('Country weights'!$B$6:$FB$133,MATCH(Goods!$BD121,'Country weights'!$A$6:$A$133,0),MATCH(Goods!BU$1,'Country weights'!$B$3:$FB$3,0)),"")</f>
        <v>2.3899941422765286E-2</v>
      </c>
      <c r="BV121" s="44">
        <f>IF(AND(ISNUMBER(T120),ISNUMBER(T121)),INDEX('Country weights'!$B$6:$FB$133,MATCH(Goods!$BD121,'Country weights'!$A$6:$A$133,0),MATCH(Goods!BV$1,'Country weights'!$B$3:$FB$3,0)),"")</f>
        <v>1.8350187887914166E-2</v>
      </c>
      <c r="BW121" s="44">
        <f>IF(AND(ISNUMBER(U120),ISNUMBER(U121)),INDEX('Country weights'!$B$6:$FB$133,MATCH(Goods!$BD121,'Country weights'!$A$6:$A$133,0),MATCH(Goods!BW$1,'Country weights'!$B$3:$FB$3,0)),"")</f>
        <v>3.6228062890700873E-2</v>
      </c>
      <c r="BX121" s="44">
        <f>IF(AND(ISNUMBER(V120),ISNUMBER(V121)),INDEX('Country weights'!$B$6:$FB$133,MATCH(Goods!$BD121,'Country weights'!$A$6:$A$133,0),MATCH(Goods!BX$1,'Country weights'!$B$3:$FB$3,0)),"")</f>
        <v>3.4695779493727853E-2</v>
      </c>
      <c r="BY121" s="44">
        <f>IF(AND(ISNUMBER(W120),ISNUMBER(W121)),INDEX('Country weights'!$B$6:$FB$133,MATCH(Goods!$BD121,'Country weights'!$A$6:$A$133,0),MATCH(Goods!BY$1,'Country weights'!$B$3:$FB$3,0)),"")</f>
        <v>3.1351962780658223E-2</v>
      </c>
      <c r="BZ121" s="44">
        <f>IF(AND(ISNUMBER(X120),ISNUMBER(X121)),INDEX('Country weights'!$B$6:$FB$133,MATCH(Goods!$BD121,'Country weights'!$A$6:$A$133,0),MATCH(Goods!BZ$1,'Country weights'!$B$3:$FB$3,0)),"")</f>
        <v>2.0113569455634937E-2</v>
      </c>
      <c r="CA121" s="44">
        <f>IF(AND(ISNUMBER(Y120),ISNUMBER(Y121)),INDEX('Country weights'!$B$6:$FB$133,MATCH(Goods!$BD121,'Country weights'!$A$6:$A$133,0),MATCH(Goods!CA$1,'Country weights'!$B$3:$FB$3,0)),"")</f>
        <v>3.8004359837306857E-2</v>
      </c>
      <c r="CB121" s="44">
        <f>IF(AND(ISNUMBER(Z120),ISNUMBER(Z121)),INDEX('Country weights'!$B$6:$FB$133,MATCH(Goods!$BD121,'Country weights'!$A$6:$A$133,0),MATCH(Goods!CB$1,'Country weights'!$B$3:$FB$3,0)),"")</f>
        <v>1.1430445690970069E-2</v>
      </c>
      <c r="CC121" s="44">
        <f>IF(AND(ISNUMBER(AA120),ISNUMBER(AA121)),INDEX('Country weights'!$B$6:$FB$133,MATCH(Goods!$BD121,'Country weights'!$A$6:$A$133,0),MATCH(Goods!CC$1,'Country weights'!$B$3:$FB$3,0)),"")</f>
        <v>6.2824002360301508E-3</v>
      </c>
      <c r="CD121" s="46">
        <f t="shared" si="44"/>
        <v>0.63569132846559573</v>
      </c>
      <c r="CF121" s="39">
        <f t="shared" si="39"/>
        <v>44834</v>
      </c>
      <c r="CG121" s="45">
        <f t="shared" si="60"/>
        <v>0.26559338027169399</v>
      </c>
      <c r="CH121" s="45">
        <f t="shared" si="60"/>
        <v>7.329716123487548E-2</v>
      </c>
      <c r="CI121" s="45">
        <f t="shared" si="60"/>
        <v>7.3502502402383749E-2</v>
      </c>
      <c r="CJ121" s="45">
        <f t="shared" si="60"/>
        <v>4.8378716292447395E-2</v>
      </c>
      <c r="CK121" s="45">
        <f t="shared" si="60"/>
        <v>4.9273284794833219E-3</v>
      </c>
      <c r="CL121" s="45">
        <f t="shared" si="60"/>
        <v>2.3424100465268324E-2</v>
      </c>
      <c r="CM121" s="45">
        <f t="shared" si="60"/>
        <v>2.3119412795125725E-2</v>
      </c>
      <c r="CN121" s="45">
        <f t="shared" si="60"/>
        <v>8.001007104661121E-3</v>
      </c>
      <c r="CO121" s="45">
        <f t="shared" si="60"/>
        <v>4.3646963403877477E-2</v>
      </c>
      <c r="CP121" s="45">
        <f t="shared" si="60"/>
        <v>3.9179842134188774E-3</v>
      </c>
      <c r="CQ121" s="45">
        <f t="shared" si="60"/>
        <v>1.5328241498959881E-2</v>
      </c>
      <c r="CR121" s="45">
        <f t="shared" si="60"/>
        <v>1.1541184863873686E-2</v>
      </c>
      <c r="CS121" s="45">
        <f t="shared" si="60"/>
        <v>1.0330276861794789E-2</v>
      </c>
      <c r="CT121" s="45">
        <f t="shared" si="60"/>
        <v>2.0986606693959971E-2</v>
      </c>
      <c r="CU121" s="45">
        <f t="shared" si="60"/>
        <v>1.6334969913657689E-2</v>
      </c>
      <c r="CV121" s="45">
        <f t="shared" si="57"/>
        <v>1.1029113314962116E-2</v>
      </c>
      <c r="CW121" s="45">
        <f t="shared" si="54"/>
        <v>3.7596771188390964E-2</v>
      </c>
      <c r="CX121" s="45">
        <f t="shared" si="54"/>
        <v>2.8866506535816773E-2</v>
      </c>
      <c r="CY121" s="45">
        <f t="shared" si="54"/>
        <v>5.6990022151390055E-2</v>
      </c>
      <c r="CZ121" s="45">
        <f t="shared" si="54"/>
        <v>5.4579601671577035E-2</v>
      </c>
      <c r="DA121" s="45">
        <f t="shared" si="54"/>
        <v>4.9319475312545533E-2</v>
      </c>
      <c r="DB121" s="45">
        <f t="shared" si="54"/>
        <v>3.1640465356329778E-2</v>
      </c>
      <c r="DC121" s="45">
        <f t="shared" si="35"/>
        <v>5.9784298031939714E-2</v>
      </c>
      <c r="DD121" s="45">
        <f t="shared" si="35"/>
        <v>1.7981125711688382E-2</v>
      </c>
      <c r="DE121" s="45">
        <f t="shared" si="35"/>
        <v>9.8827842298782609E-3</v>
      </c>
      <c r="DF121" s="46">
        <f t="shared" si="45"/>
        <v>1.0000000000000002</v>
      </c>
      <c r="DG121" s="47">
        <f>SUMPRODUCT(AD121:BB121,CG121:DE121,'Sector weights'!B108:Z108)</f>
        <v>4.3988722862342202</v>
      </c>
      <c r="DI121" s="45">
        <f>IF(AND(ISNUMBER(C120),ISNUMBER(C121)),CG121*'Sector weights'!AB108,"")</f>
        <v>4.6647874576207421E-2</v>
      </c>
      <c r="DJ121" s="45">
        <f>IF(AND(ISNUMBER(D120),ISNUMBER(D121)),CH121*'Sector weights'!AC108,"")</f>
        <v>2.0576378966918281E-2</v>
      </c>
      <c r="DK121" s="45">
        <f>IF(AND(ISNUMBER(E120),ISNUMBER(E121)),CI121*'Sector weights'!AD108,"")</f>
        <v>1.5482072846431752E-2</v>
      </c>
      <c r="DL121" s="45">
        <f>IF(AND(ISNUMBER(F120),ISNUMBER(F121)),CJ121*'Sector weights'!AE108,"")</f>
        <v>9.5188471212345784E-3</v>
      </c>
      <c r="DM121" s="45">
        <f>IF(AND(ISNUMBER(G120),ISNUMBER(G121)),CK121*'Sector weights'!AF108,"")</f>
        <v>9.8042005585764541E-4</v>
      </c>
      <c r="DN121" s="45">
        <f>IF(AND(ISNUMBER(H120),ISNUMBER(H121)),CL121*'Sector weights'!AG108,"")</f>
        <v>4.7665439647572748E-3</v>
      </c>
      <c r="DO121" s="45">
        <f>IF(AND(ISNUMBER(I120),ISNUMBER(I121)),CM121*'Sector weights'!AH108,"")</f>
        <v>3.7991622359518471E-3</v>
      </c>
      <c r="DP121" s="45">
        <f>IF(AND(ISNUMBER(J120),ISNUMBER(J121)),CN121*'Sector weights'!AI108,"")</f>
        <v>1.0196669364924455E-3</v>
      </c>
      <c r="DQ121" s="45">
        <f>IF(AND(ISNUMBER(K120),ISNUMBER(K121)),CO121*'Sector weights'!AJ108,"")</f>
        <v>2.788344425172464E-3</v>
      </c>
      <c r="DR121" s="45">
        <f>IF(AND(ISNUMBER(L120),ISNUMBER(L121)),CP121*'Sector weights'!AK108,"")</f>
        <v>5.3828378296706832E-4</v>
      </c>
      <c r="DS121" s="45">
        <f>IF(AND(ISNUMBER(M120),ISNUMBER(M121)),CQ121*'Sector weights'!AL108,"")</f>
        <v>2.3849575518116945E-3</v>
      </c>
      <c r="DT121" s="45">
        <f>IF(AND(ISNUMBER(N120),ISNUMBER(N121)),CR121*'Sector weights'!AM108,"")</f>
        <v>1.9077006785952601E-3</v>
      </c>
      <c r="DU121" s="45">
        <f>IF(AND(ISNUMBER(O120),ISNUMBER(O121)),CS121*'Sector weights'!AN108,"")</f>
        <v>1.9396654698507726E-3</v>
      </c>
      <c r="DV121" s="45">
        <f>IF(AND(ISNUMBER(P120),ISNUMBER(P121)),CT121*'Sector weights'!AO108,"")</f>
        <v>7.9798240251605541E-3</v>
      </c>
      <c r="DW121" s="45">
        <f>IF(AND(ISNUMBER(Q120),ISNUMBER(Q121)),CU121*'Sector weights'!AP108,"")</f>
        <v>6.7679317508435597E-3</v>
      </c>
      <c r="DX121" s="45">
        <f>IF(AND(ISNUMBER(R120),ISNUMBER(R121)),CV121*'Sector weights'!AQ108,"")</f>
        <v>3.5787825811393337E-3</v>
      </c>
      <c r="DY121" s="45">
        <f>IF(AND(ISNUMBER(S120),ISNUMBER(S121)),CW121*'Sector weights'!AR108,"")</f>
        <v>1.3015356659482752E-2</v>
      </c>
      <c r="DZ121" s="45">
        <f>IF(AND(ISNUMBER(T120),ISNUMBER(T121)),CX121*'Sector weights'!AS108,"")</f>
        <v>4.4314035117249432E-3</v>
      </c>
      <c r="EA121" s="45">
        <f>IF(AND(ISNUMBER(U120),ISNUMBER(U121)),CY121*'Sector weights'!AT108,"")</f>
        <v>4.667547319932068E-3</v>
      </c>
      <c r="EB121" s="45">
        <f>IF(AND(ISNUMBER(V120),ISNUMBER(V121)),CZ121*'Sector weights'!AU108,"")</f>
        <v>9.0956303948159251E-3</v>
      </c>
      <c r="EC121" s="45">
        <f>IF(AND(ISNUMBER(W120),ISNUMBER(W121)),DA121*'Sector weights'!AV108,"")</f>
        <v>1.6254655270402964E-2</v>
      </c>
      <c r="ED121" s="45">
        <f>IF(AND(ISNUMBER(X120),ISNUMBER(X121)),DB121*'Sector weights'!AW108,"")</f>
        <v>3.4350087318209396E-3</v>
      </c>
      <c r="EE121" s="45">
        <f>IF(AND(ISNUMBER(Y120),ISNUMBER(Y121)),DC121*'Sector weights'!AX108,"")</f>
        <v>7.0373836925458318E-3</v>
      </c>
      <c r="EF121" s="45">
        <f>IF(AND(ISNUMBER(Z120),ISNUMBER(Z121)),DD121*'Sector weights'!AY108,"")</f>
        <v>2.6776741217689744E-3</v>
      </c>
      <c r="EG121" s="45">
        <f>IF(AND(ISNUMBER(AA120),ISNUMBER(AA121)),DE121*'Sector weights'!AZ108,"")</f>
        <v>1.6958389681067225E-3</v>
      </c>
      <c r="EH121" s="46">
        <f t="shared" si="46"/>
        <v>0.19298695563999305</v>
      </c>
      <c r="EI121" s="47">
        <f t="shared" si="47"/>
        <v>1.0177141028451511</v>
      </c>
      <c r="EK121" s="39">
        <f t="shared" si="41"/>
        <v>44834</v>
      </c>
      <c r="EL121" s="45">
        <f t="shared" si="61"/>
        <v>0.24171516889061953</v>
      </c>
      <c r="EM121" s="45">
        <f t="shared" si="61"/>
        <v>0.10662056872539316</v>
      </c>
      <c r="EN121" s="45">
        <f t="shared" si="61"/>
        <v>8.0223416111670984E-2</v>
      </c>
      <c r="EO121" s="45">
        <f t="shared" si="61"/>
        <v>4.9323785069657684E-2</v>
      </c>
      <c r="EP121" s="45">
        <f t="shared" si="61"/>
        <v>5.0802400224736807E-3</v>
      </c>
      <c r="EQ121" s="45">
        <f t="shared" si="61"/>
        <v>2.4698788314216482E-2</v>
      </c>
      <c r="ER121" s="45">
        <f t="shared" si="61"/>
        <v>1.9686108956705774E-2</v>
      </c>
      <c r="ES121" s="45">
        <f t="shared" si="61"/>
        <v>5.2836054805412867E-3</v>
      </c>
      <c r="ET121" s="45">
        <f t="shared" si="61"/>
        <v>1.4448356967576466E-2</v>
      </c>
      <c r="EU121" s="45">
        <f t="shared" si="61"/>
        <v>2.7892236611639608E-3</v>
      </c>
      <c r="EV121" s="45">
        <f t="shared" si="61"/>
        <v>1.2358128267802236E-2</v>
      </c>
      <c r="EW121" s="45">
        <f t="shared" si="61"/>
        <v>9.8851275842392929E-3</v>
      </c>
      <c r="EX121" s="45">
        <f t="shared" si="61"/>
        <v>1.0050759458940406E-2</v>
      </c>
      <c r="EY121" s="45">
        <f t="shared" si="61"/>
        <v>4.1349033144221899E-2</v>
      </c>
      <c r="EZ121" s="45">
        <f t="shared" si="61"/>
        <v>3.5069374136709935E-2</v>
      </c>
      <c r="FA121" s="45">
        <f t="shared" si="58"/>
        <v>1.8544168279515032E-2</v>
      </c>
      <c r="FB121" s="45">
        <f t="shared" si="55"/>
        <v>6.7441639339408055E-2</v>
      </c>
      <c r="FC121" s="45">
        <f t="shared" si="55"/>
        <v>2.2962191910998856E-2</v>
      </c>
      <c r="FD121" s="45">
        <f t="shared" si="55"/>
        <v>2.4185817660335191E-2</v>
      </c>
      <c r="FE121" s="45">
        <f t="shared" si="55"/>
        <v>4.7130804072495668E-2</v>
      </c>
      <c r="FF121" s="45">
        <f t="shared" si="55"/>
        <v>8.4226704424133006E-2</v>
      </c>
      <c r="FG121" s="45">
        <f t="shared" si="55"/>
        <v>1.7799175702987752E-2</v>
      </c>
      <c r="FH121" s="45">
        <f t="shared" si="36"/>
        <v>3.6465592553694137E-2</v>
      </c>
      <c r="FI121" s="45">
        <f t="shared" si="36"/>
        <v>1.387489694777109E-2</v>
      </c>
      <c r="FJ121" s="45">
        <f t="shared" si="36"/>
        <v>8.7873243167285366E-3</v>
      </c>
      <c r="FK121" s="46">
        <f t="shared" si="48"/>
        <v>1.0000000000000002</v>
      </c>
      <c r="FL121" s="47">
        <f t="shared" si="49"/>
        <v>5.2734864875719518</v>
      </c>
    </row>
    <row r="122" spans="1:168" x14ac:dyDescent="0.2">
      <c r="A122" t="s">
        <v>79</v>
      </c>
      <c r="B122" s="11">
        <v>44926</v>
      </c>
      <c r="C122" s="2">
        <v>623.9</v>
      </c>
      <c r="D122" s="3">
        <v>65781</v>
      </c>
      <c r="E122" s="9">
        <v>25937.3</v>
      </c>
      <c r="F122" s="3">
        <v>159526</v>
      </c>
      <c r="G122" s="3">
        <v>5103</v>
      </c>
      <c r="H122" s="2">
        <v>33135</v>
      </c>
      <c r="I122" s="2">
        <v>324385</v>
      </c>
      <c r="J122" s="2">
        <v>2805508.3</v>
      </c>
      <c r="K122" s="2">
        <v>216214.39999999999</v>
      </c>
      <c r="L122" s="9">
        <v>3154.6116000000002</v>
      </c>
      <c r="M122" s="3">
        <v>181668</v>
      </c>
      <c r="N122" s="9">
        <v>2197.6680000000001</v>
      </c>
      <c r="O122" s="2">
        <v>26432.5</v>
      </c>
      <c r="P122" s="2">
        <v>23044.2</v>
      </c>
      <c r="Q122" s="3">
        <v>152295</v>
      </c>
      <c r="R122" s="3">
        <v>129722</v>
      </c>
      <c r="S122" s="2">
        <v>34935.300000000003</v>
      </c>
      <c r="T122" s="2">
        <v>53570.1</v>
      </c>
      <c r="U122" s="3">
        <v>128975</v>
      </c>
      <c r="V122" s="2">
        <v>32488.6</v>
      </c>
      <c r="W122" s="2">
        <v>78563.899999999994</v>
      </c>
      <c r="X122" s="3">
        <v>363548.16652693442</v>
      </c>
      <c r="Y122" s="2">
        <v>76252.7</v>
      </c>
      <c r="Z122" s="3">
        <v>43788</v>
      </c>
      <c r="AA122" s="3">
        <v>426653</v>
      </c>
      <c r="AC122" s="43">
        <f t="shared" si="43"/>
        <v>44926</v>
      </c>
      <c r="AD122" s="45">
        <f t="shared" si="59"/>
        <v>-1.7789672544080704</v>
      </c>
      <c r="AE122" s="45">
        <f t="shared" si="59"/>
        <v>1.590709023798853</v>
      </c>
      <c r="AF122" s="45">
        <f t="shared" si="59"/>
        <v>-3.4636127125677985</v>
      </c>
      <c r="AG122" s="45">
        <f t="shared" si="59"/>
        <v>-1.8108181303395088</v>
      </c>
      <c r="AH122" s="45">
        <f t="shared" si="59"/>
        <v>4.4412607449856756</v>
      </c>
      <c r="AI122" s="45">
        <f t="shared" si="59"/>
        <v>2.8238944918541398</v>
      </c>
      <c r="AJ122" s="45">
        <f t="shared" si="59"/>
        <v>-3.5042315529576262</v>
      </c>
      <c r="AK122" s="45">
        <f t="shared" si="59"/>
        <v>32.183647609567913</v>
      </c>
      <c r="AL122" s="45">
        <f t="shared" si="59"/>
        <v>13.564245927427709</v>
      </c>
      <c r="AM122" s="45">
        <f t="shared" si="59"/>
        <v>2.0829888349851666</v>
      </c>
      <c r="AN122" s="45">
        <f t="shared" si="59"/>
        <v>7.019652198501336</v>
      </c>
      <c r="AO122" s="45">
        <f t="shared" si="59"/>
        <v>8.7257964452474468</v>
      </c>
      <c r="AP122" s="45">
        <f t="shared" si="59"/>
        <v>-5.7651446009925227</v>
      </c>
      <c r="AQ122" s="45">
        <f t="shared" si="59"/>
        <v>-2.1440309820757397</v>
      </c>
      <c r="AR122" s="45">
        <f t="shared" si="59"/>
        <v>8.2501705902422451</v>
      </c>
      <c r="AS122" s="45">
        <f t="shared" si="56"/>
        <v>0.904643004379313</v>
      </c>
      <c r="AT122" s="45">
        <f t="shared" si="53"/>
        <v>0.57172961162115232</v>
      </c>
      <c r="AU122" s="45">
        <f t="shared" si="53"/>
        <v>-1.6844106673224779</v>
      </c>
      <c r="AV122" s="45">
        <f t="shared" si="53"/>
        <v>5.3820636010066369</v>
      </c>
      <c r="AW122" s="45">
        <f t="shared" si="53"/>
        <v>2.3114761325918165</v>
      </c>
      <c r="AX122" s="45">
        <f t="shared" si="53"/>
        <v>3.9656094178426526</v>
      </c>
      <c r="AY122" s="45">
        <f t="shared" si="53"/>
        <v>12.720783525379421</v>
      </c>
      <c r="AZ122" s="45">
        <f t="shared" si="34"/>
        <v>-3.6945868801939952</v>
      </c>
      <c r="BA122" s="45">
        <f t="shared" si="34"/>
        <v>5.0223053676788032</v>
      </c>
      <c r="BB122" s="45">
        <f t="shared" si="34"/>
        <v>9.2340739299411556</v>
      </c>
      <c r="BD122" s="39">
        <f t="shared" si="38"/>
        <v>44926</v>
      </c>
      <c r="BE122" s="44">
        <f>IF(AND(ISNUMBER(C121),ISNUMBER(C122)),INDEX('Country weights'!$B$6:$FB$133,MATCH(Goods!$BD122,'Country weights'!$A$6:$A$133,0),MATCH(Goods!BE$1,'Country weights'!$B$3:$FB$3,0)),"")</f>
        <v>0.16883540873658129</v>
      </c>
      <c r="BF122" s="44">
        <f>IF(AND(ISNUMBER(D121),ISNUMBER(D122)),INDEX('Country weights'!$B$6:$FB$133,MATCH(Goods!$BD122,'Country weights'!$A$6:$A$133,0),MATCH(Goods!BF$1,'Country weights'!$B$3:$FB$3,0)),"")</f>
        <v>4.6594369798154962E-2</v>
      </c>
      <c r="BG122" s="44">
        <f>IF(AND(ISNUMBER(E121),ISNUMBER(E122)),INDEX('Country weights'!$B$6:$FB$133,MATCH(Goods!$BD122,'Country weights'!$A$6:$A$133,0),MATCH(Goods!BG$1,'Country weights'!$B$3:$FB$3,0)),"")</f>
        <v>4.6724903397716969E-2</v>
      </c>
      <c r="BH122" s="44">
        <f>IF(AND(ISNUMBER(F121),ISNUMBER(F122)),INDEX('Country weights'!$B$6:$FB$133,MATCH(Goods!$BD122,'Country weights'!$A$6:$A$133,0),MATCH(Goods!BH$1,'Country weights'!$B$3:$FB$3,0)),"")</f>
        <v>3.0753930429406044E-2</v>
      </c>
      <c r="BI122" s="44">
        <f>IF(AND(ISNUMBER(G121),ISNUMBER(G122)),INDEX('Country weights'!$B$6:$FB$133,MATCH(Goods!$BD122,'Country weights'!$A$6:$A$133,0),MATCH(Goods!BI$1,'Country weights'!$B$3:$FB$3,0)),"")</f>
        <v>3.1322599869091166E-3</v>
      </c>
      <c r="BJ122" s="44">
        <f>IF(AND(ISNUMBER(H121),ISNUMBER(H122)),INDEX('Country weights'!$B$6:$FB$133,MATCH(Goods!$BD122,'Country weights'!$A$6:$A$133,0),MATCH(Goods!BJ$1,'Country weights'!$B$3:$FB$3,0)),"")</f>
        <v>1.4890497542877999E-2</v>
      </c>
      <c r="BK122" s="44">
        <f>IF(AND(ISNUMBER(I121),ISNUMBER(I122)),INDEX('Country weights'!$B$6:$FB$133,MATCH(Goods!$BD122,'Country weights'!$A$6:$A$133,0),MATCH(Goods!BK$1,'Country weights'!$B$3:$FB$3,0)),"")</f>
        <v>1.4696810233077963E-2</v>
      </c>
      <c r="BL122" s="44">
        <f>IF(AND(ISNUMBER(J121),ISNUMBER(J122)),INDEX('Country weights'!$B$6:$FB$133,MATCH(Goods!$BD122,'Country weights'!$A$6:$A$133,0),MATCH(Goods!BL$1,'Country weights'!$B$3:$FB$3,0)),"")</f>
        <v>5.0861708354246974E-3</v>
      </c>
      <c r="BM122" s="44">
        <f>IF(AND(ISNUMBER(K121),ISNUMBER(K122)),INDEX('Country weights'!$B$6:$FB$133,MATCH(Goods!$BD122,'Country weights'!$A$6:$A$133,0),MATCH(Goods!BM$1,'Country weights'!$B$3:$FB$3,0)),"")</f>
        <v>2.7745996149700112E-2</v>
      </c>
      <c r="BN122" s="44">
        <f>IF(AND(ISNUMBER(L121),ISNUMBER(L122)),INDEX('Country weights'!$B$6:$FB$133,MATCH(Goods!$BD122,'Country weights'!$A$6:$A$133,0),MATCH(Goods!BN$1,'Country weights'!$B$3:$FB$3,0)),"")</f>
        <v>2.4906285895354785E-3</v>
      </c>
      <c r="BO122" s="44">
        <f>IF(AND(ISNUMBER(M121),ISNUMBER(M122)),INDEX('Country weights'!$B$6:$FB$133,MATCH(Goods!$BD122,'Country weights'!$A$6:$A$133,0),MATCH(Goods!BO$1,'Country weights'!$B$3:$FB$3,0)),"")</f>
        <v>9.7440302015152809E-3</v>
      </c>
      <c r="BP122" s="44">
        <f>IF(AND(ISNUMBER(N121),ISNUMBER(N122)),INDEX('Country weights'!$B$6:$FB$133,MATCH(Goods!$BD122,'Country weights'!$A$6:$A$133,0),MATCH(Goods!BP$1,'Country weights'!$B$3:$FB$3,0)),"")</f>
        <v>7.3366311381828885E-3</v>
      </c>
      <c r="BQ122" s="44">
        <f>IF(AND(ISNUMBER(O121),ISNUMBER(O122)),INDEX('Country weights'!$B$6:$FB$133,MATCH(Goods!$BD122,'Country weights'!$A$6:$A$133,0),MATCH(Goods!BQ$1,'Country weights'!$B$3:$FB$3,0)),"")</f>
        <v>6.566867421691735E-3</v>
      </c>
      <c r="BR122" s="44">
        <f>IF(AND(ISNUMBER(P121),ISNUMBER(P122)),INDEX('Country weights'!$B$6:$FB$133,MATCH(Goods!$BD122,'Country weights'!$A$6:$A$133,0),MATCH(Goods!BR$1,'Country weights'!$B$3:$FB$3,0)),"")</f>
        <v>1.3341003889268378E-2</v>
      </c>
      <c r="BS122" s="44">
        <f>IF(AND(ISNUMBER(Q121),ISNUMBER(Q122)),INDEX('Country weights'!$B$6:$FB$133,MATCH(Goods!$BD122,'Country weights'!$A$6:$A$133,0),MATCH(Goods!BS$1,'Country weights'!$B$3:$FB$3,0)),"")</f>
        <v>1.0383998724858593E-2</v>
      </c>
      <c r="BT122" s="44">
        <f>IF(AND(ISNUMBER(R121),ISNUMBER(R122)),INDEX('Country weights'!$B$6:$FB$133,MATCH(Goods!$BD122,'Country weights'!$A$6:$A$133,0),MATCH(Goods!BT$1,'Country weights'!$B$3:$FB$3,0)),"")</f>
        <v>7.0111116949858575E-3</v>
      </c>
      <c r="BU122" s="44">
        <f>IF(AND(ISNUMBER(S121),ISNUMBER(S122)),INDEX('Country weights'!$B$6:$FB$133,MATCH(Goods!$BD122,'Country weights'!$A$6:$A$133,0),MATCH(Goods!BU$1,'Country weights'!$B$3:$FB$3,0)),"")</f>
        <v>2.3899941422765286E-2</v>
      </c>
      <c r="BV122" s="44">
        <f>IF(AND(ISNUMBER(T121),ISNUMBER(T122)),INDEX('Country weights'!$B$6:$FB$133,MATCH(Goods!$BD122,'Country weights'!$A$6:$A$133,0),MATCH(Goods!BV$1,'Country weights'!$B$3:$FB$3,0)),"")</f>
        <v>1.8350187887914166E-2</v>
      </c>
      <c r="BW122" s="44">
        <f>IF(AND(ISNUMBER(U121),ISNUMBER(U122)),INDEX('Country weights'!$B$6:$FB$133,MATCH(Goods!$BD122,'Country weights'!$A$6:$A$133,0),MATCH(Goods!BW$1,'Country weights'!$B$3:$FB$3,0)),"")</f>
        <v>3.6228062890700873E-2</v>
      </c>
      <c r="BX122" s="44">
        <f>IF(AND(ISNUMBER(V121),ISNUMBER(V122)),INDEX('Country weights'!$B$6:$FB$133,MATCH(Goods!$BD122,'Country weights'!$A$6:$A$133,0),MATCH(Goods!BX$1,'Country weights'!$B$3:$FB$3,0)),"")</f>
        <v>3.4695779493727853E-2</v>
      </c>
      <c r="BY122" s="44">
        <f>IF(AND(ISNUMBER(W121),ISNUMBER(W122)),INDEX('Country weights'!$B$6:$FB$133,MATCH(Goods!$BD122,'Country weights'!$A$6:$A$133,0),MATCH(Goods!BY$1,'Country weights'!$B$3:$FB$3,0)),"")</f>
        <v>3.1351962780658223E-2</v>
      </c>
      <c r="BZ122" s="44">
        <f>IF(AND(ISNUMBER(X121),ISNUMBER(X122)),INDEX('Country weights'!$B$6:$FB$133,MATCH(Goods!$BD122,'Country weights'!$A$6:$A$133,0),MATCH(Goods!BZ$1,'Country weights'!$B$3:$FB$3,0)),"")</f>
        <v>2.0113569455634937E-2</v>
      </c>
      <c r="CA122" s="44">
        <f>IF(AND(ISNUMBER(Y121),ISNUMBER(Y122)),INDEX('Country weights'!$B$6:$FB$133,MATCH(Goods!$BD122,'Country weights'!$A$6:$A$133,0),MATCH(Goods!CA$1,'Country weights'!$B$3:$FB$3,0)),"")</f>
        <v>3.8004359837306857E-2</v>
      </c>
      <c r="CB122" s="44">
        <f>IF(AND(ISNUMBER(Z121),ISNUMBER(Z122)),INDEX('Country weights'!$B$6:$FB$133,MATCH(Goods!$BD122,'Country weights'!$A$6:$A$133,0),MATCH(Goods!CB$1,'Country weights'!$B$3:$FB$3,0)),"")</f>
        <v>1.1430445690970069E-2</v>
      </c>
      <c r="CC122" s="44">
        <f>IF(AND(ISNUMBER(AA121),ISNUMBER(AA122)),INDEX('Country weights'!$B$6:$FB$133,MATCH(Goods!$BD122,'Country weights'!$A$6:$A$133,0),MATCH(Goods!CC$1,'Country weights'!$B$3:$FB$3,0)),"")</f>
        <v>6.2824002360301508E-3</v>
      </c>
      <c r="CD122" s="46">
        <f t="shared" si="44"/>
        <v>0.63569132846559573</v>
      </c>
      <c r="CF122" s="39">
        <f t="shared" si="39"/>
        <v>44926</v>
      </c>
      <c r="CG122" s="45">
        <f t="shared" si="60"/>
        <v>0.26559338027169399</v>
      </c>
      <c r="CH122" s="45">
        <f t="shared" si="60"/>
        <v>7.329716123487548E-2</v>
      </c>
      <c r="CI122" s="45">
        <f t="shared" si="60"/>
        <v>7.3502502402383749E-2</v>
      </c>
      <c r="CJ122" s="45">
        <f t="shared" si="60"/>
        <v>4.8378716292447395E-2</v>
      </c>
      <c r="CK122" s="45">
        <f t="shared" si="60"/>
        <v>4.9273284794833219E-3</v>
      </c>
      <c r="CL122" s="45">
        <f t="shared" si="60"/>
        <v>2.3424100465268324E-2</v>
      </c>
      <c r="CM122" s="45">
        <f t="shared" si="60"/>
        <v>2.3119412795125725E-2</v>
      </c>
      <c r="CN122" s="45">
        <f t="shared" si="60"/>
        <v>8.001007104661121E-3</v>
      </c>
      <c r="CO122" s="45">
        <f t="shared" si="60"/>
        <v>4.3646963403877477E-2</v>
      </c>
      <c r="CP122" s="45">
        <f t="shared" si="60"/>
        <v>3.9179842134188774E-3</v>
      </c>
      <c r="CQ122" s="45">
        <f t="shared" si="60"/>
        <v>1.5328241498959881E-2</v>
      </c>
      <c r="CR122" s="45">
        <f t="shared" si="60"/>
        <v>1.1541184863873686E-2</v>
      </c>
      <c r="CS122" s="45">
        <f t="shared" si="60"/>
        <v>1.0330276861794789E-2</v>
      </c>
      <c r="CT122" s="45">
        <f t="shared" si="60"/>
        <v>2.0986606693959971E-2</v>
      </c>
      <c r="CU122" s="45">
        <f t="shared" si="60"/>
        <v>1.6334969913657689E-2</v>
      </c>
      <c r="CV122" s="45">
        <f t="shared" si="57"/>
        <v>1.1029113314962116E-2</v>
      </c>
      <c r="CW122" s="45">
        <f t="shared" si="54"/>
        <v>3.7596771188390964E-2</v>
      </c>
      <c r="CX122" s="45">
        <f t="shared" si="54"/>
        <v>2.8866506535816773E-2</v>
      </c>
      <c r="CY122" s="45">
        <f t="shared" si="54"/>
        <v>5.6990022151390055E-2</v>
      </c>
      <c r="CZ122" s="45">
        <f t="shared" si="54"/>
        <v>5.4579601671577035E-2</v>
      </c>
      <c r="DA122" s="45">
        <f t="shared" si="54"/>
        <v>4.9319475312545533E-2</v>
      </c>
      <c r="DB122" s="45">
        <f t="shared" si="54"/>
        <v>3.1640465356329778E-2</v>
      </c>
      <c r="DC122" s="45">
        <f t="shared" si="35"/>
        <v>5.9784298031939714E-2</v>
      </c>
      <c r="DD122" s="45">
        <f t="shared" si="35"/>
        <v>1.7981125711688382E-2</v>
      </c>
      <c r="DE122" s="45">
        <f t="shared" si="35"/>
        <v>9.8827842298782609E-3</v>
      </c>
      <c r="DF122" s="46">
        <f t="shared" si="45"/>
        <v>1.0000000000000002</v>
      </c>
      <c r="DG122" s="47">
        <f>SUMPRODUCT(AD122:BB122,CG122:DE122,'Sector weights'!B109:Z109)</f>
        <v>1.1957936948521204</v>
      </c>
      <c r="DI122" s="45">
        <f>IF(AND(ISNUMBER(C121),ISNUMBER(C122)),CG122*'Sector weights'!AB109,"")</f>
        <v>4.8237237704746395E-2</v>
      </c>
      <c r="DJ122" s="45">
        <f>IF(AND(ISNUMBER(D121),ISNUMBER(D122)),CH122*'Sector weights'!AC109,"")</f>
        <v>2.1636355910571958E-2</v>
      </c>
      <c r="DK122" s="45">
        <f>IF(AND(ISNUMBER(E121),ISNUMBER(E122)),CI122*'Sector weights'!AD109,"")</f>
        <v>1.7449594736443617E-2</v>
      </c>
      <c r="DL122" s="45">
        <f>IF(AND(ISNUMBER(F121),ISNUMBER(F122)),CJ122*'Sector weights'!AE109,"")</f>
        <v>9.7615294548831204E-3</v>
      </c>
      <c r="DM122" s="45">
        <f>IF(AND(ISNUMBER(G121),ISNUMBER(G122)),CK122*'Sector weights'!AF109,"")</f>
        <v>1.0473734860678462E-3</v>
      </c>
      <c r="DN122" s="45">
        <f>IF(AND(ISNUMBER(H121),ISNUMBER(H122)),CL122*'Sector weights'!AG109,"")</f>
        <v>5.2605137393950301E-3</v>
      </c>
      <c r="DO122" s="45">
        <f>IF(AND(ISNUMBER(I121),ISNUMBER(I122)),CM122*'Sector weights'!AH109,"")</f>
        <v>4.004766082199073E-3</v>
      </c>
      <c r="DP122" s="45">
        <f>IF(AND(ISNUMBER(J121),ISNUMBER(J122)),CN122*'Sector weights'!AI109,"")</f>
        <v>1.071934795985943E-3</v>
      </c>
      <c r="DQ122" s="45">
        <f>IF(AND(ISNUMBER(K121),ISNUMBER(K122)),CO122*'Sector weights'!AJ109,"")</f>
        <v>2.9601097298329248E-3</v>
      </c>
      <c r="DR122" s="45">
        <f>IF(AND(ISNUMBER(L121),ISNUMBER(L122)),CP122*'Sector weights'!AK109,"")</f>
        <v>5.8520436444233241E-4</v>
      </c>
      <c r="DS122" s="45">
        <f>IF(AND(ISNUMBER(M121),ISNUMBER(M122)),CQ122*'Sector weights'!AL109,"")</f>
        <v>2.4114940337585464E-3</v>
      </c>
      <c r="DT122" s="45">
        <f>IF(AND(ISNUMBER(N121),ISNUMBER(N122)),CR122*'Sector weights'!AM109,"")</f>
        <v>1.8894926396806914E-3</v>
      </c>
      <c r="DU122" s="45">
        <f>IF(AND(ISNUMBER(O121),ISNUMBER(O122)),CS122*'Sector weights'!AN109,"")</f>
        <v>1.953401353564397E-3</v>
      </c>
      <c r="DV122" s="45">
        <f>IF(AND(ISNUMBER(P121),ISNUMBER(P122)),CT122*'Sector weights'!AO109,"")</f>
        <v>8.1131753601191951E-3</v>
      </c>
      <c r="DW122" s="45">
        <f>IF(AND(ISNUMBER(Q121),ISNUMBER(Q122)),CU122*'Sector weights'!AP109,"")</f>
        <v>6.7862636306830837E-3</v>
      </c>
      <c r="DX122" s="45">
        <f>IF(AND(ISNUMBER(R121),ISNUMBER(R122)),CV122*'Sector weights'!AQ109,"")</f>
        <v>3.5960176483552024E-3</v>
      </c>
      <c r="DY122" s="45">
        <f>IF(AND(ISNUMBER(S121),ISNUMBER(S122)),CW122*'Sector weights'!AR109,"")</f>
        <v>1.2367015570083855E-2</v>
      </c>
      <c r="DZ122" s="45">
        <f>IF(AND(ISNUMBER(T121),ISNUMBER(T122)),CX122*'Sector weights'!AS109,"")</f>
        <v>4.5173681773801513E-3</v>
      </c>
      <c r="EA122" s="45">
        <f>IF(AND(ISNUMBER(U121),ISNUMBER(U122)),CY122*'Sector weights'!AT109,"")</f>
        <v>5.1757978500000194E-3</v>
      </c>
      <c r="EB122" s="45">
        <f>IF(AND(ISNUMBER(V121),ISNUMBER(V122)),CZ122*'Sector weights'!AU109,"")</f>
        <v>9.2300852801440268E-3</v>
      </c>
      <c r="EC122" s="45">
        <f>IF(AND(ISNUMBER(W121),ISNUMBER(W122)),DA122*'Sector weights'!AV109,"")</f>
        <v>1.6934238635814298E-2</v>
      </c>
      <c r="ED122" s="45">
        <f>IF(AND(ISNUMBER(X121),ISNUMBER(X122)),DB122*'Sector weights'!AW109,"")</f>
        <v>3.8342041204763905E-3</v>
      </c>
      <c r="EE122" s="45">
        <f>IF(AND(ISNUMBER(Y121),ISNUMBER(Y122)),DC122*'Sector weights'!AX109,"")</f>
        <v>7.4583859782707323E-3</v>
      </c>
      <c r="EF122" s="45">
        <f>IF(AND(ISNUMBER(Z121),ISNUMBER(Z122)),DD122*'Sector weights'!AY109,"")</f>
        <v>2.7788467156793632E-3</v>
      </c>
      <c r="EG122" s="45">
        <f>IF(AND(ISNUMBER(AA121),ISNUMBER(AA122)),DE122*'Sector weights'!AZ109,"")</f>
        <v>1.8457734837518901E-3</v>
      </c>
      <c r="EH122" s="46">
        <f t="shared" si="46"/>
        <v>0.20090618048233005</v>
      </c>
      <c r="EI122" s="47">
        <f t="shared" si="47"/>
        <v>0.18385814680426488</v>
      </c>
      <c r="EK122" s="39">
        <f t="shared" si="41"/>
        <v>44926</v>
      </c>
      <c r="EL122" s="45">
        <f t="shared" si="61"/>
        <v>0.24009832643744336</v>
      </c>
      <c r="EM122" s="45">
        <f t="shared" si="61"/>
        <v>0.1076938293218655</v>
      </c>
      <c r="EN122" s="45">
        <f t="shared" si="61"/>
        <v>8.6854444669402939E-2</v>
      </c>
      <c r="EO122" s="45">
        <f t="shared" si="61"/>
        <v>4.8587502044227349E-2</v>
      </c>
      <c r="EP122" s="45">
        <f t="shared" si="61"/>
        <v>5.2132467182111602E-3</v>
      </c>
      <c r="EQ122" s="45">
        <f t="shared" si="61"/>
        <v>2.6183931856977882E-2</v>
      </c>
      <c r="ER122" s="45">
        <f t="shared" si="61"/>
        <v>1.9933513606124709E-2</v>
      </c>
      <c r="ES122" s="45">
        <f t="shared" si="61"/>
        <v>5.3354993530436512E-3</v>
      </c>
      <c r="ET122" s="45">
        <f t="shared" si="61"/>
        <v>1.4733791278727088E-2</v>
      </c>
      <c r="EU122" s="45">
        <f t="shared" si="61"/>
        <v>2.9128241004701288E-3</v>
      </c>
      <c r="EV122" s="45">
        <f t="shared" si="61"/>
        <v>1.2003085360386115E-2</v>
      </c>
      <c r="EW122" s="45">
        <f t="shared" si="61"/>
        <v>9.4048507375156364E-3</v>
      </c>
      <c r="EX122" s="45">
        <f t="shared" si="61"/>
        <v>9.722953016550932E-3</v>
      </c>
      <c r="EY122" s="45">
        <f t="shared" si="61"/>
        <v>4.0382905795338431E-2</v>
      </c>
      <c r="EZ122" s="45">
        <f t="shared" si="61"/>
        <v>3.3778272098901128E-2</v>
      </c>
      <c r="FA122" s="45">
        <f t="shared" si="58"/>
        <v>1.7898989666330731E-2</v>
      </c>
      <c r="FB122" s="45">
        <f t="shared" si="55"/>
        <v>6.155617283845357E-2</v>
      </c>
      <c r="FC122" s="45">
        <f t="shared" si="55"/>
        <v>2.2484963710598535E-2</v>
      </c>
      <c r="FD122" s="45">
        <f t="shared" si="55"/>
        <v>2.5762262950667348E-2</v>
      </c>
      <c r="FE122" s="45">
        <f t="shared" si="55"/>
        <v>4.5942266474752996E-2</v>
      </c>
      <c r="FF122" s="45">
        <f t="shared" si="55"/>
        <v>8.4289286646926642E-2</v>
      </c>
      <c r="FG122" s="45">
        <f t="shared" si="55"/>
        <v>1.9084550367098406E-2</v>
      </c>
      <c r="FH122" s="45">
        <f t="shared" si="36"/>
        <v>3.7123725912089137E-2</v>
      </c>
      <c r="FI122" s="45">
        <f t="shared" si="36"/>
        <v>1.3831564111208446E-2</v>
      </c>
      <c r="FJ122" s="45">
        <f t="shared" si="36"/>
        <v>9.187240926688307E-3</v>
      </c>
      <c r="FK122" s="46">
        <f t="shared" si="48"/>
        <v>1.0000000000000002</v>
      </c>
      <c r="FL122" s="47">
        <f t="shared" si="49"/>
        <v>0.91514430448512452</v>
      </c>
    </row>
    <row r="123" spans="1:168" x14ac:dyDescent="0.2">
      <c r="A123" t="s">
        <v>80</v>
      </c>
      <c r="B123" s="11">
        <v>45016</v>
      </c>
      <c r="C123" s="2">
        <v>616.20000000000005</v>
      </c>
      <c r="D123" s="3">
        <v>65550</v>
      </c>
      <c r="E123" s="9">
        <v>26976.2</v>
      </c>
      <c r="F123" s="3">
        <v>158853</v>
      </c>
      <c r="G123" s="3">
        <v>5125</v>
      </c>
      <c r="H123" s="2">
        <v>34143</v>
      </c>
      <c r="I123" s="2">
        <v>323912</v>
      </c>
      <c r="J123" s="2">
        <v>2315890.2999999998</v>
      </c>
      <c r="K123" s="2">
        <v>219873.3</v>
      </c>
      <c r="L123" s="9">
        <v>3022.4492999999998</v>
      </c>
      <c r="M123" s="3">
        <v>180372</v>
      </c>
      <c r="N123" s="9">
        <v>2162.6869999999999</v>
      </c>
      <c r="O123" s="2">
        <v>27598.1</v>
      </c>
      <c r="P123" s="2">
        <v>23734.2</v>
      </c>
      <c r="Q123" s="3">
        <v>156721</v>
      </c>
      <c r="R123" s="3">
        <v>131217</v>
      </c>
      <c r="S123" s="2">
        <v>36214.300000000003</v>
      </c>
      <c r="T123" s="2">
        <v>52541.4</v>
      </c>
      <c r="U123" s="3">
        <v>144100</v>
      </c>
      <c r="V123" s="2">
        <v>34945.4</v>
      </c>
      <c r="W123" s="2">
        <v>83022.600000000006</v>
      </c>
      <c r="X123" s="3">
        <v>420156.37768372358</v>
      </c>
      <c r="Y123" s="2">
        <v>82064.600000000006</v>
      </c>
      <c r="Z123" s="3">
        <v>44109</v>
      </c>
      <c r="AA123" s="3">
        <v>403796</v>
      </c>
      <c r="AC123" s="43">
        <f t="shared" si="43"/>
        <v>45016</v>
      </c>
      <c r="AD123" s="45">
        <f t="shared" si="59"/>
        <v>-1.2341721429716235</v>
      </c>
      <c r="AE123" s="45">
        <f t="shared" si="59"/>
        <v>-0.35116523008162925</v>
      </c>
      <c r="AF123" s="45">
        <f t="shared" si="59"/>
        <v>4.0054284755930647</v>
      </c>
      <c r="AG123" s="45">
        <f t="shared" si="59"/>
        <v>-0.4218748041071696</v>
      </c>
      <c r="AH123" s="45">
        <f t="shared" si="59"/>
        <v>0.43111894963747677</v>
      </c>
      <c r="AI123" s="45">
        <f t="shared" si="59"/>
        <v>3.0421004979628741</v>
      </c>
      <c r="AJ123" s="45">
        <f t="shared" si="59"/>
        <v>-0.14581438722505169</v>
      </c>
      <c r="AK123" s="45">
        <f t="shared" si="59"/>
        <v>-17.452024647369601</v>
      </c>
      <c r="AL123" s="45">
        <f t="shared" si="59"/>
        <v>1.6922554649459132</v>
      </c>
      <c r="AM123" s="45">
        <f t="shared" si="59"/>
        <v>-4.1894951505282112</v>
      </c>
      <c r="AN123" s="45">
        <f t="shared" si="59"/>
        <v>-0.71338925952837418</v>
      </c>
      <c r="AO123" s="45">
        <f t="shared" si="59"/>
        <v>-1.5917326911981333</v>
      </c>
      <c r="AP123" s="45">
        <f t="shared" si="59"/>
        <v>4.4097228790314968</v>
      </c>
      <c r="AQ123" s="45">
        <f t="shared" si="59"/>
        <v>2.9942458406019723</v>
      </c>
      <c r="AR123" s="45">
        <f t="shared" si="59"/>
        <v>2.9062017794412087</v>
      </c>
      <c r="AS123" s="45">
        <f t="shared" si="56"/>
        <v>1.1524645010098533</v>
      </c>
      <c r="AT123" s="45">
        <f t="shared" si="53"/>
        <v>3.6610534330605349</v>
      </c>
      <c r="AU123" s="45">
        <f t="shared" si="53"/>
        <v>-1.9202876231330435</v>
      </c>
      <c r="AV123" s="45">
        <f t="shared" si="53"/>
        <v>11.727078891257992</v>
      </c>
      <c r="AW123" s="45">
        <f t="shared" si="53"/>
        <v>7.5620371453371416</v>
      </c>
      <c r="AX123" s="45">
        <f t="shared" si="53"/>
        <v>5.6752528833217353</v>
      </c>
      <c r="AY123" s="45">
        <f t="shared" si="53"/>
        <v>15.571034698807985</v>
      </c>
      <c r="AZ123" s="45">
        <f t="shared" si="34"/>
        <v>7.6218940444076289</v>
      </c>
      <c r="BA123" s="45">
        <f t="shared" si="34"/>
        <v>0.73307755549465448</v>
      </c>
      <c r="BB123" s="45">
        <f t="shared" si="34"/>
        <v>-5.3572809754062423</v>
      </c>
      <c r="BD123" s="39">
        <f t="shared" si="38"/>
        <v>45016</v>
      </c>
      <c r="BE123" s="44">
        <f>IF(AND(ISNUMBER(C122),ISNUMBER(C123)),INDEX('Country weights'!$B$6:$FB$133,MATCH(Goods!$BD123,'Country weights'!$A$6:$A$133,0),MATCH(Goods!BE$1,'Country weights'!$B$3:$FB$3,0)),"")</f>
        <v>0.16883540873658129</v>
      </c>
      <c r="BF123" s="44">
        <f>IF(AND(ISNUMBER(D122),ISNUMBER(D123)),INDEX('Country weights'!$B$6:$FB$133,MATCH(Goods!$BD123,'Country weights'!$A$6:$A$133,0),MATCH(Goods!BF$1,'Country weights'!$B$3:$FB$3,0)),"")</f>
        <v>4.6594369798154962E-2</v>
      </c>
      <c r="BG123" s="44">
        <f>IF(AND(ISNUMBER(E122),ISNUMBER(E123)),INDEX('Country weights'!$B$6:$FB$133,MATCH(Goods!$BD123,'Country weights'!$A$6:$A$133,0),MATCH(Goods!BG$1,'Country weights'!$B$3:$FB$3,0)),"")</f>
        <v>4.6724903397716969E-2</v>
      </c>
      <c r="BH123" s="44">
        <f>IF(AND(ISNUMBER(F122),ISNUMBER(F123)),INDEX('Country weights'!$B$6:$FB$133,MATCH(Goods!$BD123,'Country weights'!$A$6:$A$133,0),MATCH(Goods!BH$1,'Country weights'!$B$3:$FB$3,0)),"")</f>
        <v>3.0753930429406044E-2</v>
      </c>
      <c r="BI123" s="44">
        <f>IF(AND(ISNUMBER(G122),ISNUMBER(G123)),INDEX('Country weights'!$B$6:$FB$133,MATCH(Goods!$BD123,'Country weights'!$A$6:$A$133,0),MATCH(Goods!BI$1,'Country weights'!$B$3:$FB$3,0)),"")</f>
        <v>3.1322599869091166E-3</v>
      </c>
      <c r="BJ123" s="44">
        <f>IF(AND(ISNUMBER(H122),ISNUMBER(H123)),INDEX('Country weights'!$B$6:$FB$133,MATCH(Goods!$BD123,'Country weights'!$A$6:$A$133,0),MATCH(Goods!BJ$1,'Country weights'!$B$3:$FB$3,0)),"")</f>
        <v>1.4890497542877999E-2</v>
      </c>
      <c r="BK123" s="44">
        <f>IF(AND(ISNUMBER(I122),ISNUMBER(I123)),INDEX('Country weights'!$B$6:$FB$133,MATCH(Goods!$BD123,'Country weights'!$A$6:$A$133,0),MATCH(Goods!BK$1,'Country weights'!$B$3:$FB$3,0)),"")</f>
        <v>1.4696810233077963E-2</v>
      </c>
      <c r="BL123" s="44">
        <f>IF(AND(ISNUMBER(J122),ISNUMBER(J123)),INDEX('Country weights'!$B$6:$FB$133,MATCH(Goods!$BD123,'Country weights'!$A$6:$A$133,0),MATCH(Goods!BL$1,'Country weights'!$B$3:$FB$3,0)),"")</f>
        <v>5.0861708354246974E-3</v>
      </c>
      <c r="BM123" s="44">
        <f>IF(AND(ISNUMBER(K122),ISNUMBER(K123)),INDEX('Country weights'!$B$6:$FB$133,MATCH(Goods!$BD123,'Country weights'!$A$6:$A$133,0),MATCH(Goods!BM$1,'Country weights'!$B$3:$FB$3,0)),"")</f>
        <v>2.7745996149700112E-2</v>
      </c>
      <c r="BN123" s="44">
        <f>IF(AND(ISNUMBER(L122),ISNUMBER(L123)),INDEX('Country weights'!$B$6:$FB$133,MATCH(Goods!$BD123,'Country weights'!$A$6:$A$133,0),MATCH(Goods!BN$1,'Country weights'!$B$3:$FB$3,0)),"")</f>
        <v>2.4906285895354785E-3</v>
      </c>
      <c r="BO123" s="44">
        <f>IF(AND(ISNUMBER(M122),ISNUMBER(M123)),INDEX('Country weights'!$B$6:$FB$133,MATCH(Goods!$BD123,'Country weights'!$A$6:$A$133,0),MATCH(Goods!BO$1,'Country weights'!$B$3:$FB$3,0)),"")</f>
        <v>9.7440302015152809E-3</v>
      </c>
      <c r="BP123" s="44">
        <f>IF(AND(ISNUMBER(N122),ISNUMBER(N123)),INDEX('Country weights'!$B$6:$FB$133,MATCH(Goods!$BD123,'Country weights'!$A$6:$A$133,0),MATCH(Goods!BP$1,'Country weights'!$B$3:$FB$3,0)),"")</f>
        <v>7.3366311381828885E-3</v>
      </c>
      <c r="BQ123" s="44">
        <f>IF(AND(ISNUMBER(O122),ISNUMBER(O123)),INDEX('Country weights'!$B$6:$FB$133,MATCH(Goods!$BD123,'Country weights'!$A$6:$A$133,0),MATCH(Goods!BQ$1,'Country weights'!$B$3:$FB$3,0)),"")</f>
        <v>6.566867421691735E-3</v>
      </c>
      <c r="BR123" s="44">
        <f>IF(AND(ISNUMBER(P122),ISNUMBER(P123)),INDEX('Country weights'!$B$6:$FB$133,MATCH(Goods!$BD123,'Country weights'!$A$6:$A$133,0),MATCH(Goods!BR$1,'Country weights'!$B$3:$FB$3,0)),"")</f>
        <v>1.3341003889268378E-2</v>
      </c>
      <c r="BS123" s="44">
        <f>IF(AND(ISNUMBER(Q122),ISNUMBER(Q123)),INDEX('Country weights'!$B$6:$FB$133,MATCH(Goods!$BD123,'Country weights'!$A$6:$A$133,0),MATCH(Goods!BS$1,'Country weights'!$B$3:$FB$3,0)),"")</f>
        <v>1.0383998724858593E-2</v>
      </c>
      <c r="BT123" s="44">
        <f>IF(AND(ISNUMBER(R122),ISNUMBER(R123)),INDEX('Country weights'!$B$6:$FB$133,MATCH(Goods!$BD123,'Country weights'!$A$6:$A$133,0),MATCH(Goods!BT$1,'Country weights'!$B$3:$FB$3,0)),"")</f>
        <v>7.0111116949858575E-3</v>
      </c>
      <c r="BU123" s="44">
        <f>IF(AND(ISNUMBER(S122),ISNUMBER(S123)),INDEX('Country weights'!$B$6:$FB$133,MATCH(Goods!$BD123,'Country weights'!$A$6:$A$133,0),MATCH(Goods!BU$1,'Country weights'!$B$3:$FB$3,0)),"")</f>
        <v>2.3899941422765286E-2</v>
      </c>
      <c r="BV123" s="44">
        <f>IF(AND(ISNUMBER(T122),ISNUMBER(T123)),INDEX('Country weights'!$B$6:$FB$133,MATCH(Goods!$BD123,'Country weights'!$A$6:$A$133,0),MATCH(Goods!BV$1,'Country weights'!$B$3:$FB$3,0)),"")</f>
        <v>1.8350187887914166E-2</v>
      </c>
      <c r="BW123" s="44">
        <f>IF(AND(ISNUMBER(U122),ISNUMBER(U123)),INDEX('Country weights'!$B$6:$FB$133,MATCH(Goods!$BD123,'Country weights'!$A$6:$A$133,0),MATCH(Goods!BW$1,'Country weights'!$B$3:$FB$3,0)),"")</f>
        <v>3.6228062890700873E-2</v>
      </c>
      <c r="BX123" s="44">
        <f>IF(AND(ISNUMBER(V122),ISNUMBER(V123)),INDEX('Country weights'!$B$6:$FB$133,MATCH(Goods!$BD123,'Country weights'!$A$6:$A$133,0),MATCH(Goods!BX$1,'Country weights'!$B$3:$FB$3,0)),"")</f>
        <v>3.4695779493727853E-2</v>
      </c>
      <c r="BY123" s="44">
        <f>IF(AND(ISNUMBER(W122),ISNUMBER(W123)),INDEX('Country weights'!$B$6:$FB$133,MATCH(Goods!$BD123,'Country weights'!$A$6:$A$133,0),MATCH(Goods!BY$1,'Country weights'!$B$3:$FB$3,0)),"")</f>
        <v>3.1351962780658223E-2</v>
      </c>
      <c r="BZ123" s="44">
        <f>IF(AND(ISNUMBER(X122),ISNUMBER(X123)),INDEX('Country weights'!$B$6:$FB$133,MATCH(Goods!$BD123,'Country weights'!$A$6:$A$133,0),MATCH(Goods!BZ$1,'Country weights'!$B$3:$FB$3,0)),"")</f>
        <v>2.0113569455634937E-2</v>
      </c>
      <c r="CA123" s="44">
        <f>IF(AND(ISNUMBER(Y122),ISNUMBER(Y123)),INDEX('Country weights'!$B$6:$FB$133,MATCH(Goods!$BD123,'Country weights'!$A$6:$A$133,0),MATCH(Goods!CA$1,'Country weights'!$B$3:$FB$3,0)),"")</f>
        <v>3.8004359837306857E-2</v>
      </c>
      <c r="CB123" s="44">
        <f>IF(AND(ISNUMBER(Z122),ISNUMBER(Z123)),INDEX('Country weights'!$B$6:$FB$133,MATCH(Goods!$BD123,'Country weights'!$A$6:$A$133,0),MATCH(Goods!CB$1,'Country weights'!$B$3:$FB$3,0)),"")</f>
        <v>1.1430445690970069E-2</v>
      </c>
      <c r="CC123" s="44">
        <f>IF(AND(ISNUMBER(AA122),ISNUMBER(AA123)),INDEX('Country weights'!$B$6:$FB$133,MATCH(Goods!$BD123,'Country weights'!$A$6:$A$133,0),MATCH(Goods!CC$1,'Country weights'!$B$3:$FB$3,0)),"")</f>
        <v>6.2824002360301508E-3</v>
      </c>
      <c r="CD123" s="46">
        <f t="shared" si="44"/>
        <v>0.63569132846559573</v>
      </c>
      <c r="CF123" s="39">
        <f t="shared" si="39"/>
        <v>45016</v>
      </c>
      <c r="CG123" s="45">
        <f t="shared" si="60"/>
        <v>0.26559338027169399</v>
      </c>
      <c r="CH123" s="45">
        <f t="shared" si="60"/>
        <v>7.329716123487548E-2</v>
      </c>
      <c r="CI123" s="45">
        <f t="shared" si="60"/>
        <v>7.3502502402383749E-2</v>
      </c>
      <c r="CJ123" s="45">
        <f t="shared" si="60"/>
        <v>4.8378716292447395E-2</v>
      </c>
      <c r="CK123" s="45">
        <f t="shared" si="60"/>
        <v>4.9273284794833219E-3</v>
      </c>
      <c r="CL123" s="45">
        <f t="shared" si="60"/>
        <v>2.3424100465268324E-2</v>
      </c>
      <c r="CM123" s="45">
        <f t="shared" si="60"/>
        <v>2.3119412795125725E-2</v>
      </c>
      <c r="CN123" s="45">
        <f t="shared" si="60"/>
        <v>8.001007104661121E-3</v>
      </c>
      <c r="CO123" s="45">
        <f t="shared" si="60"/>
        <v>4.3646963403877477E-2</v>
      </c>
      <c r="CP123" s="45">
        <f t="shared" si="60"/>
        <v>3.9179842134188774E-3</v>
      </c>
      <c r="CQ123" s="45">
        <f t="shared" si="60"/>
        <v>1.5328241498959881E-2</v>
      </c>
      <c r="CR123" s="45">
        <f t="shared" si="60"/>
        <v>1.1541184863873686E-2</v>
      </c>
      <c r="CS123" s="45">
        <f t="shared" si="60"/>
        <v>1.0330276861794789E-2</v>
      </c>
      <c r="CT123" s="45">
        <f t="shared" si="60"/>
        <v>2.0986606693959971E-2</v>
      </c>
      <c r="CU123" s="45">
        <f t="shared" si="60"/>
        <v>1.6334969913657689E-2</v>
      </c>
      <c r="CV123" s="45">
        <f t="shared" si="57"/>
        <v>1.1029113314962116E-2</v>
      </c>
      <c r="CW123" s="45">
        <f t="shared" si="54"/>
        <v>3.7596771188390964E-2</v>
      </c>
      <c r="CX123" s="45">
        <f t="shared" si="54"/>
        <v>2.8866506535816773E-2</v>
      </c>
      <c r="CY123" s="45">
        <f t="shared" si="54"/>
        <v>5.6990022151390055E-2</v>
      </c>
      <c r="CZ123" s="45">
        <f t="shared" si="54"/>
        <v>5.4579601671577035E-2</v>
      </c>
      <c r="DA123" s="45">
        <f t="shared" si="54"/>
        <v>4.9319475312545533E-2</v>
      </c>
      <c r="DB123" s="45">
        <f t="shared" si="54"/>
        <v>3.1640465356329778E-2</v>
      </c>
      <c r="DC123" s="45">
        <f t="shared" si="35"/>
        <v>5.9784298031939714E-2</v>
      </c>
      <c r="DD123" s="45">
        <f t="shared" si="35"/>
        <v>1.7981125711688382E-2</v>
      </c>
      <c r="DE123" s="45">
        <f t="shared" si="35"/>
        <v>9.8827842298782609E-3</v>
      </c>
      <c r="DF123" s="46">
        <f t="shared" si="45"/>
        <v>1.0000000000000002</v>
      </c>
      <c r="DG123" s="47">
        <f>SUMPRODUCT(AD123:BB123,CG123:DE123,'Sector weights'!B110:Z110)</f>
        <v>1.9575400806186956</v>
      </c>
      <c r="DI123" s="45">
        <f>IF(AND(ISNUMBER(C122),ISNUMBER(C123)),CG123*'Sector weights'!AB110,"")</f>
        <v>4.792864661773924E-2</v>
      </c>
      <c r="DJ123" s="45">
        <f>IF(AND(ISNUMBER(D122),ISNUMBER(D123)),CH123*'Sector weights'!AC110,"")</f>
        <v>2.1839844195477374E-2</v>
      </c>
      <c r="DK123" s="45">
        <f>IF(AND(ISNUMBER(E122),ISNUMBER(E123)),CI123*'Sector weights'!AD110,"")</f>
        <v>1.6845967483945359E-2</v>
      </c>
      <c r="DL123" s="45">
        <f>IF(AND(ISNUMBER(F122),ISNUMBER(F123)),CJ123*'Sector weights'!AE110,"")</f>
        <v>9.8610261578637552E-3</v>
      </c>
      <c r="DM123" s="45">
        <f>IF(AND(ISNUMBER(G122),ISNUMBER(G123)),CK123*'Sector weights'!AF110,"")</f>
        <v>1.0767453421892512E-3</v>
      </c>
      <c r="DN123" s="45">
        <f>IF(AND(ISNUMBER(H122),ISNUMBER(H123)),CL123*'Sector weights'!AG110,"")</f>
        <v>5.5372588208365981E-3</v>
      </c>
      <c r="DO123" s="45">
        <f>IF(AND(ISNUMBER(I122),ISNUMBER(I123)),CM123*'Sector weights'!AH110,"")</f>
        <v>4.3866465062237384E-3</v>
      </c>
      <c r="DP123" s="45">
        <f>IF(AND(ISNUMBER(J122),ISNUMBER(J123)),CN123*'Sector weights'!AI110,"")</f>
        <v>1.4570443282369973E-3</v>
      </c>
      <c r="DQ123" s="45">
        <f>IF(AND(ISNUMBER(K122),ISNUMBER(K123)),CO123*'Sector weights'!AJ110,"")</f>
        <v>3.4282636498911721E-3</v>
      </c>
      <c r="DR123" s="45">
        <f>IF(AND(ISNUMBER(L122),ISNUMBER(L123)),CP123*'Sector weights'!AK110,"")</f>
        <v>5.927389933351536E-4</v>
      </c>
      <c r="DS123" s="45">
        <f>IF(AND(ISNUMBER(M122),ISNUMBER(M123)),CQ123*'Sector weights'!AL110,"")</f>
        <v>2.536835160326253E-3</v>
      </c>
      <c r="DT123" s="45">
        <f>IF(AND(ISNUMBER(N122),ISNUMBER(N123)),CR123*'Sector weights'!AM110,"")</f>
        <v>2.0421780955966998E-3</v>
      </c>
      <c r="DU123" s="45">
        <f>IF(AND(ISNUMBER(O122),ISNUMBER(O123)),CS123*'Sector weights'!AN110,"")</f>
        <v>1.9591730594779085E-3</v>
      </c>
      <c r="DV123" s="45">
        <f>IF(AND(ISNUMBER(P122),ISNUMBER(P123)),CT123*'Sector weights'!AO110,"")</f>
        <v>8.0880275272299691E-3</v>
      </c>
      <c r="DW123" s="45">
        <f>IF(AND(ISNUMBER(Q122),ISNUMBER(Q123)),CU123*'Sector weights'!AP110,"")</f>
        <v>7.1506753137392069E-3</v>
      </c>
      <c r="DX123" s="45">
        <f>IF(AND(ISNUMBER(R122),ISNUMBER(R123)),CV123*'Sector weights'!AQ110,"")</f>
        <v>3.5266911293880088E-3</v>
      </c>
      <c r="DY123" s="45">
        <f>IF(AND(ISNUMBER(S122),ISNUMBER(S123)),CW123*'Sector weights'!AR110,"")</f>
        <v>1.2314278406071143E-2</v>
      </c>
      <c r="DZ123" s="45">
        <f>IF(AND(ISNUMBER(T122),ISNUMBER(T123)),CX123*'Sector weights'!AS110,"")</f>
        <v>4.4898580433531893E-3</v>
      </c>
      <c r="EA123" s="45">
        <f>IF(AND(ISNUMBER(U122),ISNUMBER(U123)),CY123*'Sector weights'!AT110,"")</f>
        <v>5.847238029721525E-3</v>
      </c>
      <c r="EB123" s="45">
        <f>IF(AND(ISNUMBER(V122),ISNUMBER(V123)),CZ123*'Sector weights'!AU110,"")</f>
        <v>9.6766958871505309E-3</v>
      </c>
      <c r="EC123" s="45">
        <f>IF(AND(ISNUMBER(W122),ISNUMBER(W123)),DA123*'Sector weights'!AV110,"")</f>
        <v>1.8544064368928109E-2</v>
      </c>
      <c r="ED123" s="45">
        <f>IF(AND(ISNUMBER(X122),ISNUMBER(X123)),DB123*'Sector weights'!AW110,"")</f>
        <v>4.260117788826066E-3</v>
      </c>
      <c r="EE123" s="45">
        <f>IF(AND(ISNUMBER(Y122),ISNUMBER(Y123)),DC123*'Sector weights'!AX110,"")</f>
        <v>7.5868875293473017E-3</v>
      </c>
      <c r="EF123" s="45">
        <f>IF(AND(ISNUMBER(Z122),ISNUMBER(Z123)),DD123*'Sector weights'!AY110,"")</f>
        <v>3.0951048503208129E-3</v>
      </c>
      <c r="EG123" s="45">
        <f>IF(AND(ISNUMBER(AA122),ISNUMBER(AA123)),DE123*'Sector weights'!AZ110,"")</f>
        <v>2.2016355363842538E-3</v>
      </c>
      <c r="EH123" s="46">
        <f t="shared" si="46"/>
        <v>0.2062736428215996</v>
      </c>
      <c r="EI123" s="47">
        <f t="shared" si="47"/>
        <v>0.44178050037069366</v>
      </c>
      <c r="EK123" s="39">
        <f t="shared" si="41"/>
        <v>45016</v>
      </c>
      <c r="EL123" s="45">
        <f t="shared" si="61"/>
        <v>0.2323546816846174</v>
      </c>
      <c r="EM123" s="45">
        <f t="shared" si="61"/>
        <v>0.10587801668081295</v>
      </c>
      <c r="EN123" s="45">
        <f t="shared" si="61"/>
        <v>8.1668056342588433E-2</v>
      </c>
      <c r="EO123" s="45">
        <f t="shared" si="61"/>
        <v>4.7805555877016653E-2</v>
      </c>
      <c r="EP123" s="45">
        <f t="shared" si="61"/>
        <v>5.2199851006679444E-3</v>
      </c>
      <c r="EQ123" s="45">
        <f t="shared" si="61"/>
        <v>2.6844238289938094E-2</v>
      </c>
      <c r="ER123" s="45">
        <f t="shared" si="61"/>
        <v>2.1266151342552417E-2</v>
      </c>
      <c r="ES123" s="45">
        <f t="shared" si="61"/>
        <v>7.0636476299454059E-3</v>
      </c>
      <c r="ET123" s="45">
        <f t="shared" si="61"/>
        <v>1.6619979183943451E-2</v>
      </c>
      <c r="EU123" s="45">
        <f t="shared" si="61"/>
        <v>2.8735566271440565E-3</v>
      </c>
      <c r="EV123" s="45">
        <f t="shared" si="61"/>
        <v>1.2298397049788334E-2</v>
      </c>
      <c r="EW123" s="45">
        <f t="shared" si="61"/>
        <v>9.9003346606086912E-3</v>
      </c>
      <c r="EX123" s="45">
        <f t="shared" si="61"/>
        <v>9.4979321287904112E-3</v>
      </c>
      <c r="EY123" s="45">
        <f t="shared" si="61"/>
        <v>3.9210184183468763E-2</v>
      </c>
      <c r="EZ123" s="45">
        <f t="shared" si="61"/>
        <v>3.4665967090733107E-2</v>
      </c>
      <c r="FA123" s="45">
        <f t="shared" si="58"/>
        <v>1.7097148628136397E-2</v>
      </c>
      <c r="FB123" s="45">
        <f t="shared" si="55"/>
        <v>5.9698748893097425E-2</v>
      </c>
      <c r="FC123" s="45">
        <f t="shared" si="55"/>
        <v>2.1766513559060688E-2</v>
      </c>
      <c r="FD123" s="45">
        <f t="shared" si="55"/>
        <v>2.8346995523701689E-2</v>
      </c>
      <c r="FE123" s="45">
        <f t="shared" si="55"/>
        <v>4.6911935789681281E-2</v>
      </c>
      <c r="FF123" s="45">
        <f t="shared" si="55"/>
        <v>8.9900309682155372E-2</v>
      </c>
      <c r="FG123" s="45">
        <f t="shared" si="55"/>
        <v>2.0652749088794272E-2</v>
      </c>
      <c r="FH123" s="45">
        <f t="shared" si="36"/>
        <v>3.6780692993864425E-2</v>
      </c>
      <c r="FI123" s="45">
        <f t="shared" si="36"/>
        <v>1.5004848937475177E-2</v>
      </c>
      <c r="FJ123" s="45">
        <f t="shared" si="36"/>
        <v>1.0673373031417242E-2</v>
      </c>
      <c r="FK123" s="46">
        <f t="shared" si="48"/>
        <v>1</v>
      </c>
      <c r="FL123" s="47">
        <f t="shared" si="49"/>
        <v>2.1417205529878451</v>
      </c>
    </row>
    <row r="124" spans="1:168" x14ac:dyDescent="0.2">
      <c r="A124" t="s">
        <v>81</v>
      </c>
      <c r="B124" s="11">
        <v>45107</v>
      </c>
      <c r="C124" s="2">
        <v>623.70000000000005</v>
      </c>
      <c r="D124" s="3">
        <v>68469</v>
      </c>
      <c r="E124" s="9">
        <v>26775.200000000001</v>
      </c>
      <c r="F124" s="3">
        <v>163390</v>
      </c>
      <c r="G124" s="3">
        <v>5209</v>
      </c>
      <c r="H124" s="2">
        <v>37288</v>
      </c>
      <c r="I124" s="2">
        <v>326535</v>
      </c>
      <c r="J124" s="2">
        <v>2232610.1</v>
      </c>
      <c r="K124" s="2">
        <v>202539</v>
      </c>
      <c r="L124" s="9">
        <v>2841.2035000000001</v>
      </c>
      <c r="M124" s="3">
        <v>177785</v>
      </c>
      <c r="N124" s="9">
        <v>2061.1750000000002</v>
      </c>
      <c r="O124" s="2">
        <v>28229.5</v>
      </c>
      <c r="P124" s="2">
        <v>23398.2</v>
      </c>
      <c r="Q124" s="3">
        <v>155728</v>
      </c>
      <c r="R124" s="3">
        <v>135095</v>
      </c>
      <c r="S124" s="2">
        <v>36689.699999999997</v>
      </c>
      <c r="T124" s="2">
        <v>51156.3</v>
      </c>
      <c r="U124" s="3">
        <v>152951</v>
      </c>
      <c r="V124" s="2">
        <v>36859.4</v>
      </c>
      <c r="W124" s="2">
        <v>90792.6</v>
      </c>
      <c r="X124" s="3">
        <v>453100.35745537438</v>
      </c>
      <c r="Y124" s="2">
        <v>80645.8</v>
      </c>
      <c r="Z124" s="3">
        <v>47804</v>
      </c>
      <c r="AA124" s="3">
        <v>456956</v>
      </c>
      <c r="AC124" s="43">
        <f t="shared" si="43"/>
        <v>45107</v>
      </c>
      <c r="AD124" s="45">
        <f t="shared" si="59"/>
        <v>1.2171372930866564</v>
      </c>
      <c r="AE124" s="45">
        <f t="shared" si="59"/>
        <v>4.4530892448512605</v>
      </c>
      <c r="AF124" s="45">
        <f t="shared" si="59"/>
        <v>-0.74510123738702472</v>
      </c>
      <c r="AG124" s="45">
        <f t="shared" si="59"/>
        <v>2.856099664469669</v>
      </c>
      <c r="AH124" s="45">
        <f t="shared" si="59"/>
        <v>1.6390243902439039</v>
      </c>
      <c r="AI124" s="45">
        <f t="shared" si="59"/>
        <v>9.2112585302990269</v>
      </c>
      <c r="AJ124" s="45">
        <f t="shared" si="59"/>
        <v>0.8097878436118533</v>
      </c>
      <c r="AK124" s="45">
        <f t="shared" si="59"/>
        <v>-3.5960338881336318</v>
      </c>
      <c r="AL124" s="45">
        <f t="shared" si="59"/>
        <v>-7.883767606162273</v>
      </c>
      <c r="AM124" s="45">
        <f t="shared" si="59"/>
        <v>-5.9966531117660038</v>
      </c>
      <c r="AN124" s="45">
        <f t="shared" si="59"/>
        <v>-1.4342580888386247</v>
      </c>
      <c r="AO124" s="45">
        <f t="shared" si="59"/>
        <v>-4.6937906409942665</v>
      </c>
      <c r="AP124" s="45">
        <f t="shared" si="59"/>
        <v>2.2878386555596375</v>
      </c>
      <c r="AQ124" s="45">
        <f t="shared" si="59"/>
        <v>-1.4156786409485034</v>
      </c>
      <c r="AR124" s="45">
        <f t="shared" si="59"/>
        <v>-0.63361004587770831</v>
      </c>
      <c r="AS124" s="45">
        <f t="shared" si="56"/>
        <v>2.9554097411158553</v>
      </c>
      <c r="AT124" s="45">
        <f t="shared" si="53"/>
        <v>1.3127410995104061</v>
      </c>
      <c r="AU124" s="45">
        <f t="shared" si="53"/>
        <v>-2.6362068768628122</v>
      </c>
      <c r="AV124" s="45">
        <f t="shared" si="53"/>
        <v>6.1422623178348346</v>
      </c>
      <c r="AW124" s="45">
        <f t="shared" si="53"/>
        <v>5.4771157291088279</v>
      </c>
      <c r="AX124" s="45">
        <f t="shared" si="53"/>
        <v>9.3588974568370453</v>
      </c>
      <c r="AY124" s="45">
        <f t="shared" si="53"/>
        <v>7.8408853278075563</v>
      </c>
      <c r="AZ124" s="45">
        <f t="shared" si="34"/>
        <v>-1.7288818808597117</v>
      </c>
      <c r="BA124" s="45">
        <f t="shared" si="34"/>
        <v>8.376975220476556</v>
      </c>
      <c r="BB124" s="45">
        <f t="shared" si="34"/>
        <v>13.165063546939537</v>
      </c>
      <c r="BD124" s="39">
        <f t="shared" si="38"/>
        <v>45107</v>
      </c>
      <c r="BE124" s="44">
        <f>IF(AND(ISNUMBER(C123),ISNUMBER(C124)),INDEX('Country weights'!$B$6:$FB$133,MATCH(Goods!$BD124,'Country weights'!$A$6:$A$133,0),MATCH(Goods!BE$1,'Country weights'!$B$3:$FB$3,0)),"")</f>
        <v>0.16883540873658129</v>
      </c>
      <c r="BF124" s="44">
        <f>IF(AND(ISNUMBER(D123),ISNUMBER(D124)),INDEX('Country weights'!$B$6:$FB$133,MATCH(Goods!$BD124,'Country weights'!$A$6:$A$133,0),MATCH(Goods!BF$1,'Country weights'!$B$3:$FB$3,0)),"")</f>
        <v>4.6594369798154962E-2</v>
      </c>
      <c r="BG124" s="44">
        <f>IF(AND(ISNUMBER(E123),ISNUMBER(E124)),INDEX('Country weights'!$B$6:$FB$133,MATCH(Goods!$BD124,'Country weights'!$A$6:$A$133,0),MATCH(Goods!BG$1,'Country weights'!$B$3:$FB$3,0)),"")</f>
        <v>4.6724903397716969E-2</v>
      </c>
      <c r="BH124" s="44">
        <f>IF(AND(ISNUMBER(F123),ISNUMBER(F124)),INDEX('Country weights'!$B$6:$FB$133,MATCH(Goods!$BD124,'Country weights'!$A$6:$A$133,0),MATCH(Goods!BH$1,'Country weights'!$B$3:$FB$3,0)),"")</f>
        <v>3.0753930429406044E-2</v>
      </c>
      <c r="BI124" s="44">
        <f>IF(AND(ISNUMBER(G123),ISNUMBER(G124)),INDEX('Country weights'!$B$6:$FB$133,MATCH(Goods!$BD124,'Country weights'!$A$6:$A$133,0),MATCH(Goods!BI$1,'Country weights'!$B$3:$FB$3,0)),"")</f>
        <v>3.1322599869091166E-3</v>
      </c>
      <c r="BJ124" s="44">
        <f>IF(AND(ISNUMBER(H123),ISNUMBER(H124)),INDEX('Country weights'!$B$6:$FB$133,MATCH(Goods!$BD124,'Country weights'!$A$6:$A$133,0),MATCH(Goods!BJ$1,'Country weights'!$B$3:$FB$3,0)),"")</f>
        <v>1.4890497542877999E-2</v>
      </c>
      <c r="BK124" s="44">
        <f>IF(AND(ISNUMBER(I123),ISNUMBER(I124)),INDEX('Country weights'!$B$6:$FB$133,MATCH(Goods!$BD124,'Country weights'!$A$6:$A$133,0),MATCH(Goods!BK$1,'Country weights'!$B$3:$FB$3,0)),"")</f>
        <v>1.4696810233077963E-2</v>
      </c>
      <c r="BL124" s="44">
        <f>IF(AND(ISNUMBER(J123),ISNUMBER(J124)),INDEX('Country weights'!$B$6:$FB$133,MATCH(Goods!$BD124,'Country weights'!$A$6:$A$133,0),MATCH(Goods!BL$1,'Country weights'!$B$3:$FB$3,0)),"")</f>
        <v>5.0861708354246974E-3</v>
      </c>
      <c r="BM124" s="44">
        <f>IF(AND(ISNUMBER(K123),ISNUMBER(K124)),INDEX('Country weights'!$B$6:$FB$133,MATCH(Goods!$BD124,'Country weights'!$A$6:$A$133,0),MATCH(Goods!BM$1,'Country weights'!$B$3:$FB$3,0)),"")</f>
        <v>2.7745996149700112E-2</v>
      </c>
      <c r="BN124" s="44">
        <f>IF(AND(ISNUMBER(L123),ISNUMBER(L124)),INDEX('Country weights'!$B$6:$FB$133,MATCH(Goods!$BD124,'Country weights'!$A$6:$A$133,0),MATCH(Goods!BN$1,'Country weights'!$B$3:$FB$3,0)),"")</f>
        <v>2.4906285895354785E-3</v>
      </c>
      <c r="BO124" s="44">
        <f>IF(AND(ISNUMBER(M123),ISNUMBER(M124)),INDEX('Country weights'!$B$6:$FB$133,MATCH(Goods!$BD124,'Country weights'!$A$6:$A$133,0),MATCH(Goods!BO$1,'Country weights'!$B$3:$FB$3,0)),"")</f>
        <v>9.7440302015152809E-3</v>
      </c>
      <c r="BP124" s="44">
        <f>IF(AND(ISNUMBER(N123),ISNUMBER(N124)),INDEX('Country weights'!$B$6:$FB$133,MATCH(Goods!$BD124,'Country weights'!$A$6:$A$133,0),MATCH(Goods!BP$1,'Country weights'!$B$3:$FB$3,0)),"")</f>
        <v>7.3366311381828885E-3</v>
      </c>
      <c r="BQ124" s="44">
        <f>IF(AND(ISNUMBER(O123),ISNUMBER(O124)),INDEX('Country weights'!$B$6:$FB$133,MATCH(Goods!$BD124,'Country weights'!$A$6:$A$133,0),MATCH(Goods!BQ$1,'Country weights'!$B$3:$FB$3,0)),"")</f>
        <v>6.566867421691735E-3</v>
      </c>
      <c r="BR124" s="44">
        <f>IF(AND(ISNUMBER(P123),ISNUMBER(P124)),INDEX('Country weights'!$B$6:$FB$133,MATCH(Goods!$BD124,'Country weights'!$A$6:$A$133,0),MATCH(Goods!BR$1,'Country weights'!$B$3:$FB$3,0)),"")</f>
        <v>1.3341003889268378E-2</v>
      </c>
      <c r="BS124" s="44">
        <f>IF(AND(ISNUMBER(Q123),ISNUMBER(Q124)),INDEX('Country weights'!$B$6:$FB$133,MATCH(Goods!$BD124,'Country weights'!$A$6:$A$133,0),MATCH(Goods!BS$1,'Country weights'!$B$3:$FB$3,0)),"")</f>
        <v>1.0383998724858593E-2</v>
      </c>
      <c r="BT124" s="44">
        <f>IF(AND(ISNUMBER(R123),ISNUMBER(R124)),INDEX('Country weights'!$B$6:$FB$133,MATCH(Goods!$BD124,'Country weights'!$A$6:$A$133,0),MATCH(Goods!BT$1,'Country weights'!$B$3:$FB$3,0)),"")</f>
        <v>7.0111116949858575E-3</v>
      </c>
      <c r="BU124" s="44">
        <f>IF(AND(ISNUMBER(S123),ISNUMBER(S124)),INDEX('Country weights'!$B$6:$FB$133,MATCH(Goods!$BD124,'Country weights'!$A$6:$A$133,0),MATCH(Goods!BU$1,'Country weights'!$B$3:$FB$3,0)),"")</f>
        <v>2.3899941422765286E-2</v>
      </c>
      <c r="BV124" s="44">
        <f>IF(AND(ISNUMBER(T123),ISNUMBER(T124)),INDEX('Country weights'!$B$6:$FB$133,MATCH(Goods!$BD124,'Country weights'!$A$6:$A$133,0),MATCH(Goods!BV$1,'Country weights'!$B$3:$FB$3,0)),"")</f>
        <v>1.8350187887914166E-2</v>
      </c>
      <c r="BW124" s="44">
        <f>IF(AND(ISNUMBER(U123),ISNUMBER(U124)),INDEX('Country weights'!$B$6:$FB$133,MATCH(Goods!$BD124,'Country weights'!$A$6:$A$133,0),MATCH(Goods!BW$1,'Country weights'!$B$3:$FB$3,0)),"")</f>
        <v>3.6228062890700873E-2</v>
      </c>
      <c r="BX124" s="44">
        <f>IF(AND(ISNUMBER(V123),ISNUMBER(V124)),INDEX('Country weights'!$B$6:$FB$133,MATCH(Goods!$BD124,'Country weights'!$A$6:$A$133,0),MATCH(Goods!BX$1,'Country weights'!$B$3:$FB$3,0)),"")</f>
        <v>3.4695779493727853E-2</v>
      </c>
      <c r="BY124" s="44">
        <f>IF(AND(ISNUMBER(W123),ISNUMBER(W124)),INDEX('Country weights'!$B$6:$FB$133,MATCH(Goods!$BD124,'Country weights'!$A$6:$A$133,0),MATCH(Goods!BY$1,'Country weights'!$B$3:$FB$3,0)),"")</f>
        <v>3.1351962780658223E-2</v>
      </c>
      <c r="BZ124" s="44">
        <f>IF(AND(ISNUMBER(X123),ISNUMBER(X124)),INDEX('Country weights'!$B$6:$FB$133,MATCH(Goods!$BD124,'Country weights'!$A$6:$A$133,0),MATCH(Goods!BZ$1,'Country weights'!$B$3:$FB$3,0)),"")</f>
        <v>2.0113569455634937E-2</v>
      </c>
      <c r="CA124" s="44">
        <f>IF(AND(ISNUMBER(Y123),ISNUMBER(Y124)),INDEX('Country weights'!$B$6:$FB$133,MATCH(Goods!$BD124,'Country weights'!$A$6:$A$133,0),MATCH(Goods!CA$1,'Country weights'!$B$3:$FB$3,0)),"")</f>
        <v>3.8004359837306857E-2</v>
      </c>
      <c r="CB124" s="44">
        <f>IF(AND(ISNUMBER(Z123),ISNUMBER(Z124)),INDEX('Country weights'!$B$6:$FB$133,MATCH(Goods!$BD124,'Country weights'!$A$6:$A$133,0),MATCH(Goods!CB$1,'Country weights'!$B$3:$FB$3,0)),"")</f>
        <v>1.1430445690970069E-2</v>
      </c>
      <c r="CC124" s="44">
        <f>IF(AND(ISNUMBER(AA123),ISNUMBER(AA124)),INDEX('Country weights'!$B$6:$FB$133,MATCH(Goods!$BD124,'Country weights'!$A$6:$A$133,0),MATCH(Goods!CC$1,'Country weights'!$B$3:$FB$3,0)),"")</f>
        <v>6.2824002360301508E-3</v>
      </c>
      <c r="CD124" s="46">
        <f t="shared" si="44"/>
        <v>0.63569132846559573</v>
      </c>
      <c r="CF124" s="39">
        <f t="shared" si="39"/>
        <v>45107</v>
      </c>
      <c r="CG124" s="45">
        <f t="shared" si="60"/>
        <v>0.26559338027169399</v>
      </c>
      <c r="CH124" s="45">
        <f t="shared" si="60"/>
        <v>7.329716123487548E-2</v>
      </c>
      <c r="CI124" s="45">
        <f t="shared" si="60"/>
        <v>7.3502502402383749E-2</v>
      </c>
      <c r="CJ124" s="45">
        <f t="shared" si="60"/>
        <v>4.8378716292447395E-2</v>
      </c>
      <c r="CK124" s="45">
        <f t="shared" si="60"/>
        <v>4.9273284794833219E-3</v>
      </c>
      <c r="CL124" s="45">
        <f t="shared" si="60"/>
        <v>2.3424100465268324E-2</v>
      </c>
      <c r="CM124" s="45">
        <f t="shared" si="60"/>
        <v>2.3119412795125725E-2</v>
      </c>
      <c r="CN124" s="45">
        <f t="shared" si="60"/>
        <v>8.001007104661121E-3</v>
      </c>
      <c r="CO124" s="45">
        <f t="shared" si="60"/>
        <v>4.3646963403877477E-2</v>
      </c>
      <c r="CP124" s="45">
        <f t="shared" si="60"/>
        <v>3.9179842134188774E-3</v>
      </c>
      <c r="CQ124" s="45">
        <f t="shared" si="60"/>
        <v>1.5328241498959881E-2</v>
      </c>
      <c r="CR124" s="45">
        <f t="shared" si="60"/>
        <v>1.1541184863873686E-2</v>
      </c>
      <c r="CS124" s="45">
        <f t="shared" si="60"/>
        <v>1.0330276861794789E-2</v>
      </c>
      <c r="CT124" s="45">
        <f t="shared" si="60"/>
        <v>2.0986606693959971E-2</v>
      </c>
      <c r="CU124" s="45">
        <f t="shared" si="60"/>
        <v>1.6334969913657689E-2</v>
      </c>
      <c r="CV124" s="45">
        <f t="shared" si="57"/>
        <v>1.1029113314962116E-2</v>
      </c>
      <c r="CW124" s="45">
        <f t="shared" si="54"/>
        <v>3.7596771188390964E-2</v>
      </c>
      <c r="CX124" s="45">
        <f t="shared" si="54"/>
        <v>2.8866506535816773E-2</v>
      </c>
      <c r="CY124" s="45">
        <f t="shared" si="54"/>
        <v>5.6990022151390055E-2</v>
      </c>
      <c r="CZ124" s="45">
        <f t="shared" si="54"/>
        <v>5.4579601671577035E-2</v>
      </c>
      <c r="DA124" s="45">
        <f t="shared" si="54"/>
        <v>4.9319475312545533E-2</v>
      </c>
      <c r="DB124" s="45">
        <f t="shared" si="54"/>
        <v>3.1640465356329778E-2</v>
      </c>
      <c r="DC124" s="45">
        <f t="shared" si="35"/>
        <v>5.9784298031939714E-2</v>
      </c>
      <c r="DD124" s="45">
        <f t="shared" si="35"/>
        <v>1.7981125711688382E-2</v>
      </c>
      <c r="DE124" s="45">
        <f t="shared" si="35"/>
        <v>9.8827842298782609E-3</v>
      </c>
      <c r="DF124" s="46">
        <f t="shared" si="45"/>
        <v>1.0000000000000002</v>
      </c>
      <c r="DG124" s="47">
        <f>SUMPRODUCT(AD124:BB124,CG124:DE124,'Sector weights'!B111:Z111)</f>
        <v>1.487193396969779</v>
      </c>
      <c r="DI124" s="45">
        <f>IF(AND(ISNUMBER(C123),ISNUMBER(C124)),CG124*'Sector weights'!AB111,"")</f>
        <v>4.742903869571026E-2</v>
      </c>
      <c r="DJ124" s="45">
        <f>IF(AND(ISNUMBER(D123),ISNUMBER(D124)),CH124*'Sector weights'!AC111,"")</f>
        <v>2.1787724101877778E-2</v>
      </c>
      <c r="DK124" s="45">
        <f>IF(AND(ISNUMBER(E123),ISNUMBER(E124)),CI124*'Sector weights'!AD111,"")</f>
        <v>1.7818472209506074E-2</v>
      </c>
      <c r="DL124" s="45">
        <f>IF(AND(ISNUMBER(F123),ISNUMBER(F124)),CJ124*'Sector weights'!AE111,"")</f>
        <v>9.8830564390154189E-3</v>
      </c>
      <c r="DM124" s="45">
        <f>IF(AND(ISNUMBER(G123),ISNUMBER(G124)),CK124*'Sector weights'!AF111,"")</f>
        <v>1.1048063375487607E-3</v>
      </c>
      <c r="DN124" s="45">
        <f>IF(AND(ISNUMBER(H123),ISNUMBER(H124)),CL124*'Sector weights'!AG111,"")</f>
        <v>5.5389888577776448E-3</v>
      </c>
      <c r="DO124" s="45">
        <f>IF(AND(ISNUMBER(I123),ISNUMBER(I124)),CM124*'Sector weights'!AH111,"")</f>
        <v>4.1898325093685388E-3</v>
      </c>
      <c r="DP124" s="45">
        <f>IF(AND(ISNUMBER(J123),ISNUMBER(J124)),CN124*'Sector weights'!AI111,"")</f>
        <v>1.300197219964329E-3</v>
      </c>
      <c r="DQ124" s="45">
        <f>IF(AND(ISNUMBER(K123),ISNUMBER(K124)),CO124*'Sector weights'!AJ111,"")</f>
        <v>3.350179383491914E-3</v>
      </c>
      <c r="DR124" s="45">
        <f>IF(AND(ISNUMBER(L123),ISNUMBER(L124)),CP124*'Sector weights'!AK111,"")</f>
        <v>5.8721608925680691E-4</v>
      </c>
      <c r="DS124" s="45">
        <f>IF(AND(ISNUMBER(M123),ISNUMBER(M124)),CQ124*'Sector weights'!AL111,"")</f>
        <v>2.5634235304838261E-3</v>
      </c>
      <c r="DT124" s="45">
        <f>IF(AND(ISNUMBER(N123),ISNUMBER(N124)),CR124*'Sector weights'!AM111,"")</f>
        <v>2.0114094815260673E-3</v>
      </c>
      <c r="DU124" s="45">
        <f>IF(AND(ISNUMBER(O123),ISNUMBER(O124)),CS124*'Sector weights'!AN111,"")</f>
        <v>2.1083739621382126E-3</v>
      </c>
      <c r="DV124" s="45">
        <f>IF(AND(ISNUMBER(P123),ISNUMBER(P124)),CT124*'Sector weights'!AO111,"")</f>
        <v>8.302806726849082E-3</v>
      </c>
      <c r="DW124" s="45">
        <f>IF(AND(ISNUMBER(Q123),ISNUMBER(Q124)),CU124*'Sector weights'!AP111,"")</f>
        <v>7.4313704892401715E-3</v>
      </c>
      <c r="DX124" s="45">
        <f>IF(AND(ISNUMBER(R123),ISNUMBER(R124)),CV124*'Sector weights'!AQ111,"")</f>
        <v>3.7602493357481331E-3</v>
      </c>
      <c r="DY124" s="45">
        <f>IF(AND(ISNUMBER(S123),ISNUMBER(S124)),CW124*'Sector weights'!AR111,"")</f>
        <v>1.2354024540789264E-2</v>
      </c>
      <c r="DZ124" s="45">
        <f>IF(AND(ISNUMBER(T123),ISNUMBER(T124)),CX124*'Sector weights'!AS111,"")</f>
        <v>4.4854909093142211E-3</v>
      </c>
      <c r="EA124" s="45">
        <f>IF(AND(ISNUMBER(U123),ISNUMBER(U124)),CY124*'Sector weights'!AT111,"")</f>
        <v>6.3412067150519372E-3</v>
      </c>
      <c r="EB124" s="45">
        <f>IF(AND(ISNUMBER(V123),ISNUMBER(V124)),CZ124*'Sector weights'!AU111,"")</f>
        <v>1.0000403791332494E-2</v>
      </c>
      <c r="EC124" s="45">
        <f>IF(AND(ISNUMBER(W123),ISNUMBER(W124)),DA124*'Sector weights'!AV111,"")</f>
        <v>2.000643523112736E-2</v>
      </c>
      <c r="ED124" s="45">
        <f>IF(AND(ISNUMBER(X123),ISNUMBER(X124)),DB124*'Sector weights'!AW111,"")</f>
        <v>5.016150254053847E-3</v>
      </c>
      <c r="EE124" s="45">
        <f>IF(AND(ISNUMBER(Y123),ISNUMBER(Y124)),DC124*'Sector weights'!AX111,"")</f>
        <v>8.1635176359185994E-3</v>
      </c>
      <c r="EF124" s="45">
        <f>IF(AND(ISNUMBER(Z123),ISNUMBER(Z124)),DD124*'Sector weights'!AY111,"")</f>
        <v>3.2504773447028035E-3</v>
      </c>
      <c r="EG124" s="45">
        <f>IF(AND(ISNUMBER(AA123),ISNUMBER(AA124)),DE124*'Sector weights'!AZ111,"")</f>
        <v>1.9668404216595953E-3</v>
      </c>
      <c r="EH124" s="46">
        <f t="shared" si="46"/>
        <v>0.21075169221345319</v>
      </c>
      <c r="EI124" s="47">
        <f t="shared" si="47"/>
        <v>0.54136673425626702</v>
      </c>
      <c r="EK124" s="39">
        <f t="shared" si="41"/>
        <v>45107</v>
      </c>
      <c r="EL124" s="45">
        <f t="shared" si="61"/>
        <v>0.22504701242290978</v>
      </c>
      <c r="EM124" s="45">
        <f t="shared" si="61"/>
        <v>0.10338101617618696</v>
      </c>
      <c r="EN124" s="45">
        <f t="shared" si="61"/>
        <v>8.4547231969360412E-2</v>
      </c>
      <c r="EO124" s="45">
        <f t="shared" si="61"/>
        <v>4.6894315937476214E-2</v>
      </c>
      <c r="EP124" s="45">
        <f t="shared" si="61"/>
        <v>5.2422181095931253E-3</v>
      </c>
      <c r="EQ124" s="45">
        <f t="shared" si="61"/>
        <v>2.6282061128921588E-2</v>
      </c>
      <c r="ER124" s="45">
        <f t="shared" si="61"/>
        <v>1.9880421672367875E-2</v>
      </c>
      <c r="ES124" s="45">
        <f t="shared" si="61"/>
        <v>6.1693322900936206E-3</v>
      </c>
      <c r="ET124" s="45">
        <f t="shared" si="61"/>
        <v>1.5896334441285485E-2</v>
      </c>
      <c r="EU124" s="45">
        <f t="shared" si="61"/>
        <v>2.7862935907630275E-3</v>
      </c>
      <c r="EV124" s="45">
        <f t="shared" si="61"/>
        <v>1.2163240558408155E-2</v>
      </c>
      <c r="EW124" s="45">
        <f t="shared" si="61"/>
        <v>9.5439778461606593E-3</v>
      </c>
      <c r="EX124" s="45">
        <f t="shared" si="61"/>
        <v>1.0004066586581961E-2</v>
      </c>
      <c r="EY124" s="45">
        <f t="shared" si="61"/>
        <v>3.9396156869003197E-2</v>
      </c>
      <c r="EZ124" s="45">
        <f t="shared" si="61"/>
        <v>3.5261261303247533E-2</v>
      </c>
      <c r="FA124" s="45">
        <f t="shared" si="58"/>
        <v>1.7842083715938487E-2</v>
      </c>
      <c r="FB124" s="45">
        <f t="shared" si="55"/>
        <v>5.8618862847738755E-2</v>
      </c>
      <c r="FC124" s="45">
        <f t="shared" si="55"/>
        <v>2.1283297240485423E-2</v>
      </c>
      <c r="FD124" s="45">
        <f t="shared" si="55"/>
        <v>3.0088520990993736E-2</v>
      </c>
      <c r="FE124" s="45">
        <f t="shared" si="55"/>
        <v>4.7451119781301218E-2</v>
      </c>
      <c r="FF124" s="45">
        <f t="shared" si="55"/>
        <v>9.4928942306496289E-2</v>
      </c>
      <c r="FG124" s="45">
        <f t="shared" si="55"/>
        <v>2.3801233581429077E-2</v>
      </c>
      <c r="FH124" s="45">
        <f t="shared" si="36"/>
        <v>3.8735241222407069E-2</v>
      </c>
      <c r="FI124" s="45">
        <f t="shared" si="36"/>
        <v>1.5423256205272413E-2</v>
      </c>
      <c r="FJ124" s="45">
        <f t="shared" si="36"/>
        <v>9.3325012055777146E-3</v>
      </c>
      <c r="FK124" s="46">
        <f t="shared" si="48"/>
        <v>0.99999999999999978</v>
      </c>
      <c r="FL124" s="47">
        <f t="shared" si="49"/>
        <v>2.5687420517030097</v>
      </c>
    </row>
    <row r="125" spans="1:168" x14ac:dyDescent="0.2">
      <c r="A125" t="s">
        <v>187</v>
      </c>
      <c r="B125" s="11">
        <v>45199</v>
      </c>
      <c r="C125" s="2">
        <v>627.70000000000005</v>
      </c>
      <c r="D125" s="3">
        <v>69561</v>
      </c>
      <c r="E125" s="9">
        <v>28770.799999999999</v>
      </c>
      <c r="F125" s="3">
        <v>168662</v>
      </c>
      <c r="G125" s="3">
        <v>5254</v>
      </c>
      <c r="H125" s="2">
        <v>40618</v>
      </c>
      <c r="I125" s="2">
        <v>322987</v>
      </c>
      <c r="J125" s="2">
        <v>2265206.5</v>
      </c>
      <c r="K125" s="2">
        <v>197149.1</v>
      </c>
      <c r="L125" s="9">
        <v>2855.4491000000003</v>
      </c>
      <c r="M125" s="3">
        <v>176942</v>
      </c>
      <c r="N125" s="9">
        <v>2076.9609999999998</v>
      </c>
      <c r="O125" s="2">
        <v>26913.200000000001</v>
      </c>
      <c r="P125" s="2">
        <v>23000.6</v>
      </c>
      <c r="Q125" s="3">
        <v>159696</v>
      </c>
      <c r="R125" s="3">
        <v>132440</v>
      </c>
      <c r="S125" s="2">
        <v>37038.199999999997</v>
      </c>
      <c r="T125" s="2">
        <v>51162.7</v>
      </c>
      <c r="U125" s="3">
        <v>157866</v>
      </c>
      <c r="V125" s="2">
        <v>39045.199999999997</v>
      </c>
      <c r="W125" s="2">
        <v>97087.9</v>
      </c>
      <c r="X125" s="3">
        <v>518231.95542264718</v>
      </c>
      <c r="Y125" s="2">
        <v>80194.7</v>
      </c>
      <c r="Z125" s="3">
        <v>47541</v>
      </c>
      <c r="AA125" s="3">
        <v>477865</v>
      </c>
      <c r="AC125" s="43">
        <f t="shared" si="43"/>
        <v>45199</v>
      </c>
      <c r="AD125" s="45">
        <f t="shared" si="59"/>
        <v>0.64133397466730191</v>
      </c>
      <c r="AE125" s="45">
        <f t="shared" si="59"/>
        <v>1.5948823555185454</v>
      </c>
      <c r="AF125" s="45">
        <f t="shared" si="59"/>
        <v>7.4531656159431137</v>
      </c>
      <c r="AG125" s="45">
        <f t="shared" si="59"/>
        <v>3.2266356570169519</v>
      </c>
      <c r="AH125" s="45">
        <f t="shared" si="59"/>
        <v>0.8638894221539628</v>
      </c>
      <c r="AI125" s="45">
        <f t="shared" si="59"/>
        <v>8.9304870199528033</v>
      </c>
      <c r="AJ125" s="45">
        <f t="shared" si="59"/>
        <v>-1.0865603993446382</v>
      </c>
      <c r="AK125" s="45">
        <f t="shared" si="59"/>
        <v>1.4600131030491958</v>
      </c>
      <c r="AL125" s="45">
        <f t="shared" si="59"/>
        <v>-2.6611664913917754</v>
      </c>
      <c r="AM125" s="45">
        <f t="shared" si="59"/>
        <v>0.50139315962409725</v>
      </c>
      <c r="AN125" s="45">
        <f t="shared" si="59"/>
        <v>-0.47416823691537324</v>
      </c>
      <c r="AO125" s="45">
        <f t="shared" si="59"/>
        <v>0.76587383409947307</v>
      </c>
      <c r="AP125" s="45">
        <f t="shared" si="59"/>
        <v>-4.6628526895623352</v>
      </c>
      <c r="AQ125" s="45">
        <f t="shared" si="59"/>
        <v>-1.6992760126847473</v>
      </c>
      <c r="AR125" s="45">
        <f t="shared" si="59"/>
        <v>2.548032466865302</v>
      </c>
      <c r="AS125" s="45">
        <f t="shared" si="56"/>
        <v>-1.9652836892557035</v>
      </c>
      <c r="AT125" s="45">
        <f t="shared" si="53"/>
        <v>0.94985786201577938</v>
      </c>
      <c r="AU125" s="45">
        <f t="shared" si="53"/>
        <v>1.2510678059185487E-2</v>
      </c>
      <c r="AV125" s="45">
        <f t="shared" si="53"/>
        <v>3.2134474439526439</v>
      </c>
      <c r="AW125" s="45">
        <f t="shared" si="53"/>
        <v>5.9301019549965472</v>
      </c>
      <c r="AX125" s="45">
        <f t="shared" si="53"/>
        <v>6.9337148622244493</v>
      </c>
      <c r="AY125" s="45">
        <f t="shared" si="53"/>
        <v>14.374651640765389</v>
      </c>
      <c r="AZ125" s="45">
        <f t="shared" si="34"/>
        <v>-0.5593595698722087</v>
      </c>
      <c r="BA125" s="45">
        <f t="shared" si="34"/>
        <v>-0.55016316626224082</v>
      </c>
      <c r="BB125" s="45">
        <f t="shared" si="34"/>
        <v>4.5757140731274015</v>
      </c>
      <c r="BD125" s="39">
        <f t="shared" si="38"/>
        <v>45199</v>
      </c>
      <c r="BE125" s="44">
        <f>IF(AND(ISNUMBER(C124),ISNUMBER(C125)),INDEX('Country weights'!$B$6:$FB$133,MATCH(Goods!$BD125,'Country weights'!$A$6:$A$133,0),MATCH(Goods!BE$1,'Country weights'!$B$3:$FB$3,0)),"")</f>
        <v>0.16883540873658129</v>
      </c>
      <c r="BF125" s="44">
        <f>IF(AND(ISNUMBER(D124),ISNUMBER(D125)),INDEX('Country weights'!$B$6:$FB$133,MATCH(Goods!$BD125,'Country weights'!$A$6:$A$133,0),MATCH(Goods!BF$1,'Country weights'!$B$3:$FB$3,0)),"")</f>
        <v>4.6594369798154962E-2</v>
      </c>
      <c r="BG125" s="44">
        <f>IF(AND(ISNUMBER(E124),ISNUMBER(E125)),INDEX('Country weights'!$B$6:$FB$133,MATCH(Goods!$BD125,'Country weights'!$A$6:$A$133,0),MATCH(Goods!BG$1,'Country weights'!$B$3:$FB$3,0)),"")</f>
        <v>4.6724903397716969E-2</v>
      </c>
      <c r="BH125" s="44">
        <f>IF(AND(ISNUMBER(F124),ISNUMBER(F125)),INDEX('Country weights'!$B$6:$FB$133,MATCH(Goods!$BD125,'Country weights'!$A$6:$A$133,0),MATCH(Goods!BH$1,'Country weights'!$B$3:$FB$3,0)),"")</f>
        <v>3.0753930429406044E-2</v>
      </c>
      <c r="BI125" s="44">
        <f>IF(AND(ISNUMBER(G124),ISNUMBER(G125)),INDEX('Country weights'!$B$6:$FB$133,MATCH(Goods!$BD125,'Country weights'!$A$6:$A$133,0),MATCH(Goods!BI$1,'Country weights'!$B$3:$FB$3,0)),"")</f>
        <v>3.1322599869091166E-3</v>
      </c>
      <c r="BJ125" s="44">
        <f>IF(AND(ISNUMBER(H124),ISNUMBER(H125)),INDEX('Country weights'!$B$6:$FB$133,MATCH(Goods!$BD125,'Country weights'!$A$6:$A$133,0),MATCH(Goods!BJ$1,'Country weights'!$B$3:$FB$3,0)),"")</f>
        <v>1.4890497542877999E-2</v>
      </c>
      <c r="BK125" s="44">
        <f>IF(AND(ISNUMBER(I124),ISNUMBER(I125)),INDEX('Country weights'!$B$6:$FB$133,MATCH(Goods!$BD125,'Country weights'!$A$6:$A$133,0),MATCH(Goods!BK$1,'Country weights'!$B$3:$FB$3,0)),"")</f>
        <v>1.4696810233077963E-2</v>
      </c>
      <c r="BL125" s="44">
        <f>IF(AND(ISNUMBER(J124),ISNUMBER(J125)),INDEX('Country weights'!$B$6:$FB$133,MATCH(Goods!$BD125,'Country weights'!$A$6:$A$133,0),MATCH(Goods!BL$1,'Country weights'!$B$3:$FB$3,0)),"")</f>
        <v>5.0861708354246974E-3</v>
      </c>
      <c r="BM125" s="44">
        <f>IF(AND(ISNUMBER(K124),ISNUMBER(K125)),INDEX('Country weights'!$B$6:$FB$133,MATCH(Goods!$BD125,'Country weights'!$A$6:$A$133,0),MATCH(Goods!BM$1,'Country weights'!$B$3:$FB$3,0)),"")</f>
        <v>2.7745996149700112E-2</v>
      </c>
      <c r="BN125" s="44">
        <f>IF(AND(ISNUMBER(L124),ISNUMBER(L125)),INDEX('Country weights'!$B$6:$FB$133,MATCH(Goods!$BD125,'Country weights'!$A$6:$A$133,0),MATCH(Goods!BN$1,'Country weights'!$B$3:$FB$3,0)),"")</f>
        <v>2.4906285895354785E-3</v>
      </c>
      <c r="BO125" s="44">
        <f>IF(AND(ISNUMBER(M124),ISNUMBER(M125)),INDEX('Country weights'!$B$6:$FB$133,MATCH(Goods!$BD125,'Country weights'!$A$6:$A$133,0),MATCH(Goods!BO$1,'Country weights'!$B$3:$FB$3,0)),"")</f>
        <v>9.7440302015152809E-3</v>
      </c>
      <c r="BP125" s="44">
        <f>IF(AND(ISNUMBER(N124),ISNUMBER(N125)),INDEX('Country weights'!$B$6:$FB$133,MATCH(Goods!$BD125,'Country weights'!$A$6:$A$133,0),MATCH(Goods!BP$1,'Country weights'!$B$3:$FB$3,0)),"")</f>
        <v>7.3366311381828885E-3</v>
      </c>
      <c r="BQ125" s="44">
        <f>IF(AND(ISNUMBER(O124),ISNUMBER(O125)),INDEX('Country weights'!$B$6:$FB$133,MATCH(Goods!$BD125,'Country weights'!$A$6:$A$133,0),MATCH(Goods!BQ$1,'Country weights'!$B$3:$FB$3,0)),"")</f>
        <v>6.566867421691735E-3</v>
      </c>
      <c r="BR125" s="44">
        <f>IF(AND(ISNUMBER(P124),ISNUMBER(P125)),INDEX('Country weights'!$B$6:$FB$133,MATCH(Goods!$BD125,'Country weights'!$A$6:$A$133,0),MATCH(Goods!BR$1,'Country weights'!$B$3:$FB$3,0)),"")</f>
        <v>1.3341003889268378E-2</v>
      </c>
      <c r="BS125" s="44">
        <f>IF(AND(ISNUMBER(Q124),ISNUMBER(Q125)),INDEX('Country weights'!$B$6:$FB$133,MATCH(Goods!$BD125,'Country weights'!$A$6:$A$133,0),MATCH(Goods!BS$1,'Country weights'!$B$3:$FB$3,0)),"")</f>
        <v>1.0383998724858593E-2</v>
      </c>
      <c r="BT125" s="44">
        <f>IF(AND(ISNUMBER(R124),ISNUMBER(R125)),INDEX('Country weights'!$B$6:$FB$133,MATCH(Goods!$BD125,'Country weights'!$A$6:$A$133,0),MATCH(Goods!BT$1,'Country weights'!$B$3:$FB$3,0)),"")</f>
        <v>7.0111116949858575E-3</v>
      </c>
      <c r="BU125" s="44">
        <f>IF(AND(ISNUMBER(S124),ISNUMBER(S125)),INDEX('Country weights'!$B$6:$FB$133,MATCH(Goods!$BD125,'Country weights'!$A$6:$A$133,0),MATCH(Goods!BU$1,'Country weights'!$B$3:$FB$3,0)),"")</f>
        <v>2.3899941422765286E-2</v>
      </c>
      <c r="BV125" s="44">
        <f>IF(AND(ISNUMBER(T124),ISNUMBER(T125)),INDEX('Country weights'!$B$6:$FB$133,MATCH(Goods!$BD125,'Country weights'!$A$6:$A$133,0),MATCH(Goods!BV$1,'Country weights'!$B$3:$FB$3,0)),"")</f>
        <v>1.8350187887914166E-2</v>
      </c>
      <c r="BW125" s="44">
        <f>IF(AND(ISNUMBER(U124),ISNUMBER(U125)),INDEX('Country weights'!$B$6:$FB$133,MATCH(Goods!$BD125,'Country weights'!$A$6:$A$133,0),MATCH(Goods!BW$1,'Country weights'!$B$3:$FB$3,0)),"")</f>
        <v>3.6228062890700873E-2</v>
      </c>
      <c r="BX125" s="44">
        <f>IF(AND(ISNUMBER(V124),ISNUMBER(V125)),INDEX('Country weights'!$B$6:$FB$133,MATCH(Goods!$BD125,'Country weights'!$A$6:$A$133,0),MATCH(Goods!BX$1,'Country weights'!$B$3:$FB$3,0)),"")</f>
        <v>3.4695779493727853E-2</v>
      </c>
      <c r="BY125" s="44">
        <f>IF(AND(ISNUMBER(W124),ISNUMBER(W125)),INDEX('Country weights'!$B$6:$FB$133,MATCH(Goods!$BD125,'Country weights'!$A$6:$A$133,0),MATCH(Goods!BY$1,'Country weights'!$B$3:$FB$3,0)),"")</f>
        <v>3.1351962780658223E-2</v>
      </c>
      <c r="BZ125" s="44">
        <f>IF(AND(ISNUMBER(X124),ISNUMBER(X125)),INDEX('Country weights'!$B$6:$FB$133,MATCH(Goods!$BD125,'Country weights'!$A$6:$A$133,0),MATCH(Goods!BZ$1,'Country weights'!$B$3:$FB$3,0)),"")</f>
        <v>2.0113569455634937E-2</v>
      </c>
      <c r="CA125" s="44">
        <f>IF(AND(ISNUMBER(Y124),ISNUMBER(Y125)),INDEX('Country weights'!$B$6:$FB$133,MATCH(Goods!$BD125,'Country weights'!$A$6:$A$133,0),MATCH(Goods!CA$1,'Country weights'!$B$3:$FB$3,0)),"")</f>
        <v>3.8004359837306857E-2</v>
      </c>
      <c r="CB125" s="44">
        <f>IF(AND(ISNUMBER(Z124),ISNUMBER(Z125)),INDEX('Country weights'!$B$6:$FB$133,MATCH(Goods!$BD125,'Country weights'!$A$6:$A$133,0),MATCH(Goods!CB$1,'Country weights'!$B$3:$FB$3,0)),"")</f>
        <v>1.1430445690970069E-2</v>
      </c>
      <c r="CC125" s="44">
        <f>IF(AND(ISNUMBER(AA124),ISNUMBER(AA125)),INDEX('Country weights'!$B$6:$FB$133,MATCH(Goods!$BD125,'Country weights'!$A$6:$A$133,0),MATCH(Goods!CC$1,'Country weights'!$B$3:$FB$3,0)),"")</f>
        <v>6.2824002360301508E-3</v>
      </c>
      <c r="CD125" s="46">
        <f t="shared" si="44"/>
        <v>0.63569132846559573</v>
      </c>
      <c r="CF125" s="39">
        <f t="shared" si="39"/>
        <v>45199</v>
      </c>
      <c r="CG125" s="45">
        <f t="shared" si="60"/>
        <v>0.26559338027169399</v>
      </c>
      <c r="CH125" s="45">
        <f t="shared" si="60"/>
        <v>7.329716123487548E-2</v>
      </c>
      <c r="CI125" s="45">
        <f t="shared" si="60"/>
        <v>7.3502502402383749E-2</v>
      </c>
      <c r="CJ125" s="45">
        <f t="shared" si="60"/>
        <v>4.8378716292447395E-2</v>
      </c>
      <c r="CK125" s="45">
        <f t="shared" si="60"/>
        <v>4.9273284794833219E-3</v>
      </c>
      <c r="CL125" s="45">
        <f t="shared" si="60"/>
        <v>2.3424100465268324E-2</v>
      </c>
      <c r="CM125" s="45">
        <f t="shared" si="60"/>
        <v>2.3119412795125725E-2</v>
      </c>
      <c r="CN125" s="45">
        <f t="shared" si="60"/>
        <v>8.001007104661121E-3</v>
      </c>
      <c r="CO125" s="45">
        <f t="shared" si="60"/>
        <v>4.3646963403877477E-2</v>
      </c>
      <c r="CP125" s="45">
        <f t="shared" si="60"/>
        <v>3.9179842134188774E-3</v>
      </c>
      <c r="CQ125" s="45">
        <f t="shared" si="60"/>
        <v>1.5328241498959881E-2</v>
      </c>
      <c r="CR125" s="45">
        <f t="shared" si="60"/>
        <v>1.1541184863873686E-2</v>
      </c>
      <c r="CS125" s="45">
        <f t="shared" si="60"/>
        <v>1.0330276861794789E-2</v>
      </c>
      <c r="CT125" s="45">
        <f t="shared" si="60"/>
        <v>2.0986606693959971E-2</v>
      </c>
      <c r="CU125" s="45">
        <f t="shared" si="60"/>
        <v>1.6334969913657689E-2</v>
      </c>
      <c r="CV125" s="45">
        <f t="shared" si="57"/>
        <v>1.1029113314962116E-2</v>
      </c>
      <c r="CW125" s="45">
        <f t="shared" si="54"/>
        <v>3.7596771188390964E-2</v>
      </c>
      <c r="CX125" s="45">
        <f t="shared" si="54"/>
        <v>2.8866506535816773E-2</v>
      </c>
      <c r="CY125" s="45">
        <f t="shared" si="54"/>
        <v>5.6990022151390055E-2</v>
      </c>
      <c r="CZ125" s="45">
        <f t="shared" si="54"/>
        <v>5.4579601671577035E-2</v>
      </c>
      <c r="DA125" s="45">
        <f t="shared" si="54"/>
        <v>4.9319475312545533E-2</v>
      </c>
      <c r="DB125" s="45">
        <f t="shared" si="54"/>
        <v>3.1640465356329778E-2</v>
      </c>
      <c r="DC125" s="45">
        <f t="shared" si="35"/>
        <v>5.9784298031939714E-2</v>
      </c>
      <c r="DD125" s="45">
        <f t="shared" si="35"/>
        <v>1.7981125711688382E-2</v>
      </c>
      <c r="DE125" s="45">
        <f t="shared" si="35"/>
        <v>9.8827842298782609E-3</v>
      </c>
      <c r="DF125" s="46">
        <f t="shared" si="45"/>
        <v>1.0000000000000002</v>
      </c>
      <c r="DG125" s="47">
        <f>SUMPRODUCT(AD125:BB125,CG125:DE125,'Sector weights'!B112:Z112)</f>
        <v>1.7598186633742539</v>
      </c>
      <c r="DI125" s="45">
        <f>IF(AND(ISNUMBER(C124),ISNUMBER(C125)),CG125*'Sector weights'!AB112,"")</f>
        <v>4.8406122344599969E-2</v>
      </c>
      <c r="DJ125" s="45">
        <f>IF(AND(ISNUMBER(D124),ISNUMBER(D125)),CH125*'Sector weights'!AC112,"")</f>
        <v>2.248348356087795E-2</v>
      </c>
      <c r="DK125" s="45">
        <f>IF(AND(ISNUMBER(E124),ISNUMBER(E125)),CI125*'Sector weights'!AD112,"")</f>
        <v>1.8324177989360532E-2</v>
      </c>
      <c r="DL125" s="45">
        <f>IF(AND(ISNUMBER(F124),ISNUMBER(F125)),CJ125*'Sector weights'!AE112,"")</f>
        <v>9.9958502848082921E-3</v>
      </c>
      <c r="DM125" s="45">
        <f>IF(AND(ISNUMBER(G124),ISNUMBER(G125)),CK125*'Sector weights'!AF112,"")</f>
        <v>1.1314783128914046E-3</v>
      </c>
      <c r="DN125" s="45">
        <f>IF(AND(ISNUMBER(H124),ISNUMBER(H125)),CL125*'Sector weights'!AG112,"")</f>
        <v>5.9120330999189461E-3</v>
      </c>
      <c r="DO125" s="45">
        <f>IF(AND(ISNUMBER(I124),ISNUMBER(I125)),CM125*'Sector weights'!AH112,"")</f>
        <v>4.1547776448068582E-3</v>
      </c>
      <c r="DP125" s="45">
        <f>IF(AND(ISNUMBER(J124),ISNUMBER(J125)),CN125*'Sector weights'!AI112,"")</f>
        <v>1.2027916220536086E-3</v>
      </c>
      <c r="DQ125" s="45">
        <f>IF(AND(ISNUMBER(K124),ISNUMBER(K125)),CO125*'Sector weights'!AJ112,"")</f>
        <v>3.0778879624210726E-3</v>
      </c>
      <c r="DR125" s="45">
        <f>IF(AND(ISNUMBER(L124),ISNUMBER(L125)),CP125*'Sector weights'!AK112,"")</f>
        <v>5.7644576817150099E-4</v>
      </c>
      <c r="DS125" s="45">
        <f>IF(AND(ISNUMBER(M124),ISNUMBER(M125)),CQ125*'Sector weights'!AL112,"")</f>
        <v>2.5338510026988465E-3</v>
      </c>
      <c r="DT125" s="45">
        <f>IF(AND(ISNUMBER(N124),ISNUMBER(N125)),CR125*'Sector weights'!AM112,"")</f>
        <v>2.0412801970842867E-3</v>
      </c>
      <c r="DU125" s="45">
        <f>IF(AND(ISNUMBER(O124),ISNUMBER(O125)),CS125*'Sector weights'!AN112,"")</f>
        <v>2.1529386235213223E-3</v>
      </c>
      <c r="DV125" s="45">
        <f>IF(AND(ISNUMBER(P124),ISNUMBER(P125)),CT125*'Sector weights'!AO112,"")</f>
        <v>8.2011233377527176E-3</v>
      </c>
      <c r="DW125" s="45">
        <f>IF(AND(ISNUMBER(Q124),ISNUMBER(Q125)),CU125*'Sector weights'!AP112,"")</f>
        <v>7.4340911991691103E-3</v>
      </c>
      <c r="DX125" s="45">
        <f>IF(AND(ISNUMBER(R124),ISNUMBER(R125)),CV125*'Sector weights'!AQ112,"")</f>
        <v>3.8065480316403066E-3</v>
      </c>
      <c r="DY125" s="45">
        <f>IF(AND(ISNUMBER(S124),ISNUMBER(S125)),CW125*'Sector weights'!AR112,"")</f>
        <v>1.3230674589298053E-2</v>
      </c>
      <c r="DZ125" s="45">
        <f>IF(AND(ISNUMBER(T124),ISNUMBER(T125)),CX125*'Sector weights'!AS112,"")</f>
        <v>4.4433134220655951E-3</v>
      </c>
      <c r="EA125" s="45">
        <f>IF(AND(ISNUMBER(U124),ISNUMBER(U125)),CY125*'Sector weights'!AT112,"")</f>
        <v>6.701396664691303E-3</v>
      </c>
      <c r="EB125" s="45">
        <f>IF(AND(ISNUMBER(V124),ISNUMBER(V125)),CZ125*'Sector weights'!AU112,"")</f>
        <v>1.0811580722315696E-2</v>
      </c>
      <c r="EC125" s="45">
        <f>IF(AND(ISNUMBER(W124),ISNUMBER(W125)),DA125*'Sector weights'!AV112,"")</f>
        <v>2.1211451146404974E-2</v>
      </c>
      <c r="ED125" s="45">
        <f>IF(AND(ISNUMBER(X124),ISNUMBER(X125)),DB125*'Sector weights'!AW112,"")</f>
        <v>5.6007560294555501E-3</v>
      </c>
      <c r="EE125" s="45">
        <f>IF(AND(ISNUMBER(Y124),ISNUMBER(Y125)),DC125*'Sector weights'!AX112,"")</f>
        <v>8.1842573329117922E-3</v>
      </c>
      <c r="EF125" s="45">
        <f>IF(AND(ISNUMBER(Z124),ISNUMBER(Z125)),DD125*'Sector weights'!AY112,"")</f>
        <v>3.5624812814838589E-3</v>
      </c>
      <c r="EG125" s="45">
        <f>IF(AND(ISNUMBER(AA124),ISNUMBER(AA125)),DE125*'Sector weights'!AZ112,"")</f>
        <v>2.269524555730402E-3</v>
      </c>
      <c r="EH125" s="46">
        <f t="shared" si="46"/>
        <v>0.21745031672613394</v>
      </c>
      <c r="EI125" s="47">
        <f t="shared" si="47"/>
        <v>0.59639336908942941</v>
      </c>
      <c r="EK125" s="39">
        <f t="shared" si="41"/>
        <v>45199</v>
      </c>
      <c r="EL125" s="45">
        <f t="shared" si="61"/>
        <v>0.22260773437071915</v>
      </c>
      <c r="EM125" s="45">
        <f t="shared" si="61"/>
        <v>0.10339595682996679</v>
      </c>
      <c r="EN125" s="45">
        <f t="shared" si="61"/>
        <v>8.4268343524368239E-2</v>
      </c>
      <c r="EO125" s="45">
        <f t="shared" si="61"/>
        <v>4.5968432859987439E-2</v>
      </c>
      <c r="EP125" s="45">
        <f t="shared" si="61"/>
        <v>5.2033877435848294E-3</v>
      </c>
      <c r="EQ125" s="45">
        <f t="shared" si="61"/>
        <v>2.7187971895965592E-2</v>
      </c>
      <c r="ER125" s="45">
        <f t="shared" si="61"/>
        <v>1.9106790495226362E-2</v>
      </c>
      <c r="ES125" s="45">
        <f t="shared" si="61"/>
        <v>5.5313399408309667E-3</v>
      </c>
      <c r="ET125" s="45">
        <f t="shared" si="61"/>
        <v>1.4154442305538207E-2</v>
      </c>
      <c r="EU125" s="45">
        <f t="shared" si="61"/>
        <v>2.6509309199926391E-3</v>
      </c>
      <c r="EV125" s="45">
        <f t="shared" si="61"/>
        <v>1.165255144645333E-2</v>
      </c>
      <c r="EW125" s="45">
        <f t="shared" si="61"/>
        <v>9.3873406478186955E-3</v>
      </c>
      <c r="EX125" s="45">
        <f t="shared" si="61"/>
        <v>9.9008300191754783E-3</v>
      </c>
      <c r="EY125" s="45">
        <f t="shared" si="61"/>
        <v>3.7714929374334079E-2</v>
      </c>
      <c r="EZ125" s="45">
        <f t="shared" si="61"/>
        <v>3.4187539071428061E-2</v>
      </c>
      <c r="FA125" s="45">
        <f t="shared" si="58"/>
        <v>1.7505368991641585E-2</v>
      </c>
      <c r="FB125" s="45">
        <f t="shared" si="55"/>
        <v>6.0844586425511257E-2</v>
      </c>
      <c r="FC125" s="45">
        <f t="shared" si="55"/>
        <v>2.0433694873214146E-2</v>
      </c>
      <c r="FD125" s="45">
        <f t="shared" si="55"/>
        <v>3.0818058881612591E-2</v>
      </c>
      <c r="FE125" s="45">
        <f t="shared" si="55"/>
        <v>4.9719774544786044E-2</v>
      </c>
      <c r="FF125" s="45">
        <f t="shared" si="55"/>
        <v>9.7546195681653416E-2</v>
      </c>
      <c r="FG125" s="45">
        <f t="shared" si="55"/>
        <v>2.5756485958626483E-2</v>
      </c>
      <c r="FH125" s="45">
        <f t="shared" si="36"/>
        <v>3.7637366806963037E-2</v>
      </c>
      <c r="FI125" s="45">
        <f t="shared" si="36"/>
        <v>1.638296662483411E-2</v>
      </c>
      <c r="FJ125" s="45">
        <f t="shared" si="36"/>
        <v>1.0436979765767537E-2</v>
      </c>
      <c r="FK125" s="46">
        <f t="shared" si="48"/>
        <v>1.0000000000000002</v>
      </c>
      <c r="FL125" s="47">
        <f t="shared" si="49"/>
        <v>2.742664982367224</v>
      </c>
    </row>
    <row r="126" spans="1:168" x14ac:dyDescent="0.2">
      <c r="A126" t="s">
        <v>677</v>
      </c>
      <c r="B126" s="11">
        <v>45291</v>
      </c>
      <c r="C126" s="2">
        <v>649.79999999999995</v>
      </c>
      <c r="D126" s="3">
        <v>71212</v>
      </c>
      <c r="E126" s="9">
        <v>28613.4</v>
      </c>
      <c r="F126" s="3">
        <v>175473</v>
      </c>
      <c r="G126" s="3">
        <v>5383</v>
      </c>
      <c r="H126" s="2">
        <v>40061</v>
      </c>
      <c r="I126" s="2">
        <v>349269</v>
      </c>
      <c r="J126" s="2">
        <v>2278755.2000000002</v>
      </c>
      <c r="K126" s="2">
        <v>192235.1</v>
      </c>
      <c r="L126" s="9">
        <v>3096.1640000000002</v>
      </c>
      <c r="M126" s="3">
        <v>182089</v>
      </c>
      <c r="N126" s="9">
        <v>2041.3689999999999</v>
      </c>
      <c r="O126" s="2">
        <v>30194.9</v>
      </c>
      <c r="P126" s="2">
        <v>24617.7</v>
      </c>
      <c r="Q126" s="3">
        <v>157426</v>
      </c>
      <c r="R126" s="3">
        <v>135974</v>
      </c>
      <c r="S126" s="2">
        <v>37555.5</v>
      </c>
      <c r="T126" s="2">
        <v>50901.8</v>
      </c>
      <c r="U126" s="3">
        <v>163458</v>
      </c>
      <c r="V126" s="2">
        <v>40659</v>
      </c>
      <c r="W126" s="2">
        <v>110691.6</v>
      </c>
      <c r="X126" s="3">
        <v>483317.97890756483</v>
      </c>
      <c r="Y126" s="2">
        <v>79388.899999999994</v>
      </c>
      <c r="Z126" s="3">
        <v>48024</v>
      </c>
      <c r="AA126" s="3">
        <v>496755</v>
      </c>
      <c r="AC126" s="43">
        <f t="shared" si="43"/>
        <v>45291</v>
      </c>
      <c r="AD126" s="45">
        <f t="shared" si="59"/>
        <v>3.5207901863947511</v>
      </c>
      <c r="AE126" s="45">
        <f t="shared" si="59"/>
        <v>2.3734563907936934</v>
      </c>
      <c r="AF126" s="45">
        <f t="shared" si="59"/>
        <v>-0.54708245860385363</v>
      </c>
      <c r="AG126" s="45">
        <f t="shared" si="59"/>
        <v>4.0382540228385722</v>
      </c>
      <c r="AH126" s="45">
        <f t="shared" si="59"/>
        <v>2.4552721735820349</v>
      </c>
      <c r="AI126" s="45">
        <f t="shared" si="59"/>
        <v>-1.3713132108917225</v>
      </c>
      <c r="AJ126" s="45">
        <f t="shared" si="59"/>
        <v>8.1371696074455038</v>
      </c>
      <c r="AK126" s="45">
        <f t="shared" si="59"/>
        <v>0.59812206966562975</v>
      </c>
      <c r="AL126" s="45">
        <f t="shared" si="59"/>
        <v>-2.4925297655429279</v>
      </c>
      <c r="AM126" s="45">
        <f t="shared" si="59"/>
        <v>8.4300189416789184</v>
      </c>
      <c r="AN126" s="45">
        <f t="shared" si="59"/>
        <v>2.9088627911971088</v>
      </c>
      <c r="AO126" s="45">
        <f t="shared" si="59"/>
        <v>-1.7136575987705016</v>
      </c>
      <c r="AP126" s="45">
        <f t="shared" si="59"/>
        <v>12.193644754246979</v>
      </c>
      <c r="AQ126" s="45">
        <f t="shared" si="59"/>
        <v>7.0306861560133216</v>
      </c>
      <c r="AR126" s="45">
        <f t="shared" si="59"/>
        <v>-1.4214507564372258</v>
      </c>
      <c r="AS126" s="45">
        <f t="shared" si="56"/>
        <v>2.668378133494409</v>
      </c>
      <c r="AT126" s="45">
        <f t="shared" si="53"/>
        <v>1.3966661446830564</v>
      </c>
      <c r="AU126" s="45">
        <f t="shared" si="53"/>
        <v>-0.5099418130786626</v>
      </c>
      <c r="AV126" s="45">
        <f t="shared" si="53"/>
        <v>3.5422446885333025</v>
      </c>
      <c r="AW126" s="45">
        <f t="shared" si="53"/>
        <v>4.1331584932335019</v>
      </c>
      <c r="AX126" s="45">
        <f t="shared" si="53"/>
        <v>14.011735756979004</v>
      </c>
      <c r="AY126" s="45">
        <f t="shared" si="53"/>
        <v>-6.7371330829277154</v>
      </c>
      <c r="AZ126" s="45">
        <f t="shared" si="34"/>
        <v>-1.004804556909622</v>
      </c>
      <c r="BA126" s="45">
        <f t="shared" si="34"/>
        <v>1.0159651669085612</v>
      </c>
      <c r="BB126" s="45">
        <f t="shared" si="34"/>
        <v>3.9529992780387824</v>
      </c>
      <c r="BD126" s="39">
        <f t="shared" si="38"/>
        <v>45291</v>
      </c>
      <c r="BE126" s="44">
        <f>IF(AND(ISNUMBER(C125),ISNUMBER(C126)),INDEX('Country weights'!$B$6:$FB$133,MATCH(Goods!$BD126,'Country weights'!$A$6:$A$133,0),MATCH(Goods!BE$1,'Country weights'!$B$3:$FB$3,0)),"")</f>
        <v>0.16883540873658129</v>
      </c>
      <c r="BF126" s="44">
        <f>IF(AND(ISNUMBER(D125),ISNUMBER(D126)),INDEX('Country weights'!$B$6:$FB$133,MATCH(Goods!$BD126,'Country weights'!$A$6:$A$133,0),MATCH(Goods!BF$1,'Country weights'!$B$3:$FB$3,0)),"")</f>
        <v>4.6594369798154962E-2</v>
      </c>
      <c r="BG126" s="44">
        <f>IF(AND(ISNUMBER(E125),ISNUMBER(E126)),INDEX('Country weights'!$B$6:$FB$133,MATCH(Goods!$BD126,'Country weights'!$A$6:$A$133,0),MATCH(Goods!BG$1,'Country weights'!$B$3:$FB$3,0)),"")</f>
        <v>4.6724903397716969E-2</v>
      </c>
      <c r="BH126" s="44">
        <f>IF(AND(ISNUMBER(F125),ISNUMBER(F126)),INDEX('Country weights'!$B$6:$FB$133,MATCH(Goods!$BD126,'Country weights'!$A$6:$A$133,0),MATCH(Goods!BH$1,'Country weights'!$B$3:$FB$3,0)),"")</f>
        <v>3.0753930429406044E-2</v>
      </c>
      <c r="BI126" s="44">
        <f>IF(AND(ISNUMBER(G125),ISNUMBER(G126)),INDEX('Country weights'!$B$6:$FB$133,MATCH(Goods!$BD126,'Country weights'!$A$6:$A$133,0),MATCH(Goods!BI$1,'Country weights'!$B$3:$FB$3,0)),"")</f>
        <v>3.1322599869091166E-3</v>
      </c>
      <c r="BJ126" s="44">
        <f>IF(AND(ISNUMBER(H125),ISNUMBER(H126)),INDEX('Country weights'!$B$6:$FB$133,MATCH(Goods!$BD126,'Country weights'!$A$6:$A$133,0),MATCH(Goods!BJ$1,'Country weights'!$B$3:$FB$3,0)),"")</f>
        <v>1.4890497542877999E-2</v>
      </c>
      <c r="BK126" s="44">
        <f>IF(AND(ISNUMBER(I125),ISNUMBER(I126)),INDEX('Country weights'!$B$6:$FB$133,MATCH(Goods!$BD126,'Country weights'!$A$6:$A$133,0),MATCH(Goods!BK$1,'Country weights'!$B$3:$FB$3,0)),"")</f>
        <v>1.4696810233077963E-2</v>
      </c>
      <c r="BL126" s="44">
        <f>IF(AND(ISNUMBER(J125),ISNUMBER(J126)),INDEX('Country weights'!$B$6:$FB$133,MATCH(Goods!$BD126,'Country weights'!$A$6:$A$133,0),MATCH(Goods!BL$1,'Country weights'!$B$3:$FB$3,0)),"")</f>
        <v>5.0861708354246974E-3</v>
      </c>
      <c r="BM126" s="44">
        <f>IF(AND(ISNUMBER(K125),ISNUMBER(K126)),INDEX('Country weights'!$B$6:$FB$133,MATCH(Goods!$BD126,'Country weights'!$A$6:$A$133,0),MATCH(Goods!BM$1,'Country weights'!$B$3:$FB$3,0)),"")</f>
        <v>2.7745996149700112E-2</v>
      </c>
      <c r="BN126" s="44">
        <f>IF(AND(ISNUMBER(L125),ISNUMBER(L126)),INDEX('Country weights'!$B$6:$FB$133,MATCH(Goods!$BD126,'Country weights'!$A$6:$A$133,0),MATCH(Goods!BN$1,'Country weights'!$B$3:$FB$3,0)),"")</f>
        <v>2.4906285895354785E-3</v>
      </c>
      <c r="BO126" s="44">
        <f>IF(AND(ISNUMBER(M125),ISNUMBER(M126)),INDEX('Country weights'!$B$6:$FB$133,MATCH(Goods!$BD126,'Country weights'!$A$6:$A$133,0),MATCH(Goods!BO$1,'Country weights'!$B$3:$FB$3,0)),"")</f>
        <v>9.7440302015152809E-3</v>
      </c>
      <c r="BP126" s="44">
        <f>IF(AND(ISNUMBER(N125),ISNUMBER(N126)),INDEX('Country weights'!$B$6:$FB$133,MATCH(Goods!$BD126,'Country weights'!$A$6:$A$133,0),MATCH(Goods!BP$1,'Country weights'!$B$3:$FB$3,0)),"")</f>
        <v>7.3366311381828885E-3</v>
      </c>
      <c r="BQ126" s="44">
        <f>IF(AND(ISNUMBER(O125),ISNUMBER(O126)),INDEX('Country weights'!$B$6:$FB$133,MATCH(Goods!$BD126,'Country weights'!$A$6:$A$133,0),MATCH(Goods!BQ$1,'Country weights'!$B$3:$FB$3,0)),"")</f>
        <v>6.566867421691735E-3</v>
      </c>
      <c r="BR126" s="44">
        <f>IF(AND(ISNUMBER(P125),ISNUMBER(P126)),INDEX('Country weights'!$B$6:$FB$133,MATCH(Goods!$BD126,'Country weights'!$A$6:$A$133,0),MATCH(Goods!BR$1,'Country weights'!$B$3:$FB$3,0)),"")</f>
        <v>1.3341003889268378E-2</v>
      </c>
      <c r="BS126" s="44">
        <f>IF(AND(ISNUMBER(Q125),ISNUMBER(Q126)),INDEX('Country weights'!$B$6:$FB$133,MATCH(Goods!$BD126,'Country weights'!$A$6:$A$133,0),MATCH(Goods!BS$1,'Country weights'!$B$3:$FB$3,0)),"")</f>
        <v>1.0383998724858593E-2</v>
      </c>
      <c r="BT126" s="44">
        <f>IF(AND(ISNUMBER(R125),ISNUMBER(R126)),INDEX('Country weights'!$B$6:$FB$133,MATCH(Goods!$BD126,'Country weights'!$A$6:$A$133,0),MATCH(Goods!BT$1,'Country weights'!$B$3:$FB$3,0)),"")</f>
        <v>7.0111116949858575E-3</v>
      </c>
      <c r="BU126" s="44">
        <f>IF(AND(ISNUMBER(S125),ISNUMBER(S126)),INDEX('Country weights'!$B$6:$FB$133,MATCH(Goods!$BD126,'Country weights'!$A$6:$A$133,0),MATCH(Goods!BU$1,'Country weights'!$B$3:$FB$3,0)),"")</f>
        <v>2.3899941422765286E-2</v>
      </c>
      <c r="BV126" s="44">
        <f>IF(AND(ISNUMBER(T125),ISNUMBER(T126)),INDEX('Country weights'!$B$6:$FB$133,MATCH(Goods!$BD126,'Country weights'!$A$6:$A$133,0),MATCH(Goods!BV$1,'Country weights'!$B$3:$FB$3,0)),"")</f>
        <v>1.8350187887914166E-2</v>
      </c>
      <c r="BW126" s="44">
        <f>IF(AND(ISNUMBER(U125),ISNUMBER(U126)),INDEX('Country weights'!$B$6:$FB$133,MATCH(Goods!$BD126,'Country weights'!$A$6:$A$133,0),MATCH(Goods!BW$1,'Country weights'!$B$3:$FB$3,0)),"")</f>
        <v>3.6228062890700873E-2</v>
      </c>
      <c r="BX126" s="44">
        <f>IF(AND(ISNUMBER(V125),ISNUMBER(V126)),INDEX('Country weights'!$B$6:$FB$133,MATCH(Goods!$BD126,'Country weights'!$A$6:$A$133,0),MATCH(Goods!BX$1,'Country weights'!$B$3:$FB$3,0)),"")</f>
        <v>3.4695779493727853E-2</v>
      </c>
      <c r="BY126" s="44">
        <f>IF(AND(ISNUMBER(W125),ISNUMBER(W126)),INDEX('Country weights'!$B$6:$FB$133,MATCH(Goods!$BD126,'Country weights'!$A$6:$A$133,0),MATCH(Goods!BY$1,'Country weights'!$B$3:$FB$3,0)),"")</f>
        <v>3.1351962780658223E-2</v>
      </c>
      <c r="BZ126" s="44">
        <f>IF(AND(ISNUMBER(X125),ISNUMBER(X126)),INDEX('Country weights'!$B$6:$FB$133,MATCH(Goods!$BD126,'Country weights'!$A$6:$A$133,0),MATCH(Goods!BZ$1,'Country weights'!$B$3:$FB$3,0)),"")</f>
        <v>2.0113569455634937E-2</v>
      </c>
      <c r="CA126" s="44">
        <f>IF(AND(ISNUMBER(Y125),ISNUMBER(Y126)),INDEX('Country weights'!$B$6:$FB$133,MATCH(Goods!$BD126,'Country weights'!$A$6:$A$133,0),MATCH(Goods!CA$1,'Country weights'!$B$3:$FB$3,0)),"")</f>
        <v>3.8004359837306857E-2</v>
      </c>
      <c r="CB126" s="44">
        <f>IF(AND(ISNUMBER(Z125),ISNUMBER(Z126)),INDEX('Country weights'!$B$6:$FB$133,MATCH(Goods!$BD126,'Country weights'!$A$6:$A$133,0),MATCH(Goods!CB$1,'Country weights'!$B$3:$FB$3,0)),"")</f>
        <v>1.1430445690970069E-2</v>
      </c>
      <c r="CC126" s="44">
        <f>IF(AND(ISNUMBER(AA125),ISNUMBER(AA126)),INDEX('Country weights'!$B$6:$FB$133,MATCH(Goods!$BD126,'Country weights'!$A$6:$A$133,0),MATCH(Goods!CC$1,'Country weights'!$B$3:$FB$3,0)),"")</f>
        <v>6.2824002360301508E-3</v>
      </c>
      <c r="CD126" s="46">
        <f t="shared" si="44"/>
        <v>0.63569132846559573</v>
      </c>
      <c r="CF126" s="39">
        <f t="shared" si="39"/>
        <v>45291</v>
      </c>
      <c r="CG126" s="45">
        <f t="shared" si="60"/>
        <v>0.26559338027169399</v>
      </c>
      <c r="CH126" s="45">
        <f t="shared" si="60"/>
        <v>7.329716123487548E-2</v>
      </c>
      <c r="CI126" s="45">
        <f t="shared" si="60"/>
        <v>7.3502502402383749E-2</v>
      </c>
      <c r="CJ126" s="45">
        <f t="shared" si="60"/>
        <v>4.8378716292447395E-2</v>
      </c>
      <c r="CK126" s="45">
        <f t="shared" si="60"/>
        <v>4.9273284794833219E-3</v>
      </c>
      <c r="CL126" s="45">
        <f t="shared" si="60"/>
        <v>2.3424100465268324E-2</v>
      </c>
      <c r="CM126" s="45">
        <f t="shared" si="60"/>
        <v>2.3119412795125725E-2</v>
      </c>
      <c r="CN126" s="45">
        <f t="shared" si="60"/>
        <v>8.001007104661121E-3</v>
      </c>
      <c r="CO126" s="45">
        <f t="shared" si="60"/>
        <v>4.3646963403877477E-2</v>
      </c>
      <c r="CP126" s="45">
        <f t="shared" si="60"/>
        <v>3.9179842134188774E-3</v>
      </c>
      <c r="CQ126" s="45">
        <f t="shared" si="60"/>
        <v>1.5328241498959881E-2</v>
      </c>
      <c r="CR126" s="45">
        <f t="shared" si="60"/>
        <v>1.1541184863873686E-2</v>
      </c>
      <c r="CS126" s="45">
        <f t="shared" si="60"/>
        <v>1.0330276861794789E-2</v>
      </c>
      <c r="CT126" s="45">
        <f t="shared" si="60"/>
        <v>2.0986606693959971E-2</v>
      </c>
      <c r="CU126" s="45">
        <f t="shared" si="60"/>
        <v>1.6334969913657689E-2</v>
      </c>
      <c r="CV126" s="45">
        <f t="shared" si="57"/>
        <v>1.1029113314962116E-2</v>
      </c>
      <c r="CW126" s="45">
        <f t="shared" si="54"/>
        <v>3.7596771188390964E-2</v>
      </c>
      <c r="CX126" s="45">
        <f t="shared" si="54"/>
        <v>2.8866506535816773E-2</v>
      </c>
      <c r="CY126" s="45">
        <f t="shared" si="54"/>
        <v>5.6990022151390055E-2</v>
      </c>
      <c r="CZ126" s="45">
        <f t="shared" si="54"/>
        <v>5.4579601671577035E-2</v>
      </c>
      <c r="DA126" s="45">
        <f t="shared" si="54"/>
        <v>4.9319475312545533E-2</v>
      </c>
      <c r="DB126" s="45">
        <f t="shared" si="54"/>
        <v>3.1640465356329778E-2</v>
      </c>
      <c r="DC126" s="45">
        <f t="shared" si="35"/>
        <v>5.9784298031939714E-2</v>
      </c>
      <c r="DD126" s="45">
        <f t="shared" si="35"/>
        <v>1.7981125711688382E-2</v>
      </c>
      <c r="DE126" s="45">
        <f t="shared" si="35"/>
        <v>9.8827842298782609E-3</v>
      </c>
      <c r="DF126" s="46">
        <f t="shared" si="45"/>
        <v>1.0000000000000002</v>
      </c>
      <c r="DG126" s="47">
        <f>SUMPRODUCT(AD126:BB126,CG126:DE126,'Sector weights'!B113:Z113)</f>
        <v>1.8847979231889946</v>
      </c>
      <c r="DI126" s="45">
        <f>IF(AND(ISNUMBER(C125),ISNUMBER(C126)),CG126*'Sector weights'!AB113,"")</f>
        <v>4.8163449701433624E-2</v>
      </c>
      <c r="DJ126" s="45">
        <f>IF(AND(ISNUMBER(D125),ISNUMBER(D126)),CH126*'Sector weights'!AC113,"")</f>
        <v>2.3422887271779626E-2</v>
      </c>
      <c r="DK126" s="45">
        <f>IF(AND(ISNUMBER(E125),ISNUMBER(E126)),CI126*'Sector weights'!AD113,"")</f>
        <v>1.9493704478773095E-2</v>
      </c>
      <c r="DL126" s="45">
        <f>IF(AND(ISNUMBER(F125),ISNUMBER(F126)),CJ126*'Sector weights'!AE113,"")</f>
        <v>1.0284410193240185E-2</v>
      </c>
      <c r="DM126" s="45">
        <f>IF(AND(ISNUMBER(G125),ISNUMBER(G126)),CK126*'Sector weights'!AF113,"")</f>
        <v>1.1395951855969263E-3</v>
      </c>
      <c r="DN126" s="45">
        <f>IF(AND(ISNUMBER(H125),ISNUMBER(H126)),CL126*'Sector weights'!AG113,"")</f>
        <v>6.2628942955578956E-3</v>
      </c>
      <c r="DO126" s="45">
        <f>IF(AND(ISNUMBER(I125),ISNUMBER(I126)),CM126*'Sector weights'!AH113,"")</f>
        <v>4.2827964672417038E-3</v>
      </c>
      <c r="DP126" s="45">
        <f>IF(AND(ISNUMBER(J125),ISNUMBER(J126)),CN126*'Sector weights'!AI113,"")</f>
        <v>1.2403433111023963E-3</v>
      </c>
      <c r="DQ126" s="45">
        <f>IF(AND(ISNUMBER(K125),ISNUMBER(K126)),CO126*'Sector weights'!AJ113,"")</f>
        <v>3.078131517940392E-3</v>
      </c>
      <c r="DR126" s="45">
        <f>IF(AND(ISNUMBER(L125),ISNUMBER(L126)),CP126*'Sector weights'!AK113,"")</f>
        <v>5.7362304406347454E-4</v>
      </c>
      <c r="DS126" s="45">
        <f>IF(AND(ISNUMBER(M125),ISNUMBER(M126)),CQ126*'Sector weights'!AL113,"")</f>
        <v>2.5735005985478296E-3</v>
      </c>
      <c r="DT126" s="45">
        <f>IF(AND(ISNUMBER(N125),ISNUMBER(N126)),CR126*'Sector weights'!AM113,"")</f>
        <v>2.0641525606275792E-3</v>
      </c>
      <c r="DU126" s="45">
        <f>IF(AND(ISNUMBER(O125),ISNUMBER(O126)),CS126*'Sector weights'!AN113,"")</f>
        <v>2.037342179989781E-3</v>
      </c>
      <c r="DV126" s="45">
        <f>IF(AND(ISNUMBER(P125),ISNUMBER(P126)),CT126*'Sector weights'!AO113,"")</f>
        <v>8.1871223379822531E-3</v>
      </c>
      <c r="DW126" s="45">
        <f>IF(AND(ISNUMBER(Q125),ISNUMBER(Q126)),CU126*'Sector weights'!AP113,"")</f>
        <v>7.5966957550641489E-3</v>
      </c>
      <c r="DX126" s="45">
        <f>IF(AND(ISNUMBER(R125),ISNUMBER(R126)),CV126*'Sector weights'!AQ113,"")</f>
        <v>3.8912766829975803E-3</v>
      </c>
      <c r="DY126" s="45">
        <f>IF(AND(ISNUMBER(S125),ISNUMBER(S126)),CW126*'Sector weights'!AR113,"")</f>
        <v>1.3754705244207164E-2</v>
      </c>
      <c r="DZ126" s="45">
        <f>IF(AND(ISNUMBER(T125),ISNUMBER(T126)),CX126*'Sector weights'!AS113,"")</f>
        <v>4.3392919043321937E-3</v>
      </c>
      <c r="EA126" s="45">
        <f>IF(AND(ISNUMBER(U125),ISNUMBER(U126)),CY126*'Sector weights'!AT113,"")</f>
        <v>6.8348541277900663E-3</v>
      </c>
      <c r="EB126" s="45">
        <f>IF(AND(ISNUMBER(V125),ISNUMBER(V126)),CZ126*'Sector weights'!AU113,"")</f>
        <v>1.1438205239859113E-2</v>
      </c>
      <c r="EC126" s="45">
        <f>IF(AND(ISNUMBER(W125),ISNUMBER(W126)),DA126*'Sector weights'!AV113,"")</f>
        <v>2.1536626369322232E-2</v>
      </c>
      <c r="ED126" s="45">
        <f>IF(AND(ISNUMBER(X125),ISNUMBER(X126)),DB126*'Sector weights'!AW113,"")</f>
        <v>6.2866501769069877E-3</v>
      </c>
      <c r="EE126" s="45">
        <f>IF(AND(ISNUMBER(Y125),ISNUMBER(Y126)),DC126*'Sector weights'!AX113,"")</f>
        <v>8.1430007143356905E-3</v>
      </c>
      <c r="EF126" s="45">
        <f>IF(AND(ISNUMBER(Z125),ISNUMBER(Z126)),DD126*'Sector weights'!AY113,"")</f>
        <v>3.5705990846676946E-3</v>
      </c>
      <c r="EG126" s="45">
        <f>IF(AND(ISNUMBER(AA125),ISNUMBER(AA126)),DE126*'Sector weights'!AZ113,"")</f>
        <v>2.3280367299145293E-3</v>
      </c>
      <c r="EH126" s="46">
        <f t="shared" si="46"/>
        <v>0.22252389517327412</v>
      </c>
      <c r="EI126" s="47">
        <f t="shared" si="47"/>
        <v>0.72147946758606718</v>
      </c>
      <c r="EK126" s="39">
        <f t="shared" si="41"/>
        <v>45291</v>
      </c>
      <c r="EL126" s="45">
        <f t="shared" si="61"/>
        <v>0.21644169793059698</v>
      </c>
      <c r="EM126" s="45">
        <f t="shared" si="61"/>
        <v>0.1052600991616688</v>
      </c>
      <c r="EN126" s="45">
        <f t="shared" si="61"/>
        <v>8.7602746948114527E-2</v>
      </c>
      <c r="EO126" s="45">
        <f t="shared" si="61"/>
        <v>4.6217104842749393E-2</v>
      </c>
      <c r="EP126" s="45">
        <f t="shared" si="61"/>
        <v>5.1212261258933578E-3</v>
      </c>
      <c r="EQ126" s="45">
        <f t="shared" si="61"/>
        <v>2.814481694507966E-2</v>
      </c>
      <c r="ER126" s="45">
        <f t="shared" si="61"/>
        <v>1.9246456493612927E-2</v>
      </c>
      <c r="ES126" s="45">
        <f t="shared" si="61"/>
        <v>5.5739780671040752E-3</v>
      </c>
      <c r="ET126" s="45">
        <f t="shared" si="61"/>
        <v>1.3832813395359286E-2</v>
      </c>
      <c r="EU126" s="45">
        <f t="shared" si="61"/>
        <v>2.5778042561083511E-3</v>
      </c>
      <c r="EV126" s="45">
        <f t="shared" si="61"/>
        <v>1.1565052807222817E-2</v>
      </c>
      <c r="EW126" s="45">
        <f t="shared" si="61"/>
        <v>9.2760939629439442E-3</v>
      </c>
      <c r="EX126" s="45">
        <f t="shared" si="61"/>
        <v>9.1556108093620719E-3</v>
      </c>
      <c r="EY126" s="45">
        <f t="shared" si="61"/>
        <v>3.6792104198999094E-2</v>
      </c>
      <c r="EZ126" s="45">
        <f t="shared" si="61"/>
        <v>3.41387865296389E-2</v>
      </c>
      <c r="FA126" s="45">
        <f t="shared" si="58"/>
        <v>1.7487005968359195E-2</v>
      </c>
      <c r="FB126" s="45">
        <f t="shared" si="55"/>
        <v>6.1812261705632553E-2</v>
      </c>
      <c r="FC126" s="45">
        <f t="shared" si="55"/>
        <v>1.9500341304709273E-2</v>
      </c>
      <c r="FD126" s="45">
        <f t="shared" si="55"/>
        <v>3.0715146894529803E-2</v>
      </c>
      <c r="FE126" s="45">
        <f t="shared" si="55"/>
        <v>5.1402143715633113E-2</v>
      </c>
      <c r="FF126" s="45">
        <f t="shared" si="55"/>
        <v>9.678343241543641E-2</v>
      </c>
      <c r="FG126" s="45">
        <f t="shared" si="55"/>
        <v>2.8251573486127057E-2</v>
      </c>
      <c r="FH126" s="45">
        <f t="shared" si="36"/>
        <v>3.6593826060769462E-2</v>
      </c>
      <c r="FI126" s="45">
        <f t="shared" si="36"/>
        <v>1.604591310019696E-2</v>
      </c>
      <c r="FJ126" s="45">
        <f t="shared" si="36"/>
        <v>1.0461962874152199E-2</v>
      </c>
      <c r="FK126" s="46">
        <f t="shared" si="48"/>
        <v>1</v>
      </c>
      <c r="FL126" s="47">
        <f t="shared" si="49"/>
        <v>3.2422561497239126</v>
      </c>
    </row>
    <row r="127" spans="1:168" x14ac:dyDescent="0.2">
      <c r="A127" t="s">
        <v>711</v>
      </c>
      <c r="B127" s="11">
        <v>45382</v>
      </c>
      <c r="C127" s="2">
        <v>657.4</v>
      </c>
      <c r="D127" s="3">
        <v>73416</v>
      </c>
      <c r="E127" s="9">
        <v>29167.200000000001</v>
      </c>
      <c r="F127" s="3">
        <v>174976</v>
      </c>
      <c r="G127" s="3">
        <v>5455</v>
      </c>
      <c r="H127" s="2">
        <v>40673</v>
      </c>
      <c r="I127" s="2">
        <v>368283</v>
      </c>
      <c r="J127" s="2">
        <v>2262617.4</v>
      </c>
      <c r="K127" s="2">
        <v>195779</v>
      </c>
      <c r="L127" s="9">
        <v>2840.9638999999997</v>
      </c>
      <c r="M127" s="3">
        <v>181145</v>
      </c>
      <c r="N127" s="9">
        <v>2167.732</v>
      </c>
      <c r="O127" s="2">
        <v>27696.7</v>
      </c>
      <c r="P127" s="2">
        <v>25250.3</v>
      </c>
      <c r="Q127" s="3">
        <v>165436</v>
      </c>
      <c r="R127" s="3">
        <v>135900</v>
      </c>
      <c r="S127" s="2">
        <v>38386.400000000001</v>
      </c>
      <c r="T127" s="2">
        <v>52427.199999999997</v>
      </c>
      <c r="U127" s="3">
        <v>169725</v>
      </c>
      <c r="V127" s="2">
        <v>40323.5</v>
      </c>
      <c r="W127" s="2">
        <v>91052.5</v>
      </c>
      <c r="X127" s="3">
        <v>494157.7046051721</v>
      </c>
      <c r="Y127" s="2">
        <v>81417.899999999994</v>
      </c>
      <c r="Z127" s="3">
        <v>48111</v>
      </c>
      <c r="AA127" s="3">
        <v>507248</v>
      </c>
      <c r="AC127" s="43">
        <f t="shared" si="43"/>
        <v>45382</v>
      </c>
      <c r="AD127" s="45">
        <f t="shared" si="59"/>
        <v>1.1695906432748648</v>
      </c>
      <c r="AE127" s="45">
        <f t="shared" si="59"/>
        <v>3.094983991462108</v>
      </c>
      <c r="AF127" s="45">
        <f t="shared" si="59"/>
        <v>1.9354568139403172</v>
      </c>
      <c r="AG127" s="45">
        <f t="shared" si="59"/>
        <v>-0.28323445772283629</v>
      </c>
      <c r="AH127" s="45">
        <f t="shared" si="59"/>
        <v>1.337544120378964</v>
      </c>
      <c r="AI127" s="45">
        <f t="shared" si="59"/>
        <v>1.5276703027882421</v>
      </c>
      <c r="AJ127" s="45">
        <f t="shared" si="59"/>
        <v>5.4439414892246463</v>
      </c>
      <c r="AK127" s="45">
        <f t="shared" si="59"/>
        <v>-0.70818488971523541</v>
      </c>
      <c r="AL127" s="45">
        <f t="shared" si="59"/>
        <v>1.8435238933992792</v>
      </c>
      <c r="AM127" s="45">
        <f t="shared" si="59"/>
        <v>-8.2424606706880006</v>
      </c>
      <c r="AN127" s="45">
        <f t="shared" si="59"/>
        <v>-0.51842780178923409</v>
      </c>
      <c r="AO127" s="45">
        <f t="shared" si="59"/>
        <v>6.1901106561332186</v>
      </c>
      <c r="AP127" s="45">
        <f t="shared" si="59"/>
        <v>-8.2735826248803601</v>
      </c>
      <c r="AQ127" s="45">
        <f t="shared" si="59"/>
        <v>2.569695787989934</v>
      </c>
      <c r="AR127" s="45">
        <f t="shared" si="59"/>
        <v>5.0881048873756551</v>
      </c>
      <c r="AS127" s="45">
        <f t="shared" si="56"/>
        <v>-5.4422168944068261E-2</v>
      </c>
      <c r="AT127" s="45">
        <f t="shared" si="53"/>
        <v>2.2124588941699663</v>
      </c>
      <c r="AU127" s="45">
        <f t="shared" si="53"/>
        <v>2.9967506060689209</v>
      </c>
      <c r="AV127" s="45">
        <f t="shared" si="53"/>
        <v>3.8340124068568127</v>
      </c>
      <c r="AW127" s="45">
        <f t="shared" si="53"/>
        <v>-0.82515556211416596</v>
      </c>
      <c r="AX127" s="45">
        <f t="shared" si="53"/>
        <v>-17.742177364858769</v>
      </c>
      <c r="AY127" s="45">
        <f t="shared" si="53"/>
        <v>2.2427731163876974</v>
      </c>
      <c r="AZ127" s="45">
        <f t="shared" si="34"/>
        <v>2.5557729103186988</v>
      </c>
      <c r="BA127" s="45">
        <f t="shared" si="34"/>
        <v>0.18115942028984477</v>
      </c>
      <c r="BB127" s="45">
        <f t="shared" si="34"/>
        <v>2.1123088846614513</v>
      </c>
      <c r="BD127" s="39">
        <f t="shared" si="38"/>
        <v>45382</v>
      </c>
      <c r="BE127" s="44">
        <f>IF(AND(ISNUMBER(C126),ISNUMBER(C127)),INDEX('Country weights'!$B$6:$FB$133,MATCH(Goods!$BD127,'Country weights'!$A$6:$A$133,0),MATCH(Goods!BE$1,'Country weights'!$B$3:$FB$3,0)),"")</f>
        <v>0.16883540873658129</v>
      </c>
      <c r="BF127" s="44">
        <f>IF(AND(ISNUMBER(D126),ISNUMBER(D127)),INDEX('Country weights'!$B$6:$FB$133,MATCH(Goods!$BD127,'Country weights'!$A$6:$A$133,0),MATCH(Goods!BF$1,'Country weights'!$B$3:$FB$3,0)),"")</f>
        <v>4.6594369798154962E-2</v>
      </c>
      <c r="BG127" s="44">
        <f>IF(AND(ISNUMBER(E126),ISNUMBER(E127)),INDEX('Country weights'!$B$6:$FB$133,MATCH(Goods!$BD127,'Country weights'!$A$6:$A$133,0),MATCH(Goods!BG$1,'Country weights'!$B$3:$FB$3,0)),"")</f>
        <v>4.6724903397716969E-2</v>
      </c>
      <c r="BH127" s="44">
        <f>IF(AND(ISNUMBER(F126),ISNUMBER(F127)),INDEX('Country weights'!$B$6:$FB$133,MATCH(Goods!$BD127,'Country weights'!$A$6:$A$133,0),MATCH(Goods!BH$1,'Country weights'!$B$3:$FB$3,0)),"")</f>
        <v>3.0753930429406044E-2</v>
      </c>
      <c r="BI127" s="44">
        <f>IF(AND(ISNUMBER(G126),ISNUMBER(G127)),INDEX('Country weights'!$B$6:$FB$133,MATCH(Goods!$BD127,'Country weights'!$A$6:$A$133,0),MATCH(Goods!BI$1,'Country weights'!$B$3:$FB$3,0)),"")</f>
        <v>3.1322599869091166E-3</v>
      </c>
      <c r="BJ127" s="44">
        <f>IF(AND(ISNUMBER(H126),ISNUMBER(H127)),INDEX('Country weights'!$B$6:$FB$133,MATCH(Goods!$BD127,'Country weights'!$A$6:$A$133,0),MATCH(Goods!BJ$1,'Country weights'!$B$3:$FB$3,0)),"")</f>
        <v>1.4890497542877999E-2</v>
      </c>
      <c r="BK127" s="44">
        <f>IF(AND(ISNUMBER(I126),ISNUMBER(I127)),INDEX('Country weights'!$B$6:$FB$133,MATCH(Goods!$BD127,'Country weights'!$A$6:$A$133,0),MATCH(Goods!BK$1,'Country weights'!$B$3:$FB$3,0)),"")</f>
        <v>1.4696810233077963E-2</v>
      </c>
      <c r="BL127" s="44">
        <f>IF(AND(ISNUMBER(J126),ISNUMBER(J127)),INDEX('Country weights'!$B$6:$FB$133,MATCH(Goods!$BD127,'Country weights'!$A$6:$A$133,0),MATCH(Goods!BL$1,'Country weights'!$B$3:$FB$3,0)),"")</f>
        <v>5.0861708354246974E-3</v>
      </c>
      <c r="BM127" s="44">
        <f>IF(AND(ISNUMBER(K126),ISNUMBER(K127)),INDEX('Country weights'!$B$6:$FB$133,MATCH(Goods!$BD127,'Country weights'!$A$6:$A$133,0),MATCH(Goods!BM$1,'Country weights'!$B$3:$FB$3,0)),"")</f>
        <v>2.7745996149700112E-2</v>
      </c>
      <c r="BN127" s="44">
        <f>IF(AND(ISNUMBER(L126),ISNUMBER(L127)),INDEX('Country weights'!$B$6:$FB$133,MATCH(Goods!$BD127,'Country weights'!$A$6:$A$133,0),MATCH(Goods!BN$1,'Country weights'!$B$3:$FB$3,0)),"")</f>
        <v>2.4906285895354785E-3</v>
      </c>
      <c r="BO127" s="44">
        <f>IF(AND(ISNUMBER(M126),ISNUMBER(M127)),INDEX('Country weights'!$B$6:$FB$133,MATCH(Goods!$BD127,'Country weights'!$A$6:$A$133,0),MATCH(Goods!BO$1,'Country weights'!$B$3:$FB$3,0)),"")</f>
        <v>9.7440302015152809E-3</v>
      </c>
      <c r="BP127" s="44">
        <f>IF(AND(ISNUMBER(N126),ISNUMBER(N127)),INDEX('Country weights'!$B$6:$FB$133,MATCH(Goods!$BD127,'Country weights'!$A$6:$A$133,0),MATCH(Goods!BP$1,'Country weights'!$B$3:$FB$3,0)),"")</f>
        <v>7.3366311381828885E-3</v>
      </c>
      <c r="BQ127" s="44">
        <f>IF(AND(ISNUMBER(O126),ISNUMBER(O127)),INDEX('Country weights'!$B$6:$FB$133,MATCH(Goods!$BD127,'Country weights'!$A$6:$A$133,0),MATCH(Goods!BQ$1,'Country weights'!$B$3:$FB$3,0)),"")</f>
        <v>6.566867421691735E-3</v>
      </c>
      <c r="BR127" s="44">
        <f>IF(AND(ISNUMBER(P126),ISNUMBER(P127)),INDEX('Country weights'!$B$6:$FB$133,MATCH(Goods!$BD127,'Country weights'!$A$6:$A$133,0),MATCH(Goods!BR$1,'Country weights'!$B$3:$FB$3,0)),"")</f>
        <v>1.3341003889268378E-2</v>
      </c>
      <c r="BS127" s="44">
        <f>IF(AND(ISNUMBER(Q126),ISNUMBER(Q127)),INDEX('Country weights'!$B$6:$FB$133,MATCH(Goods!$BD127,'Country weights'!$A$6:$A$133,0),MATCH(Goods!BS$1,'Country weights'!$B$3:$FB$3,0)),"")</f>
        <v>1.0383998724858593E-2</v>
      </c>
      <c r="BT127" s="44">
        <f>IF(AND(ISNUMBER(R126),ISNUMBER(R127)),INDEX('Country weights'!$B$6:$FB$133,MATCH(Goods!$BD127,'Country weights'!$A$6:$A$133,0),MATCH(Goods!BT$1,'Country weights'!$B$3:$FB$3,0)),"")</f>
        <v>7.0111116949858575E-3</v>
      </c>
      <c r="BU127" s="44">
        <f>IF(AND(ISNUMBER(S126),ISNUMBER(S127)),INDEX('Country weights'!$B$6:$FB$133,MATCH(Goods!$BD127,'Country weights'!$A$6:$A$133,0),MATCH(Goods!BU$1,'Country weights'!$B$3:$FB$3,0)),"")</f>
        <v>2.3899941422765286E-2</v>
      </c>
      <c r="BV127" s="44">
        <f>IF(AND(ISNUMBER(T126),ISNUMBER(T127)),INDEX('Country weights'!$B$6:$FB$133,MATCH(Goods!$BD127,'Country weights'!$A$6:$A$133,0),MATCH(Goods!BV$1,'Country weights'!$B$3:$FB$3,0)),"")</f>
        <v>1.8350187887914166E-2</v>
      </c>
      <c r="BW127" s="44">
        <f>IF(AND(ISNUMBER(U126),ISNUMBER(U127)),INDEX('Country weights'!$B$6:$FB$133,MATCH(Goods!$BD127,'Country weights'!$A$6:$A$133,0),MATCH(Goods!BW$1,'Country weights'!$B$3:$FB$3,0)),"")</f>
        <v>3.6228062890700873E-2</v>
      </c>
      <c r="BX127" s="44">
        <f>IF(AND(ISNUMBER(V126),ISNUMBER(V127)),INDEX('Country weights'!$B$6:$FB$133,MATCH(Goods!$BD127,'Country weights'!$A$6:$A$133,0),MATCH(Goods!BX$1,'Country weights'!$B$3:$FB$3,0)),"")</f>
        <v>3.4695779493727853E-2</v>
      </c>
      <c r="BY127" s="44">
        <f>IF(AND(ISNUMBER(W126),ISNUMBER(W127)),INDEX('Country weights'!$B$6:$FB$133,MATCH(Goods!$BD127,'Country weights'!$A$6:$A$133,0),MATCH(Goods!BY$1,'Country weights'!$B$3:$FB$3,0)),"")</f>
        <v>3.1351962780658223E-2</v>
      </c>
      <c r="BZ127" s="44">
        <f>IF(AND(ISNUMBER(X126),ISNUMBER(X127)),INDEX('Country weights'!$B$6:$FB$133,MATCH(Goods!$BD127,'Country weights'!$A$6:$A$133,0),MATCH(Goods!BZ$1,'Country weights'!$B$3:$FB$3,0)),"")</f>
        <v>2.0113569455634937E-2</v>
      </c>
      <c r="CA127" s="44">
        <f>IF(AND(ISNUMBER(Y126),ISNUMBER(Y127)),INDEX('Country weights'!$B$6:$FB$133,MATCH(Goods!$BD127,'Country weights'!$A$6:$A$133,0),MATCH(Goods!CA$1,'Country weights'!$B$3:$FB$3,0)),"")</f>
        <v>3.8004359837306857E-2</v>
      </c>
      <c r="CB127" s="44">
        <f>IF(AND(ISNUMBER(Z126),ISNUMBER(Z127)),INDEX('Country weights'!$B$6:$FB$133,MATCH(Goods!$BD127,'Country weights'!$A$6:$A$133,0),MATCH(Goods!CB$1,'Country weights'!$B$3:$FB$3,0)),"")</f>
        <v>1.1430445690970069E-2</v>
      </c>
      <c r="CC127" s="44">
        <f>IF(AND(ISNUMBER(AA126),ISNUMBER(AA127)),INDEX('Country weights'!$B$6:$FB$133,MATCH(Goods!$BD127,'Country weights'!$A$6:$A$133,0),MATCH(Goods!CC$1,'Country weights'!$B$3:$FB$3,0)),"")</f>
        <v>6.2824002360301508E-3</v>
      </c>
      <c r="CD127" s="46">
        <f t="shared" si="44"/>
        <v>0.63569132846559573</v>
      </c>
      <c r="CF127" s="39">
        <f t="shared" si="39"/>
        <v>45382</v>
      </c>
      <c r="CG127" s="45">
        <f t="shared" si="60"/>
        <v>0.26559338027169399</v>
      </c>
      <c r="CH127" s="45">
        <f t="shared" si="60"/>
        <v>7.329716123487548E-2</v>
      </c>
      <c r="CI127" s="45">
        <f t="shared" si="60"/>
        <v>7.3502502402383749E-2</v>
      </c>
      <c r="CJ127" s="45">
        <f t="shared" si="60"/>
        <v>4.8378716292447395E-2</v>
      </c>
      <c r="CK127" s="45">
        <f t="shared" si="60"/>
        <v>4.9273284794833219E-3</v>
      </c>
      <c r="CL127" s="45">
        <f t="shared" si="60"/>
        <v>2.3424100465268324E-2</v>
      </c>
      <c r="CM127" s="45">
        <f t="shared" si="60"/>
        <v>2.3119412795125725E-2</v>
      </c>
      <c r="CN127" s="45">
        <f t="shared" si="60"/>
        <v>8.001007104661121E-3</v>
      </c>
      <c r="CO127" s="45">
        <f t="shared" si="60"/>
        <v>4.3646963403877477E-2</v>
      </c>
      <c r="CP127" s="45">
        <f t="shared" si="60"/>
        <v>3.9179842134188774E-3</v>
      </c>
      <c r="CQ127" s="45">
        <f t="shared" si="60"/>
        <v>1.5328241498959881E-2</v>
      </c>
      <c r="CR127" s="45">
        <f t="shared" si="60"/>
        <v>1.1541184863873686E-2</v>
      </c>
      <c r="CS127" s="45">
        <f t="shared" si="60"/>
        <v>1.0330276861794789E-2</v>
      </c>
      <c r="CT127" s="45">
        <f t="shared" si="60"/>
        <v>2.0986606693959971E-2</v>
      </c>
      <c r="CU127" s="45">
        <f t="shared" si="60"/>
        <v>1.6334969913657689E-2</v>
      </c>
      <c r="CV127" s="45">
        <f t="shared" si="57"/>
        <v>1.1029113314962116E-2</v>
      </c>
      <c r="CW127" s="45">
        <f t="shared" si="54"/>
        <v>3.7596771188390964E-2</v>
      </c>
      <c r="CX127" s="45">
        <f t="shared" si="54"/>
        <v>2.8866506535816773E-2</v>
      </c>
      <c r="CY127" s="45">
        <f t="shared" si="54"/>
        <v>5.6990022151390055E-2</v>
      </c>
      <c r="CZ127" s="45">
        <f t="shared" si="54"/>
        <v>5.4579601671577035E-2</v>
      </c>
      <c r="DA127" s="45">
        <f t="shared" si="54"/>
        <v>4.9319475312545533E-2</v>
      </c>
      <c r="DB127" s="45">
        <f t="shared" si="54"/>
        <v>3.1640465356329778E-2</v>
      </c>
      <c r="DC127" s="45">
        <f t="shared" si="35"/>
        <v>5.9784298031939714E-2</v>
      </c>
      <c r="DD127" s="45">
        <f t="shared" si="35"/>
        <v>1.7981125711688382E-2</v>
      </c>
      <c r="DE127" s="45">
        <f t="shared" si="35"/>
        <v>9.8827842298782609E-3</v>
      </c>
      <c r="DF127" s="46">
        <f t="shared" si="45"/>
        <v>1.0000000000000002</v>
      </c>
      <c r="DG127" s="47">
        <f>SUMPRODUCT(AD127:BB127,CG127:DE127,'Sector weights'!B114:Z114)</f>
        <v>0.7606994465214556</v>
      </c>
      <c r="DI127" s="45">
        <f>IF(AND(ISNUMBER(C126),ISNUMBER(C127)),CG127*'Sector weights'!AB114,"")</f>
        <v>4.9367138219213007E-2</v>
      </c>
      <c r="DJ127" s="45">
        <f>IF(AND(ISNUMBER(D126),ISNUMBER(D127)),CH127*'Sector weights'!AC114,"")</f>
        <v>2.3750130570442923E-2</v>
      </c>
      <c r="DK127" s="45">
        <f>IF(AND(ISNUMBER(E126),ISNUMBER(E127)),CI127*'Sector weights'!AD114,"")</f>
        <v>1.8784287949301086E-2</v>
      </c>
      <c r="DL127" s="45">
        <f>IF(AND(ISNUMBER(F126),ISNUMBER(F127)),CJ127*'Sector weights'!AE114,"")</f>
        <v>1.0645713996908326E-2</v>
      </c>
      <c r="DM127" s="45">
        <f>IF(AND(ISNUMBER(G126),ISNUMBER(G127)),CK127*'Sector weights'!AF114,"")</f>
        <v>1.2129051218702544E-3</v>
      </c>
      <c r="DN127" s="45">
        <f>IF(AND(ISNUMBER(H126),ISNUMBER(H127)),CL127*'Sector weights'!AG114,"")</f>
        <v>6.3467105524947706E-3</v>
      </c>
      <c r="DO127" s="45">
        <f>IF(AND(ISNUMBER(I126),ISNUMBER(I127)),CM127*'Sector weights'!AH114,"")</f>
        <v>4.4930090020163255E-3</v>
      </c>
      <c r="DP127" s="45">
        <f>IF(AND(ISNUMBER(J126),ISNUMBER(J127)),CN127*'Sector weights'!AI114,"")</f>
        <v>1.2613118302303038E-3</v>
      </c>
      <c r="DQ127" s="45">
        <f>IF(AND(ISNUMBER(K126),ISNUMBER(K127)),CO127*'Sector weights'!AJ114,"")</f>
        <v>3.029416237261696E-3</v>
      </c>
      <c r="DR127" s="45">
        <f>IF(AND(ISNUMBER(L126),ISNUMBER(L127)),CP127*'Sector weights'!AK114,"")</f>
        <v>6.0714265564934522E-4</v>
      </c>
      <c r="DS127" s="45">
        <f>IF(AND(ISNUMBER(M126),ISNUMBER(M127)),CQ127*'Sector weights'!AL114,"")</f>
        <v>2.6669573038116726E-3</v>
      </c>
      <c r="DT127" s="45">
        <f>IF(AND(ISNUMBER(N126),ISNUMBER(N127)),CR127*'Sector weights'!AM114,"")</f>
        <v>2.0430097656261941E-3</v>
      </c>
      <c r="DU127" s="45">
        <f>IF(AND(ISNUMBER(O126),ISNUMBER(O127)),CS127*'Sector weights'!AN114,"")</f>
        <v>2.2332809250267412E-3</v>
      </c>
      <c r="DV127" s="45">
        <f>IF(AND(ISNUMBER(P126),ISNUMBER(P127)),CT127*'Sector weights'!AO114,"")</f>
        <v>8.5894266468363074E-3</v>
      </c>
      <c r="DW127" s="45">
        <f>IF(AND(ISNUMBER(Q126),ISNUMBER(Q127)),CU127*'Sector weights'!AP114,"")</f>
        <v>7.6055003848593096E-3</v>
      </c>
      <c r="DX127" s="45">
        <f>IF(AND(ISNUMBER(R126),ISNUMBER(R127)),CV127*'Sector weights'!AQ114,"")</f>
        <v>3.9271811189374884E-3</v>
      </c>
      <c r="DY127" s="45">
        <f>IF(AND(ISNUMBER(S126),ISNUMBER(S127)),CW127*'Sector weights'!AR114,"")</f>
        <v>1.3422095669610824E-2</v>
      </c>
      <c r="DZ127" s="45">
        <f>IF(AND(ISNUMBER(T126),ISNUMBER(T127)),CX127*'Sector weights'!AS114,"")</f>
        <v>4.2723508046723282E-3</v>
      </c>
      <c r="EA127" s="45">
        <f>IF(AND(ISNUMBER(U126),ISNUMBER(U127)),CY127*'Sector weights'!AT114,"")</f>
        <v>6.9261118878598963E-3</v>
      </c>
      <c r="EB127" s="45">
        <f>IF(AND(ISNUMBER(V126),ISNUMBER(V127)),CZ127*'Sector weights'!AU114,"")</f>
        <v>1.1682926482441016E-2</v>
      </c>
      <c r="EC127" s="45">
        <f>IF(AND(ISNUMBER(W126),ISNUMBER(W127)),DA127*'Sector weights'!AV114,"")</f>
        <v>2.2859368950988678E-2</v>
      </c>
      <c r="ED127" s="45">
        <f>IF(AND(ISNUMBER(X126),ISNUMBER(X127)),DB127*'Sector weights'!AW114,"")</f>
        <v>5.9088679498935414E-3</v>
      </c>
      <c r="EE127" s="45">
        <f>IF(AND(ISNUMBER(Y126),ISNUMBER(Y127)),DC127*'Sector weights'!AX114,"")</f>
        <v>7.9005645808130943E-3</v>
      </c>
      <c r="EF127" s="45">
        <f>IF(AND(ISNUMBER(Z126),ISNUMBER(Z127)),DD127*'Sector weights'!AY114,"")</f>
        <v>3.4692978492923921E-3</v>
      </c>
      <c r="EG127" s="45">
        <f>IF(AND(ISNUMBER(AA126),ISNUMBER(AA127)),DE127*'Sector weights'!AZ114,"")</f>
        <v>2.4891559633973483E-3</v>
      </c>
      <c r="EH127" s="46">
        <f t="shared" si="46"/>
        <v>0.2254938624194549</v>
      </c>
      <c r="EI127" s="47">
        <f t="shared" si="47"/>
        <v>-5.3436631005332712E-2</v>
      </c>
      <c r="EK127" s="39">
        <f t="shared" si="41"/>
        <v>45382</v>
      </c>
      <c r="EL127" s="45">
        <f t="shared" si="61"/>
        <v>0.21892896635644202</v>
      </c>
      <c r="EM127" s="45">
        <f t="shared" si="61"/>
        <v>0.10532495348482636</v>
      </c>
      <c r="EN127" s="45">
        <f t="shared" si="61"/>
        <v>8.3302879057343404E-2</v>
      </c>
      <c r="EO127" s="45">
        <f t="shared" si="61"/>
        <v>4.7210659672437483E-2</v>
      </c>
      <c r="EP127" s="45">
        <f t="shared" si="61"/>
        <v>5.3788830829198152E-3</v>
      </c>
      <c r="EQ127" s="45">
        <f t="shared" si="61"/>
        <v>2.814582394570397E-2</v>
      </c>
      <c r="ER127" s="45">
        <f t="shared" si="61"/>
        <v>1.9925194210645987E-2</v>
      </c>
      <c r="ES127" s="45">
        <f t="shared" si="61"/>
        <v>5.5935528208925734E-3</v>
      </c>
      <c r="ET127" s="45">
        <f t="shared" si="61"/>
        <v>1.3434584004891866E-2</v>
      </c>
      <c r="EU127" s="45">
        <f t="shared" si="61"/>
        <v>2.6925019117370126E-3</v>
      </c>
      <c r="EV127" s="45">
        <f t="shared" si="61"/>
        <v>1.1827183565868869E-2</v>
      </c>
      <c r="EW127" s="45">
        <f t="shared" si="61"/>
        <v>9.0601568650496879E-3</v>
      </c>
      <c r="EX127" s="45">
        <f t="shared" si="61"/>
        <v>9.9039543740329344E-3</v>
      </c>
      <c r="EY127" s="45">
        <f t="shared" si="61"/>
        <v>3.8091620564193407E-2</v>
      </c>
      <c r="EZ127" s="45">
        <f t="shared" si="61"/>
        <v>3.3728192436173067E-2</v>
      </c>
      <c r="FA127" s="45">
        <f t="shared" si="58"/>
        <v>1.7415911354750308E-2</v>
      </c>
      <c r="FB127" s="45">
        <f t="shared" si="55"/>
        <v>5.9523108636294342E-2</v>
      </c>
      <c r="FC127" s="45">
        <f t="shared" si="55"/>
        <v>1.8946638985344388E-2</v>
      </c>
      <c r="FD127" s="45">
        <f t="shared" si="55"/>
        <v>3.0715301133013601E-2</v>
      </c>
      <c r="FE127" s="45">
        <f t="shared" si="55"/>
        <v>5.181039677571752E-2</v>
      </c>
      <c r="FF127" s="45">
        <f t="shared" si="55"/>
        <v>0.10137468357549603</v>
      </c>
      <c r="FG127" s="45">
        <f t="shared" si="55"/>
        <v>2.6204118757352672E-2</v>
      </c>
      <c r="FH127" s="45">
        <f t="shared" si="36"/>
        <v>3.503671672498461E-2</v>
      </c>
      <c r="FI127" s="45">
        <f t="shared" si="36"/>
        <v>1.5385331609775434E-2</v>
      </c>
      <c r="FJ127" s="45">
        <f t="shared" si="36"/>
        <v>1.1038686094112474E-2</v>
      </c>
      <c r="FK127" s="46">
        <f t="shared" si="48"/>
        <v>0.99999999999999978</v>
      </c>
      <c r="FL127" s="47">
        <f t="shared" si="49"/>
        <v>-0.2369759887563237</v>
      </c>
    </row>
    <row r="128" spans="1:168" x14ac:dyDescent="0.2">
      <c r="A128" t="s">
        <v>712</v>
      </c>
      <c r="B128" s="11">
        <v>45473</v>
      </c>
      <c r="C128" s="2">
        <v>664.4</v>
      </c>
      <c r="D128" s="3">
        <v>72069</v>
      </c>
      <c r="E128" s="9">
        <v>30666.9</v>
      </c>
      <c r="F128" s="3">
        <v>170176</v>
      </c>
      <c r="G128" s="3">
        <v>5482</v>
      </c>
      <c r="H128" s="2">
        <v>41997</v>
      </c>
      <c r="I128" s="2">
        <v>363470</v>
      </c>
      <c r="J128" s="2">
        <v>2183930.9</v>
      </c>
      <c r="K128" s="2">
        <v>189518.6</v>
      </c>
      <c r="L128" s="9">
        <v>2953.4781000000003</v>
      </c>
      <c r="M128" s="3">
        <v>183657</v>
      </c>
      <c r="N128" s="9">
        <v>2151.48</v>
      </c>
      <c r="O128" s="2">
        <v>28163.200000000001</v>
      </c>
      <c r="P128" s="2">
        <v>24941.599999999999</v>
      </c>
      <c r="Q128" s="3">
        <v>166930</v>
      </c>
      <c r="R128" s="3">
        <v>138416</v>
      </c>
      <c r="S128" s="2">
        <v>39198.300000000003</v>
      </c>
      <c r="T128" s="2">
        <v>53767.9</v>
      </c>
      <c r="U128" s="3">
        <v>170592</v>
      </c>
      <c r="V128" s="2">
        <v>40680.5</v>
      </c>
      <c r="W128" s="2">
        <v>92343.6</v>
      </c>
      <c r="X128" s="3">
        <v>546644.4069663384</v>
      </c>
      <c r="Y128" s="2">
        <v>85787.1</v>
      </c>
      <c r="Z128" s="3">
        <v>50195</v>
      </c>
      <c r="AA128" s="3">
        <v>531706</v>
      </c>
      <c r="AC128" s="43">
        <f t="shared" si="43"/>
        <v>45473</v>
      </c>
      <c r="AD128" s="45">
        <f t="shared" si="59"/>
        <v>1.0648007301490736</v>
      </c>
      <c r="AE128" s="45">
        <f t="shared" si="59"/>
        <v>-1.834749918273948</v>
      </c>
      <c r="AF128" s="45">
        <f t="shared" si="59"/>
        <v>5.1417345511396428</v>
      </c>
      <c r="AG128" s="45">
        <f t="shared" si="59"/>
        <v>-2.7432333577176338</v>
      </c>
      <c r="AH128" s="45">
        <f t="shared" si="59"/>
        <v>0.49495875343721352</v>
      </c>
      <c r="AI128" s="45">
        <f t="shared" si="59"/>
        <v>3.255230742753179</v>
      </c>
      <c r="AJ128" s="45">
        <f t="shared" si="59"/>
        <v>-1.3068754191749243</v>
      </c>
      <c r="AK128" s="45">
        <f t="shared" si="59"/>
        <v>-3.4776758987180023</v>
      </c>
      <c r="AL128" s="45">
        <f t="shared" si="59"/>
        <v>-3.1976871881049473</v>
      </c>
      <c r="AM128" s="45">
        <f t="shared" si="59"/>
        <v>3.9604234323428189</v>
      </c>
      <c r="AN128" s="45">
        <f t="shared" si="59"/>
        <v>1.3867343840569646</v>
      </c>
      <c r="AO128" s="45">
        <f t="shared" si="59"/>
        <v>-0.74972367432873943</v>
      </c>
      <c r="AP128" s="45">
        <f t="shared" si="59"/>
        <v>1.6843161820722319</v>
      </c>
      <c r="AQ128" s="45">
        <f t="shared" si="59"/>
        <v>-1.2225597319635795</v>
      </c>
      <c r="AR128" s="45">
        <f t="shared" si="59"/>
        <v>0.90306825600232621</v>
      </c>
      <c r="AS128" s="45">
        <f t="shared" si="56"/>
        <v>1.8513612950699088</v>
      </c>
      <c r="AT128" s="45">
        <f t="shared" si="53"/>
        <v>2.1150720046683169</v>
      </c>
      <c r="AU128" s="45">
        <f t="shared" si="53"/>
        <v>2.5572603534043559</v>
      </c>
      <c r="AV128" s="45">
        <f t="shared" si="53"/>
        <v>0.51082633672117073</v>
      </c>
      <c r="AW128" s="45">
        <f t="shared" si="53"/>
        <v>0.88533981425222841</v>
      </c>
      <c r="AX128" s="45">
        <f t="shared" si="53"/>
        <v>1.4179731473600521</v>
      </c>
      <c r="AY128" s="45">
        <f t="shared" si="53"/>
        <v>10.621447742700418</v>
      </c>
      <c r="AZ128" s="45">
        <f t="shared" si="34"/>
        <v>5.3663874897289299</v>
      </c>
      <c r="BA128" s="45">
        <f t="shared" si="34"/>
        <v>4.3316497266737253</v>
      </c>
      <c r="BB128" s="45">
        <f t="shared" si="34"/>
        <v>4.821704570545382</v>
      </c>
      <c r="BD128" s="39">
        <f t="shared" si="38"/>
        <v>45473</v>
      </c>
      <c r="BE128" s="44">
        <f>IF(AND(ISNUMBER(C127),ISNUMBER(C128)),INDEX('Country weights'!$B$6:$FB$133,MATCH(Goods!$BD128,'Country weights'!$A$6:$A$133,0),MATCH(Goods!BE$1,'Country weights'!$B$3:$FB$3,0)),"")</f>
        <v>0.16883540873658129</v>
      </c>
      <c r="BF128" s="44">
        <f>IF(AND(ISNUMBER(D127),ISNUMBER(D128)),INDEX('Country weights'!$B$6:$FB$133,MATCH(Goods!$BD128,'Country weights'!$A$6:$A$133,0),MATCH(Goods!BF$1,'Country weights'!$B$3:$FB$3,0)),"")</f>
        <v>4.6594369798154962E-2</v>
      </c>
      <c r="BG128" s="44">
        <f>IF(AND(ISNUMBER(E127),ISNUMBER(E128)),INDEX('Country weights'!$B$6:$FB$133,MATCH(Goods!$BD128,'Country weights'!$A$6:$A$133,0),MATCH(Goods!BG$1,'Country weights'!$B$3:$FB$3,0)),"")</f>
        <v>4.6724903397716969E-2</v>
      </c>
      <c r="BH128" s="44">
        <f>IF(AND(ISNUMBER(F127),ISNUMBER(F128)),INDEX('Country weights'!$B$6:$FB$133,MATCH(Goods!$BD128,'Country weights'!$A$6:$A$133,0),MATCH(Goods!BH$1,'Country weights'!$B$3:$FB$3,0)),"")</f>
        <v>3.0753930429406044E-2</v>
      </c>
      <c r="BI128" s="44">
        <f>IF(AND(ISNUMBER(G127),ISNUMBER(G128)),INDEX('Country weights'!$B$6:$FB$133,MATCH(Goods!$BD128,'Country weights'!$A$6:$A$133,0),MATCH(Goods!BI$1,'Country weights'!$B$3:$FB$3,0)),"")</f>
        <v>3.1322599869091166E-3</v>
      </c>
      <c r="BJ128" s="44">
        <f>IF(AND(ISNUMBER(H127),ISNUMBER(H128)),INDEX('Country weights'!$B$6:$FB$133,MATCH(Goods!$BD128,'Country weights'!$A$6:$A$133,0),MATCH(Goods!BJ$1,'Country weights'!$B$3:$FB$3,0)),"")</f>
        <v>1.4890497542877999E-2</v>
      </c>
      <c r="BK128" s="44">
        <f>IF(AND(ISNUMBER(I127),ISNUMBER(I128)),INDEX('Country weights'!$B$6:$FB$133,MATCH(Goods!$BD128,'Country weights'!$A$6:$A$133,0),MATCH(Goods!BK$1,'Country weights'!$B$3:$FB$3,0)),"")</f>
        <v>1.4696810233077963E-2</v>
      </c>
      <c r="BL128" s="44">
        <f>IF(AND(ISNUMBER(J127),ISNUMBER(J128)),INDEX('Country weights'!$B$6:$FB$133,MATCH(Goods!$BD128,'Country weights'!$A$6:$A$133,0),MATCH(Goods!BL$1,'Country weights'!$B$3:$FB$3,0)),"")</f>
        <v>5.0861708354246974E-3</v>
      </c>
      <c r="BM128" s="44">
        <f>IF(AND(ISNUMBER(K127),ISNUMBER(K128)),INDEX('Country weights'!$B$6:$FB$133,MATCH(Goods!$BD128,'Country weights'!$A$6:$A$133,0),MATCH(Goods!BM$1,'Country weights'!$B$3:$FB$3,0)),"")</f>
        <v>2.7745996149700112E-2</v>
      </c>
      <c r="BN128" s="44">
        <f>IF(AND(ISNUMBER(L127),ISNUMBER(L128)),INDEX('Country weights'!$B$6:$FB$133,MATCH(Goods!$BD128,'Country weights'!$A$6:$A$133,0),MATCH(Goods!BN$1,'Country weights'!$B$3:$FB$3,0)),"")</f>
        <v>2.4906285895354785E-3</v>
      </c>
      <c r="BO128" s="44">
        <f>IF(AND(ISNUMBER(M127),ISNUMBER(M128)),INDEX('Country weights'!$B$6:$FB$133,MATCH(Goods!$BD128,'Country weights'!$A$6:$A$133,0),MATCH(Goods!BO$1,'Country weights'!$B$3:$FB$3,0)),"")</f>
        <v>9.7440302015152809E-3</v>
      </c>
      <c r="BP128" s="44">
        <f>IF(AND(ISNUMBER(N127),ISNUMBER(N128)),INDEX('Country weights'!$B$6:$FB$133,MATCH(Goods!$BD128,'Country weights'!$A$6:$A$133,0),MATCH(Goods!BP$1,'Country weights'!$B$3:$FB$3,0)),"")</f>
        <v>7.3366311381828885E-3</v>
      </c>
      <c r="BQ128" s="44">
        <f>IF(AND(ISNUMBER(O127),ISNUMBER(O128)),INDEX('Country weights'!$B$6:$FB$133,MATCH(Goods!$BD128,'Country weights'!$A$6:$A$133,0),MATCH(Goods!BQ$1,'Country weights'!$B$3:$FB$3,0)),"")</f>
        <v>6.566867421691735E-3</v>
      </c>
      <c r="BR128" s="44">
        <f>IF(AND(ISNUMBER(P127),ISNUMBER(P128)),INDEX('Country weights'!$B$6:$FB$133,MATCH(Goods!$BD128,'Country weights'!$A$6:$A$133,0),MATCH(Goods!BR$1,'Country weights'!$B$3:$FB$3,0)),"")</f>
        <v>1.3341003889268378E-2</v>
      </c>
      <c r="BS128" s="44">
        <f>IF(AND(ISNUMBER(Q127),ISNUMBER(Q128)),INDEX('Country weights'!$B$6:$FB$133,MATCH(Goods!$BD128,'Country weights'!$A$6:$A$133,0),MATCH(Goods!BS$1,'Country weights'!$B$3:$FB$3,0)),"")</f>
        <v>1.0383998724858593E-2</v>
      </c>
      <c r="BT128" s="44">
        <f>IF(AND(ISNUMBER(R127),ISNUMBER(R128)),INDEX('Country weights'!$B$6:$FB$133,MATCH(Goods!$BD128,'Country weights'!$A$6:$A$133,0),MATCH(Goods!BT$1,'Country weights'!$B$3:$FB$3,0)),"")</f>
        <v>7.0111116949858575E-3</v>
      </c>
      <c r="BU128" s="44">
        <f>IF(AND(ISNUMBER(S127),ISNUMBER(S128)),INDEX('Country weights'!$B$6:$FB$133,MATCH(Goods!$BD128,'Country weights'!$A$6:$A$133,0),MATCH(Goods!BU$1,'Country weights'!$B$3:$FB$3,0)),"")</f>
        <v>2.3899941422765286E-2</v>
      </c>
      <c r="BV128" s="44">
        <f>IF(AND(ISNUMBER(T127),ISNUMBER(T128)),INDEX('Country weights'!$B$6:$FB$133,MATCH(Goods!$BD128,'Country weights'!$A$6:$A$133,0),MATCH(Goods!BV$1,'Country weights'!$B$3:$FB$3,0)),"")</f>
        <v>1.8350187887914166E-2</v>
      </c>
      <c r="BW128" s="44">
        <f>IF(AND(ISNUMBER(U127),ISNUMBER(U128)),INDEX('Country weights'!$B$6:$FB$133,MATCH(Goods!$BD128,'Country weights'!$A$6:$A$133,0),MATCH(Goods!BW$1,'Country weights'!$B$3:$FB$3,0)),"")</f>
        <v>3.6228062890700873E-2</v>
      </c>
      <c r="BX128" s="44">
        <f>IF(AND(ISNUMBER(V127),ISNUMBER(V128)),INDEX('Country weights'!$B$6:$FB$133,MATCH(Goods!$BD128,'Country weights'!$A$6:$A$133,0),MATCH(Goods!BX$1,'Country weights'!$B$3:$FB$3,0)),"")</f>
        <v>3.4695779493727853E-2</v>
      </c>
      <c r="BY128" s="44">
        <f>IF(AND(ISNUMBER(W127),ISNUMBER(W128)),INDEX('Country weights'!$B$6:$FB$133,MATCH(Goods!$BD128,'Country weights'!$A$6:$A$133,0),MATCH(Goods!BY$1,'Country weights'!$B$3:$FB$3,0)),"")</f>
        <v>3.1351962780658223E-2</v>
      </c>
      <c r="BZ128" s="44">
        <f>IF(AND(ISNUMBER(X127),ISNUMBER(X128)),INDEX('Country weights'!$B$6:$FB$133,MATCH(Goods!$BD128,'Country weights'!$A$6:$A$133,0),MATCH(Goods!BZ$1,'Country weights'!$B$3:$FB$3,0)),"")</f>
        <v>2.0113569455634937E-2</v>
      </c>
      <c r="CA128" s="44">
        <f>IF(AND(ISNUMBER(Y127),ISNUMBER(Y128)),INDEX('Country weights'!$B$6:$FB$133,MATCH(Goods!$BD128,'Country weights'!$A$6:$A$133,0),MATCH(Goods!CA$1,'Country weights'!$B$3:$FB$3,0)),"")</f>
        <v>3.8004359837306857E-2</v>
      </c>
      <c r="CB128" s="44">
        <f>IF(AND(ISNUMBER(Z127),ISNUMBER(Z128)),INDEX('Country weights'!$B$6:$FB$133,MATCH(Goods!$BD128,'Country weights'!$A$6:$A$133,0),MATCH(Goods!CB$1,'Country weights'!$B$3:$FB$3,0)),"")</f>
        <v>1.1430445690970069E-2</v>
      </c>
      <c r="CC128" s="44">
        <f>IF(AND(ISNUMBER(AA127),ISNUMBER(AA128)),INDEX('Country weights'!$B$6:$FB$133,MATCH(Goods!$BD128,'Country weights'!$A$6:$A$133,0),MATCH(Goods!CC$1,'Country weights'!$B$3:$FB$3,0)),"")</f>
        <v>6.2824002360301508E-3</v>
      </c>
      <c r="CD128" s="46">
        <f t="shared" si="44"/>
        <v>0.63569132846559573</v>
      </c>
      <c r="CF128" s="39">
        <f t="shared" si="39"/>
        <v>45473</v>
      </c>
      <c r="CG128" s="45">
        <f t="shared" si="60"/>
        <v>0.26559338027169399</v>
      </c>
      <c r="CH128" s="45">
        <f t="shared" si="60"/>
        <v>7.329716123487548E-2</v>
      </c>
      <c r="CI128" s="45">
        <f t="shared" si="60"/>
        <v>7.3502502402383749E-2</v>
      </c>
      <c r="CJ128" s="45">
        <f t="shared" si="60"/>
        <v>4.8378716292447395E-2</v>
      </c>
      <c r="CK128" s="45">
        <f t="shared" si="60"/>
        <v>4.9273284794833219E-3</v>
      </c>
      <c r="CL128" s="45">
        <f t="shared" si="60"/>
        <v>2.3424100465268324E-2</v>
      </c>
      <c r="CM128" s="45">
        <f t="shared" si="60"/>
        <v>2.3119412795125725E-2</v>
      </c>
      <c r="CN128" s="45">
        <f t="shared" si="60"/>
        <v>8.001007104661121E-3</v>
      </c>
      <c r="CO128" s="45">
        <f t="shared" si="60"/>
        <v>4.3646963403877477E-2</v>
      </c>
      <c r="CP128" s="45">
        <f t="shared" si="60"/>
        <v>3.9179842134188774E-3</v>
      </c>
      <c r="CQ128" s="45">
        <f t="shared" si="60"/>
        <v>1.5328241498959881E-2</v>
      </c>
      <c r="CR128" s="45">
        <f t="shared" si="60"/>
        <v>1.1541184863873686E-2</v>
      </c>
      <c r="CS128" s="45">
        <f t="shared" si="60"/>
        <v>1.0330276861794789E-2</v>
      </c>
      <c r="CT128" s="45">
        <f t="shared" si="60"/>
        <v>2.0986606693959971E-2</v>
      </c>
      <c r="CU128" s="45">
        <f t="shared" si="60"/>
        <v>1.6334969913657689E-2</v>
      </c>
      <c r="CV128" s="45">
        <f t="shared" si="57"/>
        <v>1.1029113314962116E-2</v>
      </c>
      <c r="CW128" s="45">
        <f t="shared" si="54"/>
        <v>3.7596771188390964E-2</v>
      </c>
      <c r="CX128" s="45">
        <f t="shared" si="54"/>
        <v>2.8866506535816773E-2</v>
      </c>
      <c r="CY128" s="45">
        <f t="shared" si="54"/>
        <v>5.6990022151390055E-2</v>
      </c>
      <c r="CZ128" s="45">
        <f t="shared" si="54"/>
        <v>5.4579601671577035E-2</v>
      </c>
      <c r="DA128" s="45">
        <f t="shared" si="54"/>
        <v>4.9319475312545533E-2</v>
      </c>
      <c r="DB128" s="45">
        <f t="shared" si="54"/>
        <v>3.1640465356329778E-2</v>
      </c>
      <c r="DC128" s="45">
        <f t="shared" si="35"/>
        <v>5.9784298031939714E-2</v>
      </c>
      <c r="DD128" s="45">
        <f t="shared" si="35"/>
        <v>1.7981125711688382E-2</v>
      </c>
      <c r="DE128" s="45">
        <f t="shared" si="35"/>
        <v>9.8827842298782609E-3</v>
      </c>
      <c r="DF128" s="46">
        <f t="shared" si="45"/>
        <v>1.0000000000000002</v>
      </c>
      <c r="DG128" s="47">
        <f>SUMPRODUCT(AD128:BB128,CG128:DE128,'Sector weights'!B115:Z115)</f>
        <v>1.1100048970155576</v>
      </c>
      <c r="DI128" s="45">
        <f>IF(AND(ISNUMBER(C127),ISNUMBER(C128)),CG128*'Sector weights'!AB115,"")</f>
        <v>4.9204195629311435E-2</v>
      </c>
      <c r="DJ128" s="45">
        <f>IF(AND(ISNUMBER(D127),ISNUMBER(D128)),CH128*'Sector weights'!AC115,"")</f>
        <v>2.4585201820273381E-2</v>
      </c>
      <c r="DK128" s="45">
        <f>IF(AND(ISNUMBER(E127),ISNUMBER(E128)),CI128*'Sector weights'!AD115,"")</f>
        <v>1.9868512667183869E-2</v>
      </c>
      <c r="DL128" s="45">
        <f>IF(AND(ISNUMBER(F127),ISNUMBER(F128)),CJ128*'Sector weights'!AE115,"")</f>
        <v>1.0644354182473423E-2</v>
      </c>
      <c r="DM128" s="45">
        <f>IF(AND(ISNUMBER(G127),ISNUMBER(G128)),CK128*'Sector weights'!AF115,"")</f>
        <v>1.1661999677013849E-3</v>
      </c>
      <c r="DN128" s="45">
        <f>IF(AND(ISNUMBER(H127),ISNUMBER(H128)),CL128*'Sector weights'!AG115,"")</f>
        <v>6.11032791108227E-3</v>
      </c>
      <c r="DO128" s="45">
        <f>IF(AND(ISNUMBER(I127),ISNUMBER(I128)),CM128*'Sector weights'!AH115,"")</f>
        <v>4.5085141140764071E-3</v>
      </c>
      <c r="DP128" s="45">
        <f>IF(AND(ISNUMBER(J127),ISNUMBER(J128)),CN128*'Sector weights'!AI115,"")</f>
        <v>1.2576172191553652E-3</v>
      </c>
      <c r="DQ128" s="45">
        <f>IF(AND(ISNUMBER(K127),ISNUMBER(K128)),CO128*'Sector weights'!AJ115,"")</f>
        <v>2.9827387616249267E-3</v>
      </c>
      <c r="DR128" s="45">
        <f>IF(AND(ISNUMBER(L127),ISNUMBER(L128)),CP128*'Sector weights'!AK115,"")</f>
        <v>5.7292503017279412E-4</v>
      </c>
      <c r="DS128" s="45">
        <f>IF(AND(ISNUMBER(M127),ISNUMBER(M128)),CQ128*'Sector weights'!AL115,"")</f>
        <v>2.6446755738940694E-3</v>
      </c>
      <c r="DT128" s="45">
        <f>IF(AND(ISNUMBER(N127),ISNUMBER(N128)),CR128*'Sector weights'!AM115,"")</f>
        <v>2.1933379915758727E-3</v>
      </c>
      <c r="DU128" s="45">
        <f>IF(AND(ISNUMBER(O127),ISNUMBER(O128)),CS128*'Sector weights'!AN115,"")</f>
        <v>2.0235313112116856E-3</v>
      </c>
      <c r="DV128" s="45">
        <f>IF(AND(ISNUMBER(P127),ISNUMBER(P128)),CT128*'Sector weights'!AO115,"")</f>
        <v>8.7151994362943408E-3</v>
      </c>
      <c r="DW128" s="45">
        <f>IF(AND(ISNUMBER(Q127),ISNUMBER(Q128)),CU128*'Sector weights'!AP115,"")</f>
        <v>7.6687971288349017E-3</v>
      </c>
      <c r="DX128" s="45">
        <f>IF(AND(ISNUMBER(R127),ISNUMBER(R128)),CV128*'Sector weights'!AQ115,"")</f>
        <v>3.924971913740161E-3</v>
      </c>
      <c r="DY128" s="45">
        <f>IF(AND(ISNUMBER(S127),ISNUMBER(S128)),CW128*'Sector weights'!AR115,"")</f>
        <v>1.2965144586638999E-2</v>
      </c>
      <c r="DZ128" s="45">
        <f>IF(AND(ISNUMBER(T127),ISNUMBER(T128)),CX128*'Sector weights'!AS115,"")</f>
        <v>4.3514542890299253E-3</v>
      </c>
      <c r="EA128" s="45">
        <f>IF(AND(ISNUMBER(U127),ISNUMBER(U128)),CY128*'Sector weights'!AT115,"")</f>
        <v>7.114379058410062E-3</v>
      </c>
      <c r="EB128" s="45">
        <f>IF(AND(ISNUMBER(V127),ISNUMBER(V128)),CZ128*'Sector weights'!AU115,"")</f>
        <v>1.1623404863930488E-2</v>
      </c>
      <c r="EC128" s="45">
        <f>IF(AND(ISNUMBER(W127),ISNUMBER(W128)),DA128*'Sector weights'!AV115,"")</f>
        <v>1.9759939021167093E-2</v>
      </c>
      <c r="ED128" s="45">
        <f>IF(AND(ISNUMBER(X127),ISNUMBER(X128)),DB128*'Sector weights'!AW115,"")</f>
        <v>5.7836828068568782E-3</v>
      </c>
      <c r="EE128" s="45">
        <f>IF(AND(ISNUMBER(Y127),ISNUMBER(Y128)),DC128*'Sector weights'!AX115,"")</f>
        <v>7.9306865387125929E-3</v>
      </c>
      <c r="EF128" s="45">
        <f>IF(AND(ISNUMBER(Z127),ISNUMBER(Z128)),DD128*'Sector weights'!AY115,"")</f>
        <v>3.3585943477241181E-3</v>
      </c>
      <c r="EG128" s="45">
        <f>IF(AND(ISNUMBER(AA127),ISNUMBER(AA128)),DE128*'Sector weights'!AZ115,"")</f>
        <v>2.4076715356376472E-3</v>
      </c>
      <c r="EH128" s="46">
        <f t="shared" si="46"/>
        <v>0.22336605770671408</v>
      </c>
      <c r="EI128" s="47">
        <f t="shared" si="47"/>
        <v>0.30278687304618163</v>
      </c>
      <c r="EK128" s="39">
        <f t="shared" si="41"/>
        <v>45473</v>
      </c>
      <c r="EL128" s="45">
        <f t="shared" si="61"/>
        <v>0.22028501615011681</v>
      </c>
      <c r="EM128" s="45">
        <f t="shared" si="61"/>
        <v>0.1100668654525588</v>
      </c>
      <c r="EN128" s="45">
        <f t="shared" si="61"/>
        <v>8.8950455907100198E-2</v>
      </c>
      <c r="EO128" s="45">
        <f t="shared" si="61"/>
        <v>4.7654304739754863E-2</v>
      </c>
      <c r="EP128" s="45">
        <f t="shared" si="61"/>
        <v>5.2210258786616458E-3</v>
      </c>
      <c r="EQ128" s="45">
        <f t="shared" si="61"/>
        <v>2.735566886847823E-2</v>
      </c>
      <c r="ER128" s="45">
        <f t="shared" si="61"/>
        <v>2.0184419066912186E-2</v>
      </c>
      <c r="ES128" s="45">
        <f t="shared" si="61"/>
        <v>5.6302968860499477E-3</v>
      </c>
      <c r="ET128" s="45">
        <f t="shared" si="61"/>
        <v>1.3353590031755616E-2</v>
      </c>
      <c r="EU128" s="45">
        <f t="shared" si="61"/>
        <v>2.5649601199706933E-3</v>
      </c>
      <c r="EV128" s="45">
        <f t="shared" si="61"/>
        <v>1.1840096033599709E-2</v>
      </c>
      <c r="EW128" s="45">
        <f t="shared" si="61"/>
        <v>9.819477561160108E-3</v>
      </c>
      <c r="EX128" s="45">
        <f t="shared" si="61"/>
        <v>9.059260533973516E-3</v>
      </c>
      <c r="EY128" s="45">
        <f t="shared" si="61"/>
        <v>3.9017563929689095E-2</v>
      </c>
      <c r="EZ128" s="45">
        <f t="shared" si="61"/>
        <v>3.4332866898265486E-2</v>
      </c>
      <c r="FA128" s="45">
        <f t="shared" si="58"/>
        <v>1.7571926343857309E-2</v>
      </c>
      <c r="FB128" s="45">
        <f t="shared" si="55"/>
        <v>5.8044381137185123E-2</v>
      </c>
      <c r="FC128" s="45">
        <f t="shared" si="55"/>
        <v>1.9481269149422456E-2</v>
      </c>
      <c r="FD128" s="45">
        <f t="shared" si="55"/>
        <v>3.1850761621765478E-2</v>
      </c>
      <c r="FE128" s="45">
        <f t="shared" si="55"/>
        <v>5.203747150873006E-2</v>
      </c>
      <c r="FF128" s="45">
        <f t="shared" si="55"/>
        <v>8.8464376477076251E-2</v>
      </c>
      <c r="FG128" s="45">
        <f t="shared" si="55"/>
        <v>2.5893293127154604E-2</v>
      </c>
      <c r="FH128" s="45">
        <f t="shared" si="36"/>
        <v>3.5505334248795345E-2</v>
      </c>
      <c r="FI128" s="45">
        <f t="shared" si="36"/>
        <v>1.5036278932468991E-2</v>
      </c>
      <c r="FJ128" s="45">
        <f t="shared" si="36"/>
        <v>1.0779039395497536E-2</v>
      </c>
      <c r="FK128" s="46">
        <f t="shared" si="48"/>
        <v>1.0000000000000002</v>
      </c>
      <c r="FL128" s="47">
        <f t="shared" si="49"/>
        <v>1.3555634914045414</v>
      </c>
    </row>
    <row r="129" spans="1:168" x14ac:dyDescent="0.2">
      <c r="A129" t="s">
        <v>385</v>
      </c>
      <c r="B129" s="11">
        <v>45565</v>
      </c>
      <c r="C129" s="2">
        <v>682.1</v>
      </c>
      <c r="D129" s="3">
        <v>72886</v>
      </c>
      <c r="E129" s="9">
        <v>30631.3</v>
      </c>
      <c r="F129" s="3">
        <v>171121</v>
      </c>
      <c r="G129" s="3">
        <v>5622</v>
      </c>
      <c r="H129" s="2">
        <v>42920</v>
      </c>
      <c r="I129" s="2">
        <v>365264</v>
      </c>
      <c r="J129" s="2">
        <v>2265028.4</v>
      </c>
      <c r="K129" s="2">
        <v>189854.6</v>
      </c>
      <c r="L129" s="9">
        <v>2994.4912000000004</v>
      </c>
      <c r="M129" s="3">
        <v>195017</v>
      </c>
      <c r="N129" s="9">
        <v>2148.3290000000002</v>
      </c>
      <c r="O129" s="2">
        <v>28577.7</v>
      </c>
      <c r="P129" s="2">
        <v>25704.3</v>
      </c>
      <c r="Q129" s="3">
        <v>161592</v>
      </c>
      <c r="R129" s="3">
        <v>143628</v>
      </c>
      <c r="S129" s="2">
        <v>39619.599999999999</v>
      </c>
      <c r="T129" s="2">
        <v>52740.6</v>
      </c>
      <c r="U129" s="3">
        <v>172778</v>
      </c>
      <c r="V129" s="2">
        <v>40559.800000000003</v>
      </c>
      <c r="W129" s="2">
        <v>94392.9</v>
      </c>
      <c r="X129" s="3">
        <v>555700.05424758967</v>
      </c>
      <c r="Y129" s="2">
        <v>87595.4</v>
      </c>
      <c r="Z129" s="3">
        <v>49437</v>
      </c>
      <c r="AA129" s="3">
        <v>508220</v>
      </c>
      <c r="AC129" s="43">
        <f t="shared" si="43"/>
        <v>45565</v>
      </c>
      <c r="AD129" s="45">
        <f t="shared" si="59"/>
        <v>2.6640577965081347</v>
      </c>
      <c r="AE129" s="45">
        <f t="shared" si="59"/>
        <v>1.1336358212268749</v>
      </c>
      <c r="AF129" s="45">
        <f t="shared" si="59"/>
        <v>-0.11608607325814813</v>
      </c>
      <c r="AG129" s="45">
        <f t="shared" si="59"/>
        <v>0.55530744640841512</v>
      </c>
      <c r="AH129" s="45">
        <f t="shared" si="59"/>
        <v>2.553812477198103</v>
      </c>
      <c r="AI129" s="45">
        <f t="shared" si="59"/>
        <v>2.1977760316213013</v>
      </c>
      <c r="AJ129" s="45">
        <f t="shared" si="59"/>
        <v>0.49357581093349978</v>
      </c>
      <c r="AK129" s="45">
        <f t="shared" si="59"/>
        <v>3.713372982634211</v>
      </c>
      <c r="AL129" s="45">
        <f t="shared" si="59"/>
        <v>0.17729130544441585</v>
      </c>
      <c r="AM129" s="45">
        <f t="shared" si="59"/>
        <v>1.388637349300148</v>
      </c>
      <c r="AN129" s="45">
        <f t="shared" si="59"/>
        <v>6.1854435169909072</v>
      </c>
      <c r="AO129" s="45">
        <f t="shared" si="59"/>
        <v>-0.14645732240131659</v>
      </c>
      <c r="AP129" s="45">
        <f t="shared" si="59"/>
        <v>1.4717787751391986</v>
      </c>
      <c r="AQ129" s="45">
        <f t="shared" si="59"/>
        <v>3.0579433556788604</v>
      </c>
      <c r="AR129" s="45">
        <f t="shared" si="59"/>
        <v>-3.1977475588570115</v>
      </c>
      <c r="AS129" s="45">
        <f t="shared" si="56"/>
        <v>3.765460640388385</v>
      </c>
      <c r="AT129" s="45">
        <f t="shared" si="53"/>
        <v>1.0747915088154203</v>
      </c>
      <c r="AU129" s="45">
        <f t="shared" si="53"/>
        <v>-1.9106195332159182</v>
      </c>
      <c r="AV129" s="45">
        <f t="shared" si="53"/>
        <v>1.2814199962483563</v>
      </c>
      <c r="AW129" s="45">
        <f t="shared" si="53"/>
        <v>-0.29670235124936717</v>
      </c>
      <c r="AX129" s="45">
        <f t="shared" si="53"/>
        <v>2.219211726638326</v>
      </c>
      <c r="AY129" s="45">
        <f t="shared" si="53"/>
        <v>1.6565882986906422</v>
      </c>
      <c r="AZ129" s="45">
        <f t="shared" si="34"/>
        <v>2.1078926785029317</v>
      </c>
      <c r="BA129" s="45">
        <f t="shared" si="34"/>
        <v>-1.5101105687817529</v>
      </c>
      <c r="BB129" s="45">
        <f t="shared" si="34"/>
        <v>-4.417102684566288</v>
      </c>
      <c r="BD129" s="39">
        <f t="shared" si="38"/>
        <v>45565</v>
      </c>
      <c r="BE129" s="44">
        <f>IF(AND(ISNUMBER(C128),ISNUMBER(C129)),INDEX('Country weights'!$B$6:$FB$133,MATCH(Goods!$BD129,'Country weights'!$A$6:$A$133,0),MATCH(Goods!BE$1,'Country weights'!$B$3:$FB$3,0)),"")</f>
        <v>0.16883540873658129</v>
      </c>
      <c r="BF129" s="44">
        <f>IF(AND(ISNUMBER(D128),ISNUMBER(D129)),INDEX('Country weights'!$B$6:$FB$133,MATCH(Goods!$BD129,'Country weights'!$A$6:$A$133,0),MATCH(Goods!BF$1,'Country weights'!$B$3:$FB$3,0)),"")</f>
        <v>4.6594369798154962E-2</v>
      </c>
      <c r="BG129" s="44">
        <f>IF(AND(ISNUMBER(E128),ISNUMBER(E129)),INDEX('Country weights'!$B$6:$FB$133,MATCH(Goods!$BD129,'Country weights'!$A$6:$A$133,0),MATCH(Goods!BG$1,'Country weights'!$B$3:$FB$3,0)),"")</f>
        <v>4.6724903397716969E-2</v>
      </c>
      <c r="BH129" s="44">
        <f>IF(AND(ISNUMBER(F128),ISNUMBER(F129)),INDEX('Country weights'!$B$6:$FB$133,MATCH(Goods!$BD129,'Country weights'!$A$6:$A$133,0),MATCH(Goods!BH$1,'Country weights'!$B$3:$FB$3,0)),"")</f>
        <v>3.0753930429406044E-2</v>
      </c>
      <c r="BI129" s="44">
        <f>IF(AND(ISNUMBER(G128),ISNUMBER(G129)),INDEX('Country weights'!$B$6:$FB$133,MATCH(Goods!$BD129,'Country weights'!$A$6:$A$133,0),MATCH(Goods!BI$1,'Country weights'!$B$3:$FB$3,0)),"")</f>
        <v>3.1322599869091166E-3</v>
      </c>
      <c r="BJ129" s="44">
        <f>IF(AND(ISNUMBER(H128),ISNUMBER(H129)),INDEX('Country weights'!$B$6:$FB$133,MATCH(Goods!$BD129,'Country weights'!$A$6:$A$133,0),MATCH(Goods!BJ$1,'Country weights'!$B$3:$FB$3,0)),"")</f>
        <v>1.4890497542877999E-2</v>
      </c>
      <c r="BK129" s="44">
        <f>IF(AND(ISNUMBER(I128),ISNUMBER(I129)),INDEX('Country weights'!$B$6:$FB$133,MATCH(Goods!$BD129,'Country weights'!$A$6:$A$133,0),MATCH(Goods!BK$1,'Country weights'!$B$3:$FB$3,0)),"")</f>
        <v>1.4696810233077963E-2</v>
      </c>
      <c r="BL129" s="44">
        <f>IF(AND(ISNUMBER(J128),ISNUMBER(J129)),INDEX('Country weights'!$B$6:$FB$133,MATCH(Goods!$BD129,'Country weights'!$A$6:$A$133,0),MATCH(Goods!BL$1,'Country weights'!$B$3:$FB$3,0)),"")</f>
        <v>5.0861708354246974E-3</v>
      </c>
      <c r="BM129" s="44">
        <f>IF(AND(ISNUMBER(K128),ISNUMBER(K129)),INDEX('Country weights'!$B$6:$FB$133,MATCH(Goods!$BD129,'Country weights'!$A$6:$A$133,0),MATCH(Goods!BM$1,'Country weights'!$B$3:$FB$3,0)),"")</f>
        <v>2.7745996149700112E-2</v>
      </c>
      <c r="BN129" s="44">
        <f>IF(AND(ISNUMBER(L128),ISNUMBER(L129)),INDEX('Country weights'!$B$6:$FB$133,MATCH(Goods!$BD129,'Country weights'!$A$6:$A$133,0),MATCH(Goods!BN$1,'Country weights'!$B$3:$FB$3,0)),"")</f>
        <v>2.4906285895354785E-3</v>
      </c>
      <c r="BO129" s="44">
        <f>IF(AND(ISNUMBER(M128),ISNUMBER(M129)),INDEX('Country weights'!$B$6:$FB$133,MATCH(Goods!$BD129,'Country weights'!$A$6:$A$133,0),MATCH(Goods!BO$1,'Country weights'!$B$3:$FB$3,0)),"")</f>
        <v>9.7440302015152809E-3</v>
      </c>
      <c r="BP129" s="44">
        <f>IF(AND(ISNUMBER(N128),ISNUMBER(N129)),INDEX('Country weights'!$B$6:$FB$133,MATCH(Goods!$BD129,'Country weights'!$A$6:$A$133,0),MATCH(Goods!BP$1,'Country weights'!$B$3:$FB$3,0)),"")</f>
        <v>7.3366311381828885E-3</v>
      </c>
      <c r="BQ129" s="44">
        <f>IF(AND(ISNUMBER(O128),ISNUMBER(O129)),INDEX('Country weights'!$B$6:$FB$133,MATCH(Goods!$BD129,'Country weights'!$A$6:$A$133,0),MATCH(Goods!BQ$1,'Country weights'!$B$3:$FB$3,0)),"")</f>
        <v>6.566867421691735E-3</v>
      </c>
      <c r="BR129" s="44">
        <f>IF(AND(ISNUMBER(P128),ISNUMBER(P129)),INDEX('Country weights'!$B$6:$FB$133,MATCH(Goods!$BD129,'Country weights'!$A$6:$A$133,0),MATCH(Goods!BR$1,'Country weights'!$B$3:$FB$3,0)),"")</f>
        <v>1.3341003889268378E-2</v>
      </c>
      <c r="BS129" s="44">
        <f>IF(AND(ISNUMBER(Q128),ISNUMBER(Q129)),INDEX('Country weights'!$B$6:$FB$133,MATCH(Goods!$BD129,'Country weights'!$A$6:$A$133,0),MATCH(Goods!BS$1,'Country weights'!$B$3:$FB$3,0)),"")</f>
        <v>1.0383998724858593E-2</v>
      </c>
      <c r="BT129" s="44">
        <f>IF(AND(ISNUMBER(R128),ISNUMBER(R129)),INDEX('Country weights'!$B$6:$FB$133,MATCH(Goods!$BD129,'Country weights'!$A$6:$A$133,0),MATCH(Goods!BT$1,'Country weights'!$B$3:$FB$3,0)),"")</f>
        <v>7.0111116949858575E-3</v>
      </c>
      <c r="BU129" s="44">
        <f>IF(AND(ISNUMBER(S128),ISNUMBER(S129)),INDEX('Country weights'!$B$6:$FB$133,MATCH(Goods!$BD129,'Country weights'!$A$6:$A$133,0),MATCH(Goods!BU$1,'Country weights'!$B$3:$FB$3,0)),"")</f>
        <v>2.3899941422765286E-2</v>
      </c>
      <c r="BV129" s="44">
        <f>IF(AND(ISNUMBER(T128),ISNUMBER(T129)),INDEX('Country weights'!$B$6:$FB$133,MATCH(Goods!$BD129,'Country weights'!$A$6:$A$133,0),MATCH(Goods!BV$1,'Country weights'!$B$3:$FB$3,0)),"")</f>
        <v>1.8350187887914166E-2</v>
      </c>
      <c r="BW129" s="44">
        <f>IF(AND(ISNUMBER(U128),ISNUMBER(U129)),INDEX('Country weights'!$B$6:$FB$133,MATCH(Goods!$BD129,'Country weights'!$A$6:$A$133,0),MATCH(Goods!BW$1,'Country weights'!$B$3:$FB$3,0)),"")</f>
        <v>3.6228062890700873E-2</v>
      </c>
      <c r="BX129" s="44">
        <f>IF(AND(ISNUMBER(V128),ISNUMBER(V129)),INDEX('Country weights'!$B$6:$FB$133,MATCH(Goods!$BD129,'Country weights'!$A$6:$A$133,0),MATCH(Goods!BX$1,'Country weights'!$B$3:$FB$3,0)),"")</f>
        <v>3.4695779493727853E-2</v>
      </c>
      <c r="BY129" s="44">
        <f>IF(AND(ISNUMBER(W128),ISNUMBER(W129)),INDEX('Country weights'!$B$6:$FB$133,MATCH(Goods!$BD129,'Country weights'!$A$6:$A$133,0),MATCH(Goods!BY$1,'Country weights'!$B$3:$FB$3,0)),"")</f>
        <v>3.1351962780658223E-2</v>
      </c>
      <c r="BZ129" s="44">
        <f>IF(AND(ISNUMBER(X128),ISNUMBER(X129)),INDEX('Country weights'!$B$6:$FB$133,MATCH(Goods!$BD129,'Country weights'!$A$6:$A$133,0),MATCH(Goods!BZ$1,'Country weights'!$B$3:$FB$3,0)),"")</f>
        <v>2.0113569455634937E-2</v>
      </c>
      <c r="CA129" s="44">
        <f>IF(AND(ISNUMBER(Y128),ISNUMBER(Y129)),INDEX('Country weights'!$B$6:$FB$133,MATCH(Goods!$BD129,'Country weights'!$A$6:$A$133,0),MATCH(Goods!CA$1,'Country weights'!$B$3:$FB$3,0)),"")</f>
        <v>3.8004359837306857E-2</v>
      </c>
      <c r="CB129" s="44">
        <f>IF(AND(ISNUMBER(Z128),ISNUMBER(Z129)),INDEX('Country weights'!$B$6:$FB$133,MATCH(Goods!$BD129,'Country weights'!$A$6:$A$133,0),MATCH(Goods!CB$1,'Country weights'!$B$3:$FB$3,0)),"")</f>
        <v>1.1430445690970069E-2</v>
      </c>
      <c r="CC129" s="44">
        <f>IF(AND(ISNUMBER(AA128),ISNUMBER(AA129)),INDEX('Country weights'!$B$6:$FB$133,MATCH(Goods!$BD129,'Country weights'!$A$6:$A$133,0),MATCH(Goods!CC$1,'Country weights'!$B$3:$FB$3,0)),"")</f>
        <v>6.2824002360301508E-3</v>
      </c>
      <c r="CD129" s="46">
        <f t="shared" si="44"/>
        <v>0.63569132846559573</v>
      </c>
      <c r="CF129" s="39">
        <f t="shared" si="39"/>
        <v>45565</v>
      </c>
      <c r="CG129" s="45">
        <f t="shared" si="60"/>
        <v>0.26559338027169399</v>
      </c>
      <c r="CH129" s="45">
        <f t="shared" si="60"/>
        <v>7.329716123487548E-2</v>
      </c>
      <c r="CI129" s="45">
        <f t="shared" si="60"/>
        <v>7.3502502402383749E-2</v>
      </c>
      <c r="CJ129" s="45">
        <f t="shared" si="60"/>
        <v>4.8378716292447395E-2</v>
      </c>
      <c r="CK129" s="45">
        <f t="shared" si="60"/>
        <v>4.9273284794833219E-3</v>
      </c>
      <c r="CL129" s="45">
        <f t="shared" si="60"/>
        <v>2.3424100465268324E-2</v>
      </c>
      <c r="CM129" s="45">
        <f t="shared" si="60"/>
        <v>2.3119412795125725E-2</v>
      </c>
      <c r="CN129" s="45">
        <f t="shared" si="60"/>
        <v>8.001007104661121E-3</v>
      </c>
      <c r="CO129" s="45">
        <f t="shared" si="60"/>
        <v>4.3646963403877477E-2</v>
      </c>
      <c r="CP129" s="45">
        <f t="shared" si="60"/>
        <v>3.9179842134188774E-3</v>
      </c>
      <c r="CQ129" s="45">
        <f t="shared" si="60"/>
        <v>1.5328241498959881E-2</v>
      </c>
      <c r="CR129" s="45">
        <f t="shared" si="60"/>
        <v>1.1541184863873686E-2</v>
      </c>
      <c r="CS129" s="45">
        <f t="shared" si="60"/>
        <v>1.0330276861794789E-2</v>
      </c>
      <c r="CT129" s="45">
        <f t="shared" si="60"/>
        <v>2.0986606693959971E-2</v>
      </c>
      <c r="CU129" s="45">
        <f t="shared" si="60"/>
        <v>1.6334969913657689E-2</v>
      </c>
      <c r="CV129" s="45">
        <f t="shared" si="57"/>
        <v>1.1029113314962116E-2</v>
      </c>
      <c r="CW129" s="45">
        <f t="shared" si="54"/>
        <v>3.7596771188390964E-2</v>
      </c>
      <c r="CX129" s="45">
        <f t="shared" si="54"/>
        <v>2.8866506535816773E-2</v>
      </c>
      <c r="CY129" s="45">
        <f t="shared" si="54"/>
        <v>5.6990022151390055E-2</v>
      </c>
      <c r="CZ129" s="45">
        <f t="shared" si="54"/>
        <v>5.4579601671577035E-2</v>
      </c>
      <c r="DA129" s="45">
        <f t="shared" si="54"/>
        <v>4.9319475312545533E-2</v>
      </c>
      <c r="DB129" s="45">
        <f t="shared" si="54"/>
        <v>3.1640465356329778E-2</v>
      </c>
      <c r="DC129" s="45">
        <f t="shared" si="35"/>
        <v>5.9784298031939714E-2</v>
      </c>
      <c r="DD129" s="45">
        <f t="shared" si="35"/>
        <v>1.7981125711688382E-2</v>
      </c>
      <c r="DE129" s="45">
        <f t="shared" si="35"/>
        <v>9.8827842298782609E-3</v>
      </c>
      <c r="DF129" s="46">
        <f t="shared" si="45"/>
        <v>1.0000000000000002</v>
      </c>
      <c r="DG129" s="47">
        <f>SUMPRODUCT(AD129:BB129,CG129:DE129,'Sector weights'!B116:Z116)</f>
        <v>1.0606286238835085</v>
      </c>
      <c r="DI129" s="45">
        <f>IF(AND(ISNUMBER(C128),ISNUMBER(C129)),CG129*'Sector weights'!AB116,"")</f>
        <v>4.8822798841411469E-2</v>
      </c>
      <c r="DJ129" s="45">
        <f>IF(AND(ISNUMBER(D128),ISNUMBER(D129)),CH129*'Sector weights'!AC116,"")</f>
        <v>2.2878557904102981E-2</v>
      </c>
      <c r="DK129" s="45">
        <f>IF(AND(ISNUMBER(E128),ISNUMBER(E129)),CI129*'Sector weights'!AD116,"")</f>
        <v>2.0249686842956138E-2</v>
      </c>
      <c r="DL129" s="45">
        <f>IF(AND(ISNUMBER(F128),ISNUMBER(F129)),CJ129*'Sector weights'!AE116,"")</f>
        <v>1.0351365476804411E-2</v>
      </c>
      <c r="DM129" s="45">
        <f>IF(AND(ISNUMBER(G128),ISNUMBER(G129)),CK129*'Sector weights'!AF116,"")</f>
        <v>1.1774384170056915E-3</v>
      </c>
      <c r="DN129" s="45">
        <f>IF(AND(ISNUMBER(H128),ISNUMBER(H129)),CL129*'Sector weights'!AG116,"")</f>
        <v>6.2796715536680842E-3</v>
      </c>
      <c r="DO129" s="45">
        <f>IF(AND(ISNUMBER(I128),ISNUMBER(I129)),CM129*'Sector weights'!AH116,"")</f>
        <v>4.5933980765636307E-3</v>
      </c>
      <c r="DP129" s="45">
        <f>IF(AND(ISNUMBER(J128),ISNUMBER(J129)),CN129*'Sector weights'!AI116,"")</f>
        <v>1.2099954407849263E-3</v>
      </c>
      <c r="DQ129" s="45">
        <f>IF(AND(ISNUMBER(K128),ISNUMBER(K129)),CO129*'Sector weights'!AJ116,"")</f>
        <v>2.8436354938186988E-3</v>
      </c>
      <c r="DR129" s="45">
        <f>IF(AND(ISNUMBER(L128),ISNUMBER(L129)),CP129*'Sector weights'!AK116,"")</f>
        <v>5.7698755013170858E-4</v>
      </c>
      <c r="DS129" s="45">
        <f>IF(AND(ISNUMBER(M128),ISNUMBER(M129)),CQ129*'Sector weights'!AL116,"")</f>
        <v>2.6680821643234589E-3</v>
      </c>
      <c r="DT129" s="45">
        <f>IF(AND(ISNUMBER(N128),ISNUMBER(N129)),CR129*'Sector weights'!AM116,"")</f>
        <v>2.1982417176878337E-3</v>
      </c>
      <c r="DU129" s="45">
        <f>IF(AND(ISNUMBER(O128),ISNUMBER(O129)),CS129*'Sector weights'!AN116,"")</f>
        <v>2.0213945196884187E-3</v>
      </c>
      <c r="DV129" s="45">
        <f>IF(AND(ISNUMBER(P128),ISNUMBER(P129)),CT129*'Sector weights'!AO116,"")</f>
        <v>8.6604966175998291E-3</v>
      </c>
      <c r="DW129" s="45">
        <f>IF(AND(ISNUMBER(Q128),ISNUMBER(Q129)),CU129*'Sector weights'!AP116,"")</f>
        <v>7.7010964436944242E-3</v>
      </c>
      <c r="DX129" s="45">
        <f>IF(AND(ISNUMBER(R128),ISNUMBER(R129)),CV129*'Sector weights'!AQ116,"")</f>
        <v>3.8459939148669455E-3</v>
      </c>
      <c r="DY129" s="45">
        <f>IF(AND(ISNUMBER(S128),ISNUMBER(S129)),CW129*'Sector weights'!AR116,"")</f>
        <v>1.4345281649113722E-2</v>
      </c>
      <c r="DZ129" s="45">
        <f>IF(AND(ISNUMBER(T128),ISNUMBER(T129)),CX129*'Sector weights'!AS116,"")</f>
        <v>4.3732625596875517E-3</v>
      </c>
      <c r="EA129" s="45">
        <f>IF(AND(ISNUMBER(U128),ISNUMBER(U129)),CY129*'Sector weights'!AT116,"")</f>
        <v>7.1744726976033539E-3</v>
      </c>
      <c r="EB129" s="45">
        <f>IF(AND(ISNUMBER(V128),ISNUMBER(V129)),CZ129*'Sector weights'!AU116,"")</f>
        <v>1.1542642959893063E-2</v>
      </c>
      <c r="EC129" s="45">
        <f>IF(AND(ISNUMBER(W128),ISNUMBER(W129)),DA129*'Sector weights'!AV116,"")</f>
        <v>1.9935199652239215E-2</v>
      </c>
      <c r="ED129" s="45">
        <f>IF(AND(ISNUMBER(X128),ISNUMBER(X129)),DB129*'Sector weights'!AW116,"")</f>
        <v>6.0717677713208367E-3</v>
      </c>
      <c r="EE129" s="45">
        <f>IF(AND(ISNUMBER(Y128),ISNUMBER(Y129)),DC129*'Sector weights'!AX116,"")</f>
        <v>8.09320513167016E-3</v>
      </c>
      <c r="EF129" s="45">
        <f>IF(AND(ISNUMBER(Z128),ISNUMBER(Z129)),DD129*'Sector weights'!AY116,"")</f>
        <v>3.4355198793300664E-3</v>
      </c>
      <c r="EG129" s="45">
        <f>IF(AND(ISNUMBER(AA128),ISNUMBER(AA129)),DE129*'Sector weights'!AZ116,"")</f>
        <v>2.5107545838419917E-3</v>
      </c>
      <c r="EH129" s="46">
        <f t="shared" si="46"/>
        <v>0.22356094785980868</v>
      </c>
      <c r="EI129" s="47">
        <f t="shared" si="47"/>
        <v>0.28768115866544863</v>
      </c>
      <c r="EK129" s="39">
        <f t="shared" si="41"/>
        <v>45565</v>
      </c>
      <c r="EL129" s="45">
        <f t="shared" si="61"/>
        <v>0.21838697370359794</v>
      </c>
      <c r="EM129" s="45">
        <f t="shared" si="61"/>
        <v>0.1023370052915044</v>
      </c>
      <c r="EN129" s="45">
        <f t="shared" si="61"/>
        <v>9.0577925334501527E-2</v>
      </c>
      <c r="EO129" s="45">
        <f t="shared" si="61"/>
        <v>4.6302207858304391E-2</v>
      </c>
      <c r="EP129" s="45">
        <f t="shared" si="61"/>
        <v>5.2667446093673008E-3</v>
      </c>
      <c r="EQ129" s="45">
        <f t="shared" si="61"/>
        <v>2.8089304566761637E-2</v>
      </c>
      <c r="ER129" s="45">
        <f t="shared" si="61"/>
        <v>2.0546513693635231E-2</v>
      </c>
      <c r="ES129" s="45">
        <f t="shared" si="61"/>
        <v>5.4123739068403579E-3</v>
      </c>
      <c r="ET129" s="45">
        <f t="shared" si="61"/>
        <v>1.2719732677112709E-2</v>
      </c>
      <c r="EU129" s="45">
        <f t="shared" si="61"/>
        <v>2.5808959733590315E-3</v>
      </c>
      <c r="EV129" s="45">
        <f t="shared" si="61"/>
        <v>1.1934473305223989E-2</v>
      </c>
      <c r="EW129" s="45">
        <f t="shared" si="61"/>
        <v>9.832852019693146E-3</v>
      </c>
      <c r="EX129" s="45">
        <f t="shared" si="61"/>
        <v>9.0418051052279548E-3</v>
      </c>
      <c r="EY129" s="45">
        <f t="shared" si="61"/>
        <v>3.8738861596841506E-2</v>
      </c>
      <c r="EZ129" s="45">
        <f t="shared" si="61"/>
        <v>3.4447413635603531E-2</v>
      </c>
      <c r="FA129" s="45">
        <f t="shared" si="58"/>
        <v>1.7203335160659201E-2</v>
      </c>
      <c r="FB129" s="45">
        <f t="shared" si="55"/>
        <v>6.4167207137220628E-2</v>
      </c>
      <c r="FC129" s="45">
        <f t="shared" si="55"/>
        <v>1.9561835828455831E-2</v>
      </c>
      <c r="FD129" s="45">
        <f t="shared" si="55"/>
        <v>3.2091797634094595E-2</v>
      </c>
      <c r="FE129" s="45">
        <f t="shared" si="55"/>
        <v>5.1630855345680772E-2</v>
      </c>
      <c r="FF129" s="45">
        <f t="shared" si="55"/>
        <v>8.9171207418302076E-2</v>
      </c>
      <c r="FG129" s="45">
        <f t="shared" si="55"/>
        <v>2.7159339900134707E-2</v>
      </c>
      <c r="FH129" s="45">
        <f t="shared" si="36"/>
        <v>3.6201336633915476E-2</v>
      </c>
      <c r="FI129" s="45">
        <f t="shared" si="36"/>
        <v>1.5367262986755734E-2</v>
      </c>
      <c r="FJ129" s="45">
        <f t="shared" si="36"/>
        <v>1.1230738677206019E-2</v>
      </c>
      <c r="FK129" s="46">
        <f t="shared" si="48"/>
        <v>0.99999999999999978</v>
      </c>
      <c r="FL129" s="47">
        <f t="shared" si="49"/>
        <v>1.2868131103373592</v>
      </c>
    </row>
    <row r="130" spans="1:168" x14ac:dyDescent="0.2">
      <c r="A130" t="s">
        <v>713</v>
      </c>
      <c r="B130" s="11">
        <v>45657</v>
      </c>
      <c r="C130" s="2">
        <v>699.9</v>
      </c>
      <c r="D130" s="3">
        <v>74791</v>
      </c>
      <c r="E130" s="9">
        <v>30335.5</v>
      </c>
      <c r="F130" s="3">
        <v>166781</v>
      </c>
      <c r="G130" s="3">
        <v>5673</v>
      </c>
      <c r="H130" s="2">
        <v>42531</v>
      </c>
      <c r="I130" s="2">
        <v>362963</v>
      </c>
      <c r="J130" s="2">
        <v>2355043.5</v>
      </c>
      <c r="K130" s="2">
        <v>204462.2</v>
      </c>
      <c r="L130" s="9">
        <v>2992.3968999999997</v>
      </c>
      <c r="M130" s="3">
        <v>190226</v>
      </c>
      <c r="N130" s="9">
        <v>1981.0150000000001</v>
      </c>
      <c r="O130" s="2">
        <v>29525.8</v>
      </c>
      <c r="P130" s="2">
        <v>25846.1</v>
      </c>
      <c r="Q130" s="3">
        <v>175367</v>
      </c>
      <c r="R130" s="3">
        <v>143047</v>
      </c>
      <c r="S130" s="2">
        <v>39882.1</v>
      </c>
      <c r="T130" s="2">
        <v>54799.4</v>
      </c>
      <c r="U130" s="3">
        <v>177319</v>
      </c>
      <c r="V130" s="2">
        <v>41045.699999999997</v>
      </c>
      <c r="W130" s="2">
        <v>101914</v>
      </c>
      <c r="X130" s="3">
        <v>522801.51611301175</v>
      </c>
      <c r="Y130" s="2">
        <v>88480.9</v>
      </c>
      <c r="Z130" s="3">
        <v>50350</v>
      </c>
      <c r="AA130" s="3">
        <v>509204</v>
      </c>
      <c r="AC130" s="43">
        <f t="shared" si="43"/>
        <v>45657</v>
      </c>
      <c r="AD130" s="45">
        <f t="shared" si="59"/>
        <v>2.6095880369447322</v>
      </c>
      <c r="AE130" s="45">
        <f t="shared" si="59"/>
        <v>2.613670663776313</v>
      </c>
      <c r="AF130" s="45">
        <f t="shared" si="59"/>
        <v>-0.96567889707586119</v>
      </c>
      <c r="AG130" s="45">
        <f t="shared" si="59"/>
        <v>-2.5362170627801328</v>
      </c>
      <c r="AH130" s="45">
        <f t="shared" si="59"/>
        <v>0.90715048025613587</v>
      </c>
      <c r="AI130" s="45">
        <f t="shared" si="59"/>
        <v>-0.90633737185461527</v>
      </c>
      <c r="AJ130" s="45">
        <f t="shared" si="59"/>
        <v>-0.62995531998772947</v>
      </c>
      <c r="AK130" s="45">
        <f t="shared" si="59"/>
        <v>3.974126770330999</v>
      </c>
      <c r="AL130" s="45">
        <f t="shared" si="59"/>
        <v>7.6940985364589487</v>
      </c>
      <c r="AM130" s="45">
        <f t="shared" si="59"/>
        <v>-6.993842559966934E-2</v>
      </c>
      <c r="AN130" s="45">
        <f t="shared" si="59"/>
        <v>-2.4567089023008304</v>
      </c>
      <c r="AO130" s="45">
        <f t="shared" si="59"/>
        <v>-7.7880994950028644</v>
      </c>
      <c r="AP130" s="45">
        <f t="shared" si="59"/>
        <v>3.3176217820188425</v>
      </c>
      <c r="AQ130" s="45">
        <f t="shared" si="59"/>
        <v>0.55165867189537199</v>
      </c>
      <c r="AR130" s="45">
        <f t="shared" si="59"/>
        <v>8.5245556710728199</v>
      </c>
      <c r="AS130" s="45">
        <f t="shared" si="56"/>
        <v>-0.40451722505361332</v>
      </c>
      <c r="AT130" s="45">
        <f t="shared" si="53"/>
        <v>0.66255085866591124</v>
      </c>
      <c r="AU130" s="45">
        <f t="shared" si="53"/>
        <v>3.9036340125065072</v>
      </c>
      <c r="AV130" s="45">
        <f t="shared" si="53"/>
        <v>2.6282281308962929</v>
      </c>
      <c r="AW130" s="45">
        <f t="shared" si="53"/>
        <v>1.1979842109674843</v>
      </c>
      <c r="AX130" s="45">
        <f t="shared" si="53"/>
        <v>7.9678662272268497</v>
      </c>
      <c r="AY130" s="45">
        <f t="shared" si="53"/>
        <v>-5.9201970349133877</v>
      </c>
      <c r="AZ130" s="45">
        <f t="shared" si="34"/>
        <v>1.0108978325345852</v>
      </c>
      <c r="BA130" s="45">
        <f t="shared" si="34"/>
        <v>1.8467949106944159</v>
      </c>
      <c r="BB130" s="45">
        <f t="shared" si="34"/>
        <v>0.1936169375467367</v>
      </c>
      <c r="BD130" s="39">
        <f t="shared" si="38"/>
        <v>45657</v>
      </c>
      <c r="BE130" s="44">
        <f>IF(AND(ISNUMBER(C129),ISNUMBER(C130)),INDEX('Country weights'!$B$6:$FB$133,MATCH(Goods!$BD130,'Country weights'!$A$6:$A$133,0),MATCH(Goods!BE$1,'Country weights'!$B$3:$FB$3,0)),"")</f>
        <v>0.16883540873658129</v>
      </c>
      <c r="BF130" s="44">
        <f>IF(AND(ISNUMBER(D129),ISNUMBER(D130)),INDEX('Country weights'!$B$6:$FB$133,MATCH(Goods!$BD130,'Country weights'!$A$6:$A$133,0),MATCH(Goods!BF$1,'Country weights'!$B$3:$FB$3,0)),"")</f>
        <v>4.6594369798154962E-2</v>
      </c>
      <c r="BG130" s="44">
        <f>IF(AND(ISNUMBER(E129),ISNUMBER(E130)),INDEX('Country weights'!$B$6:$FB$133,MATCH(Goods!$BD130,'Country weights'!$A$6:$A$133,0),MATCH(Goods!BG$1,'Country weights'!$B$3:$FB$3,0)),"")</f>
        <v>4.6724903397716969E-2</v>
      </c>
      <c r="BH130" s="44">
        <f>IF(AND(ISNUMBER(F129),ISNUMBER(F130)),INDEX('Country weights'!$B$6:$FB$133,MATCH(Goods!$BD130,'Country weights'!$A$6:$A$133,0),MATCH(Goods!BH$1,'Country weights'!$B$3:$FB$3,0)),"")</f>
        <v>3.0753930429406044E-2</v>
      </c>
      <c r="BI130" s="44">
        <f>IF(AND(ISNUMBER(G129),ISNUMBER(G130)),INDEX('Country weights'!$B$6:$FB$133,MATCH(Goods!$BD130,'Country weights'!$A$6:$A$133,0),MATCH(Goods!BI$1,'Country weights'!$B$3:$FB$3,0)),"")</f>
        <v>3.1322599869091166E-3</v>
      </c>
      <c r="BJ130" s="44">
        <f>IF(AND(ISNUMBER(H129),ISNUMBER(H130)),INDEX('Country weights'!$B$6:$FB$133,MATCH(Goods!$BD130,'Country weights'!$A$6:$A$133,0),MATCH(Goods!BJ$1,'Country weights'!$B$3:$FB$3,0)),"")</f>
        <v>1.4890497542877999E-2</v>
      </c>
      <c r="BK130" s="44">
        <f>IF(AND(ISNUMBER(I129),ISNUMBER(I130)),INDEX('Country weights'!$B$6:$FB$133,MATCH(Goods!$BD130,'Country weights'!$A$6:$A$133,0),MATCH(Goods!BK$1,'Country weights'!$B$3:$FB$3,0)),"")</f>
        <v>1.4696810233077963E-2</v>
      </c>
      <c r="BL130" s="44">
        <f>IF(AND(ISNUMBER(J129),ISNUMBER(J130)),INDEX('Country weights'!$B$6:$FB$133,MATCH(Goods!$BD130,'Country weights'!$A$6:$A$133,0),MATCH(Goods!BL$1,'Country weights'!$B$3:$FB$3,0)),"")</f>
        <v>5.0861708354246974E-3</v>
      </c>
      <c r="BM130" s="44">
        <f>IF(AND(ISNUMBER(K129),ISNUMBER(K130)),INDEX('Country weights'!$B$6:$FB$133,MATCH(Goods!$BD130,'Country weights'!$A$6:$A$133,0),MATCH(Goods!BM$1,'Country weights'!$B$3:$FB$3,0)),"")</f>
        <v>2.7745996149700112E-2</v>
      </c>
      <c r="BN130" s="44">
        <f>IF(AND(ISNUMBER(L129),ISNUMBER(L130)),INDEX('Country weights'!$B$6:$FB$133,MATCH(Goods!$BD130,'Country weights'!$A$6:$A$133,0),MATCH(Goods!BN$1,'Country weights'!$B$3:$FB$3,0)),"")</f>
        <v>2.4906285895354785E-3</v>
      </c>
      <c r="BO130" s="44">
        <f>IF(AND(ISNUMBER(M129),ISNUMBER(M130)),INDEX('Country weights'!$B$6:$FB$133,MATCH(Goods!$BD130,'Country weights'!$A$6:$A$133,0),MATCH(Goods!BO$1,'Country weights'!$B$3:$FB$3,0)),"")</f>
        <v>9.7440302015152809E-3</v>
      </c>
      <c r="BP130" s="44">
        <f>IF(AND(ISNUMBER(N129),ISNUMBER(N130)),INDEX('Country weights'!$B$6:$FB$133,MATCH(Goods!$BD130,'Country weights'!$A$6:$A$133,0),MATCH(Goods!BP$1,'Country weights'!$B$3:$FB$3,0)),"")</f>
        <v>7.3366311381828885E-3</v>
      </c>
      <c r="BQ130" s="44">
        <f>IF(AND(ISNUMBER(O129),ISNUMBER(O130)),INDEX('Country weights'!$B$6:$FB$133,MATCH(Goods!$BD130,'Country weights'!$A$6:$A$133,0),MATCH(Goods!BQ$1,'Country weights'!$B$3:$FB$3,0)),"")</f>
        <v>6.566867421691735E-3</v>
      </c>
      <c r="BR130" s="44">
        <f>IF(AND(ISNUMBER(P129),ISNUMBER(P130)),INDEX('Country weights'!$B$6:$FB$133,MATCH(Goods!$BD130,'Country weights'!$A$6:$A$133,0),MATCH(Goods!BR$1,'Country weights'!$B$3:$FB$3,0)),"")</f>
        <v>1.3341003889268378E-2</v>
      </c>
      <c r="BS130" s="44">
        <f>IF(AND(ISNUMBER(Q129),ISNUMBER(Q130)),INDEX('Country weights'!$B$6:$FB$133,MATCH(Goods!$BD130,'Country weights'!$A$6:$A$133,0),MATCH(Goods!BS$1,'Country weights'!$B$3:$FB$3,0)),"")</f>
        <v>1.0383998724858593E-2</v>
      </c>
      <c r="BT130" s="44">
        <f>IF(AND(ISNUMBER(R129),ISNUMBER(R130)),INDEX('Country weights'!$B$6:$FB$133,MATCH(Goods!$BD130,'Country weights'!$A$6:$A$133,0),MATCH(Goods!BT$1,'Country weights'!$B$3:$FB$3,0)),"")</f>
        <v>7.0111116949858575E-3</v>
      </c>
      <c r="BU130" s="44">
        <f>IF(AND(ISNUMBER(S129),ISNUMBER(S130)),INDEX('Country weights'!$B$6:$FB$133,MATCH(Goods!$BD130,'Country weights'!$A$6:$A$133,0),MATCH(Goods!BU$1,'Country weights'!$B$3:$FB$3,0)),"")</f>
        <v>2.3899941422765286E-2</v>
      </c>
      <c r="BV130" s="44">
        <f>IF(AND(ISNUMBER(T129),ISNUMBER(T130)),INDEX('Country weights'!$B$6:$FB$133,MATCH(Goods!$BD130,'Country weights'!$A$6:$A$133,0),MATCH(Goods!BV$1,'Country weights'!$B$3:$FB$3,0)),"")</f>
        <v>1.8350187887914166E-2</v>
      </c>
      <c r="BW130" s="44">
        <f>IF(AND(ISNUMBER(U129),ISNUMBER(U130)),INDEX('Country weights'!$B$6:$FB$133,MATCH(Goods!$BD130,'Country weights'!$A$6:$A$133,0),MATCH(Goods!BW$1,'Country weights'!$B$3:$FB$3,0)),"")</f>
        <v>3.6228062890700873E-2</v>
      </c>
      <c r="BX130" s="44">
        <f>IF(AND(ISNUMBER(V129),ISNUMBER(V130)),INDEX('Country weights'!$B$6:$FB$133,MATCH(Goods!$BD130,'Country weights'!$A$6:$A$133,0),MATCH(Goods!BX$1,'Country weights'!$B$3:$FB$3,0)),"")</f>
        <v>3.4695779493727853E-2</v>
      </c>
      <c r="BY130" s="44">
        <f>IF(AND(ISNUMBER(W129),ISNUMBER(W130)),INDEX('Country weights'!$B$6:$FB$133,MATCH(Goods!$BD130,'Country weights'!$A$6:$A$133,0),MATCH(Goods!BY$1,'Country weights'!$B$3:$FB$3,0)),"")</f>
        <v>3.1351962780658223E-2</v>
      </c>
      <c r="BZ130" s="44">
        <f>IF(AND(ISNUMBER(X129),ISNUMBER(X130)),INDEX('Country weights'!$B$6:$FB$133,MATCH(Goods!$BD130,'Country weights'!$A$6:$A$133,0),MATCH(Goods!BZ$1,'Country weights'!$B$3:$FB$3,0)),"")</f>
        <v>2.0113569455634937E-2</v>
      </c>
      <c r="CA130" s="44">
        <f>IF(AND(ISNUMBER(Y129),ISNUMBER(Y130)),INDEX('Country weights'!$B$6:$FB$133,MATCH(Goods!$BD130,'Country weights'!$A$6:$A$133,0),MATCH(Goods!CA$1,'Country weights'!$B$3:$FB$3,0)),"")</f>
        <v>3.8004359837306857E-2</v>
      </c>
      <c r="CB130" s="44">
        <f>IF(AND(ISNUMBER(Z129),ISNUMBER(Z130)),INDEX('Country weights'!$B$6:$FB$133,MATCH(Goods!$BD130,'Country weights'!$A$6:$A$133,0),MATCH(Goods!CB$1,'Country weights'!$B$3:$FB$3,0)),"")</f>
        <v>1.1430445690970069E-2</v>
      </c>
      <c r="CC130" s="44">
        <f>IF(AND(ISNUMBER(AA129),ISNUMBER(AA130)),INDEX('Country weights'!$B$6:$FB$133,MATCH(Goods!$BD130,'Country weights'!$A$6:$A$133,0),MATCH(Goods!CC$1,'Country weights'!$B$3:$FB$3,0)),"")</f>
        <v>6.2824002360301508E-3</v>
      </c>
      <c r="CD130" s="46">
        <f t="shared" si="44"/>
        <v>0.63569132846559573</v>
      </c>
      <c r="CF130" s="39">
        <f t="shared" si="39"/>
        <v>45657</v>
      </c>
      <c r="CG130" s="45">
        <f t="shared" si="60"/>
        <v>0.26559338027169399</v>
      </c>
      <c r="CH130" s="45">
        <f t="shared" si="60"/>
        <v>7.329716123487548E-2</v>
      </c>
      <c r="CI130" s="45">
        <f t="shared" si="60"/>
        <v>7.3502502402383749E-2</v>
      </c>
      <c r="CJ130" s="45">
        <f t="shared" si="60"/>
        <v>4.8378716292447395E-2</v>
      </c>
      <c r="CK130" s="45">
        <f t="shared" si="60"/>
        <v>4.9273284794833219E-3</v>
      </c>
      <c r="CL130" s="45">
        <f t="shared" si="60"/>
        <v>2.3424100465268324E-2</v>
      </c>
      <c r="CM130" s="45">
        <f t="shared" si="60"/>
        <v>2.3119412795125725E-2</v>
      </c>
      <c r="CN130" s="45">
        <f t="shared" si="60"/>
        <v>8.001007104661121E-3</v>
      </c>
      <c r="CO130" s="45">
        <f t="shared" si="60"/>
        <v>4.3646963403877477E-2</v>
      </c>
      <c r="CP130" s="45">
        <f t="shared" si="60"/>
        <v>3.9179842134188774E-3</v>
      </c>
      <c r="CQ130" s="45">
        <f t="shared" si="60"/>
        <v>1.5328241498959881E-2</v>
      </c>
      <c r="CR130" s="45">
        <f t="shared" si="60"/>
        <v>1.1541184863873686E-2</v>
      </c>
      <c r="CS130" s="45">
        <f t="shared" si="60"/>
        <v>1.0330276861794789E-2</v>
      </c>
      <c r="CT130" s="45">
        <f t="shared" si="60"/>
        <v>2.0986606693959971E-2</v>
      </c>
      <c r="CU130" s="45">
        <f t="shared" si="60"/>
        <v>1.6334969913657689E-2</v>
      </c>
      <c r="CV130" s="45">
        <f t="shared" si="57"/>
        <v>1.1029113314962116E-2</v>
      </c>
      <c r="CW130" s="45">
        <f t="shared" si="54"/>
        <v>3.7596771188390964E-2</v>
      </c>
      <c r="CX130" s="45">
        <f t="shared" si="54"/>
        <v>2.8866506535816773E-2</v>
      </c>
      <c r="CY130" s="45">
        <f t="shared" si="54"/>
        <v>5.6990022151390055E-2</v>
      </c>
      <c r="CZ130" s="45">
        <f t="shared" si="54"/>
        <v>5.4579601671577035E-2</v>
      </c>
      <c r="DA130" s="45">
        <f t="shared" si="54"/>
        <v>4.9319475312545533E-2</v>
      </c>
      <c r="DB130" s="45">
        <f t="shared" si="54"/>
        <v>3.1640465356329778E-2</v>
      </c>
      <c r="DC130" s="45">
        <f t="shared" si="35"/>
        <v>5.9784298031939714E-2</v>
      </c>
      <c r="DD130" s="45">
        <f t="shared" si="35"/>
        <v>1.7981125711688382E-2</v>
      </c>
      <c r="DE130" s="45">
        <f t="shared" si="35"/>
        <v>9.8827842298782609E-3</v>
      </c>
      <c r="DF130" s="46">
        <f t="shared" si="45"/>
        <v>1.0000000000000002</v>
      </c>
      <c r="DG130" s="47">
        <f>SUMPRODUCT(AD130:BB130,CG130:DE130,'Sector weights'!B117:Z117)</f>
        <v>1.3215544736970397</v>
      </c>
      <c r="DI130" s="45">
        <f>IF(AND(ISNUMBER(C129),ISNUMBER(C130)),CG130*'Sector weights'!AB117,"")</f>
        <v>4.886081524484788E-2</v>
      </c>
      <c r="DJ130" s="45">
        <f>IF(AND(ISNUMBER(D129),ISNUMBER(D130)),CH130*'Sector weights'!AC117,"")</f>
        <v>2.3812298948817635E-2</v>
      </c>
      <c r="DK130" s="45">
        <f>IF(AND(ISNUMBER(E129),ISNUMBER(E130)),CI130*'Sector weights'!AD117,"")</f>
        <v>1.9850147736655895E-2</v>
      </c>
      <c r="DL130" s="45">
        <f>IF(AND(ISNUMBER(F129),ISNUMBER(F130)),CJ130*'Sector weights'!AE117,"")</f>
        <v>1.0435193046426596E-2</v>
      </c>
      <c r="DM130" s="45">
        <f>IF(AND(ISNUMBER(G129),ISNUMBER(G130)),CK130*'Sector weights'!AF117,"")</f>
        <v>1.225835946174672E-3</v>
      </c>
      <c r="DN130" s="45">
        <f>IF(AND(ISNUMBER(H129),ISNUMBER(H130)),CL130*'Sector weights'!AG117,"")</f>
        <v>6.4372856098126275E-3</v>
      </c>
      <c r="DO130" s="45">
        <f>IF(AND(ISNUMBER(I129),ISNUMBER(I130)),CM130*'Sector weights'!AH117,"")</f>
        <v>4.3982389705079557E-3</v>
      </c>
      <c r="DP130" s="45">
        <f>IF(AND(ISNUMBER(J129),ISNUMBER(J130)),CN130*'Sector weights'!AI117,"")</f>
        <v>1.2239762206406981E-3</v>
      </c>
      <c r="DQ130" s="45">
        <f>IF(AND(ISNUMBER(K129),ISNUMBER(K130)),CO130*'Sector weights'!AJ117,"")</f>
        <v>2.8535452893957299E-3</v>
      </c>
      <c r="DR130" s="45">
        <f>IF(AND(ISNUMBER(L129),ISNUMBER(L130)),CP130*'Sector weights'!AK117,"")</f>
        <v>5.8372757497512624E-4</v>
      </c>
      <c r="DS130" s="45">
        <f>IF(AND(ISNUMBER(M129),ISNUMBER(M130)),CQ130*'Sector weights'!AL117,"")</f>
        <v>2.7555095322530374E-3</v>
      </c>
      <c r="DT130" s="45">
        <f>IF(AND(ISNUMBER(N129),ISNUMBER(N130)),CR130*'Sector weights'!AM117,"")</f>
        <v>2.1567866721336083E-3</v>
      </c>
      <c r="DU130" s="45">
        <f>IF(AND(ISNUMBER(O129),ISNUMBER(O130)),CS130*'Sector weights'!AN117,"")</f>
        <v>2.1419842571966225E-3</v>
      </c>
      <c r="DV130" s="45">
        <f>IF(AND(ISNUMBER(P129),ISNUMBER(P130)),CT130*'Sector weights'!AO117,"")</f>
        <v>8.7236632125949516E-3</v>
      </c>
      <c r="DW130" s="45">
        <f>IF(AND(ISNUMBER(Q129),ISNUMBER(Q130)),CU130*'Sector weights'!AP117,"")</f>
        <v>7.5225652931758674E-3</v>
      </c>
      <c r="DX130" s="45">
        <f>IF(AND(ISNUMBER(R129),ISNUMBER(R130)),CV130*'Sector weights'!AQ117,"")</f>
        <v>3.8748605403006245E-3</v>
      </c>
      <c r="DY130" s="45">
        <f>IF(AND(ISNUMBER(S129),ISNUMBER(S130)),CW130*'Sector weights'!AR117,"")</f>
        <v>1.4523029422767529E-2</v>
      </c>
      <c r="DZ130" s="45">
        <f>IF(AND(ISNUMBER(T129),ISNUMBER(T130)),CX130*'Sector weights'!AS117,"")</f>
        <v>4.2881692450816343E-3</v>
      </c>
      <c r="EA130" s="45">
        <f>IF(AND(ISNUMBER(U129),ISNUMBER(U130)),CY130*'Sector weights'!AT117,"")</f>
        <v>7.2215836221903142E-3</v>
      </c>
      <c r="EB130" s="45">
        <f>IF(AND(ISNUMBER(V129),ISNUMBER(V130)),CZ130*'Sector weights'!AU117,"")</f>
        <v>1.1359305101100711E-2</v>
      </c>
      <c r="EC130" s="45">
        <f>IF(AND(ISNUMBER(W129),ISNUMBER(W130)),DA130*'Sector weights'!AV117,"")</f>
        <v>2.0054347906301118E-2</v>
      </c>
      <c r="ED130" s="45">
        <f>IF(AND(ISNUMBER(X129),ISNUMBER(X130)),DB130*'Sector weights'!AW117,"")</f>
        <v>5.9282678618551863E-3</v>
      </c>
      <c r="EE130" s="45">
        <f>IF(AND(ISNUMBER(Y129),ISNUMBER(Y130)),DC130*'Sector weights'!AX117,"")</f>
        <v>7.949414605034618E-3</v>
      </c>
      <c r="EF130" s="45">
        <f>IF(AND(ISNUMBER(Z129),ISNUMBER(Z130)),DD130*'Sector weights'!AY117,"")</f>
        <v>3.2905525947307893E-3</v>
      </c>
      <c r="EG130" s="45">
        <f>IF(AND(ISNUMBER(AA129),ISNUMBER(AA130)),DE130*'Sector weights'!AZ117,"")</f>
        <v>2.3646270276228114E-3</v>
      </c>
      <c r="EH130" s="46">
        <f t="shared" si="46"/>
        <v>0.22383573148259425</v>
      </c>
      <c r="EI130" s="47">
        <f t="shared" si="47"/>
        <v>0.41252089453637414</v>
      </c>
      <c r="EK130" s="39">
        <f t="shared" si="41"/>
        <v>45657</v>
      </c>
      <c r="EL130" s="45">
        <f t="shared" si="61"/>
        <v>0.21828871968391408</v>
      </c>
      <c r="EM130" s="45">
        <f t="shared" si="61"/>
        <v>0.10638292104256514</v>
      </c>
      <c r="EN130" s="45">
        <f t="shared" si="61"/>
        <v>8.8681764994251899E-2</v>
      </c>
      <c r="EO130" s="45">
        <f t="shared" si="61"/>
        <v>4.6619871533951446E-2</v>
      </c>
      <c r="EP130" s="45">
        <f t="shared" si="61"/>
        <v>5.4764980463809215E-3</v>
      </c>
      <c r="EQ130" s="45">
        <f t="shared" si="61"/>
        <v>2.8758972337324076E-2</v>
      </c>
      <c r="ER130" s="45">
        <f t="shared" si="61"/>
        <v>1.9649405130163361E-2</v>
      </c>
      <c r="ES130" s="45">
        <f t="shared" si="61"/>
        <v>5.4681896073231545E-3</v>
      </c>
      <c r="ET130" s="45">
        <f t="shared" si="61"/>
        <v>1.2748390395470105E-2</v>
      </c>
      <c r="EU130" s="45">
        <f t="shared" si="61"/>
        <v>2.6078391108906472E-3</v>
      </c>
      <c r="EV130" s="45">
        <f t="shared" si="61"/>
        <v>1.2310409575815688E-2</v>
      </c>
      <c r="EW130" s="45">
        <f t="shared" si="61"/>
        <v>9.6355780993854535E-3</v>
      </c>
      <c r="EX130" s="45">
        <f t="shared" si="61"/>
        <v>9.5694473934479305E-3</v>
      </c>
      <c r="EY130" s="45">
        <f t="shared" si="61"/>
        <v>3.8973505949264915E-2</v>
      </c>
      <c r="EZ130" s="45">
        <f t="shared" si="61"/>
        <v>3.3607526570264459E-2</v>
      </c>
      <c r="FA130" s="45">
        <f t="shared" si="58"/>
        <v>1.7311179562955248E-2</v>
      </c>
      <c r="FB130" s="45">
        <f t="shared" si="55"/>
        <v>6.4882533841103276E-2</v>
      </c>
      <c r="FC130" s="45">
        <f t="shared" si="55"/>
        <v>1.9157661811537396E-2</v>
      </c>
      <c r="FD130" s="45">
        <f t="shared" si="55"/>
        <v>3.2262872305317679E-2</v>
      </c>
      <c r="FE130" s="45">
        <f t="shared" si="55"/>
        <v>5.0748399399244373E-2</v>
      </c>
      <c r="FF130" s="45">
        <f t="shared" si="55"/>
        <v>8.9594041905059152E-2</v>
      </c>
      <c r="FG130" s="45">
        <f t="shared" si="55"/>
        <v>2.6484904007902668E-2</v>
      </c>
      <c r="FH130" s="45">
        <f t="shared" si="36"/>
        <v>3.5514502319987165E-2</v>
      </c>
      <c r="FI130" s="45">
        <f t="shared" si="36"/>
        <v>1.4700747610471061E-2</v>
      </c>
      <c r="FJ130" s="45">
        <f t="shared" si="36"/>
        <v>1.0564117766008631E-2</v>
      </c>
      <c r="FK130" s="46">
        <f t="shared" si="48"/>
        <v>1.0000000000000002</v>
      </c>
      <c r="FL130" s="47">
        <f t="shared" si="49"/>
        <v>1.8429626574989091</v>
      </c>
    </row>
    <row r="131" spans="1:168" x14ac:dyDescent="0.2">
      <c r="A131" t="s">
        <v>714</v>
      </c>
      <c r="B131" s="11">
        <v>45747</v>
      </c>
      <c r="C131" s="2">
        <v>688.7</v>
      </c>
      <c r="D131" s="3">
        <v>78806</v>
      </c>
      <c r="E131" s="9">
        <v>31510.799999999999</v>
      </c>
      <c r="F131" s="3">
        <v>164423</v>
      </c>
      <c r="G131" s="3">
        <v>5647</v>
      </c>
      <c r="H131" s="2">
        <v>42171</v>
      </c>
      <c r="I131" s="2">
        <v>352303</v>
      </c>
      <c r="J131" s="2">
        <v>2330206.5</v>
      </c>
      <c r="K131" s="2">
        <v>191494.7</v>
      </c>
      <c r="L131" s="9">
        <v>2719.6752999999999</v>
      </c>
      <c r="M131" s="3">
        <v>188401</v>
      </c>
      <c r="N131" s="9">
        <v>2109.1570000000002</v>
      </c>
      <c r="O131" s="2">
        <v>29939.9</v>
      </c>
      <c r="P131" s="2">
        <v>25988.7</v>
      </c>
      <c r="Q131" s="3">
        <v>155423</v>
      </c>
      <c r="R131" s="3">
        <v>141006</v>
      </c>
      <c r="S131" s="2">
        <v>40079</v>
      </c>
      <c r="T131" s="2">
        <v>53153.5</v>
      </c>
      <c r="U131" s="3">
        <v>177321</v>
      </c>
      <c r="V131" s="2">
        <v>42557.1</v>
      </c>
      <c r="W131" s="2">
        <v>93879.1</v>
      </c>
      <c r="X131" s="3">
        <v>560349.32847246365</v>
      </c>
      <c r="Y131" s="2">
        <v>88889.3</v>
      </c>
      <c r="Z131" s="3">
        <v>52274</v>
      </c>
      <c r="AA131" s="3">
        <v>567571</v>
      </c>
      <c r="AC131" s="43">
        <f t="shared" si="43"/>
        <v>45747</v>
      </c>
      <c r="AD131" s="45">
        <f t="shared" ref="AD131:AR132" si="62">IF(AND(ISNUMBER(C130),ISNUMBER(C131)),100*(C131/C130-1),"")</f>
        <v>-1.6002286040862845</v>
      </c>
      <c r="AE131" s="45">
        <f t="shared" si="62"/>
        <v>5.3682929764276466</v>
      </c>
      <c r="AF131" s="45">
        <f t="shared" si="62"/>
        <v>3.8743386461406626</v>
      </c>
      <c r="AG131" s="45">
        <f t="shared" si="62"/>
        <v>-1.413830112542791</v>
      </c>
      <c r="AH131" s="45">
        <f t="shared" si="62"/>
        <v>-0.45831129913626034</v>
      </c>
      <c r="AI131" s="45">
        <f t="shared" si="62"/>
        <v>-0.84644141920011684</v>
      </c>
      <c r="AJ131" s="45">
        <f t="shared" si="62"/>
        <v>-2.9369384758226036</v>
      </c>
      <c r="AK131" s="45">
        <f t="shared" si="62"/>
        <v>-1.0546302010981945</v>
      </c>
      <c r="AL131" s="45">
        <f t="shared" si="62"/>
        <v>-6.3422481025832589</v>
      </c>
      <c r="AM131" s="45">
        <f t="shared" si="62"/>
        <v>-9.1138177559266893</v>
      </c>
      <c r="AN131" s="45">
        <f t="shared" si="62"/>
        <v>-0.95938515239767375</v>
      </c>
      <c r="AO131" s="45">
        <f t="shared" si="62"/>
        <v>6.4685022576810303</v>
      </c>
      <c r="AP131" s="45">
        <f t="shared" si="62"/>
        <v>1.4025022183988378</v>
      </c>
      <c r="AQ131" s="45">
        <f t="shared" si="62"/>
        <v>0.55172733990815903</v>
      </c>
      <c r="AR131" s="45">
        <f t="shared" si="62"/>
        <v>-11.372721207524794</v>
      </c>
      <c r="AS131" s="45">
        <f t="shared" si="56"/>
        <v>-1.4268037777793285</v>
      </c>
      <c r="AT131" s="45">
        <f t="shared" si="53"/>
        <v>0.49370519606539709</v>
      </c>
      <c r="AU131" s="45">
        <f t="shared" si="53"/>
        <v>-3.0035000383215937</v>
      </c>
      <c r="AV131" s="45">
        <f t="shared" si="53"/>
        <v>1.127910714582292E-3</v>
      </c>
      <c r="AW131" s="45">
        <f t="shared" si="53"/>
        <v>3.6822371161900014</v>
      </c>
      <c r="AX131" s="45">
        <f t="shared" si="53"/>
        <v>-7.8840002354926604</v>
      </c>
      <c r="AY131" s="45">
        <f t="shared" si="53"/>
        <v>7.1820396847004142</v>
      </c>
      <c r="AZ131" s="45">
        <f t="shared" si="34"/>
        <v>0.46156854191130581</v>
      </c>
      <c r="BA131" s="45">
        <f t="shared" si="34"/>
        <v>3.8212512413108302</v>
      </c>
      <c r="BB131" s="45">
        <f t="shared" si="34"/>
        <v>11.462400138254992</v>
      </c>
      <c r="BD131" s="39">
        <f t="shared" si="38"/>
        <v>45747</v>
      </c>
      <c r="BE131" s="44">
        <f>IF(AND(ISNUMBER(C130),ISNUMBER(C131)),INDEX('Country weights'!$B$6:$FB$133,MATCH(Goods!$BD131,'Country weights'!$A$6:$A$133,0),MATCH(Goods!BE$1,'Country weights'!$B$3:$FB$3,0)),"")</f>
        <v>0.16883540873658129</v>
      </c>
      <c r="BF131" s="44">
        <f>IF(AND(ISNUMBER(D130),ISNUMBER(D131)),INDEX('Country weights'!$B$6:$FB$133,MATCH(Goods!$BD131,'Country weights'!$A$6:$A$133,0),MATCH(Goods!BF$1,'Country weights'!$B$3:$FB$3,0)),"")</f>
        <v>4.6594369798154962E-2</v>
      </c>
      <c r="BG131" s="44">
        <f>IF(AND(ISNUMBER(E130),ISNUMBER(E131)),INDEX('Country weights'!$B$6:$FB$133,MATCH(Goods!$BD131,'Country weights'!$A$6:$A$133,0),MATCH(Goods!BG$1,'Country weights'!$B$3:$FB$3,0)),"")</f>
        <v>4.6724903397716969E-2</v>
      </c>
      <c r="BH131" s="44">
        <f>IF(AND(ISNUMBER(F130),ISNUMBER(F131)),INDEX('Country weights'!$B$6:$FB$133,MATCH(Goods!$BD131,'Country weights'!$A$6:$A$133,0),MATCH(Goods!BH$1,'Country weights'!$B$3:$FB$3,0)),"")</f>
        <v>3.0753930429406044E-2</v>
      </c>
      <c r="BI131" s="44">
        <f>IF(AND(ISNUMBER(G130),ISNUMBER(G131)),INDEX('Country weights'!$B$6:$FB$133,MATCH(Goods!$BD131,'Country weights'!$A$6:$A$133,0),MATCH(Goods!BI$1,'Country weights'!$B$3:$FB$3,0)),"")</f>
        <v>3.1322599869091166E-3</v>
      </c>
      <c r="BJ131" s="44">
        <f>IF(AND(ISNUMBER(H130),ISNUMBER(H131)),INDEX('Country weights'!$B$6:$FB$133,MATCH(Goods!$BD131,'Country weights'!$A$6:$A$133,0),MATCH(Goods!BJ$1,'Country weights'!$B$3:$FB$3,0)),"")</f>
        <v>1.4890497542877999E-2</v>
      </c>
      <c r="BK131" s="44">
        <f>IF(AND(ISNUMBER(I130),ISNUMBER(I131)),INDEX('Country weights'!$B$6:$FB$133,MATCH(Goods!$BD131,'Country weights'!$A$6:$A$133,0),MATCH(Goods!BK$1,'Country weights'!$B$3:$FB$3,0)),"")</f>
        <v>1.4696810233077963E-2</v>
      </c>
      <c r="BL131" s="44">
        <f>IF(AND(ISNUMBER(J130),ISNUMBER(J131)),INDEX('Country weights'!$B$6:$FB$133,MATCH(Goods!$BD131,'Country weights'!$A$6:$A$133,0),MATCH(Goods!BL$1,'Country weights'!$B$3:$FB$3,0)),"")</f>
        <v>5.0861708354246974E-3</v>
      </c>
      <c r="BM131" s="44">
        <f>IF(AND(ISNUMBER(K130),ISNUMBER(K131)),INDEX('Country weights'!$B$6:$FB$133,MATCH(Goods!$BD131,'Country weights'!$A$6:$A$133,0),MATCH(Goods!BM$1,'Country weights'!$B$3:$FB$3,0)),"")</f>
        <v>2.7745996149700112E-2</v>
      </c>
      <c r="BN131" s="44">
        <f>IF(AND(ISNUMBER(L130),ISNUMBER(L131)),INDEX('Country weights'!$B$6:$FB$133,MATCH(Goods!$BD131,'Country weights'!$A$6:$A$133,0),MATCH(Goods!BN$1,'Country weights'!$B$3:$FB$3,0)),"")</f>
        <v>2.4906285895354785E-3</v>
      </c>
      <c r="BO131" s="44">
        <f>IF(AND(ISNUMBER(M130),ISNUMBER(M131)),INDEX('Country weights'!$B$6:$FB$133,MATCH(Goods!$BD131,'Country weights'!$A$6:$A$133,0),MATCH(Goods!BO$1,'Country weights'!$B$3:$FB$3,0)),"")</f>
        <v>9.7440302015152809E-3</v>
      </c>
      <c r="BP131" s="44">
        <f>IF(AND(ISNUMBER(N130),ISNUMBER(N131)),INDEX('Country weights'!$B$6:$FB$133,MATCH(Goods!$BD131,'Country weights'!$A$6:$A$133,0),MATCH(Goods!BP$1,'Country weights'!$B$3:$FB$3,0)),"")</f>
        <v>7.3366311381828885E-3</v>
      </c>
      <c r="BQ131" s="44">
        <f>IF(AND(ISNUMBER(O130),ISNUMBER(O131)),INDEX('Country weights'!$B$6:$FB$133,MATCH(Goods!$BD131,'Country weights'!$A$6:$A$133,0),MATCH(Goods!BQ$1,'Country weights'!$B$3:$FB$3,0)),"")</f>
        <v>6.566867421691735E-3</v>
      </c>
      <c r="BR131" s="44">
        <f>IF(AND(ISNUMBER(P130),ISNUMBER(P131)),INDEX('Country weights'!$B$6:$FB$133,MATCH(Goods!$BD131,'Country weights'!$A$6:$A$133,0),MATCH(Goods!BR$1,'Country weights'!$B$3:$FB$3,0)),"")</f>
        <v>1.3341003889268378E-2</v>
      </c>
      <c r="BS131" s="44">
        <f>IF(AND(ISNUMBER(Q130),ISNUMBER(Q131)),INDEX('Country weights'!$B$6:$FB$133,MATCH(Goods!$BD131,'Country weights'!$A$6:$A$133,0),MATCH(Goods!BS$1,'Country weights'!$B$3:$FB$3,0)),"")</f>
        <v>1.0383998724858593E-2</v>
      </c>
      <c r="BT131" s="44">
        <f>IF(AND(ISNUMBER(R130),ISNUMBER(R131)),INDEX('Country weights'!$B$6:$FB$133,MATCH(Goods!$BD131,'Country weights'!$A$6:$A$133,0),MATCH(Goods!BT$1,'Country weights'!$B$3:$FB$3,0)),"")</f>
        <v>7.0111116949858575E-3</v>
      </c>
      <c r="BU131" s="44">
        <f>IF(AND(ISNUMBER(S130),ISNUMBER(S131)),INDEX('Country weights'!$B$6:$FB$133,MATCH(Goods!$BD131,'Country weights'!$A$6:$A$133,0),MATCH(Goods!BU$1,'Country weights'!$B$3:$FB$3,0)),"")</f>
        <v>2.3899941422765286E-2</v>
      </c>
      <c r="BV131" s="44">
        <f>IF(AND(ISNUMBER(T130),ISNUMBER(T131)),INDEX('Country weights'!$B$6:$FB$133,MATCH(Goods!$BD131,'Country weights'!$A$6:$A$133,0),MATCH(Goods!BV$1,'Country weights'!$B$3:$FB$3,0)),"")</f>
        <v>1.8350187887914166E-2</v>
      </c>
      <c r="BW131" s="44">
        <f>IF(AND(ISNUMBER(U130),ISNUMBER(U131)),INDEX('Country weights'!$B$6:$FB$133,MATCH(Goods!$BD131,'Country weights'!$A$6:$A$133,0),MATCH(Goods!BW$1,'Country weights'!$B$3:$FB$3,0)),"")</f>
        <v>3.6228062890700873E-2</v>
      </c>
      <c r="BX131" s="44">
        <f>IF(AND(ISNUMBER(V130),ISNUMBER(V131)),INDEX('Country weights'!$B$6:$FB$133,MATCH(Goods!$BD131,'Country weights'!$A$6:$A$133,0),MATCH(Goods!BX$1,'Country weights'!$B$3:$FB$3,0)),"")</f>
        <v>3.4695779493727853E-2</v>
      </c>
      <c r="BY131" s="44">
        <f>IF(AND(ISNUMBER(W130),ISNUMBER(W131)),INDEX('Country weights'!$B$6:$FB$133,MATCH(Goods!$BD131,'Country weights'!$A$6:$A$133,0),MATCH(Goods!BY$1,'Country weights'!$B$3:$FB$3,0)),"")</f>
        <v>3.1351962780658223E-2</v>
      </c>
      <c r="BZ131" s="44">
        <f>IF(AND(ISNUMBER(X130),ISNUMBER(X131)),INDEX('Country weights'!$B$6:$FB$133,MATCH(Goods!$BD131,'Country weights'!$A$6:$A$133,0),MATCH(Goods!BZ$1,'Country weights'!$B$3:$FB$3,0)),"")</f>
        <v>2.0113569455634937E-2</v>
      </c>
      <c r="CA131" s="44">
        <f>IF(AND(ISNUMBER(Y130),ISNUMBER(Y131)),INDEX('Country weights'!$B$6:$FB$133,MATCH(Goods!$BD131,'Country weights'!$A$6:$A$133,0),MATCH(Goods!CA$1,'Country weights'!$B$3:$FB$3,0)),"")</f>
        <v>3.8004359837306857E-2</v>
      </c>
      <c r="CB131" s="44">
        <f>IF(AND(ISNUMBER(Z130),ISNUMBER(Z131)),INDEX('Country weights'!$B$6:$FB$133,MATCH(Goods!$BD131,'Country weights'!$A$6:$A$133,0),MATCH(Goods!CB$1,'Country weights'!$B$3:$FB$3,0)),"")</f>
        <v>1.1430445690970069E-2</v>
      </c>
      <c r="CC131" s="44">
        <f>IF(AND(ISNUMBER(AA130),ISNUMBER(AA131)),INDEX('Country weights'!$B$6:$FB$133,MATCH(Goods!$BD131,'Country weights'!$A$6:$A$133,0),MATCH(Goods!CC$1,'Country weights'!$B$3:$FB$3,0)),"")</f>
        <v>6.2824002360301508E-3</v>
      </c>
      <c r="CD131" s="46">
        <f t="shared" si="44"/>
        <v>0.63569132846559573</v>
      </c>
      <c r="CF131" s="39">
        <f t="shared" si="39"/>
        <v>45747</v>
      </c>
      <c r="CG131" s="45">
        <f t="shared" ref="CG131:CU132" si="63">IF(AND(ISNUMBER(C130),ISNUMBER(C131)),BE131/$CD131,"")</f>
        <v>0.26559338027169399</v>
      </c>
      <c r="CH131" s="45">
        <f t="shared" si="63"/>
        <v>7.329716123487548E-2</v>
      </c>
      <c r="CI131" s="45">
        <f t="shared" si="63"/>
        <v>7.3502502402383749E-2</v>
      </c>
      <c r="CJ131" s="45">
        <f t="shared" si="63"/>
        <v>4.8378716292447395E-2</v>
      </c>
      <c r="CK131" s="45">
        <f t="shared" si="63"/>
        <v>4.9273284794833219E-3</v>
      </c>
      <c r="CL131" s="45">
        <f t="shared" si="63"/>
        <v>2.3424100465268324E-2</v>
      </c>
      <c r="CM131" s="45">
        <f t="shared" si="63"/>
        <v>2.3119412795125725E-2</v>
      </c>
      <c r="CN131" s="45">
        <f t="shared" si="63"/>
        <v>8.001007104661121E-3</v>
      </c>
      <c r="CO131" s="45">
        <f t="shared" si="63"/>
        <v>4.3646963403877477E-2</v>
      </c>
      <c r="CP131" s="45">
        <f t="shared" si="63"/>
        <v>3.9179842134188774E-3</v>
      </c>
      <c r="CQ131" s="45">
        <f t="shared" si="63"/>
        <v>1.5328241498959881E-2</v>
      </c>
      <c r="CR131" s="45">
        <f t="shared" si="63"/>
        <v>1.1541184863873686E-2</v>
      </c>
      <c r="CS131" s="45">
        <f t="shared" si="63"/>
        <v>1.0330276861794789E-2</v>
      </c>
      <c r="CT131" s="45">
        <f t="shared" si="63"/>
        <v>2.0986606693959971E-2</v>
      </c>
      <c r="CU131" s="45">
        <f t="shared" si="63"/>
        <v>1.6334969913657689E-2</v>
      </c>
      <c r="CV131" s="45">
        <f t="shared" si="57"/>
        <v>1.1029113314962116E-2</v>
      </c>
      <c r="CW131" s="45">
        <f t="shared" si="54"/>
        <v>3.7596771188390964E-2</v>
      </c>
      <c r="CX131" s="45">
        <f t="shared" si="54"/>
        <v>2.8866506535816773E-2</v>
      </c>
      <c r="CY131" s="45">
        <f t="shared" si="54"/>
        <v>5.6990022151390055E-2</v>
      </c>
      <c r="CZ131" s="45">
        <f t="shared" si="54"/>
        <v>5.4579601671577035E-2</v>
      </c>
      <c r="DA131" s="45">
        <f t="shared" si="54"/>
        <v>4.9319475312545533E-2</v>
      </c>
      <c r="DB131" s="45">
        <f t="shared" si="54"/>
        <v>3.1640465356329778E-2</v>
      </c>
      <c r="DC131" s="45">
        <f t="shared" si="35"/>
        <v>5.9784298031939714E-2</v>
      </c>
      <c r="DD131" s="45">
        <f t="shared" si="35"/>
        <v>1.7981125711688382E-2</v>
      </c>
      <c r="DE131" s="45">
        <f t="shared" si="35"/>
        <v>9.8827842298782609E-3</v>
      </c>
      <c r="DF131" s="46">
        <f t="shared" si="45"/>
        <v>1.0000000000000002</v>
      </c>
      <c r="DG131" s="47">
        <f>SUMPRODUCT(AD131:BB131,CG131:DE131,'Sector weights'!B118:Z118)</f>
        <v>-0.11150606511045313</v>
      </c>
      <c r="DI131" s="45">
        <f>IF(AND(ISNUMBER(C130),ISNUMBER(C131)),CG131*'Sector weights'!AB118,"")</f>
        <v>5.0406423030576117E-2</v>
      </c>
      <c r="DJ131" s="45">
        <f>IF(AND(ISNUMBER(D130),ISNUMBER(D131)),CH131*'Sector weights'!AC118,"")</f>
        <v>2.375676255197124E-2</v>
      </c>
      <c r="DK131" s="45">
        <f>IF(AND(ISNUMBER(E130),ISNUMBER(E131)),CI131*'Sector weights'!AD118,"")</f>
        <v>1.9954494425748044E-2</v>
      </c>
      <c r="DL131" s="45">
        <f>IF(AND(ISNUMBER(F130),ISNUMBER(F131)),CJ131*'Sector weights'!AE118,"")</f>
        <v>1.0106253249660775E-2</v>
      </c>
      <c r="DM131" s="45">
        <f>IF(AND(ISNUMBER(G130),ISNUMBER(G131)),CK131*'Sector weights'!AF118,"")</f>
        <v>1.2124895664140231E-3</v>
      </c>
      <c r="DN131" s="45">
        <f>IF(AND(ISNUMBER(H130),ISNUMBER(H131)),CL131*'Sector weights'!AG118,"")</f>
        <v>6.3342070363764666E-3</v>
      </c>
      <c r="DO131" s="45">
        <f>IF(AND(ISNUMBER(I130),ISNUMBER(I131)),CM131*'Sector weights'!AH118,"")</f>
        <v>4.2991290182448523E-3</v>
      </c>
      <c r="DP131" s="45">
        <f>IF(AND(ISNUMBER(J130),ISNUMBER(J131)),CN131*'Sector weights'!AI118,"")</f>
        <v>1.2048022146596623E-3</v>
      </c>
      <c r="DQ131" s="45">
        <f>IF(AND(ISNUMBER(K130),ISNUMBER(K131)),CO131*'Sector weights'!AJ118,"")</f>
        <v>3.0463501385666319E-3</v>
      </c>
      <c r="DR131" s="45">
        <f>IF(AND(ISNUMBER(L130),ISNUMBER(L131)),CP131*'Sector weights'!AK118,"")</f>
        <v>5.7490693747894411E-4</v>
      </c>
      <c r="DS131" s="45">
        <f>IF(AND(ISNUMBER(M130),ISNUMBER(M131)),CQ131*'Sector weights'!AL118,"")</f>
        <v>2.7124353874200613E-3</v>
      </c>
      <c r="DT131" s="45">
        <f>IF(AND(ISNUMBER(N130),ISNUMBER(N131)),CR131*'Sector weights'!AM118,"")</f>
        <v>2.0455506119812566E-3</v>
      </c>
      <c r="DU131" s="45">
        <f>IF(AND(ISNUMBER(O130),ISNUMBER(O131)),CS131*'Sector weights'!AN118,"")</f>
        <v>2.113720720291425E-3</v>
      </c>
      <c r="DV131" s="45">
        <f>IF(AND(ISNUMBER(P130),ISNUMBER(P131)),CT131*'Sector weights'!AO118,"")</f>
        <v>8.7351591279487828E-3</v>
      </c>
      <c r="DW131" s="45">
        <f>IF(AND(ISNUMBER(Q130),ISNUMBER(Q131)),CU131*'Sector weights'!AP118,"")</f>
        <v>7.7912869152645661E-3</v>
      </c>
      <c r="DX131" s="45">
        <f>IF(AND(ISNUMBER(R130),ISNUMBER(R131)),CV131*'Sector weights'!AQ118,"")</f>
        <v>3.8737976584707584E-3</v>
      </c>
      <c r="DY131" s="45">
        <f>IF(AND(ISNUMBER(S130),ISNUMBER(S131)),CW131*'Sector weights'!AR118,"")</f>
        <v>1.4148419578677015E-2</v>
      </c>
      <c r="DZ131" s="45">
        <f>IF(AND(ISNUMBER(T130),ISNUMBER(T131)),CX131*'Sector weights'!AS118,"")</f>
        <v>4.463810298267484E-3</v>
      </c>
      <c r="EA131" s="45">
        <f>IF(AND(ISNUMBER(U130),ISNUMBER(U131)),CY131*'Sector weights'!AT118,"")</f>
        <v>7.4164581663290676E-3</v>
      </c>
      <c r="EB131" s="45">
        <f>IF(AND(ISNUMBER(V130),ISNUMBER(V131)),CZ131*'Sector weights'!AU118,"")</f>
        <v>1.1468153718689143E-2</v>
      </c>
      <c r="EC131" s="45">
        <f>IF(AND(ISNUMBER(W130),ISNUMBER(W131)),DA131*'Sector weights'!AV118,"")</f>
        <v>2.0175882632281306E-2</v>
      </c>
      <c r="ED131" s="45">
        <f>IF(AND(ISNUMBER(X130),ISNUMBER(X131)),DB131*'Sector weights'!AW118,"")</f>
        <v>5.3932197783725698E-3</v>
      </c>
      <c r="EE131" s="45">
        <f>IF(AND(ISNUMBER(Y130),ISNUMBER(Y131)),DC131*'Sector weights'!AX118,"")</f>
        <v>7.9874160163220017E-3</v>
      </c>
      <c r="EF131" s="45">
        <f>IF(AND(ISNUMBER(Z130),ISNUMBER(Z131)),DD131*'Sector weights'!AY118,"")</f>
        <v>3.4415828952243581E-3</v>
      </c>
      <c r="EG131" s="45">
        <f>IF(AND(ISNUMBER(AA130),ISNUMBER(AA131)),DE131*'Sector weights'!AZ118,"")</f>
        <v>2.502297636653765E-3</v>
      </c>
      <c r="EH131" s="46">
        <f t="shared" si="46"/>
        <v>0.22516500931189035</v>
      </c>
      <c r="EI131" s="47">
        <f t="shared" si="47"/>
        <v>-4.9200206697354996E-2</v>
      </c>
      <c r="EK131" s="39">
        <f t="shared" si="41"/>
        <v>45747</v>
      </c>
      <c r="EL131" s="45">
        <f t="shared" ref="EL131:EZ132" si="64">IF(AND(ISNUMBER(C130),ISNUMBER(C131)),DI131/$EH131,"")</f>
        <v>0.22386437033275886</v>
      </c>
      <c r="EM131" s="45">
        <f t="shared" si="64"/>
        <v>0.10550823427038009</v>
      </c>
      <c r="EN131" s="45">
        <f t="shared" si="64"/>
        <v>8.8621649015224235E-2</v>
      </c>
      <c r="EO131" s="45">
        <f t="shared" si="64"/>
        <v>4.4883764491408885E-2</v>
      </c>
      <c r="EP131" s="45">
        <f t="shared" si="64"/>
        <v>5.3848933727288278E-3</v>
      </c>
      <c r="EQ131" s="45">
        <f t="shared" si="64"/>
        <v>2.8131400414895525E-2</v>
      </c>
      <c r="ER131" s="45">
        <f t="shared" si="64"/>
        <v>1.9093237583330969E-2</v>
      </c>
      <c r="ES131" s="45">
        <f t="shared" si="64"/>
        <v>5.3507524030557262E-3</v>
      </c>
      <c r="ET131" s="45">
        <f t="shared" si="64"/>
        <v>1.3529411820585938E-2</v>
      </c>
      <c r="EU131" s="45">
        <f t="shared" si="64"/>
        <v>2.5532694410906626E-3</v>
      </c>
      <c r="EV131" s="45">
        <f t="shared" si="64"/>
        <v>1.2046433838496171E-2</v>
      </c>
      <c r="EW131" s="45">
        <f t="shared" si="64"/>
        <v>9.0846735833090067E-3</v>
      </c>
      <c r="EX131" s="45">
        <f t="shared" si="64"/>
        <v>9.3874298087034298E-3</v>
      </c>
      <c r="EY131" s="45">
        <f t="shared" si="64"/>
        <v>3.8794478567711912E-2</v>
      </c>
      <c r="EZ131" s="45">
        <f t="shared" si="64"/>
        <v>3.4602565199073003E-2</v>
      </c>
      <c r="FA131" s="45">
        <f t="shared" si="58"/>
        <v>1.7204261311778313E-2</v>
      </c>
      <c r="FB131" s="45">
        <f t="shared" si="55"/>
        <v>6.2835782619666006E-2</v>
      </c>
      <c r="FC131" s="45">
        <f t="shared" si="55"/>
        <v>1.982461800751811E-2</v>
      </c>
      <c r="FD131" s="45">
        <f t="shared" si="55"/>
        <v>3.2937880485933144E-2</v>
      </c>
      <c r="FE131" s="45">
        <f t="shared" si="55"/>
        <v>5.093221968074034E-2</v>
      </c>
      <c r="FF131" s="45">
        <f t="shared" si="55"/>
        <v>8.96048755263497E-2</v>
      </c>
      <c r="FG131" s="45">
        <f t="shared" si="55"/>
        <v>2.3952299670603253E-2</v>
      </c>
      <c r="FH131" s="45">
        <f t="shared" si="36"/>
        <v>3.5473611289479373E-2</v>
      </c>
      <c r="FI131" s="45">
        <f t="shared" si="36"/>
        <v>1.5284714555524936E-2</v>
      </c>
      <c r="FJ131" s="45">
        <f t="shared" si="36"/>
        <v>1.1113172709653452E-2</v>
      </c>
      <c r="FK131" s="46">
        <f t="shared" si="48"/>
        <v>1</v>
      </c>
      <c r="FL131" s="47">
        <f t="shared" si="49"/>
        <v>-0.21850733756418025</v>
      </c>
    </row>
    <row r="132" spans="1:168" x14ac:dyDescent="0.2">
      <c r="A132" t="s">
        <v>715</v>
      </c>
      <c r="B132" s="11">
        <v>45838</v>
      </c>
      <c r="C132" s="2">
        <v>678.1</v>
      </c>
      <c r="D132" s="3">
        <v>78536</v>
      </c>
      <c r="E132" s="9">
        <v>31094</v>
      </c>
      <c r="F132" s="3">
        <v>163357</v>
      </c>
      <c r="I132" s="2">
        <v>342122</v>
      </c>
      <c r="L132" s="9">
        <v>3002.8112000000001</v>
      </c>
      <c r="M132" s="3">
        <v>197119</v>
      </c>
      <c r="N132" s="9">
        <v>2053.56</v>
      </c>
      <c r="O132" s="2">
        <v>29849.1</v>
      </c>
      <c r="P132" s="2">
        <v>27121.1</v>
      </c>
      <c r="Q132" s="3">
        <v>158561</v>
      </c>
      <c r="R132" s="3">
        <v>134694</v>
      </c>
      <c r="S132" s="2">
        <v>39946.1</v>
      </c>
      <c r="T132" s="2">
        <v>53717.8</v>
      </c>
      <c r="U132" s="3">
        <v>182729</v>
      </c>
      <c r="V132" s="2">
        <v>45972.6</v>
      </c>
      <c r="W132" s="2">
        <v>98136.7</v>
      </c>
      <c r="X132" s="3">
        <v>556857.31979183247</v>
      </c>
      <c r="Y132" s="2">
        <v>93259.1</v>
      </c>
      <c r="Z132" s="3">
        <v>52335</v>
      </c>
      <c r="AA132" s="3">
        <v>564823</v>
      </c>
      <c r="AC132" s="43">
        <f t="shared" si="43"/>
        <v>45838</v>
      </c>
      <c r="AD132" s="45">
        <f t="shared" si="62"/>
        <v>-1.5391316974009084</v>
      </c>
      <c r="AE132" s="45">
        <f t="shared" si="62"/>
        <v>-0.34261350658579826</v>
      </c>
      <c r="AF132" s="45">
        <f t="shared" si="62"/>
        <v>-1.3227210987978744</v>
      </c>
      <c r="AG132" s="45">
        <f t="shared" si="62"/>
        <v>-0.64832778869136076</v>
      </c>
      <c r="AH132" s="45" t="str">
        <f t="shared" si="62"/>
        <v/>
      </c>
      <c r="AI132" s="45" t="str">
        <f t="shared" si="62"/>
        <v/>
      </c>
      <c r="AJ132" s="45">
        <f t="shared" si="62"/>
        <v>-2.8898419826115629</v>
      </c>
      <c r="AK132" s="45" t="str">
        <f t="shared" si="62"/>
        <v/>
      </c>
      <c r="AL132" s="45" t="str">
        <f t="shared" si="62"/>
        <v/>
      </c>
      <c r="AM132" s="45">
        <f t="shared" si="62"/>
        <v>10.41065085968167</v>
      </c>
      <c r="AN132" s="45">
        <f t="shared" si="62"/>
        <v>4.6273639736519545</v>
      </c>
      <c r="AO132" s="45">
        <f t="shared" si="62"/>
        <v>-2.6359820534934242</v>
      </c>
      <c r="AP132" s="45">
        <f t="shared" si="62"/>
        <v>-0.30327422603282361</v>
      </c>
      <c r="AQ132" s="45">
        <f t="shared" si="62"/>
        <v>4.3572783555930084</v>
      </c>
      <c r="AR132" s="45">
        <f t="shared" si="62"/>
        <v>2.0190061959941552</v>
      </c>
      <c r="AS132" s="45">
        <f t="shared" si="56"/>
        <v>-4.4764052593506687</v>
      </c>
      <c r="AT132" s="45">
        <f t="shared" si="53"/>
        <v>-0.33159509967813916</v>
      </c>
      <c r="AU132" s="45">
        <f t="shared" si="53"/>
        <v>1.061642224877013</v>
      </c>
      <c r="AV132" s="45">
        <f t="shared" si="53"/>
        <v>3.0498361728165335</v>
      </c>
      <c r="AW132" s="45">
        <f t="shared" si="53"/>
        <v>8.0256878405718481</v>
      </c>
      <c r="AX132" s="45">
        <f t="shared" si="53"/>
        <v>4.5351947345042554</v>
      </c>
      <c r="AY132" s="45">
        <f t="shared" si="53"/>
        <v>-0.62318423583205274</v>
      </c>
      <c r="AZ132" s="45">
        <f t="shared" si="34"/>
        <v>4.9160022634895384</v>
      </c>
      <c r="BA132" s="45">
        <f t="shared" si="34"/>
        <v>0.1166928109576526</v>
      </c>
      <c r="BB132" s="45">
        <f t="shared" si="34"/>
        <v>-0.484168500504778</v>
      </c>
      <c r="BD132" s="39">
        <f t="shared" si="38"/>
        <v>45838</v>
      </c>
      <c r="BE132" s="44">
        <f>IF(AND(ISNUMBER(C131),ISNUMBER(C132)),INDEX('Country weights'!$B$6:$FB$133,MATCH(Goods!$BD132,'Country weights'!$A$6:$A$133,0),MATCH(Goods!BE$1,'Country weights'!$B$3:$FB$3,0)),"")</f>
        <v>0.16883540873658129</v>
      </c>
      <c r="BF132" s="44">
        <f>IF(AND(ISNUMBER(D131),ISNUMBER(D132)),INDEX('Country weights'!$B$6:$FB$133,MATCH(Goods!$BD132,'Country weights'!$A$6:$A$133,0),MATCH(Goods!BF$1,'Country weights'!$B$3:$FB$3,0)),"")</f>
        <v>4.6594369798154962E-2</v>
      </c>
      <c r="BG132" s="44">
        <f>IF(AND(ISNUMBER(E131),ISNUMBER(E132)),INDEX('Country weights'!$B$6:$FB$133,MATCH(Goods!$BD132,'Country weights'!$A$6:$A$133,0),MATCH(Goods!BG$1,'Country weights'!$B$3:$FB$3,0)),"")</f>
        <v>4.6724903397716969E-2</v>
      </c>
      <c r="BH132" s="44">
        <f>IF(AND(ISNUMBER(F131),ISNUMBER(F132)),INDEX('Country weights'!$B$6:$FB$133,MATCH(Goods!$BD132,'Country weights'!$A$6:$A$133,0),MATCH(Goods!BH$1,'Country weights'!$B$3:$FB$3,0)),"")</f>
        <v>3.0753930429406044E-2</v>
      </c>
      <c r="BI132" s="44" t="str">
        <f>IF(AND(ISNUMBER(G131),ISNUMBER(G132)),INDEX('Country weights'!$B$6:$FB$133,MATCH(Goods!$BD132,'Country weights'!$A$6:$A$133,0),MATCH(Goods!BI$1,'Country weights'!$B$3:$FB$3,0)),"")</f>
        <v/>
      </c>
      <c r="BJ132" s="44" t="str">
        <f>IF(AND(ISNUMBER(H131),ISNUMBER(H132)),INDEX('Country weights'!$B$6:$FB$133,MATCH(Goods!$BD132,'Country weights'!$A$6:$A$133,0),MATCH(Goods!BJ$1,'Country weights'!$B$3:$FB$3,0)),"")</f>
        <v/>
      </c>
      <c r="BK132" s="44">
        <f>IF(AND(ISNUMBER(I131),ISNUMBER(I132)),INDEX('Country weights'!$B$6:$FB$133,MATCH(Goods!$BD132,'Country weights'!$A$6:$A$133,0),MATCH(Goods!BK$1,'Country weights'!$B$3:$FB$3,0)),"")</f>
        <v>1.4696810233077963E-2</v>
      </c>
      <c r="BL132" s="44" t="str">
        <f>IF(AND(ISNUMBER(J131),ISNUMBER(J132)),INDEX('Country weights'!$B$6:$FB$133,MATCH(Goods!$BD132,'Country weights'!$A$6:$A$133,0),MATCH(Goods!BL$1,'Country weights'!$B$3:$FB$3,0)),"")</f>
        <v/>
      </c>
      <c r="BM132" s="44" t="str">
        <f>IF(AND(ISNUMBER(K131),ISNUMBER(K132)),INDEX('Country weights'!$B$6:$FB$133,MATCH(Goods!$BD132,'Country weights'!$A$6:$A$133,0),MATCH(Goods!BM$1,'Country weights'!$B$3:$FB$3,0)),"")</f>
        <v/>
      </c>
      <c r="BN132" s="44">
        <f>IF(AND(ISNUMBER(L131),ISNUMBER(L132)),INDEX('Country weights'!$B$6:$FB$133,MATCH(Goods!$BD132,'Country weights'!$A$6:$A$133,0),MATCH(Goods!BN$1,'Country weights'!$B$3:$FB$3,0)),"")</f>
        <v>2.4906285895354785E-3</v>
      </c>
      <c r="BO132" s="44">
        <f>IF(AND(ISNUMBER(M131),ISNUMBER(M132)),INDEX('Country weights'!$B$6:$FB$133,MATCH(Goods!$BD132,'Country weights'!$A$6:$A$133,0),MATCH(Goods!BO$1,'Country weights'!$B$3:$FB$3,0)),"")</f>
        <v>9.7440302015152809E-3</v>
      </c>
      <c r="BP132" s="44">
        <f>IF(AND(ISNUMBER(N131),ISNUMBER(N132)),INDEX('Country weights'!$B$6:$FB$133,MATCH(Goods!$BD132,'Country weights'!$A$6:$A$133,0),MATCH(Goods!BP$1,'Country weights'!$B$3:$FB$3,0)),"")</f>
        <v>7.3366311381828885E-3</v>
      </c>
      <c r="BQ132" s="44">
        <f>IF(AND(ISNUMBER(O131),ISNUMBER(O132)),INDEX('Country weights'!$B$6:$FB$133,MATCH(Goods!$BD132,'Country weights'!$A$6:$A$133,0),MATCH(Goods!BQ$1,'Country weights'!$B$3:$FB$3,0)),"")</f>
        <v>6.566867421691735E-3</v>
      </c>
      <c r="BR132" s="44">
        <f>IF(AND(ISNUMBER(P131),ISNUMBER(P132)),INDEX('Country weights'!$B$6:$FB$133,MATCH(Goods!$BD132,'Country weights'!$A$6:$A$133,0),MATCH(Goods!BR$1,'Country weights'!$B$3:$FB$3,0)),"")</f>
        <v>1.3341003889268378E-2</v>
      </c>
      <c r="BS132" s="44">
        <f>IF(AND(ISNUMBER(Q131),ISNUMBER(Q132)),INDEX('Country weights'!$B$6:$FB$133,MATCH(Goods!$BD132,'Country weights'!$A$6:$A$133,0),MATCH(Goods!BS$1,'Country weights'!$B$3:$FB$3,0)),"")</f>
        <v>1.0383998724858593E-2</v>
      </c>
      <c r="BT132" s="44">
        <f>IF(AND(ISNUMBER(R131),ISNUMBER(R132)),INDEX('Country weights'!$B$6:$FB$133,MATCH(Goods!$BD132,'Country weights'!$A$6:$A$133,0),MATCH(Goods!BT$1,'Country weights'!$B$3:$FB$3,0)),"")</f>
        <v>7.0111116949858575E-3</v>
      </c>
      <c r="BU132" s="44">
        <f>IF(AND(ISNUMBER(S131),ISNUMBER(S132)),INDEX('Country weights'!$B$6:$FB$133,MATCH(Goods!$BD132,'Country weights'!$A$6:$A$133,0),MATCH(Goods!BU$1,'Country weights'!$B$3:$FB$3,0)),"")</f>
        <v>2.3899941422765286E-2</v>
      </c>
      <c r="BV132" s="44">
        <f>IF(AND(ISNUMBER(T131),ISNUMBER(T132)),INDEX('Country weights'!$B$6:$FB$133,MATCH(Goods!$BD132,'Country weights'!$A$6:$A$133,0),MATCH(Goods!BV$1,'Country weights'!$B$3:$FB$3,0)),"")</f>
        <v>1.8350187887914166E-2</v>
      </c>
      <c r="BW132" s="44">
        <f>IF(AND(ISNUMBER(U131),ISNUMBER(U132)),INDEX('Country weights'!$B$6:$FB$133,MATCH(Goods!$BD132,'Country weights'!$A$6:$A$133,0),MATCH(Goods!BW$1,'Country weights'!$B$3:$FB$3,0)),"")</f>
        <v>3.6228062890700873E-2</v>
      </c>
      <c r="BX132" s="44">
        <f>IF(AND(ISNUMBER(V131),ISNUMBER(V132)),INDEX('Country weights'!$B$6:$FB$133,MATCH(Goods!$BD132,'Country weights'!$A$6:$A$133,0),MATCH(Goods!BX$1,'Country weights'!$B$3:$FB$3,0)),"")</f>
        <v>3.4695779493727853E-2</v>
      </c>
      <c r="BY132" s="44">
        <f>IF(AND(ISNUMBER(W131),ISNUMBER(W132)),INDEX('Country weights'!$B$6:$FB$133,MATCH(Goods!$BD132,'Country weights'!$A$6:$A$133,0),MATCH(Goods!BY$1,'Country weights'!$B$3:$FB$3,0)),"")</f>
        <v>3.1351962780658223E-2</v>
      </c>
      <c r="BZ132" s="44">
        <f>IF(AND(ISNUMBER(X131),ISNUMBER(X132)),INDEX('Country weights'!$B$6:$FB$133,MATCH(Goods!$BD132,'Country weights'!$A$6:$A$133,0),MATCH(Goods!BZ$1,'Country weights'!$B$3:$FB$3,0)),"")</f>
        <v>2.0113569455634937E-2</v>
      </c>
      <c r="CA132" s="44">
        <f>IF(AND(ISNUMBER(Y131),ISNUMBER(Y132)),INDEX('Country weights'!$B$6:$FB$133,MATCH(Goods!$BD132,'Country weights'!$A$6:$A$133,0),MATCH(Goods!CA$1,'Country weights'!$B$3:$FB$3,0)),"")</f>
        <v>3.8004359837306857E-2</v>
      </c>
      <c r="CB132" s="44">
        <f>IF(AND(ISNUMBER(Z131),ISNUMBER(Z132)),INDEX('Country weights'!$B$6:$FB$133,MATCH(Goods!$BD132,'Country weights'!$A$6:$A$133,0),MATCH(Goods!CB$1,'Country weights'!$B$3:$FB$3,0)),"")</f>
        <v>1.1430445690970069E-2</v>
      </c>
      <c r="CC132" s="44">
        <f>IF(AND(ISNUMBER(AA131),ISNUMBER(AA132)),INDEX('Country weights'!$B$6:$FB$133,MATCH(Goods!$BD132,'Country weights'!$A$6:$A$133,0),MATCH(Goods!CC$1,'Country weights'!$B$3:$FB$3,0)),"")</f>
        <v>6.2824002360301508E-3</v>
      </c>
      <c r="CD132" s="46">
        <f t="shared" si="44"/>
        <v>0.58483640395068381</v>
      </c>
      <c r="CF132" s="39">
        <f t="shared" si="39"/>
        <v>45838</v>
      </c>
      <c r="CG132" s="45">
        <f t="shared" si="63"/>
        <v>0.28868826837054812</v>
      </c>
      <c r="CH132" s="45">
        <f t="shared" si="63"/>
        <v>7.9670775422666776E-2</v>
      </c>
      <c r="CI132" s="45">
        <f t="shared" si="63"/>
        <v>7.9893972198175664E-2</v>
      </c>
      <c r="CJ132" s="45">
        <f t="shared" si="63"/>
        <v>5.2585526861285058E-2</v>
      </c>
      <c r="CK132" s="45" t="str">
        <f t="shared" si="63"/>
        <v/>
      </c>
      <c r="CL132" s="45" t="str">
        <f t="shared" si="63"/>
        <v/>
      </c>
      <c r="CM132" s="45">
        <f t="shared" si="63"/>
        <v>2.5129780112520608E-2</v>
      </c>
      <c r="CN132" s="45" t="str">
        <f t="shared" si="63"/>
        <v/>
      </c>
      <c r="CO132" s="45" t="str">
        <f t="shared" si="63"/>
        <v/>
      </c>
      <c r="CP132" s="45">
        <f t="shared" si="63"/>
        <v>4.258675712918685E-3</v>
      </c>
      <c r="CQ132" s="45">
        <f t="shared" si="63"/>
        <v>1.6661121188237357E-2</v>
      </c>
      <c r="CR132" s="45">
        <f t="shared" si="63"/>
        <v>1.254475796756583E-2</v>
      </c>
      <c r="CS132" s="45">
        <f t="shared" si="63"/>
        <v>1.1228554476655807E-2</v>
      </c>
      <c r="CT132" s="45">
        <f t="shared" si="63"/>
        <v>2.2811514124543717E-2</v>
      </c>
      <c r="CU132" s="45">
        <f t="shared" si="63"/>
        <v>1.7755390489909074E-2</v>
      </c>
      <c r="CV132" s="45">
        <f t="shared" si="57"/>
        <v>1.1988158821209542E-2</v>
      </c>
      <c r="CW132" s="45">
        <f t="shared" si="54"/>
        <v>4.0866028963512747E-2</v>
      </c>
      <c r="CX132" s="45">
        <f t="shared" si="54"/>
        <v>3.1376617057274604E-2</v>
      </c>
      <c r="CY132" s="45">
        <f t="shared" si="54"/>
        <v>6.1945635815372047E-2</v>
      </c>
      <c r="CZ132" s="45">
        <f t="shared" si="54"/>
        <v>5.9325615264971716E-2</v>
      </c>
      <c r="DA132" s="45">
        <f t="shared" si="54"/>
        <v>5.3608090346068761E-2</v>
      </c>
      <c r="DB132" s="45">
        <f t="shared" si="54"/>
        <v>3.4391787720059588E-2</v>
      </c>
      <c r="DC132" s="45">
        <f t="shared" si="35"/>
        <v>6.4982890224650869E-2</v>
      </c>
      <c r="DD132" s="45">
        <f t="shared" si="35"/>
        <v>1.9544689102380053E-2</v>
      </c>
      <c r="DE132" s="45">
        <f t="shared" si="35"/>
        <v>1.0742149759473442E-2</v>
      </c>
      <c r="DF132" s="46">
        <f t="shared" si="45"/>
        <v>1</v>
      </c>
      <c r="DG132" s="47">
        <f>SUMPRODUCT(AD132:BB132,CG132:DE132,'Sector weights'!B119:Z119)</f>
        <v>0.52704531256261522</v>
      </c>
      <c r="DI132" s="45">
        <f>IF(AND(ISNUMBER(C131),ISNUMBER(C132)),CG132*'Sector weights'!AB119,"")</f>
        <v>4.9654007249268627E-2</v>
      </c>
      <c r="DJ132" s="45">
        <f>IF(AND(ISNUMBER(D131),ISNUMBER(D132)),CH132*'Sector weights'!AC119,"")</f>
        <v>2.6686509661064638E-2</v>
      </c>
      <c r="DK132" s="45">
        <f>IF(AND(ISNUMBER(E131),ISNUMBER(E132)),CI132*'Sector weights'!AD119,"")</f>
        <v>2.1892912927808168E-2</v>
      </c>
      <c r="DL132" s="45">
        <f>IF(AND(ISNUMBER(F131),ISNUMBER(F132)),CJ132*'Sector weights'!AE119,"")</f>
        <v>1.0733068366384019E-2</v>
      </c>
      <c r="DM132" s="45" t="str">
        <f>IF(AND(ISNUMBER(G131),ISNUMBER(G132)),CK132*'Sector weights'!AF119,"")</f>
        <v/>
      </c>
      <c r="DN132" s="45" t="str">
        <f>IF(AND(ISNUMBER(H131),ISNUMBER(H132)),CL132*'Sector weights'!AG119,"")</f>
        <v/>
      </c>
      <c r="DO132" s="45">
        <f>IF(AND(ISNUMBER(I131),ISNUMBER(I132)),CM132*'Sector weights'!AH119,"")</f>
        <v>4.5805574832051077E-3</v>
      </c>
      <c r="DP132" s="45" t="str">
        <f>IF(AND(ISNUMBER(J131),ISNUMBER(J132)),CN132*'Sector weights'!AI119,"")</f>
        <v/>
      </c>
      <c r="DQ132" s="45" t="str">
        <f>IF(AND(ISNUMBER(K131),ISNUMBER(K132)),CO132*'Sector weights'!AJ119,"")</f>
        <v/>
      </c>
      <c r="DR132" s="45">
        <f>IF(AND(ISNUMBER(L131),ISNUMBER(L132)),CP132*'Sector weights'!AK119,"")</f>
        <v>5.7053562123300053E-4</v>
      </c>
      <c r="DS132" s="45">
        <f>IF(AND(ISNUMBER(M131),ISNUMBER(M132)),CQ132*'Sector weights'!AL119,"")</f>
        <v>2.8497895031526876E-3</v>
      </c>
      <c r="DT132" s="45">
        <f>IF(AND(ISNUMBER(N131),ISNUMBER(N132)),CR132*'Sector weights'!AM119,"")</f>
        <v>2.3168789408201376E-3</v>
      </c>
      <c r="DU132" s="45">
        <f>IF(AND(ISNUMBER(O131),ISNUMBER(O132)),CS132*'Sector weights'!AN119,"")</f>
        <v>2.2626833443195444E-3</v>
      </c>
      <c r="DV132" s="45">
        <f>IF(AND(ISNUMBER(P131),ISNUMBER(P132)),CT132*'Sector weights'!AO119,"")</f>
        <v>9.4609125936933169E-3</v>
      </c>
      <c r="DW132" s="45">
        <f>IF(AND(ISNUMBER(Q131),ISNUMBER(Q132)),CU132*'Sector weights'!AP119,"")</f>
        <v>7.9713338227942396E-3</v>
      </c>
      <c r="DX132" s="45">
        <f>IF(AND(ISNUMBER(R131),ISNUMBER(R132)),CV132*'Sector weights'!AQ119,"")</f>
        <v>4.2612033465007776E-3</v>
      </c>
      <c r="DY132" s="45">
        <f>IF(AND(ISNUMBER(S131),ISNUMBER(S132)),CW132*'Sector weights'!AR119,"")</f>
        <v>1.3736736659951183E-2</v>
      </c>
      <c r="DZ132" s="45">
        <f>IF(AND(ISNUMBER(T131),ISNUMBER(T132)),CX132*'Sector weights'!AS119,"")</f>
        <v>4.6402814555455453E-3</v>
      </c>
      <c r="EA132" s="45">
        <f>IF(AND(ISNUMBER(U131),ISNUMBER(U132)),CY132*'Sector weights'!AT119,"")</f>
        <v>7.5626166748259732E-3</v>
      </c>
      <c r="EB132" s="45">
        <f>IF(AND(ISNUMBER(V131),ISNUMBER(V132)),CZ132*'Sector weights'!AU119,"")</f>
        <v>1.3070207004801182E-2</v>
      </c>
      <c r="EC132" s="45">
        <f>IF(AND(ISNUMBER(W131),ISNUMBER(W132)),DA132*'Sector weights'!AV119,"")</f>
        <v>2.0827996773617668E-2</v>
      </c>
      <c r="ED132" s="45">
        <f>IF(AND(ISNUMBER(X131),ISNUMBER(X132)),DB132*'Sector weights'!AW119,"")</f>
        <v>5.763283935186248E-3</v>
      </c>
      <c r="EE132" s="45">
        <f>IF(AND(ISNUMBER(Y131),ISNUMBER(Y132)),DC132*'Sector weights'!AX119,"")</f>
        <v>9.0122219513374176E-3</v>
      </c>
      <c r="EF132" s="45">
        <f>IF(AND(ISNUMBER(Z131),ISNUMBER(Z132)),DD132*'Sector weights'!AY119,"")</f>
        <v>3.836975266411094E-3</v>
      </c>
      <c r="EG132" s="45">
        <f>IF(AND(ISNUMBER(AA131),ISNUMBER(AA132)),DE132*'Sector weights'!AZ119,"")</f>
        <v>2.6660495291329802E-3</v>
      </c>
      <c r="EH132" s="46">
        <f t="shared" si="46"/>
        <v>0.22435676211105351</v>
      </c>
      <c r="EI132" s="47">
        <f t="shared" si="47"/>
        <v>0.17851715264267312</v>
      </c>
      <c r="EK132" s="39">
        <f t="shared" si="41"/>
        <v>45838</v>
      </c>
      <c r="EL132" s="45">
        <f t="shared" si="64"/>
        <v>0.22131718599455708</v>
      </c>
      <c r="EM132" s="45">
        <f t="shared" si="64"/>
        <v>0.11894675876921054</v>
      </c>
      <c r="EN132" s="45">
        <f t="shared" si="64"/>
        <v>9.7580802654708823E-2</v>
      </c>
      <c r="EO132" s="45">
        <f t="shared" si="64"/>
        <v>4.7839290714452802E-2</v>
      </c>
      <c r="EP132" s="45" t="str">
        <f t="shared" si="64"/>
        <v/>
      </c>
      <c r="EQ132" s="45" t="str">
        <f t="shared" si="64"/>
        <v/>
      </c>
      <c r="ER132" s="45">
        <f t="shared" si="64"/>
        <v>2.0416400379935036E-2</v>
      </c>
      <c r="ES132" s="45" t="str">
        <f t="shared" si="64"/>
        <v/>
      </c>
      <c r="ET132" s="45" t="str">
        <f t="shared" si="64"/>
        <v/>
      </c>
      <c r="EU132" s="45">
        <f t="shared" si="64"/>
        <v>2.5429838435205854E-3</v>
      </c>
      <c r="EV132" s="45">
        <f t="shared" si="64"/>
        <v>1.2702044174367613E-2</v>
      </c>
      <c r="EW132" s="45">
        <f t="shared" si="64"/>
        <v>1.0326762246966794E-2</v>
      </c>
      <c r="EX132" s="45">
        <f t="shared" si="64"/>
        <v>1.0085202349281308E-2</v>
      </c>
      <c r="EY132" s="45">
        <f t="shared" si="64"/>
        <v>4.2169054788775633E-2</v>
      </c>
      <c r="EZ132" s="45">
        <f t="shared" si="64"/>
        <v>3.5529723944083928E-2</v>
      </c>
      <c r="FA132" s="45">
        <f t="shared" si="58"/>
        <v>1.8992979335258637E-2</v>
      </c>
      <c r="FB132" s="45">
        <f t="shared" si="55"/>
        <v>6.1227201403235121E-2</v>
      </c>
      <c r="FC132" s="45">
        <f t="shared" si="55"/>
        <v>2.0682601281474502E-2</v>
      </c>
      <c r="FD132" s="45">
        <f t="shared" si="55"/>
        <v>3.3707995264624931E-2</v>
      </c>
      <c r="FE132" s="45">
        <f t="shared" si="55"/>
        <v>5.8256354218249991E-2</v>
      </c>
      <c r="FF132" s="45">
        <f t="shared" si="55"/>
        <v>9.2834272422366734E-2</v>
      </c>
      <c r="FG132" s="45">
        <f t="shared" si="55"/>
        <v>2.5688033117243426E-2</v>
      </c>
      <c r="FH132" s="45">
        <f t="shared" si="36"/>
        <v>4.0169156777527804E-2</v>
      </c>
      <c r="FI132" s="45">
        <f t="shared" si="36"/>
        <v>1.7102115533793646E-2</v>
      </c>
      <c r="FJ132" s="45">
        <f t="shared" si="36"/>
        <v>1.1883080786365255E-2</v>
      </c>
      <c r="FK132" s="46">
        <f t="shared" si="48"/>
        <v>1.0000000000000004</v>
      </c>
      <c r="FL132" s="47">
        <f t="shared" si="49"/>
        <v>0.795684297468643</v>
      </c>
    </row>
  </sheetData>
  <mergeCells count="5">
    <mergeCell ref="AD3:BB3"/>
    <mergeCell ref="BE3:CC3"/>
    <mergeCell ref="CG3:DE3"/>
    <mergeCell ref="DI3:EG3"/>
    <mergeCell ref="EL3:FJ3"/>
  </mergeCells>
  <phoneticPr fontId="3" type="noConversion"/>
  <hyperlinks>
    <hyperlink ref="T2" r:id="rId1" xr:uid="{5CCDD947-C3D3-460D-ABA7-AD381BF44EC7}"/>
    <hyperlink ref="U2" r:id="rId2" xr:uid="{5D62AEE3-3F07-4A0A-A94B-45617F10B81C}"/>
    <hyperlink ref="V2" r:id="rId3" xr:uid="{53D053D8-F1E5-4629-9AEF-02D868DB4615}"/>
    <hyperlink ref="W2" r:id="rId4" xr:uid="{5D05A929-3AF4-4C97-8BFB-6B52190E42B6}"/>
    <hyperlink ref="X2" r:id="rId5" display="N528NMOC@EMERGEPR" xr:uid="{D9F1B04A-C13E-4464-98EA-CA734A988E4E}"/>
    <hyperlink ref="Y2" r:id="rId6" xr:uid="{7E51FC4F-4DDD-4FA4-9926-9F5788F33B5F}"/>
    <hyperlink ref="Z2" r:id="rId7" xr:uid="{AB15BA51-350A-49A3-9DDF-229D36EEA125}"/>
    <hyperlink ref="AA2" r:id="rId8" xr:uid="{8DFF1AE6-571D-4780-B37F-7F9B85CA8099}"/>
  </hyperlinks>
  <pageMargins left="0.7" right="0.7" top="0.75" bottom="0.75" header="0.3" footer="0.3"/>
  <pageSetup paperSize="9" orientation="portrait" r:id="rId9"/>
  <headerFooter>
    <oddHeader>&amp;R&amp;"Arial"&amp;10&amp;K000000 ECB-RESTRICTED&amp;1#_x000D_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8860-751D-40F2-A11F-AD9DAACD8936}">
  <sheetPr>
    <tabColor theme="7" tint="0.79998168889431442"/>
  </sheetPr>
  <dimension ref="A1:BI200"/>
  <sheetViews>
    <sheetView zoomScale="55" zoomScaleNormal="55" workbookViewId="0">
      <pane xSplit="1" ySplit="2" topLeftCell="Z79" activePane="bottomRight" state="frozen"/>
      <selection pane="topRight" activeCell="B1" sqref="B1"/>
      <selection pane="bottomLeft" activeCell="A3" sqref="A3"/>
      <selection pane="bottomRight" activeCell="AB3" sqref="AB3:AZ120"/>
    </sheetView>
  </sheetViews>
  <sheetFormatPr baseColWidth="10" defaultColWidth="8.83203125" defaultRowHeight="15" x14ac:dyDescent="0.2"/>
  <cols>
    <col min="1" max="1" width="13.1640625" bestFit="1" customWidth="1"/>
    <col min="2" max="26" width="11" customWidth="1"/>
    <col min="27" max="27" width="3" style="31" customWidth="1"/>
    <col min="28" max="44" width="11" customWidth="1"/>
    <col min="53" max="53" width="3" style="31" customWidth="1"/>
  </cols>
  <sheetData>
    <row r="1" spans="1:61" x14ac:dyDescent="0.2">
      <c r="B1" s="76" t="s">
        <v>653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30"/>
      <c r="AB1" s="75" t="s">
        <v>652</v>
      </c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30"/>
    </row>
    <row r="2" spans="1:61" x14ac:dyDescent="0.2">
      <c r="A2" t="s">
        <v>184</v>
      </c>
      <c r="B2" s="48" t="s">
        <v>0</v>
      </c>
      <c r="C2" s="48" t="s">
        <v>1</v>
      </c>
      <c r="D2" s="48" t="s">
        <v>475</v>
      </c>
      <c r="E2" s="48" t="s">
        <v>478</v>
      </c>
      <c r="F2" s="48" t="s">
        <v>494</v>
      </c>
      <c r="G2" s="48" t="s">
        <v>495</v>
      </c>
      <c r="H2" s="48" t="s">
        <v>498</v>
      </c>
      <c r="I2" s="48" t="s">
        <v>508</v>
      </c>
      <c r="J2" s="48" t="s">
        <v>490</v>
      </c>
      <c r="K2" s="48" t="s">
        <v>484</v>
      </c>
      <c r="L2" s="48" t="s">
        <v>482</v>
      </c>
      <c r="M2" s="48" t="s">
        <v>483</v>
      </c>
      <c r="N2" s="48" t="s">
        <v>481</v>
      </c>
      <c r="O2" s="48" t="s">
        <v>476</v>
      </c>
      <c r="P2" s="48" t="s">
        <v>477</v>
      </c>
      <c r="Q2" s="48" t="s">
        <v>493</v>
      </c>
      <c r="R2" s="48" t="s">
        <v>479</v>
      </c>
      <c r="S2" s="48" t="s">
        <v>480</v>
      </c>
      <c r="T2" s="48" t="s">
        <v>504</v>
      </c>
      <c r="U2" s="48" t="s">
        <v>488</v>
      </c>
      <c r="V2" s="48" t="s">
        <v>503</v>
      </c>
      <c r="W2" s="48" t="s">
        <v>499</v>
      </c>
      <c r="X2" s="48" t="s">
        <v>487</v>
      </c>
      <c r="Y2" s="48" t="s">
        <v>500</v>
      </c>
      <c r="Z2" s="48" t="s">
        <v>501</v>
      </c>
      <c r="AB2" s="29" t="s">
        <v>0</v>
      </c>
      <c r="AC2" s="29" t="s">
        <v>1</v>
      </c>
      <c r="AD2" s="29" t="s">
        <v>475</v>
      </c>
      <c r="AE2" s="29" t="s">
        <v>478</v>
      </c>
      <c r="AF2" s="29" t="s">
        <v>494</v>
      </c>
      <c r="AG2" s="29" t="s">
        <v>495</v>
      </c>
      <c r="AH2" s="29" t="s">
        <v>498</v>
      </c>
      <c r="AI2" s="29" t="s">
        <v>508</v>
      </c>
      <c r="AJ2" s="29" t="s">
        <v>490</v>
      </c>
      <c r="AK2" s="29" t="s">
        <v>484</v>
      </c>
      <c r="AL2" s="29" t="s">
        <v>482</v>
      </c>
      <c r="AM2" s="29" t="s">
        <v>483</v>
      </c>
      <c r="AN2" s="29" t="s">
        <v>481</v>
      </c>
      <c r="AO2" s="29" t="s">
        <v>476</v>
      </c>
      <c r="AP2" s="29" t="s">
        <v>477</v>
      </c>
      <c r="AQ2" s="29" t="s">
        <v>493</v>
      </c>
      <c r="AR2" s="29" t="s">
        <v>479</v>
      </c>
      <c r="AS2" s="29" t="s">
        <v>480</v>
      </c>
      <c r="AT2" s="29" t="s">
        <v>504</v>
      </c>
      <c r="AU2" s="29" t="s">
        <v>488</v>
      </c>
      <c r="AV2" s="29" t="s">
        <v>503</v>
      </c>
      <c r="AW2" s="29" t="s">
        <v>499</v>
      </c>
      <c r="AX2" s="29" t="s">
        <v>487</v>
      </c>
      <c r="AY2" s="29" t="s">
        <v>500</v>
      </c>
      <c r="AZ2" s="29" t="s">
        <v>501</v>
      </c>
    </row>
    <row r="3" spans="1:61" x14ac:dyDescent="0.2">
      <c r="A3" s="39">
        <f>Goods!B15</f>
        <v>35155</v>
      </c>
      <c r="B3" s="45">
        <f>IF(ISNUMBER(Goods!C15),Goods!C15/(Goods!C15+Services!C15),"")</f>
        <v>0.78887616867010102</v>
      </c>
      <c r="C3" s="45">
        <f>IF(ISNUMBER(Goods!D15),Goods!D15/(Goods!D15+Services!D15),"")</f>
        <v>0.73582039788093212</v>
      </c>
      <c r="D3" s="45">
        <f>IF(ISNUMBER(Goods!E15),Goods!E15/(Goods!E15+Services!E15),"")</f>
        <v>0.715176210834224</v>
      </c>
      <c r="E3" s="45">
        <f>IF(ISNUMBER(Goods!F15),Goods!F15/(Goods!F15+Services!F15),"")</f>
        <v>0.79881573831513597</v>
      </c>
      <c r="F3" s="45">
        <f>IF(ISNUMBER(Goods!G15),Goods!G15/(Goods!G15+Services!G15),"")</f>
        <v>0.71343164607413312</v>
      </c>
      <c r="G3" s="45">
        <f>IF(ISNUMBER(Goods!H15),Goods!H15/(Goods!H15+Services!H15),"")</f>
        <v>0.66562527373061986</v>
      </c>
      <c r="H3" s="45" t="str">
        <f>IF(ISNUMBER(Goods!I15),Goods!I15/(Goods!I15+Services!I15),"")</f>
        <v/>
      </c>
      <c r="I3" s="45">
        <f>IF(ISNUMBER(Goods!J15),Goods!J15/(Goods!J15+Services!J15),"")</f>
        <v>0.85471107338941743</v>
      </c>
      <c r="J3" s="45">
        <f>IF(ISNUMBER(Goods!K15),Goods!K15/(Goods!K15+Services!K15),"")</f>
        <v>0.9168973216959807</v>
      </c>
      <c r="K3" s="45">
        <f>IF(ISNUMBER(Goods!L15),Goods!L15/(Goods!L15+Services!L15),"")</f>
        <v>0.63249996384291529</v>
      </c>
      <c r="L3" s="45">
        <f>IF(ISNUMBER(Goods!M15),Goods!M15/(Goods!M15+Services!M15),"")</f>
        <v>0.7774759427229615</v>
      </c>
      <c r="M3" s="45">
        <f>IF(ISNUMBER(Goods!N15),Goods!N15/(Goods!N15+Services!N15),"")</f>
        <v>0.7939581020590869</v>
      </c>
      <c r="N3" s="45">
        <f>IF(ISNUMBER(Goods!O15),Goods!O15/(Goods!O15+Services!O15),"")</f>
        <v>0.78193754734449972</v>
      </c>
      <c r="O3" s="45">
        <f>IF(ISNUMBER(Goods!P15),Goods!P15/(Goods!P15+Services!P15),"")</f>
        <v>0.68389585673996289</v>
      </c>
      <c r="P3" s="45">
        <f>IF(ISNUMBER(Goods!Q15),Goods!Q15/(Goods!Q15+Services!Q15),"")</f>
        <v>0.6755765250571375</v>
      </c>
      <c r="Q3" s="45">
        <f>IF(ISNUMBER(Goods!R15),Goods!R15/(Goods!R15+Services!R15),"")</f>
        <v>0.68451665593232713</v>
      </c>
      <c r="R3" s="45">
        <f>IF(ISNUMBER(Goods!S15),Goods!S15/(Goods!S15+Services!S15),"")</f>
        <v>0.7554496913302412</v>
      </c>
      <c r="S3" s="45">
        <f>IF(ISNUMBER(Goods!T15),Goods!T15/(Goods!T15+Services!T15),"")</f>
        <v>0.87719304335751724</v>
      </c>
      <c r="T3" s="45">
        <f>IF(ISNUMBER(Goods!U15),Goods!U15/(Goods!U15+Services!U15),"")</f>
        <v>0.81387108458400925</v>
      </c>
      <c r="U3" s="45">
        <f>IF(ISNUMBER(Goods!V15),Goods!V15/(Goods!V15+Services!V15),"")</f>
        <v>0.8175839006621487</v>
      </c>
      <c r="V3" s="45">
        <f>IF(ISNUMBER(Goods!W15),Goods!W15/(Goods!W15+Services!W15),"")</f>
        <v>0.79266496920201202</v>
      </c>
      <c r="W3" s="45">
        <f>IF(ISNUMBER(Goods!X15),Goods!X15/(Goods!X15+Services!X15),"")</f>
        <v>0.80355470284163077</v>
      </c>
      <c r="X3" s="45" t="str">
        <f>IF(ISNUMBER(Goods!Y15),Goods!Y15/(Goods!Y15+Services!Y15),"")</f>
        <v/>
      </c>
      <c r="Y3" s="45" t="str">
        <f>IF(ISNUMBER(Goods!Z15),Goods!Z15/(Goods!Z15+Services!Z15),"")</f>
        <v/>
      </c>
      <c r="Z3" s="45" t="str">
        <f>IF(ISNUMBER(Goods!AA15),Goods!AA15/(Goods!AA15+Services!AA15),"")</f>
        <v/>
      </c>
      <c r="AA3" s="32"/>
      <c r="AB3" s="45">
        <f>IF(ISNUMBER(Services!C15),Services!C15/(Services!C15+Goods!C15),"")</f>
        <v>0.21112383132989887</v>
      </c>
      <c r="AC3" s="45">
        <f>IF(ISNUMBER(Services!D15),Services!D15/(Services!D15+Goods!D15),"")</f>
        <v>0.26417960211906788</v>
      </c>
      <c r="AD3" s="45">
        <f>IF(ISNUMBER(Services!E15),Services!E15/(Services!E15+Goods!E15),"")</f>
        <v>0.284823789165776</v>
      </c>
      <c r="AE3" s="45">
        <f>IF(ISNUMBER(Services!F15),Services!F15/(Services!F15+Goods!F15),"")</f>
        <v>0.201184261684864</v>
      </c>
      <c r="AF3" s="45">
        <f>IF(ISNUMBER(Services!G15),Services!G15/(Services!G15+Goods!G15),"")</f>
        <v>0.28656835392586688</v>
      </c>
      <c r="AG3" s="45">
        <f>IF(ISNUMBER(Services!H15),Services!H15/(Services!H15+Goods!H15),"")</f>
        <v>0.33437472626938014</v>
      </c>
      <c r="AH3" s="45" t="str">
        <f>IF(ISNUMBER(Services!I15),Services!I15/(Services!I15+Goods!I15),"")</f>
        <v/>
      </c>
      <c r="AI3" s="45">
        <f>IF(ISNUMBER(Services!J15),Services!J15/(Services!J15+Goods!J15),"")</f>
        <v>0.14528892661058262</v>
      </c>
      <c r="AJ3" s="45">
        <f>IF(ISNUMBER(Services!K15),Services!K15/(Services!K15+Goods!K15),"")</f>
        <v>8.3102678304019253E-2</v>
      </c>
      <c r="AK3" s="45">
        <f>IF(ISNUMBER(Services!L15),Services!L15/(Services!L15+Goods!L15),"")</f>
        <v>0.36750003615708465</v>
      </c>
      <c r="AL3" s="45">
        <f>IF(ISNUMBER(Services!M15),Services!M15/(Services!M15+Goods!M15),"")</f>
        <v>0.22252405727703853</v>
      </c>
      <c r="AM3" s="45">
        <f>IF(ISNUMBER(Services!N15),Services!N15/(Services!N15+Goods!N15),"")</f>
        <v>0.20604189794091315</v>
      </c>
      <c r="AN3" s="45">
        <f>IF(ISNUMBER(Services!O15),Services!O15/(Services!O15+Goods!O15),"")</f>
        <v>0.21806245265550039</v>
      </c>
      <c r="AO3" s="45">
        <f>IF(ISNUMBER(Services!P15),Services!P15/(Services!P15+Goods!P15),"")</f>
        <v>0.31610414326003711</v>
      </c>
      <c r="AP3" s="45">
        <f>IF(ISNUMBER(Services!Q15),Services!Q15/(Services!Q15+Goods!Q15),"")</f>
        <v>0.32442347494286244</v>
      </c>
      <c r="AQ3" s="45">
        <f>IF(ISNUMBER(Services!R15),Services!R15/(Services!R15+Goods!R15),"")</f>
        <v>0.31548334406767281</v>
      </c>
      <c r="AR3" s="45">
        <f>IF(ISNUMBER(Services!S15),Services!S15/(Services!S15+Goods!S15),"")</f>
        <v>0.24455030866975891</v>
      </c>
      <c r="AS3" s="45">
        <f>IF(ISNUMBER(Services!T15),Services!T15/(Services!T15+Goods!T15),"")</f>
        <v>0.12280695664248273</v>
      </c>
      <c r="AT3" s="45">
        <f>IF(ISNUMBER(Services!U15),Services!U15/(Services!U15+Goods!U15),"")</f>
        <v>0.1861289154159908</v>
      </c>
      <c r="AU3" s="45">
        <f>IF(ISNUMBER(Services!V15),Services!V15/(Services!V15+Goods!V15),"")</f>
        <v>0.18241609933785122</v>
      </c>
      <c r="AV3" s="45">
        <f>IF(ISNUMBER(Services!W15),Services!W15/(Services!W15+Goods!W15),"")</f>
        <v>0.20733503079798807</v>
      </c>
      <c r="AW3" s="45">
        <f>IF(ISNUMBER(Services!X15),Services!X15/(Services!X15+Goods!X15),"")</f>
        <v>0.19644529715836914</v>
      </c>
      <c r="AX3" s="45" t="str">
        <f>IF(ISNUMBER(Services!Y15),Services!Y15/(Services!Y15+Goods!Y15),"")</f>
        <v/>
      </c>
      <c r="AY3" s="45" t="str">
        <f>IF(ISNUMBER(Services!Z15),Services!Z15/(Services!Z15+Goods!Z15),"")</f>
        <v/>
      </c>
      <c r="AZ3" s="45" t="str">
        <f>IF(ISNUMBER(Services!AA15),Services!AA15/(Services!AA15+Goods!AA15),"")</f>
        <v/>
      </c>
      <c r="BA3" s="32"/>
      <c r="BB3" s="12"/>
      <c r="BC3" s="12"/>
      <c r="BD3" s="12"/>
      <c r="BE3" s="12"/>
      <c r="BF3" s="12"/>
      <c r="BG3" s="12"/>
      <c r="BH3" s="12"/>
      <c r="BI3" s="12"/>
    </row>
    <row r="4" spans="1:61" x14ac:dyDescent="0.2">
      <c r="A4" s="39">
        <f>Goods!B16</f>
        <v>35246</v>
      </c>
      <c r="B4" s="45">
        <f>IF(ISNUMBER(Goods!C16),Goods!C16/(Goods!C16+Services!C16),"")</f>
        <v>0.79165110197982824</v>
      </c>
      <c r="C4" s="45">
        <f>IF(ISNUMBER(Goods!D16),Goods!D16/(Goods!D16+Services!D16),"")</f>
        <v>0.7324189222140941</v>
      </c>
      <c r="D4" s="45">
        <f>IF(ISNUMBER(Goods!E16),Goods!E16/(Goods!E16+Services!E16),"")</f>
        <v>0.72587253763561865</v>
      </c>
      <c r="E4" s="45">
        <f>IF(ISNUMBER(Goods!F16),Goods!F16/(Goods!F16+Services!F16),"")</f>
        <v>0.79548694723077173</v>
      </c>
      <c r="F4" s="45">
        <f>IF(ISNUMBER(Goods!G16),Goods!G16/(Goods!G16+Services!G16),"")</f>
        <v>0.71819833852544135</v>
      </c>
      <c r="G4" s="45">
        <f>IF(ISNUMBER(Goods!H16),Goods!H16/(Goods!H16+Services!H16),"")</f>
        <v>0.66563573883161509</v>
      </c>
      <c r="H4" s="45" t="str">
        <f>IF(ISNUMBER(Goods!I16),Goods!I16/(Goods!I16+Services!I16),"")</f>
        <v/>
      </c>
      <c r="I4" s="45">
        <f>IF(ISNUMBER(Goods!J16),Goods!J16/(Goods!J16+Services!J16),"")</f>
        <v>0.8466727108116433</v>
      </c>
      <c r="J4" s="45">
        <f>IF(ISNUMBER(Goods!K16),Goods!K16/(Goods!K16+Services!K16),"")</f>
        <v>0.9119598630006639</v>
      </c>
      <c r="K4" s="45">
        <f>IF(ISNUMBER(Goods!L16),Goods!L16/(Goods!L16+Services!L16),"")</f>
        <v>0.31783827031669792</v>
      </c>
      <c r="L4" s="45">
        <f>IF(ISNUMBER(Goods!M16),Goods!M16/(Goods!M16+Services!M16),"")</f>
        <v>0.77629381474044179</v>
      </c>
      <c r="M4" s="45">
        <f>IF(ISNUMBER(Goods!N16),Goods!N16/(Goods!N16+Services!N16),"")</f>
        <v>0.77555829290741363</v>
      </c>
      <c r="N4" s="45">
        <f>IF(ISNUMBER(Goods!O16),Goods!O16/(Goods!O16+Services!O16),"")</f>
        <v>0.795078245074752</v>
      </c>
      <c r="O4" s="45">
        <f>IF(ISNUMBER(Goods!P16),Goods!P16/(Goods!P16+Services!P16),"")</f>
        <v>0.68459580065887593</v>
      </c>
      <c r="P4" s="45">
        <f>IF(ISNUMBER(Goods!Q16),Goods!Q16/(Goods!Q16+Services!Q16),"")</f>
        <v>0.68114485597503116</v>
      </c>
      <c r="Q4" s="45">
        <f>IF(ISNUMBER(Goods!R16),Goods!R16/(Goods!R16+Services!R16),"")</f>
        <v>0.69547848788775257</v>
      </c>
      <c r="R4" s="45">
        <f>IF(ISNUMBER(Goods!S16),Goods!S16/(Goods!S16+Services!S16),"")</f>
        <v>0.75377780945254136</v>
      </c>
      <c r="S4" s="45">
        <f>IF(ISNUMBER(Goods!T16),Goods!T16/(Goods!T16+Services!T16),"")</f>
        <v>0.88545940431571712</v>
      </c>
      <c r="T4" s="45">
        <f>IF(ISNUMBER(Goods!U16),Goods!U16/(Goods!U16+Services!U16),"")</f>
        <v>0.80728409741489404</v>
      </c>
      <c r="U4" s="45">
        <f>IF(ISNUMBER(Goods!V16),Goods!V16/(Goods!V16+Services!V16),"")</f>
        <v>0.81996913460166776</v>
      </c>
      <c r="V4" s="45">
        <f>IF(ISNUMBER(Goods!W16),Goods!W16/(Goods!W16+Services!W16),"")</f>
        <v>0.78875576685107407</v>
      </c>
      <c r="W4" s="45">
        <f>IF(ISNUMBER(Goods!X16),Goods!X16/(Goods!X16+Services!X16),"")</f>
        <v>0.81839334496455585</v>
      </c>
      <c r="X4" s="45" t="str">
        <f>IF(ISNUMBER(Goods!Y16),Goods!Y16/(Goods!Y16+Services!Y16),"")</f>
        <v/>
      </c>
      <c r="Y4" s="45" t="str">
        <f>IF(ISNUMBER(Goods!Z16),Goods!Z16/(Goods!Z16+Services!Z16),"")</f>
        <v/>
      </c>
      <c r="Z4" s="45" t="str">
        <f>IF(ISNUMBER(Goods!AA16),Goods!AA16/(Goods!AA16+Services!AA16),"")</f>
        <v/>
      </c>
      <c r="AA4" s="32"/>
      <c r="AB4" s="45">
        <f>IF(ISNUMBER(Services!C16),Services!C16/(Services!C16+Goods!C16),"")</f>
        <v>0.20834889802017184</v>
      </c>
      <c r="AC4" s="45">
        <f>IF(ISNUMBER(Services!D16),Services!D16/(Services!D16+Goods!D16),"")</f>
        <v>0.2675810777859059</v>
      </c>
      <c r="AD4" s="45">
        <f>IF(ISNUMBER(Services!E16),Services!E16/(Services!E16+Goods!E16),"")</f>
        <v>0.27412746236438135</v>
      </c>
      <c r="AE4" s="45">
        <f>IF(ISNUMBER(Services!F16),Services!F16/(Services!F16+Goods!F16),"")</f>
        <v>0.20451305276922832</v>
      </c>
      <c r="AF4" s="45">
        <f>IF(ISNUMBER(Services!G16),Services!G16/(Services!G16+Goods!G16),"")</f>
        <v>0.28180166147455865</v>
      </c>
      <c r="AG4" s="45">
        <f>IF(ISNUMBER(Services!H16),Services!H16/(Services!H16+Goods!H16),"")</f>
        <v>0.33436426116838486</v>
      </c>
      <c r="AH4" s="45" t="str">
        <f>IF(ISNUMBER(Services!I16),Services!I16/(Services!I16+Goods!I16),"")</f>
        <v/>
      </c>
      <c r="AI4" s="45">
        <f>IF(ISNUMBER(Services!J16),Services!J16/(Services!J16+Goods!J16),"")</f>
        <v>0.15332728918835664</v>
      </c>
      <c r="AJ4" s="45">
        <f>IF(ISNUMBER(Services!K16),Services!K16/(Services!K16+Goods!K16),"")</f>
        <v>8.8040136999336174E-2</v>
      </c>
      <c r="AK4" s="45">
        <f>IF(ISNUMBER(Services!L16),Services!L16/(Services!L16+Goods!L16),"")</f>
        <v>0.68216172968330202</v>
      </c>
      <c r="AL4" s="45">
        <f>IF(ISNUMBER(Services!M16),Services!M16/(Services!M16+Goods!M16),"")</f>
        <v>0.22370618525955824</v>
      </c>
      <c r="AM4" s="45">
        <f>IF(ISNUMBER(Services!N16),Services!N16/(Services!N16+Goods!N16),"")</f>
        <v>0.22444170709258632</v>
      </c>
      <c r="AN4" s="45">
        <f>IF(ISNUMBER(Services!O16),Services!O16/(Services!O16+Goods!O16),"")</f>
        <v>0.204921754925248</v>
      </c>
      <c r="AO4" s="45">
        <f>IF(ISNUMBER(Services!P16),Services!P16/(Services!P16+Goods!P16),"")</f>
        <v>0.31540419934112418</v>
      </c>
      <c r="AP4" s="45">
        <f>IF(ISNUMBER(Services!Q16),Services!Q16/(Services!Q16+Goods!Q16),"")</f>
        <v>0.31885514402496884</v>
      </c>
      <c r="AQ4" s="45">
        <f>IF(ISNUMBER(Services!R16),Services!R16/(Services!R16+Goods!R16),"")</f>
        <v>0.30452151211224737</v>
      </c>
      <c r="AR4" s="45">
        <f>IF(ISNUMBER(Services!S16),Services!S16/(Services!S16+Goods!S16),"")</f>
        <v>0.2462221905474587</v>
      </c>
      <c r="AS4" s="45">
        <f>IF(ISNUMBER(Services!T16),Services!T16/(Services!T16+Goods!T16),"")</f>
        <v>0.1145405956842829</v>
      </c>
      <c r="AT4" s="45">
        <f>IF(ISNUMBER(Services!U16),Services!U16/(Services!U16+Goods!U16),"")</f>
        <v>0.1927159025851059</v>
      </c>
      <c r="AU4" s="45">
        <f>IF(ISNUMBER(Services!V16),Services!V16/(Services!V16+Goods!V16),"")</f>
        <v>0.18003086539833227</v>
      </c>
      <c r="AV4" s="45">
        <f>IF(ISNUMBER(Services!W16),Services!W16/(Services!W16+Goods!W16),"")</f>
        <v>0.21124423314892599</v>
      </c>
      <c r="AW4" s="45">
        <f>IF(ISNUMBER(Services!X16),Services!X16/(Services!X16+Goods!X16),"")</f>
        <v>0.18160665503544418</v>
      </c>
      <c r="AX4" s="45" t="str">
        <f>IF(ISNUMBER(Services!Y16),Services!Y16/(Services!Y16+Goods!Y16),"")</f>
        <v/>
      </c>
      <c r="AY4" s="45" t="str">
        <f>IF(ISNUMBER(Services!Z16),Services!Z16/(Services!Z16+Goods!Z16),"")</f>
        <v/>
      </c>
      <c r="AZ4" s="45" t="str">
        <f>IF(ISNUMBER(Services!AA16),Services!AA16/(Services!AA16+Goods!AA16),"")</f>
        <v/>
      </c>
      <c r="BA4" s="32"/>
      <c r="BB4" s="12"/>
      <c r="BC4" s="12"/>
      <c r="BD4" s="12"/>
      <c r="BE4" s="12"/>
      <c r="BF4" s="12"/>
    </row>
    <row r="5" spans="1:61" x14ac:dyDescent="0.2">
      <c r="A5" s="39">
        <f>Goods!B17</f>
        <v>35338</v>
      </c>
      <c r="B5" s="45">
        <f>IF(ISNUMBER(Goods!C17),Goods!C17/(Goods!C17+Services!C17),"")</f>
        <v>0.79312217194570134</v>
      </c>
      <c r="C5" s="45">
        <f>IF(ISNUMBER(Goods!D17),Goods!D17/(Goods!D17+Services!D17),"")</f>
        <v>0.73478198474012768</v>
      </c>
      <c r="D5" s="45">
        <f>IF(ISNUMBER(Goods!E17),Goods!E17/(Goods!E17+Services!E17),"")</f>
        <v>0.72184832343099092</v>
      </c>
      <c r="E5" s="45">
        <f>IF(ISNUMBER(Goods!F17),Goods!F17/(Goods!F17+Services!F17),"")</f>
        <v>0.79882544199582661</v>
      </c>
      <c r="F5" s="45">
        <f>IF(ISNUMBER(Goods!G17),Goods!G17/(Goods!G17+Services!G17),"")</f>
        <v>0.72818707568518981</v>
      </c>
      <c r="G5" s="45">
        <f>IF(ISNUMBER(Goods!H17),Goods!H17/(Goods!H17+Services!H17),"")</f>
        <v>0.6653368289068734</v>
      </c>
      <c r="H5" s="45" t="str">
        <f>IF(ISNUMBER(Goods!I17),Goods!I17/(Goods!I17+Services!I17),"")</f>
        <v/>
      </c>
      <c r="I5" s="45">
        <f>IF(ISNUMBER(Goods!J17),Goods!J17/(Goods!J17+Services!J17),"")</f>
        <v>0.84787647769166563</v>
      </c>
      <c r="J5" s="45">
        <f>IF(ISNUMBER(Goods!K17),Goods!K17/(Goods!K17+Services!K17),"")</f>
        <v>0.91236057347206601</v>
      </c>
      <c r="K5" s="45">
        <f>IF(ISNUMBER(Goods!L17),Goods!L17/(Goods!L17+Services!L17),"")</f>
        <v>0.56780510466336842</v>
      </c>
      <c r="L5" s="45">
        <f>IF(ISNUMBER(Goods!M17),Goods!M17/(Goods!M17+Services!M17),"")</f>
        <v>0.76880258899676379</v>
      </c>
      <c r="M5" s="45">
        <f>IF(ISNUMBER(Goods!N17),Goods!N17/(Goods!N17+Services!N17),"")</f>
        <v>0.78861583894741005</v>
      </c>
      <c r="N5" s="45">
        <f>IF(ISNUMBER(Goods!O17),Goods!O17/(Goods!O17+Services!O17),"")</f>
        <v>0.79917134843434301</v>
      </c>
      <c r="O5" s="45">
        <f>IF(ISNUMBER(Goods!P17),Goods!P17/(Goods!P17+Services!P17),"")</f>
        <v>0.68127592204432941</v>
      </c>
      <c r="P5" s="45">
        <f>IF(ISNUMBER(Goods!Q17),Goods!Q17/(Goods!Q17+Services!Q17),"")</f>
        <v>0.68407169428474801</v>
      </c>
      <c r="Q5" s="45">
        <f>IF(ISNUMBER(Goods!R17),Goods!R17/(Goods!R17+Services!R17),"")</f>
        <v>0.69684696069758623</v>
      </c>
      <c r="R5" s="45">
        <f>IF(ISNUMBER(Goods!S17),Goods!S17/(Goods!S17+Services!S17),"")</f>
        <v>0.7498327983680162</v>
      </c>
      <c r="S5" s="45">
        <f>IF(ISNUMBER(Goods!T17),Goods!T17/(Goods!T17+Services!T17),"")</f>
        <v>0.90172573546444279</v>
      </c>
      <c r="T5" s="45">
        <f>IF(ISNUMBER(Goods!U17),Goods!U17/(Goods!U17+Services!U17),"")</f>
        <v>0.80833977892438591</v>
      </c>
      <c r="U5" s="45">
        <f>IF(ISNUMBER(Goods!V17),Goods!V17/(Goods!V17+Services!V17),"")</f>
        <v>0.82405556339674868</v>
      </c>
      <c r="V5" s="45">
        <f>IF(ISNUMBER(Goods!W17),Goods!W17/(Goods!W17+Services!W17),"")</f>
        <v>0.78759261460882601</v>
      </c>
      <c r="W5" s="45">
        <f>IF(ISNUMBER(Goods!X17),Goods!X17/(Goods!X17+Services!X17),"")</f>
        <v>0.82299855740464423</v>
      </c>
      <c r="X5" s="45" t="str">
        <f>IF(ISNUMBER(Goods!Y17),Goods!Y17/(Goods!Y17+Services!Y17),"")</f>
        <v/>
      </c>
      <c r="Y5" s="45" t="str">
        <f>IF(ISNUMBER(Goods!Z17),Goods!Z17/(Goods!Z17+Services!Z17),"")</f>
        <v/>
      </c>
      <c r="Z5" s="45" t="str">
        <f>IF(ISNUMBER(Goods!AA17),Goods!AA17/(Goods!AA17+Services!AA17),"")</f>
        <v/>
      </c>
      <c r="AA5" s="32"/>
      <c r="AB5" s="45">
        <f>IF(ISNUMBER(Services!C17),Services!C17/(Services!C17+Goods!C17),"")</f>
        <v>0.20687782805429863</v>
      </c>
      <c r="AC5" s="45">
        <f>IF(ISNUMBER(Services!D17),Services!D17/(Services!D17+Goods!D17),"")</f>
        <v>0.26521801525987226</v>
      </c>
      <c r="AD5" s="45">
        <f>IF(ISNUMBER(Services!E17),Services!E17/(Services!E17+Goods!E17),"")</f>
        <v>0.27815167656900908</v>
      </c>
      <c r="AE5" s="45">
        <f>IF(ISNUMBER(Services!F17),Services!F17/(Services!F17+Goods!F17),"")</f>
        <v>0.20117455800417333</v>
      </c>
      <c r="AF5" s="45">
        <f>IF(ISNUMBER(Services!G17),Services!G17/(Services!G17+Goods!G17),"")</f>
        <v>0.27181292431481013</v>
      </c>
      <c r="AG5" s="45">
        <f>IF(ISNUMBER(Services!H17),Services!H17/(Services!H17+Goods!H17),"")</f>
        <v>0.33466317109312665</v>
      </c>
      <c r="AH5" s="45" t="str">
        <f>IF(ISNUMBER(Services!I17),Services!I17/(Services!I17+Goods!I17),"")</f>
        <v/>
      </c>
      <c r="AI5" s="45">
        <f>IF(ISNUMBER(Services!J17),Services!J17/(Services!J17+Goods!J17),"")</f>
        <v>0.15212352230833445</v>
      </c>
      <c r="AJ5" s="45">
        <f>IF(ISNUMBER(Services!K17),Services!K17/(Services!K17+Goods!K17),"")</f>
        <v>8.7639426527933953E-2</v>
      </c>
      <c r="AK5" s="45">
        <f>IF(ISNUMBER(Services!L17),Services!L17/(Services!L17+Goods!L17),"")</f>
        <v>0.43219489533663152</v>
      </c>
      <c r="AL5" s="45">
        <f>IF(ISNUMBER(Services!M17),Services!M17/(Services!M17+Goods!M17),"")</f>
        <v>0.23119741100323624</v>
      </c>
      <c r="AM5" s="45">
        <f>IF(ISNUMBER(Services!N17),Services!N17/(Services!N17+Goods!N17),"")</f>
        <v>0.21138416105258995</v>
      </c>
      <c r="AN5" s="45">
        <f>IF(ISNUMBER(Services!O17),Services!O17/(Services!O17+Goods!O17),"")</f>
        <v>0.20082865156565696</v>
      </c>
      <c r="AO5" s="45">
        <f>IF(ISNUMBER(Services!P17),Services!P17/(Services!P17+Goods!P17),"")</f>
        <v>0.31872407795567048</v>
      </c>
      <c r="AP5" s="45">
        <f>IF(ISNUMBER(Services!Q17),Services!Q17/(Services!Q17+Goods!Q17),"")</f>
        <v>0.31592830571525193</v>
      </c>
      <c r="AQ5" s="45">
        <f>IF(ISNUMBER(Services!R17),Services!R17/(Services!R17+Goods!R17),"")</f>
        <v>0.30315303930241377</v>
      </c>
      <c r="AR5" s="45">
        <f>IF(ISNUMBER(Services!S17),Services!S17/(Services!S17+Goods!S17),"")</f>
        <v>0.2501672016319838</v>
      </c>
      <c r="AS5" s="45">
        <f>IF(ISNUMBER(Services!T17),Services!T17/(Services!T17+Goods!T17),"")</f>
        <v>9.8274264535557099E-2</v>
      </c>
      <c r="AT5" s="45">
        <f>IF(ISNUMBER(Services!U17),Services!U17/(Services!U17+Goods!U17),"")</f>
        <v>0.19166022107561412</v>
      </c>
      <c r="AU5" s="45">
        <f>IF(ISNUMBER(Services!V17),Services!V17/(Services!V17+Goods!V17),"")</f>
        <v>0.17594443660325132</v>
      </c>
      <c r="AV5" s="45">
        <f>IF(ISNUMBER(Services!W17),Services!W17/(Services!W17+Goods!W17),"")</f>
        <v>0.21240738539117404</v>
      </c>
      <c r="AW5" s="45">
        <f>IF(ISNUMBER(Services!X17),Services!X17/(Services!X17+Goods!X17),"")</f>
        <v>0.1770014425953558</v>
      </c>
      <c r="AX5" s="45" t="str">
        <f>IF(ISNUMBER(Services!Y17),Services!Y17/(Services!Y17+Goods!Y17),"")</f>
        <v/>
      </c>
      <c r="AY5" s="45" t="str">
        <f>IF(ISNUMBER(Services!Z17),Services!Z17/(Services!Z17+Goods!Z17),"")</f>
        <v/>
      </c>
      <c r="AZ5" s="45" t="str">
        <f>IF(ISNUMBER(Services!AA17),Services!AA17/(Services!AA17+Goods!AA17),"")</f>
        <v/>
      </c>
      <c r="BA5" s="32"/>
      <c r="BB5" s="12"/>
      <c r="BC5" s="12"/>
      <c r="BD5" s="12"/>
      <c r="BE5" s="12"/>
      <c r="BF5" s="12"/>
    </row>
    <row r="6" spans="1:61" x14ac:dyDescent="0.2">
      <c r="A6" s="39">
        <f>Goods!B18</f>
        <v>35430</v>
      </c>
      <c r="B6" s="45">
        <f>IF(ISNUMBER(Goods!C18),Goods!C18/(Goods!C18+Services!C18),"")</f>
        <v>0.79767193886618093</v>
      </c>
      <c r="C6" s="45">
        <f>IF(ISNUMBER(Goods!D18),Goods!D18/(Goods!D18+Services!D18),"")</f>
        <v>0.72266312391474086</v>
      </c>
      <c r="D6" s="45">
        <f>IF(ISNUMBER(Goods!E18),Goods!E18/(Goods!E18+Services!E18),"")</f>
        <v>0.7190542748321983</v>
      </c>
      <c r="E6" s="45">
        <f>IF(ISNUMBER(Goods!F18),Goods!F18/(Goods!F18+Services!F18),"")</f>
        <v>0.79781036168132946</v>
      </c>
      <c r="F6" s="45">
        <f>IF(ISNUMBER(Goods!G18),Goods!G18/(Goods!G18+Services!G18),"")</f>
        <v>0.72648902821316619</v>
      </c>
      <c r="G6" s="45">
        <f>IF(ISNUMBER(Goods!H18),Goods!H18/(Goods!H18+Services!H18),"")</f>
        <v>0.66941063858881444</v>
      </c>
      <c r="H6" s="45" t="str">
        <f>IF(ISNUMBER(Goods!I18),Goods!I18/(Goods!I18+Services!I18),"")</f>
        <v/>
      </c>
      <c r="I6" s="45">
        <f>IF(ISNUMBER(Goods!J18),Goods!J18/(Goods!J18+Services!J18),"")</f>
        <v>0.85263079037523448</v>
      </c>
      <c r="J6" s="45">
        <f>IF(ISNUMBER(Goods!K18),Goods!K18/(Goods!K18+Services!K18),"")</f>
        <v>0.91293230799652381</v>
      </c>
      <c r="K6" s="45">
        <f>IF(ISNUMBER(Goods!L18),Goods!L18/(Goods!L18+Services!L18),"")</f>
        <v>0.41706748713155345</v>
      </c>
      <c r="L6" s="45">
        <f>IF(ISNUMBER(Goods!M18),Goods!M18/(Goods!M18+Services!M18),"")</f>
        <v>0.76631068660155033</v>
      </c>
      <c r="M6" s="45">
        <f>IF(ISNUMBER(Goods!N18),Goods!N18/(Goods!N18+Services!N18),"")</f>
        <v>0.77670604558520062</v>
      </c>
      <c r="N6" s="45">
        <f>IF(ISNUMBER(Goods!O18),Goods!O18/(Goods!O18+Services!O18),"")</f>
        <v>0.81369906190124663</v>
      </c>
      <c r="O6" s="45">
        <f>IF(ISNUMBER(Goods!P18),Goods!P18/(Goods!P18+Services!P18),"")</f>
        <v>0.68399604840701411</v>
      </c>
      <c r="P6" s="45">
        <f>IF(ISNUMBER(Goods!Q18),Goods!Q18/(Goods!Q18+Services!Q18),"")</f>
        <v>0.67331729858717471</v>
      </c>
      <c r="Q6" s="45">
        <f>IF(ISNUMBER(Goods!R18),Goods!R18/(Goods!R18+Services!R18),"")</f>
        <v>0.70026996220529125</v>
      </c>
      <c r="R6" s="45">
        <f>IF(ISNUMBER(Goods!S18),Goods!S18/(Goods!S18+Services!S18),"")</f>
        <v>0.75751105160493537</v>
      </c>
      <c r="S6" s="45">
        <f>IF(ISNUMBER(Goods!T18),Goods!T18/(Goods!T18+Services!T18),"")</f>
        <v>0.89484968681562704</v>
      </c>
      <c r="T6" s="45">
        <f>IF(ISNUMBER(Goods!U18),Goods!U18/(Goods!U18+Services!U18),"")</f>
        <v>0.80951137006812768</v>
      </c>
      <c r="U6" s="45">
        <f>IF(ISNUMBER(Goods!V18),Goods!V18/(Goods!V18+Services!V18),"")</f>
        <v>0.8199081207266925</v>
      </c>
      <c r="V6" s="45">
        <f>IF(ISNUMBER(Goods!W18),Goods!W18/(Goods!W18+Services!W18),"")</f>
        <v>0.79331796944853739</v>
      </c>
      <c r="W6" s="45">
        <f>IF(ISNUMBER(Goods!X18),Goods!X18/(Goods!X18+Services!X18),"")</f>
        <v>0.82972970098827104</v>
      </c>
      <c r="X6" s="45" t="str">
        <f>IF(ISNUMBER(Goods!Y18),Goods!Y18/(Goods!Y18+Services!Y18),"")</f>
        <v/>
      </c>
      <c r="Y6" s="45" t="str">
        <f>IF(ISNUMBER(Goods!Z18),Goods!Z18/(Goods!Z18+Services!Z18),"")</f>
        <v/>
      </c>
      <c r="Z6" s="45" t="str">
        <f>IF(ISNUMBER(Goods!AA18),Goods!AA18/(Goods!AA18+Services!AA18),"")</f>
        <v/>
      </c>
      <c r="AA6" s="32"/>
      <c r="AB6" s="45">
        <f>IF(ISNUMBER(Services!C18),Services!C18/(Services!C18+Goods!C18),"")</f>
        <v>0.20232806113381907</v>
      </c>
      <c r="AC6" s="45">
        <f>IF(ISNUMBER(Services!D18),Services!D18/(Services!D18+Goods!D18),"")</f>
        <v>0.27733687608525914</v>
      </c>
      <c r="AD6" s="45">
        <f>IF(ISNUMBER(Services!E18),Services!E18/(Services!E18+Goods!E18),"")</f>
        <v>0.28094572516780164</v>
      </c>
      <c r="AE6" s="45">
        <f>IF(ISNUMBER(Services!F18),Services!F18/(Services!F18+Goods!F18),"")</f>
        <v>0.20218963831867057</v>
      </c>
      <c r="AF6" s="45">
        <f>IF(ISNUMBER(Services!G18),Services!G18/(Services!G18+Goods!G18),"")</f>
        <v>0.27351097178683387</v>
      </c>
      <c r="AG6" s="45">
        <f>IF(ISNUMBER(Services!H18),Services!H18/(Services!H18+Goods!H18),"")</f>
        <v>0.33058936141118556</v>
      </c>
      <c r="AH6" s="45" t="str">
        <f>IF(ISNUMBER(Services!I18),Services!I18/(Services!I18+Goods!I18),"")</f>
        <v/>
      </c>
      <c r="AI6" s="45">
        <f>IF(ISNUMBER(Services!J18),Services!J18/(Services!J18+Goods!J18),"")</f>
        <v>0.14736920962476552</v>
      </c>
      <c r="AJ6" s="45">
        <f>IF(ISNUMBER(Services!K18),Services!K18/(Services!K18+Goods!K18),"")</f>
        <v>8.7067692003476277E-2</v>
      </c>
      <c r="AK6" s="45">
        <f>IF(ISNUMBER(Services!L18),Services!L18/(Services!L18+Goods!L18),"")</f>
        <v>0.5829325128684465</v>
      </c>
      <c r="AL6" s="45">
        <f>IF(ISNUMBER(Services!M18),Services!M18/(Services!M18+Goods!M18),"")</f>
        <v>0.2336893133984497</v>
      </c>
      <c r="AM6" s="45">
        <f>IF(ISNUMBER(Services!N18),Services!N18/(Services!N18+Goods!N18),"")</f>
        <v>0.22329395441479938</v>
      </c>
      <c r="AN6" s="45">
        <f>IF(ISNUMBER(Services!O18),Services!O18/(Services!O18+Goods!O18),"")</f>
        <v>0.18630093809875334</v>
      </c>
      <c r="AO6" s="45">
        <f>IF(ISNUMBER(Services!P18),Services!P18/(Services!P18+Goods!P18),"")</f>
        <v>0.31600395159298589</v>
      </c>
      <c r="AP6" s="45">
        <f>IF(ISNUMBER(Services!Q18),Services!Q18/(Services!Q18+Goods!Q18),"")</f>
        <v>0.32668270141282529</v>
      </c>
      <c r="AQ6" s="45">
        <f>IF(ISNUMBER(Services!R18),Services!R18/(Services!R18+Goods!R18),"")</f>
        <v>0.29973003779470875</v>
      </c>
      <c r="AR6" s="45">
        <f>IF(ISNUMBER(Services!S18),Services!S18/(Services!S18+Goods!S18),"")</f>
        <v>0.24248894839506457</v>
      </c>
      <c r="AS6" s="45">
        <f>IF(ISNUMBER(Services!T18),Services!T18/(Services!T18+Goods!T18),"")</f>
        <v>0.10515031318437293</v>
      </c>
      <c r="AT6" s="45">
        <f>IF(ISNUMBER(Services!U18),Services!U18/(Services!U18+Goods!U18),"")</f>
        <v>0.19048862993187235</v>
      </c>
      <c r="AU6" s="45">
        <f>IF(ISNUMBER(Services!V18),Services!V18/(Services!V18+Goods!V18),"")</f>
        <v>0.18009187927330741</v>
      </c>
      <c r="AV6" s="45">
        <f>IF(ISNUMBER(Services!W18),Services!W18/(Services!W18+Goods!W18),"")</f>
        <v>0.20668203055146275</v>
      </c>
      <c r="AW6" s="45">
        <f>IF(ISNUMBER(Services!X18),Services!X18/(Services!X18+Goods!X18),"")</f>
        <v>0.17027029901172905</v>
      </c>
      <c r="AX6" s="45" t="str">
        <f>IF(ISNUMBER(Services!Y18),Services!Y18/(Services!Y18+Goods!Y18),"")</f>
        <v/>
      </c>
      <c r="AY6" s="45" t="str">
        <f>IF(ISNUMBER(Services!Z18),Services!Z18/(Services!Z18+Goods!Z18),"")</f>
        <v/>
      </c>
      <c r="AZ6" s="45" t="str">
        <f>IF(ISNUMBER(Services!AA18),Services!AA18/(Services!AA18+Goods!AA18),"")</f>
        <v/>
      </c>
      <c r="BA6" s="32"/>
      <c r="BB6" s="12"/>
      <c r="BC6" s="12"/>
      <c r="BD6" s="12"/>
      <c r="BE6" s="12"/>
      <c r="BF6" s="12"/>
    </row>
    <row r="7" spans="1:61" x14ac:dyDescent="0.2">
      <c r="A7" s="39">
        <f>Goods!B19</f>
        <v>35520</v>
      </c>
      <c r="B7" s="45">
        <f>IF(ISNUMBER(Goods!C19),Goods!C19/(Goods!C19+Services!C19),"")</f>
        <v>0.79802283961138565</v>
      </c>
      <c r="C7" s="45">
        <f>IF(ISNUMBER(Goods!D19),Goods!D19/(Goods!D19+Services!D19),"")</f>
        <v>0.72889176810210599</v>
      </c>
      <c r="D7" s="45">
        <f>IF(ISNUMBER(Goods!E19),Goods!E19/(Goods!E19+Services!E19),"")</f>
        <v>0.72066524591533987</v>
      </c>
      <c r="E7" s="45">
        <f>IF(ISNUMBER(Goods!F19),Goods!F19/(Goods!F19+Services!F19),"")</f>
        <v>0.81099875195096505</v>
      </c>
      <c r="F7" s="45">
        <f>IF(ISNUMBER(Goods!G19),Goods!G19/(Goods!G19+Services!G19),"")</f>
        <v>0.72247616560010453</v>
      </c>
      <c r="G7" s="45">
        <f>IF(ISNUMBER(Goods!H19),Goods!H19/(Goods!H19+Services!H19),"")</f>
        <v>0.67043912500678504</v>
      </c>
      <c r="H7" s="45" t="str">
        <f>IF(ISNUMBER(Goods!I19),Goods!I19/(Goods!I19+Services!I19),"")</f>
        <v/>
      </c>
      <c r="I7" s="45">
        <f>IF(ISNUMBER(Goods!J19),Goods!J19/(Goods!J19+Services!J19),"")</f>
        <v>0.83962844552538518</v>
      </c>
      <c r="J7" s="45">
        <f>IF(ISNUMBER(Goods!K19),Goods!K19/(Goods!K19+Services!K19),"")</f>
        <v>0.9232595682162017</v>
      </c>
      <c r="K7" s="45">
        <f>IF(ISNUMBER(Goods!L19),Goods!L19/(Goods!L19+Services!L19),"")</f>
        <v>0.57100566424803312</v>
      </c>
      <c r="L7" s="45">
        <f>IF(ISNUMBER(Goods!M19),Goods!M19/(Goods!M19+Services!M19),"")</f>
        <v>0.78644156962146394</v>
      </c>
      <c r="M7" s="45">
        <f>IF(ISNUMBER(Goods!N19),Goods!N19/(Goods!N19+Services!N19),"")</f>
        <v>0.79699886270109366</v>
      </c>
      <c r="N7" s="45">
        <f>IF(ISNUMBER(Goods!O19),Goods!O19/(Goods!O19+Services!O19),"")</f>
        <v>0.80150056170759099</v>
      </c>
      <c r="O7" s="45">
        <f>IF(ISNUMBER(Goods!P19),Goods!P19/(Goods!P19+Services!P19),"")</f>
        <v>0.68152736289778348</v>
      </c>
      <c r="P7" s="45">
        <f>IF(ISNUMBER(Goods!Q19),Goods!Q19/(Goods!Q19+Services!Q19),"")</f>
        <v>0.68282320778764982</v>
      </c>
      <c r="Q7" s="45">
        <f>IF(ISNUMBER(Goods!R19),Goods!R19/(Goods!R19+Services!R19),"")</f>
        <v>0.69272699594838283</v>
      </c>
      <c r="R7" s="45">
        <f>IF(ISNUMBER(Goods!S19),Goods!S19/(Goods!S19+Services!S19),"")</f>
        <v>0.76770092447088401</v>
      </c>
      <c r="S7" s="45">
        <f>IF(ISNUMBER(Goods!T19),Goods!T19/(Goods!T19+Services!T19),"")</f>
        <v>0.89111979371855066</v>
      </c>
      <c r="T7" s="45">
        <f>IF(ISNUMBER(Goods!U19),Goods!U19/(Goods!U19+Services!U19),"")</f>
        <v>0.8153056316679298</v>
      </c>
      <c r="U7" s="45">
        <f>IF(ISNUMBER(Goods!V19),Goods!V19/(Goods!V19+Services!V19),"")</f>
        <v>0.80782259908140575</v>
      </c>
      <c r="V7" s="45">
        <f>IF(ISNUMBER(Goods!W19),Goods!W19/(Goods!W19+Services!W19),"")</f>
        <v>0.79548893942526366</v>
      </c>
      <c r="W7" s="45">
        <f>IF(ISNUMBER(Goods!X19),Goods!X19/(Goods!X19+Services!X19),"")</f>
        <v>0.83419550275034171</v>
      </c>
      <c r="X7" s="45" t="str">
        <f>IF(ISNUMBER(Goods!Y19),Goods!Y19/(Goods!Y19+Services!Y19),"")</f>
        <v/>
      </c>
      <c r="Y7" s="45" t="str">
        <f>IF(ISNUMBER(Goods!Z19),Goods!Z19/(Goods!Z19+Services!Z19),"")</f>
        <v/>
      </c>
      <c r="Z7" s="45" t="str">
        <f>IF(ISNUMBER(Goods!AA19),Goods!AA19/(Goods!AA19+Services!AA19),"")</f>
        <v/>
      </c>
      <c r="AA7" s="32"/>
      <c r="AB7" s="45">
        <f>IF(ISNUMBER(Services!C19),Services!C19/(Services!C19+Goods!C19),"")</f>
        <v>0.20197716038861427</v>
      </c>
      <c r="AC7" s="45">
        <f>IF(ISNUMBER(Services!D19),Services!D19/(Services!D19+Goods!D19),"")</f>
        <v>0.27110823189789401</v>
      </c>
      <c r="AD7" s="45">
        <f>IF(ISNUMBER(Services!E19),Services!E19/(Services!E19+Goods!E19),"")</f>
        <v>0.27933475408466008</v>
      </c>
      <c r="AE7" s="45">
        <f>IF(ISNUMBER(Services!F19),Services!F19/(Services!F19+Goods!F19),"")</f>
        <v>0.18900124804903495</v>
      </c>
      <c r="AF7" s="45">
        <f>IF(ISNUMBER(Services!G19),Services!G19/(Services!G19+Goods!G19),"")</f>
        <v>0.27752383439989553</v>
      </c>
      <c r="AG7" s="45">
        <f>IF(ISNUMBER(Services!H19),Services!H19/(Services!H19+Goods!H19),"")</f>
        <v>0.32956087499321501</v>
      </c>
      <c r="AH7" s="45" t="str">
        <f>IF(ISNUMBER(Services!I19),Services!I19/(Services!I19+Goods!I19),"")</f>
        <v/>
      </c>
      <c r="AI7" s="45">
        <f>IF(ISNUMBER(Services!J19),Services!J19/(Services!J19+Goods!J19),"")</f>
        <v>0.16037155447461482</v>
      </c>
      <c r="AJ7" s="45">
        <f>IF(ISNUMBER(Services!K19),Services!K19/(Services!K19+Goods!K19),"")</f>
        <v>7.6740431783798385E-2</v>
      </c>
      <c r="AK7" s="45">
        <f>IF(ISNUMBER(Services!L19),Services!L19/(Services!L19+Goods!L19),"")</f>
        <v>0.42899433575196677</v>
      </c>
      <c r="AL7" s="45">
        <f>IF(ISNUMBER(Services!M19),Services!M19/(Services!M19+Goods!M19),"")</f>
        <v>0.21355843037853608</v>
      </c>
      <c r="AM7" s="45">
        <f>IF(ISNUMBER(Services!N19),Services!N19/(Services!N19+Goods!N19),"")</f>
        <v>0.20300113729890634</v>
      </c>
      <c r="AN7" s="45">
        <f>IF(ISNUMBER(Services!O19),Services!O19/(Services!O19+Goods!O19),"")</f>
        <v>0.1984994382924089</v>
      </c>
      <c r="AO7" s="45">
        <f>IF(ISNUMBER(Services!P19),Services!P19/(Services!P19+Goods!P19),"")</f>
        <v>0.31847263710221657</v>
      </c>
      <c r="AP7" s="45">
        <f>IF(ISNUMBER(Services!Q19),Services!Q19/(Services!Q19+Goods!Q19),"")</f>
        <v>0.31717679221235012</v>
      </c>
      <c r="AQ7" s="45">
        <f>IF(ISNUMBER(Services!R19),Services!R19/(Services!R19+Goods!R19),"")</f>
        <v>0.30727300405161712</v>
      </c>
      <c r="AR7" s="45">
        <f>IF(ISNUMBER(Services!S19),Services!S19/(Services!S19+Goods!S19),"")</f>
        <v>0.23229907552911608</v>
      </c>
      <c r="AS7" s="45">
        <f>IF(ISNUMBER(Services!T19),Services!T19/(Services!T19+Goods!T19),"")</f>
        <v>0.10888020628144934</v>
      </c>
      <c r="AT7" s="45">
        <f>IF(ISNUMBER(Services!U19),Services!U19/(Services!U19+Goods!U19),"")</f>
        <v>0.1846943683320702</v>
      </c>
      <c r="AU7" s="45">
        <f>IF(ISNUMBER(Services!V19),Services!V19/(Services!V19+Goods!V19),"")</f>
        <v>0.19217740091859425</v>
      </c>
      <c r="AV7" s="45">
        <f>IF(ISNUMBER(Services!W19),Services!W19/(Services!W19+Goods!W19),"")</f>
        <v>0.20451106057473642</v>
      </c>
      <c r="AW7" s="45">
        <f>IF(ISNUMBER(Services!X19),Services!X19/(Services!X19+Goods!X19),"")</f>
        <v>0.16580449724965823</v>
      </c>
      <c r="AX7" s="45" t="str">
        <f>IF(ISNUMBER(Services!Y19),Services!Y19/(Services!Y19+Goods!Y19),"")</f>
        <v/>
      </c>
      <c r="AY7" s="45" t="str">
        <f>IF(ISNUMBER(Services!Z19),Services!Z19/(Services!Z19+Goods!Z19),"")</f>
        <v/>
      </c>
      <c r="AZ7" s="45" t="str">
        <f>IF(ISNUMBER(Services!AA19),Services!AA19/(Services!AA19+Goods!AA19),"")</f>
        <v/>
      </c>
      <c r="BA7" s="32"/>
      <c r="BB7" s="12"/>
      <c r="BC7" s="12"/>
      <c r="BD7" s="12"/>
      <c r="BE7" s="12"/>
      <c r="BF7" s="12"/>
    </row>
    <row r="8" spans="1:61" x14ac:dyDescent="0.2">
      <c r="A8" s="39">
        <f>Goods!B20</f>
        <v>35611</v>
      </c>
      <c r="B8" s="45">
        <f>IF(ISNUMBER(Goods!C20),Goods!C20/(Goods!C20+Services!C20),"")</f>
        <v>0.80224496533509415</v>
      </c>
      <c r="C8" s="45">
        <f>IF(ISNUMBER(Goods!D20),Goods!D20/(Goods!D20+Services!D20),"")</f>
        <v>0.73414991057395262</v>
      </c>
      <c r="D8" s="45">
        <f>IF(ISNUMBER(Goods!E20),Goods!E20/(Goods!E20+Services!E20),"")</f>
        <v>0.72463031493988306</v>
      </c>
      <c r="E8" s="45">
        <f>IF(ISNUMBER(Goods!F20),Goods!F20/(Goods!F20+Services!F20),"")</f>
        <v>0.81664383485359793</v>
      </c>
      <c r="F8" s="45">
        <f>IF(ISNUMBER(Goods!G20),Goods!G20/(Goods!G20+Services!G20),"")</f>
        <v>0.74906410856340666</v>
      </c>
      <c r="G8" s="45">
        <f>IF(ISNUMBER(Goods!H20),Goods!H20/(Goods!H20+Services!H20),"")</f>
        <v>0.68044588945657225</v>
      </c>
      <c r="H8" s="45" t="str">
        <f>IF(ISNUMBER(Goods!I20),Goods!I20/(Goods!I20+Services!I20),"")</f>
        <v/>
      </c>
      <c r="I8" s="45">
        <f>IF(ISNUMBER(Goods!J20),Goods!J20/(Goods!J20+Services!J20),"")</f>
        <v>0.83985248159127945</v>
      </c>
      <c r="J8" s="45">
        <f>IF(ISNUMBER(Goods!K20),Goods!K20/(Goods!K20+Services!K20),"")</f>
        <v>0.92244576192205729</v>
      </c>
      <c r="K8" s="45">
        <f>IF(ISNUMBER(Goods!L20),Goods!L20/(Goods!L20+Services!L20),"")</f>
        <v>0.45324068837209375</v>
      </c>
      <c r="L8" s="45">
        <f>IF(ISNUMBER(Goods!M20),Goods!M20/(Goods!M20+Services!M20),"")</f>
        <v>0.7886336166106046</v>
      </c>
      <c r="M8" s="45">
        <f>IF(ISNUMBER(Goods!N20),Goods!N20/(Goods!N20+Services!N20),"")</f>
        <v>0.79485900824566713</v>
      </c>
      <c r="N8" s="45">
        <f>IF(ISNUMBER(Goods!O20),Goods!O20/(Goods!O20+Services!O20),"")</f>
        <v>0.82077907316597931</v>
      </c>
      <c r="O8" s="45">
        <f>IF(ISNUMBER(Goods!P20),Goods!P20/(Goods!P20+Services!P20),"")</f>
        <v>0.67698724434128832</v>
      </c>
      <c r="P8" s="45">
        <f>IF(ISNUMBER(Goods!Q20),Goods!Q20/(Goods!Q20+Services!Q20),"")</f>
        <v>0.69345626264897686</v>
      </c>
      <c r="Q8" s="45">
        <f>IF(ISNUMBER(Goods!R20),Goods!R20/(Goods!R20+Services!R20),"")</f>
        <v>0.67628044629243067</v>
      </c>
      <c r="R8" s="45">
        <f>IF(ISNUMBER(Goods!S20),Goods!S20/(Goods!S20+Services!S20),"")</f>
        <v>0.77239142988287901</v>
      </c>
      <c r="S8" s="45">
        <f>IF(ISNUMBER(Goods!T20),Goods!T20/(Goods!T20+Services!T20),"")</f>
        <v>0.90801821290726448</v>
      </c>
      <c r="T8" s="45">
        <f>IF(ISNUMBER(Goods!U20),Goods!U20/(Goods!U20+Services!U20),"")</f>
        <v>0.81508457846907867</v>
      </c>
      <c r="U8" s="45">
        <f>IF(ISNUMBER(Goods!V20),Goods!V20/(Goods!V20+Services!V20),"")</f>
        <v>0.80411072352782031</v>
      </c>
      <c r="V8" s="45">
        <f>IF(ISNUMBER(Goods!W20),Goods!W20/(Goods!W20+Services!W20),"")</f>
        <v>0.79838206242591858</v>
      </c>
      <c r="W8" s="45">
        <f>IF(ISNUMBER(Goods!X20),Goods!X20/(Goods!X20+Services!X20),"")</f>
        <v>0.82991433114109392</v>
      </c>
      <c r="X8" s="45" t="str">
        <f>IF(ISNUMBER(Goods!Y20),Goods!Y20/(Goods!Y20+Services!Y20),"")</f>
        <v/>
      </c>
      <c r="Y8" s="45" t="str">
        <f>IF(ISNUMBER(Goods!Z20),Goods!Z20/(Goods!Z20+Services!Z20),"")</f>
        <v/>
      </c>
      <c r="Z8" s="45" t="str">
        <f>IF(ISNUMBER(Goods!AA20),Goods!AA20/(Goods!AA20+Services!AA20),"")</f>
        <v/>
      </c>
      <c r="AA8" s="32"/>
      <c r="AB8" s="45">
        <f>IF(ISNUMBER(Services!C20),Services!C20/(Services!C20+Goods!C20),"")</f>
        <v>0.19775503466490593</v>
      </c>
      <c r="AC8" s="45">
        <f>IF(ISNUMBER(Services!D20),Services!D20/(Services!D20+Goods!D20),"")</f>
        <v>0.26585008942604738</v>
      </c>
      <c r="AD8" s="45">
        <f>IF(ISNUMBER(Services!E20),Services!E20/(Services!E20+Goods!E20),"")</f>
        <v>0.27536968506011683</v>
      </c>
      <c r="AE8" s="45">
        <f>IF(ISNUMBER(Services!F20),Services!F20/(Services!F20+Goods!F20),"")</f>
        <v>0.18335616514640204</v>
      </c>
      <c r="AF8" s="45">
        <f>IF(ISNUMBER(Services!G20),Services!G20/(Services!G20+Goods!G20),"")</f>
        <v>0.25093589143659334</v>
      </c>
      <c r="AG8" s="45">
        <f>IF(ISNUMBER(Services!H20),Services!H20/(Services!H20+Goods!H20),"")</f>
        <v>0.31955411054342775</v>
      </c>
      <c r="AH8" s="45" t="str">
        <f>IF(ISNUMBER(Services!I20),Services!I20/(Services!I20+Goods!I20),"")</f>
        <v/>
      </c>
      <c r="AI8" s="45">
        <f>IF(ISNUMBER(Services!J20),Services!J20/(Services!J20+Goods!J20),"")</f>
        <v>0.16014751840872049</v>
      </c>
      <c r="AJ8" s="45">
        <f>IF(ISNUMBER(Services!K20),Services!K20/(Services!K20+Goods!K20),"")</f>
        <v>7.7554238077942705E-2</v>
      </c>
      <c r="AK8" s="45">
        <f>IF(ISNUMBER(Services!L20),Services!L20/(Services!L20+Goods!L20),"")</f>
        <v>0.54675931162790636</v>
      </c>
      <c r="AL8" s="45">
        <f>IF(ISNUMBER(Services!M20),Services!M20/(Services!M20+Goods!M20),"")</f>
        <v>0.21136638338939537</v>
      </c>
      <c r="AM8" s="45">
        <f>IF(ISNUMBER(Services!N20),Services!N20/(Services!N20+Goods!N20),"")</f>
        <v>0.20514099175433295</v>
      </c>
      <c r="AN8" s="45">
        <f>IF(ISNUMBER(Services!O20),Services!O20/(Services!O20+Goods!O20),"")</f>
        <v>0.17922092683402072</v>
      </c>
      <c r="AO8" s="45">
        <f>IF(ISNUMBER(Services!P20),Services!P20/(Services!P20+Goods!P20),"")</f>
        <v>0.32301275565871179</v>
      </c>
      <c r="AP8" s="45">
        <f>IF(ISNUMBER(Services!Q20),Services!Q20/(Services!Q20+Goods!Q20),"")</f>
        <v>0.30654373735102314</v>
      </c>
      <c r="AQ8" s="45">
        <f>IF(ISNUMBER(Services!R20),Services!R20/(Services!R20+Goods!R20),"")</f>
        <v>0.32371955370756933</v>
      </c>
      <c r="AR8" s="45">
        <f>IF(ISNUMBER(Services!S20),Services!S20/(Services!S20+Goods!S20),"")</f>
        <v>0.22760857011712096</v>
      </c>
      <c r="AS8" s="45">
        <f>IF(ISNUMBER(Services!T20),Services!T20/(Services!T20+Goods!T20),"")</f>
        <v>9.1981787092735398E-2</v>
      </c>
      <c r="AT8" s="45">
        <f>IF(ISNUMBER(Services!U20),Services!U20/(Services!U20+Goods!U20),"")</f>
        <v>0.18491542153092133</v>
      </c>
      <c r="AU8" s="45">
        <f>IF(ISNUMBER(Services!V20),Services!V20/(Services!V20+Goods!V20),"")</f>
        <v>0.19588927647217969</v>
      </c>
      <c r="AV8" s="45">
        <f>IF(ISNUMBER(Services!W20),Services!W20/(Services!W20+Goods!W20),"")</f>
        <v>0.20161793757408139</v>
      </c>
      <c r="AW8" s="45">
        <f>IF(ISNUMBER(Services!X20),Services!X20/(Services!X20+Goods!X20),"")</f>
        <v>0.17008566885890614</v>
      </c>
      <c r="AX8" s="45" t="str">
        <f>IF(ISNUMBER(Services!Y20),Services!Y20/(Services!Y20+Goods!Y20),"")</f>
        <v/>
      </c>
      <c r="AY8" s="45" t="str">
        <f>IF(ISNUMBER(Services!Z20),Services!Z20/(Services!Z20+Goods!Z20),"")</f>
        <v/>
      </c>
      <c r="AZ8" s="45" t="str">
        <f>IF(ISNUMBER(Services!AA20),Services!AA20/(Services!AA20+Goods!AA20),"")</f>
        <v/>
      </c>
      <c r="BA8" s="32"/>
      <c r="BB8" s="12"/>
      <c r="BC8" s="12"/>
      <c r="BD8" s="12"/>
      <c r="BE8" s="12"/>
      <c r="BF8" s="12"/>
    </row>
    <row r="9" spans="1:61" x14ac:dyDescent="0.2">
      <c r="A9" s="39">
        <f>Goods!B21</f>
        <v>35703</v>
      </c>
      <c r="B9" s="45">
        <f>IF(ISNUMBER(Goods!C21),Goods!C21/(Goods!C21+Services!C21),"")</f>
        <v>0.801798933375786</v>
      </c>
      <c r="C9" s="45">
        <f>IF(ISNUMBER(Goods!D21),Goods!D21/(Goods!D21+Services!D21),"")</f>
        <v>0.71516642072470893</v>
      </c>
      <c r="D9" s="45">
        <f>IF(ISNUMBER(Goods!E21),Goods!E21/(Goods!E21+Services!E21),"")</f>
        <v>0.72507791745265737</v>
      </c>
      <c r="E9" s="45">
        <f>IF(ISNUMBER(Goods!F21),Goods!F21/(Goods!F21+Services!F21),"")</f>
        <v>0.8185220131670039</v>
      </c>
      <c r="F9" s="45">
        <f>IF(ISNUMBER(Goods!G21),Goods!G21/(Goods!G21+Services!G21),"")</f>
        <v>0.71624087591240881</v>
      </c>
      <c r="G9" s="45">
        <f>IF(ISNUMBER(Goods!H21),Goods!H21/(Goods!H21+Services!H21),"")</f>
        <v>0.68798906024462514</v>
      </c>
      <c r="H9" s="45" t="str">
        <f>IF(ISNUMBER(Goods!I21),Goods!I21/(Goods!I21+Services!I21),"")</f>
        <v/>
      </c>
      <c r="I9" s="45">
        <f>IF(ISNUMBER(Goods!J21),Goods!J21/(Goods!J21+Services!J21),"")</f>
        <v>0.84247304301631054</v>
      </c>
      <c r="J9" s="45">
        <f>IF(ISNUMBER(Goods!K21),Goods!K21/(Goods!K21+Services!K21),"")</f>
        <v>0.92266862434065899</v>
      </c>
      <c r="K9" s="45">
        <f>IF(ISNUMBER(Goods!L21),Goods!L21/(Goods!L21+Services!L21),"")</f>
        <v>0.45473671615166461</v>
      </c>
      <c r="L9" s="45">
        <f>IF(ISNUMBER(Goods!M21),Goods!M21/(Goods!M21+Services!M21),"")</f>
        <v>0.78558017964953619</v>
      </c>
      <c r="M9" s="45">
        <f>IF(ISNUMBER(Goods!N21),Goods!N21/(Goods!N21+Services!N21),"")</f>
        <v>0.81215730322844903</v>
      </c>
      <c r="N9" s="45">
        <f>IF(ISNUMBER(Goods!O21),Goods!O21/(Goods!O21+Services!O21),"")</f>
        <v>0.81688921021516314</v>
      </c>
      <c r="O9" s="45">
        <f>IF(ISNUMBER(Goods!P21),Goods!P21/(Goods!P21+Services!P21),"")</f>
        <v>0.66750012185017304</v>
      </c>
      <c r="P9" s="45">
        <f>IF(ISNUMBER(Goods!Q21),Goods!Q21/(Goods!Q21+Services!Q21),"")</f>
        <v>0.69464383359516724</v>
      </c>
      <c r="Q9" s="45">
        <f>IF(ISNUMBER(Goods!R21),Goods!R21/(Goods!R21+Services!R21),"")</f>
        <v>0.68211779476716816</v>
      </c>
      <c r="R9" s="45">
        <f>IF(ISNUMBER(Goods!S21),Goods!S21/(Goods!S21+Services!S21),"")</f>
        <v>0.76550955536636389</v>
      </c>
      <c r="S9" s="45">
        <f>IF(ISNUMBER(Goods!T21),Goods!T21/(Goods!T21+Services!T21),"")</f>
        <v>0.91338233330413809</v>
      </c>
      <c r="T9" s="45">
        <f>IF(ISNUMBER(Goods!U21),Goods!U21/(Goods!U21+Services!U21),"")</f>
        <v>0.81036472262962644</v>
      </c>
      <c r="U9" s="45">
        <f>IF(ISNUMBER(Goods!V21),Goods!V21/(Goods!V21+Services!V21),"")</f>
        <v>0.80438837630076876</v>
      </c>
      <c r="V9" s="45">
        <f>IF(ISNUMBER(Goods!W21),Goods!W21/(Goods!W21+Services!W21),"")</f>
        <v>0.79649869041779742</v>
      </c>
      <c r="W9" s="45">
        <f>IF(ISNUMBER(Goods!X21),Goods!X21/(Goods!X21+Services!X21),"")</f>
        <v>0.83433590489796838</v>
      </c>
      <c r="X9" s="45" t="str">
        <f>IF(ISNUMBER(Goods!Y21),Goods!Y21/(Goods!Y21+Services!Y21),"")</f>
        <v/>
      </c>
      <c r="Y9" s="45" t="str">
        <f>IF(ISNUMBER(Goods!Z21),Goods!Z21/(Goods!Z21+Services!Z21),"")</f>
        <v/>
      </c>
      <c r="Z9" s="45" t="str">
        <f>IF(ISNUMBER(Goods!AA21),Goods!AA21/(Goods!AA21+Services!AA21),"")</f>
        <v/>
      </c>
      <c r="AA9" s="32"/>
      <c r="AB9" s="45">
        <f>IF(ISNUMBER(Services!C21),Services!C21/(Services!C21+Goods!C21),"")</f>
        <v>0.19820106662421397</v>
      </c>
      <c r="AC9" s="45">
        <f>IF(ISNUMBER(Services!D21),Services!D21/(Services!D21+Goods!D21),"")</f>
        <v>0.28483357927529102</v>
      </c>
      <c r="AD9" s="45">
        <f>IF(ISNUMBER(Services!E21),Services!E21/(Services!E21+Goods!E21),"")</f>
        <v>0.27492208254734263</v>
      </c>
      <c r="AE9" s="45">
        <f>IF(ISNUMBER(Services!F21),Services!F21/(Services!F21+Goods!F21),"")</f>
        <v>0.1814779868329961</v>
      </c>
      <c r="AF9" s="45">
        <f>IF(ISNUMBER(Services!G21),Services!G21/(Services!G21+Goods!G21),"")</f>
        <v>0.28375912408759124</v>
      </c>
      <c r="AG9" s="45">
        <f>IF(ISNUMBER(Services!H21),Services!H21/(Services!H21+Goods!H21),"")</f>
        <v>0.31201093975537492</v>
      </c>
      <c r="AH9" s="45" t="str">
        <f>IF(ISNUMBER(Services!I21),Services!I21/(Services!I21+Goods!I21),"")</f>
        <v/>
      </c>
      <c r="AI9" s="45">
        <f>IF(ISNUMBER(Services!J21),Services!J21/(Services!J21+Goods!J21),"")</f>
        <v>0.1575269569836894</v>
      </c>
      <c r="AJ9" s="45">
        <f>IF(ISNUMBER(Services!K21),Services!K21/(Services!K21+Goods!K21),"")</f>
        <v>7.733137565934102E-2</v>
      </c>
      <c r="AK9" s="45">
        <f>IF(ISNUMBER(Services!L21),Services!L21/(Services!L21+Goods!L21),"")</f>
        <v>0.54526328384833544</v>
      </c>
      <c r="AL9" s="45">
        <f>IF(ISNUMBER(Services!M21),Services!M21/(Services!M21+Goods!M21),"")</f>
        <v>0.21441982035046384</v>
      </c>
      <c r="AM9" s="45">
        <f>IF(ISNUMBER(Services!N21),Services!N21/(Services!N21+Goods!N21),"")</f>
        <v>0.18784269677155099</v>
      </c>
      <c r="AN9" s="45">
        <f>IF(ISNUMBER(Services!O21),Services!O21/(Services!O21+Goods!O21),"")</f>
        <v>0.18311078978483694</v>
      </c>
      <c r="AO9" s="45">
        <f>IF(ISNUMBER(Services!P21),Services!P21/(Services!P21+Goods!P21),"")</f>
        <v>0.33249987814982696</v>
      </c>
      <c r="AP9" s="45">
        <f>IF(ISNUMBER(Services!Q21),Services!Q21/(Services!Q21+Goods!Q21),"")</f>
        <v>0.30535616640483276</v>
      </c>
      <c r="AQ9" s="45">
        <f>IF(ISNUMBER(Services!R21),Services!R21/(Services!R21+Goods!R21),"")</f>
        <v>0.31788220523283189</v>
      </c>
      <c r="AR9" s="45">
        <f>IF(ISNUMBER(Services!S21),Services!S21/(Services!S21+Goods!S21),"")</f>
        <v>0.23449044463363611</v>
      </c>
      <c r="AS9" s="45">
        <f>IF(ISNUMBER(Services!T21),Services!T21/(Services!T21+Goods!T21),"")</f>
        <v>8.6617666695861809E-2</v>
      </c>
      <c r="AT9" s="45">
        <f>IF(ISNUMBER(Services!U21),Services!U21/(Services!U21+Goods!U21),"")</f>
        <v>0.18963527737037356</v>
      </c>
      <c r="AU9" s="45">
        <f>IF(ISNUMBER(Services!V21),Services!V21/(Services!V21+Goods!V21),"")</f>
        <v>0.1956116236992313</v>
      </c>
      <c r="AV9" s="45">
        <f>IF(ISNUMBER(Services!W21),Services!W21/(Services!W21+Goods!W21),"")</f>
        <v>0.20350130958220256</v>
      </c>
      <c r="AW9" s="45">
        <f>IF(ISNUMBER(Services!X21),Services!X21/(Services!X21+Goods!X21),"")</f>
        <v>0.16566409510203167</v>
      </c>
      <c r="AX9" s="45" t="str">
        <f>IF(ISNUMBER(Services!Y21),Services!Y21/(Services!Y21+Goods!Y21),"")</f>
        <v/>
      </c>
      <c r="AY9" s="45" t="str">
        <f>IF(ISNUMBER(Services!Z21),Services!Z21/(Services!Z21+Goods!Z21),"")</f>
        <v/>
      </c>
      <c r="AZ9" s="45" t="str">
        <f>IF(ISNUMBER(Services!AA21),Services!AA21/(Services!AA21+Goods!AA21),"")</f>
        <v/>
      </c>
      <c r="BA9" s="32"/>
      <c r="BB9" s="12"/>
      <c r="BC9" s="12"/>
      <c r="BD9" s="12"/>
      <c r="BE9" s="12"/>
      <c r="BF9" s="12"/>
    </row>
    <row r="10" spans="1:61" x14ac:dyDescent="0.2">
      <c r="A10" s="39">
        <f>Goods!B22</f>
        <v>35795</v>
      </c>
      <c r="B10" s="45">
        <f>IF(ISNUMBER(Goods!C22),Goods!C22/(Goods!C22+Services!C22),"")</f>
        <v>0.802602867830424</v>
      </c>
      <c r="C10" s="45">
        <f>IF(ISNUMBER(Goods!D22),Goods!D22/(Goods!D22+Services!D22),"")</f>
        <v>0.72793004159112717</v>
      </c>
      <c r="D10" s="45">
        <f>IF(ISNUMBER(Goods!E22),Goods!E22/(Goods!E22+Services!E22),"")</f>
        <v>0.7227611751596078</v>
      </c>
      <c r="E10" s="45">
        <f>IF(ISNUMBER(Goods!F22),Goods!F22/(Goods!F22+Services!F22),"")</f>
        <v>0.8227128555722244</v>
      </c>
      <c r="F10" s="45">
        <f>IF(ISNUMBER(Goods!G22),Goods!G22/(Goods!G22+Services!G22),"")</f>
        <v>0.70597839738759105</v>
      </c>
      <c r="G10" s="45">
        <f>IF(ISNUMBER(Goods!H22),Goods!H22/(Goods!H22+Services!H22),"")</f>
        <v>0.68586838173853593</v>
      </c>
      <c r="H10" s="45" t="str">
        <f>IF(ISNUMBER(Goods!I22),Goods!I22/(Goods!I22+Services!I22),"")</f>
        <v/>
      </c>
      <c r="I10" s="45">
        <f>IF(ISNUMBER(Goods!J22),Goods!J22/(Goods!J22+Services!J22),"")</f>
        <v>0.85548072464677793</v>
      </c>
      <c r="J10" s="45">
        <f>IF(ISNUMBER(Goods!K22),Goods!K22/(Goods!K22+Services!K22),"")</f>
        <v>0.92279969415306495</v>
      </c>
      <c r="K10" s="45">
        <f>IF(ISNUMBER(Goods!L22),Goods!L22/(Goods!L22+Services!L22),"")</f>
        <v>0.43479047703870255</v>
      </c>
      <c r="L10" s="45">
        <f>IF(ISNUMBER(Goods!M22),Goods!M22/(Goods!M22+Services!M22),"")</f>
        <v>0.79696076784425185</v>
      </c>
      <c r="M10" s="45">
        <f>IF(ISNUMBER(Goods!N22),Goods!N22/(Goods!N22+Services!N22),"")</f>
        <v>0.83017650295312595</v>
      </c>
      <c r="N10" s="45">
        <f>IF(ISNUMBER(Goods!O22),Goods!O22/(Goods!O22+Services!O22),"")</f>
        <v>0.82207669358946367</v>
      </c>
      <c r="O10" s="45">
        <f>IF(ISNUMBER(Goods!P22),Goods!P22/(Goods!P22+Services!P22),"")</f>
        <v>0.67482771985215573</v>
      </c>
      <c r="P10" s="45">
        <f>IF(ISNUMBER(Goods!Q22),Goods!Q22/(Goods!Q22+Services!Q22),"")</f>
        <v>0.69326242655573189</v>
      </c>
      <c r="Q10" s="45">
        <f>IF(ISNUMBER(Goods!R22),Goods!R22/(Goods!R22+Services!R22),"")</f>
        <v>0.67923685589038074</v>
      </c>
      <c r="R10" s="45">
        <f>IF(ISNUMBER(Goods!S22),Goods!S22/(Goods!S22+Services!S22),"")</f>
        <v>0.76794273239074862</v>
      </c>
      <c r="S10" s="45">
        <f>IF(ISNUMBER(Goods!T22),Goods!T22/(Goods!T22+Services!T22),"")</f>
        <v>0.87920034140122028</v>
      </c>
      <c r="T10" s="45">
        <f>IF(ISNUMBER(Goods!U22),Goods!U22/(Goods!U22+Services!U22),"")</f>
        <v>0.81092578500230794</v>
      </c>
      <c r="U10" s="45">
        <f>IF(ISNUMBER(Goods!V22),Goods!V22/(Goods!V22+Services!V22),"")</f>
        <v>0.8254193556945485</v>
      </c>
      <c r="V10" s="45">
        <f>IF(ISNUMBER(Goods!W22),Goods!W22/(Goods!W22+Services!W22),"")</f>
        <v>0.79179158561238894</v>
      </c>
      <c r="W10" s="45">
        <f>IF(ISNUMBER(Goods!X22),Goods!X22/(Goods!X22+Services!X22),"")</f>
        <v>0.8315790975451185</v>
      </c>
      <c r="X10" s="45" t="str">
        <f>IF(ISNUMBER(Goods!Y22),Goods!Y22/(Goods!Y22+Services!Y22),"")</f>
        <v/>
      </c>
      <c r="Y10" s="45" t="str">
        <f>IF(ISNUMBER(Goods!Z22),Goods!Z22/(Goods!Z22+Services!Z22),"")</f>
        <v/>
      </c>
      <c r="Z10" s="45" t="str">
        <f>IF(ISNUMBER(Goods!AA22),Goods!AA22/(Goods!AA22+Services!AA22),"")</f>
        <v/>
      </c>
      <c r="AA10" s="32"/>
      <c r="AB10" s="45">
        <f>IF(ISNUMBER(Services!C22),Services!C22/(Services!C22+Goods!C22),"")</f>
        <v>0.19739713216957605</v>
      </c>
      <c r="AC10" s="45">
        <f>IF(ISNUMBER(Services!D22),Services!D22/(Services!D22+Goods!D22),"")</f>
        <v>0.27206995840887277</v>
      </c>
      <c r="AD10" s="45">
        <f>IF(ISNUMBER(Services!E22),Services!E22/(Services!E22+Goods!E22),"")</f>
        <v>0.2772388248403922</v>
      </c>
      <c r="AE10" s="45">
        <f>IF(ISNUMBER(Services!F22),Services!F22/(Services!F22+Goods!F22),"")</f>
        <v>0.17728714442777557</v>
      </c>
      <c r="AF10" s="45">
        <f>IF(ISNUMBER(Services!G22),Services!G22/(Services!G22+Goods!G22),"")</f>
        <v>0.29402160261240895</v>
      </c>
      <c r="AG10" s="45">
        <f>IF(ISNUMBER(Services!H22),Services!H22/(Services!H22+Goods!H22),"")</f>
        <v>0.31413161826146407</v>
      </c>
      <c r="AH10" s="45" t="str">
        <f>IF(ISNUMBER(Services!I22),Services!I22/(Services!I22+Goods!I22),"")</f>
        <v/>
      </c>
      <c r="AI10" s="45">
        <f>IF(ISNUMBER(Services!J22),Services!J22/(Services!J22+Goods!J22),"")</f>
        <v>0.14451927535322201</v>
      </c>
      <c r="AJ10" s="45">
        <f>IF(ISNUMBER(Services!K22),Services!K22/(Services!K22+Goods!K22),"")</f>
        <v>7.7200305846935061E-2</v>
      </c>
      <c r="AK10" s="45">
        <f>IF(ISNUMBER(Services!L22),Services!L22/(Services!L22+Goods!L22),"")</f>
        <v>0.56520952296129745</v>
      </c>
      <c r="AL10" s="45">
        <f>IF(ISNUMBER(Services!M22),Services!M22/(Services!M22+Goods!M22),"")</f>
        <v>0.20303923215574815</v>
      </c>
      <c r="AM10" s="45">
        <f>IF(ISNUMBER(Services!N22),Services!N22/(Services!N22+Goods!N22),"")</f>
        <v>0.16982349704687397</v>
      </c>
      <c r="AN10" s="45">
        <f>IF(ISNUMBER(Services!O22),Services!O22/(Services!O22+Goods!O22),"")</f>
        <v>0.17792330641053625</v>
      </c>
      <c r="AO10" s="45">
        <f>IF(ISNUMBER(Services!P22),Services!P22/(Services!P22+Goods!P22),"")</f>
        <v>0.32517228014784422</v>
      </c>
      <c r="AP10" s="45">
        <f>IF(ISNUMBER(Services!Q22),Services!Q22/(Services!Q22+Goods!Q22),"")</f>
        <v>0.30673757344426811</v>
      </c>
      <c r="AQ10" s="45">
        <f>IF(ISNUMBER(Services!R22),Services!R22/(Services!R22+Goods!R22),"")</f>
        <v>0.32076314410961926</v>
      </c>
      <c r="AR10" s="45">
        <f>IF(ISNUMBER(Services!S22),Services!S22/(Services!S22+Goods!S22),"")</f>
        <v>0.2320572676092513</v>
      </c>
      <c r="AS10" s="45">
        <f>IF(ISNUMBER(Services!T22),Services!T22/(Services!T22+Goods!T22),"")</f>
        <v>0.12079965859877981</v>
      </c>
      <c r="AT10" s="45">
        <f>IF(ISNUMBER(Services!U22),Services!U22/(Services!U22+Goods!U22),"")</f>
        <v>0.18907421499769209</v>
      </c>
      <c r="AU10" s="45">
        <f>IF(ISNUMBER(Services!V22),Services!V22/(Services!V22+Goods!V22),"")</f>
        <v>0.17458064430545145</v>
      </c>
      <c r="AV10" s="45">
        <f>IF(ISNUMBER(Services!W22),Services!W22/(Services!W22+Goods!W22),"")</f>
        <v>0.20820841438761112</v>
      </c>
      <c r="AW10" s="45">
        <f>IF(ISNUMBER(Services!X22),Services!X22/(Services!X22+Goods!X22),"")</f>
        <v>0.16842090245488159</v>
      </c>
      <c r="AX10" s="45" t="str">
        <f>IF(ISNUMBER(Services!Y22),Services!Y22/(Services!Y22+Goods!Y22),"")</f>
        <v/>
      </c>
      <c r="AY10" s="45" t="str">
        <f>IF(ISNUMBER(Services!Z22),Services!Z22/(Services!Z22+Goods!Z22),"")</f>
        <v/>
      </c>
      <c r="AZ10" s="45" t="str">
        <f>IF(ISNUMBER(Services!AA22),Services!AA22/(Services!AA22+Goods!AA22),"")</f>
        <v/>
      </c>
      <c r="BA10" s="32"/>
      <c r="BB10" s="12"/>
      <c r="BC10" s="12"/>
      <c r="BD10" s="12"/>
      <c r="BE10" s="12"/>
      <c r="BF10" s="12"/>
    </row>
    <row r="11" spans="1:61" x14ac:dyDescent="0.2">
      <c r="A11" s="39">
        <f>Goods!B23</f>
        <v>35885</v>
      </c>
      <c r="B11" s="45">
        <f>IF(ISNUMBER(Goods!C23),Goods!C23/(Goods!C23+Services!C23),"")</f>
        <v>0.80196755782517271</v>
      </c>
      <c r="C11" s="45">
        <f>IF(ISNUMBER(Goods!D23),Goods!D23/(Goods!D23+Services!D23),"")</f>
        <v>0.72580125372948134</v>
      </c>
      <c r="D11" s="45">
        <f>IF(ISNUMBER(Goods!E23),Goods!E23/(Goods!E23+Services!E23),"")</f>
        <v>0.72113956222674369</v>
      </c>
      <c r="E11" s="45">
        <f>IF(ISNUMBER(Goods!F23),Goods!F23/(Goods!F23+Services!F23),"")</f>
        <v>0.8226790810056448</v>
      </c>
      <c r="F11" s="45">
        <f>IF(ISNUMBER(Goods!G23),Goods!G23/(Goods!G23+Services!G23),"")</f>
        <v>0.7379598028062192</v>
      </c>
      <c r="G11" s="45">
        <f>IF(ISNUMBER(Goods!H23),Goods!H23/(Goods!H23+Services!H23),"")</f>
        <v>0.68633850500523663</v>
      </c>
      <c r="H11" s="45" t="str">
        <f>IF(ISNUMBER(Goods!I23),Goods!I23/(Goods!I23+Services!I23),"")</f>
        <v/>
      </c>
      <c r="I11" s="45">
        <f>IF(ISNUMBER(Goods!J23),Goods!J23/(Goods!J23+Services!J23),"")</f>
        <v>0.84882782124374434</v>
      </c>
      <c r="J11" s="45">
        <f>IF(ISNUMBER(Goods!K23),Goods!K23/(Goods!K23+Services!K23),"")</f>
        <v>0.9282313258020114</v>
      </c>
      <c r="K11" s="45">
        <f>IF(ISNUMBER(Goods!L23),Goods!L23/(Goods!L23+Services!L23),"")</f>
        <v>0.69350334906133093</v>
      </c>
      <c r="L11" s="45">
        <f>IF(ISNUMBER(Goods!M23),Goods!M23/(Goods!M23+Services!M23),"")</f>
        <v>0.78463830999495976</v>
      </c>
      <c r="M11" s="45">
        <f>IF(ISNUMBER(Goods!N23),Goods!N23/(Goods!N23+Services!N23),"")</f>
        <v>0.83425497556272865</v>
      </c>
      <c r="N11" s="45">
        <f>IF(ISNUMBER(Goods!O23),Goods!O23/(Goods!O23+Services!O23),"")</f>
        <v>0.82865279645597656</v>
      </c>
      <c r="O11" s="45">
        <f>IF(ISNUMBER(Goods!P23),Goods!P23/(Goods!P23+Services!P23),"")</f>
        <v>0.67407141624351641</v>
      </c>
      <c r="P11" s="45">
        <f>IF(ISNUMBER(Goods!Q23),Goods!Q23/(Goods!Q23+Services!Q23),"")</f>
        <v>0.70084478354508573</v>
      </c>
      <c r="Q11" s="45">
        <f>IF(ISNUMBER(Goods!R23),Goods!R23/(Goods!R23+Services!R23),"")</f>
        <v>0.69027101286374426</v>
      </c>
      <c r="R11" s="45">
        <f>IF(ISNUMBER(Goods!S23),Goods!S23/(Goods!S23+Services!S23),"")</f>
        <v>0.767195534126768</v>
      </c>
      <c r="S11" s="45">
        <f>IF(ISNUMBER(Goods!T23),Goods!T23/(Goods!T23+Services!T23),"")</f>
        <v>0.89668938852361635</v>
      </c>
      <c r="T11" s="45">
        <f>IF(ISNUMBER(Goods!U23),Goods!U23/(Goods!U23+Services!U23),"")</f>
        <v>0.79558168024560161</v>
      </c>
      <c r="U11" s="45">
        <f>IF(ISNUMBER(Goods!V23),Goods!V23/(Goods!V23+Services!V23),"")</f>
        <v>0.78800711292505776</v>
      </c>
      <c r="V11" s="45">
        <f>IF(ISNUMBER(Goods!W23),Goods!W23/(Goods!W23+Services!W23),"")</f>
        <v>0.7901983465853909</v>
      </c>
      <c r="W11" s="45">
        <f>IF(ISNUMBER(Goods!X23),Goods!X23/(Goods!X23+Services!X23),"")</f>
        <v>0.8313742634688478</v>
      </c>
      <c r="X11" s="45" t="str">
        <f>IF(ISNUMBER(Goods!Y23),Goods!Y23/(Goods!Y23+Services!Y23),"")</f>
        <v/>
      </c>
      <c r="Y11" s="45" t="str">
        <f>IF(ISNUMBER(Goods!Z23),Goods!Z23/(Goods!Z23+Services!Z23),"")</f>
        <v/>
      </c>
      <c r="Z11" s="45" t="str">
        <f>IF(ISNUMBER(Goods!AA23),Goods!AA23/(Goods!AA23+Services!AA23),"")</f>
        <v/>
      </c>
      <c r="AA11" s="32"/>
      <c r="AB11" s="45">
        <f>IF(ISNUMBER(Services!C23),Services!C23/(Services!C23+Goods!C23),"")</f>
        <v>0.19803244217482724</v>
      </c>
      <c r="AC11" s="45">
        <f>IF(ISNUMBER(Services!D23),Services!D23/(Services!D23+Goods!D23),"")</f>
        <v>0.27419874627051866</v>
      </c>
      <c r="AD11" s="45">
        <f>IF(ISNUMBER(Services!E23),Services!E23/(Services!E23+Goods!E23),"")</f>
        <v>0.27886043777325625</v>
      </c>
      <c r="AE11" s="45">
        <f>IF(ISNUMBER(Services!F23),Services!F23/(Services!F23+Goods!F23),"")</f>
        <v>0.17732091899435523</v>
      </c>
      <c r="AF11" s="45">
        <f>IF(ISNUMBER(Services!G23),Services!G23/(Services!G23+Goods!G23),"")</f>
        <v>0.2620401971937808</v>
      </c>
      <c r="AG11" s="45">
        <f>IF(ISNUMBER(Services!H23),Services!H23/(Services!H23+Goods!H23),"")</f>
        <v>0.31366149499476337</v>
      </c>
      <c r="AH11" s="45" t="str">
        <f>IF(ISNUMBER(Services!I23),Services!I23/(Services!I23+Goods!I23),"")</f>
        <v/>
      </c>
      <c r="AI11" s="45">
        <f>IF(ISNUMBER(Services!J23),Services!J23/(Services!J23+Goods!J23),"")</f>
        <v>0.1511721787562556</v>
      </c>
      <c r="AJ11" s="45">
        <f>IF(ISNUMBER(Services!K23),Services!K23/(Services!K23+Goods!K23),"")</f>
        <v>7.1768674197988547E-2</v>
      </c>
      <c r="AK11" s="45">
        <f>IF(ISNUMBER(Services!L23),Services!L23/(Services!L23+Goods!L23),"")</f>
        <v>0.30649665093866912</v>
      </c>
      <c r="AL11" s="45">
        <f>IF(ISNUMBER(Services!M23),Services!M23/(Services!M23+Goods!M23),"")</f>
        <v>0.21536169000504021</v>
      </c>
      <c r="AM11" s="45">
        <f>IF(ISNUMBER(Services!N23),Services!N23/(Services!N23+Goods!N23),"")</f>
        <v>0.16574502443727146</v>
      </c>
      <c r="AN11" s="45">
        <f>IF(ISNUMBER(Services!O23),Services!O23/(Services!O23+Goods!O23),"")</f>
        <v>0.17134720354402341</v>
      </c>
      <c r="AO11" s="45">
        <f>IF(ISNUMBER(Services!P23),Services!P23/(Services!P23+Goods!P23),"")</f>
        <v>0.32592858375648348</v>
      </c>
      <c r="AP11" s="45">
        <f>IF(ISNUMBER(Services!Q23),Services!Q23/(Services!Q23+Goods!Q23),"")</f>
        <v>0.29915521645491427</v>
      </c>
      <c r="AQ11" s="45">
        <f>IF(ISNUMBER(Services!R23),Services!R23/(Services!R23+Goods!R23),"")</f>
        <v>0.3097289871362558</v>
      </c>
      <c r="AR11" s="45">
        <f>IF(ISNUMBER(Services!S23),Services!S23/(Services!S23+Goods!S23),"")</f>
        <v>0.232804465873232</v>
      </c>
      <c r="AS11" s="45">
        <f>IF(ISNUMBER(Services!T23),Services!T23/(Services!T23+Goods!T23),"")</f>
        <v>0.10331061147638371</v>
      </c>
      <c r="AT11" s="45">
        <f>IF(ISNUMBER(Services!U23),Services!U23/(Services!U23+Goods!U23),"")</f>
        <v>0.20441831975439839</v>
      </c>
      <c r="AU11" s="45">
        <f>IF(ISNUMBER(Services!V23),Services!V23/(Services!V23+Goods!V23),"")</f>
        <v>0.21199288707494227</v>
      </c>
      <c r="AV11" s="45">
        <f>IF(ISNUMBER(Services!W23),Services!W23/(Services!W23+Goods!W23),"")</f>
        <v>0.20980165341460907</v>
      </c>
      <c r="AW11" s="45">
        <f>IF(ISNUMBER(Services!X23),Services!X23/(Services!X23+Goods!X23),"")</f>
        <v>0.16862573653115215</v>
      </c>
      <c r="AX11" s="45" t="str">
        <f>IF(ISNUMBER(Services!Y23),Services!Y23/(Services!Y23+Goods!Y23),"")</f>
        <v/>
      </c>
      <c r="AY11" s="45" t="str">
        <f>IF(ISNUMBER(Services!Z23),Services!Z23/(Services!Z23+Goods!Z23),"")</f>
        <v/>
      </c>
      <c r="AZ11" s="45" t="str">
        <f>IF(ISNUMBER(Services!AA23),Services!AA23/(Services!AA23+Goods!AA23),"")</f>
        <v/>
      </c>
      <c r="BA11" s="32"/>
      <c r="BB11" s="12"/>
      <c r="BC11" s="12"/>
      <c r="BD11" s="12"/>
      <c r="BE11" s="12"/>
      <c r="BF11" s="12"/>
    </row>
    <row r="12" spans="1:61" x14ac:dyDescent="0.2">
      <c r="A12" s="39">
        <f>Goods!B24</f>
        <v>35976</v>
      </c>
      <c r="B12" s="45">
        <f>IF(ISNUMBER(Goods!C24),Goods!C24/(Goods!C24+Services!C24),"")</f>
        <v>0.80248182685953451</v>
      </c>
      <c r="C12" s="45">
        <f>IF(ISNUMBER(Goods!D24),Goods!D24/(Goods!D24+Services!D24),"")</f>
        <v>0.72814971435541909</v>
      </c>
      <c r="D12" s="45">
        <f>IF(ISNUMBER(Goods!E24),Goods!E24/(Goods!E24+Services!E24),"")</f>
        <v>0.71098019927826561</v>
      </c>
      <c r="E12" s="45">
        <f>IF(ISNUMBER(Goods!F24),Goods!F24/(Goods!F24+Services!F24),"")</f>
        <v>0.82141396148448864</v>
      </c>
      <c r="F12" s="45">
        <f>IF(ISNUMBER(Goods!G24),Goods!G24/(Goods!G24+Services!G24),"")</f>
        <v>0.71167512690355328</v>
      </c>
      <c r="G12" s="45">
        <f>IF(ISNUMBER(Goods!H24),Goods!H24/(Goods!H24+Services!H24),"")</f>
        <v>0.69225364057086092</v>
      </c>
      <c r="H12" s="45" t="str">
        <f>IF(ISNUMBER(Goods!I24),Goods!I24/(Goods!I24+Services!I24),"")</f>
        <v/>
      </c>
      <c r="I12" s="45">
        <f>IF(ISNUMBER(Goods!J24),Goods!J24/(Goods!J24+Services!J24),"")</f>
        <v>0.84400759638924205</v>
      </c>
      <c r="J12" s="45">
        <f>IF(ISNUMBER(Goods!K24),Goods!K24/(Goods!K24+Services!K24),"")</f>
        <v>0.92809933861065563</v>
      </c>
      <c r="K12" s="45">
        <f>IF(ISNUMBER(Goods!L24),Goods!L24/(Goods!L24+Services!L24),"")</f>
        <v>0.60067613639169515</v>
      </c>
      <c r="L12" s="45">
        <f>IF(ISNUMBER(Goods!M24),Goods!M24/(Goods!M24+Services!M24),"")</f>
        <v>0.77917879651365074</v>
      </c>
      <c r="M12" s="45">
        <f>IF(ISNUMBER(Goods!N24),Goods!N24/(Goods!N24+Services!N24),"")</f>
        <v>0.83632635749733208</v>
      </c>
      <c r="N12" s="45">
        <f>IF(ISNUMBER(Goods!O24),Goods!O24/(Goods!O24+Services!O24),"")</f>
        <v>0.84401933854856492</v>
      </c>
      <c r="O12" s="45">
        <f>IF(ISNUMBER(Goods!P24),Goods!P24/(Goods!P24+Services!P24),"")</f>
        <v>0.66954769368562472</v>
      </c>
      <c r="P12" s="45">
        <f>IF(ISNUMBER(Goods!Q24),Goods!Q24/(Goods!Q24+Services!Q24),"")</f>
        <v>0.68334494656514189</v>
      </c>
      <c r="Q12" s="45">
        <f>IF(ISNUMBER(Goods!R24),Goods!R24/(Goods!R24+Services!R24),"")</f>
        <v>0.68986442731507591</v>
      </c>
      <c r="R12" s="45">
        <f>IF(ISNUMBER(Goods!S24),Goods!S24/(Goods!S24+Services!S24),"")</f>
        <v>0.76134400078153786</v>
      </c>
      <c r="S12" s="45">
        <f>IF(ISNUMBER(Goods!T24),Goods!T24/(Goods!T24+Services!T24),"")</f>
        <v>0.89942788984630773</v>
      </c>
      <c r="T12" s="45">
        <f>IF(ISNUMBER(Goods!U24),Goods!U24/(Goods!U24+Services!U24),"")</f>
        <v>0.79677307540553199</v>
      </c>
      <c r="U12" s="45">
        <f>IF(ISNUMBER(Goods!V24),Goods!V24/(Goods!V24+Services!V24),"")</f>
        <v>0.77900633192311786</v>
      </c>
      <c r="V12" s="45">
        <f>IF(ISNUMBER(Goods!W24),Goods!W24/(Goods!W24+Services!W24),"")</f>
        <v>0.77924410300617808</v>
      </c>
      <c r="W12" s="45">
        <f>IF(ISNUMBER(Goods!X24),Goods!X24/(Goods!X24+Services!X24),"")</f>
        <v>0.82644693527401769</v>
      </c>
      <c r="X12" s="45" t="str">
        <f>IF(ISNUMBER(Goods!Y24),Goods!Y24/(Goods!Y24+Services!Y24),"")</f>
        <v/>
      </c>
      <c r="Y12" s="45" t="str">
        <f>IF(ISNUMBER(Goods!Z24),Goods!Z24/(Goods!Z24+Services!Z24),"")</f>
        <v/>
      </c>
      <c r="Z12" s="45" t="str">
        <f>IF(ISNUMBER(Goods!AA24),Goods!AA24/(Goods!AA24+Services!AA24),"")</f>
        <v/>
      </c>
      <c r="AA12" s="32"/>
      <c r="AB12" s="45">
        <f>IF(ISNUMBER(Services!C24),Services!C24/(Services!C24+Goods!C24),"")</f>
        <v>0.19751817314046552</v>
      </c>
      <c r="AC12" s="45">
        <f>IF(ISNUMBER(Services!D24),Services!D24/(Services!D24+Goods!D24),"")</f>
        <v>0.27185028564458086</v>
      </c>
      <c r="AD12" s="45">
        <f>IF(ISNUMBER(Services!E24),Services!E24/(Services!E24+Goods!E24),"")</f>
        <v>0.28901980072173444</v>
      </c>
      <c r="AE12" s="45">
        <f>IF(ISNUMBER(Services!F24),Services!F24/(Services!F24+Goods!F24),"")</f>
        <v>0.17858603851551133</v>
      </c>
      <c r="AF12" s="45">
        <f>IF(ISNUMBER(Services!G24),Services!G24/(Services!G24+Goods!G24),"")</f>
        <v>0.28832487309644672</v>
      </c>
      <c r="AG12" s="45">
        <f>IF(ISNUMBER(Services!H24),Services!H24/(Services!H24+Goods!H24),"")</f>
        <v>0.30774635942913908</v>
      </c>
      <c r="AH12" s="45" t="str">
        <f>IF(ISNUMBER(Services!I24),Services!I24/(Services!I24+Goods!I24),"")</f>
        <v/>
      </c>
      <c r="AI12" s="45">
        <f>IF(ISNUMBER(Services!J24),Services!J24/(Services!J24+Goods!J24),"")</f>
        <v>0.15599240361075795</v>
      </c>
      <c r="AJ12" s="45">
        <f>IF(ISNUMBER(Services!K24),Services!K24/(Services!K24+Goods!K24),"")</f>
        <v>7.1900661389344436E-2</v>
      </c>
      <c r="AK12" s="45">
        <f>IF(ISNUMBER(Services!L24),Services!L24/(Services!L24+Goods!L24),"")</f>
        <v>0.3993238636083048</v>
      </c>
      <c r="AL12" s="45">
        <f>IF(ISNUMBER(Services!M24),Services!M24/(Services!M24+Goods!M24),"")</f>
        <v>0.22082120348634923</v>
      </c>
      <c r="AM12" s="45">
        <f>IF(ISNUMBER(Services!N24),Services!N24/(Services!N24+Goods!N24),"")</f>
        <v>0.16367364250266797</v>
      </c>
      <c r="AN12" s="45">
        <f>IF(ISNUMBER(Services!O24),Services!O24/(Services!O24+Goods!O24),"")</f>
        <v>0.15598066145143502</v>
      </c>
      <c r="AO12" s="45">
        <f>IF(ISNUMBER(Services!P24),Services!P24/(Services!P24+Goods!P24),"")</f>
        <v>0.33045230631437528</v>
      </c>
      <c r="AP12" s="45">
        <f>IF(ISNUMBER(Services!Q24),Services!Q24/(Services!Q24+Goods!Q24),"")</f>
        <v>0.31665505343485817</v>
      </c>
      <c r="AQ12" s="45">
        <f>IF(ISNUMBER(Services!R24),Services!R24/(Services!R24+Goods!R24),"")</f>
        <v>0.31013557268492409</v>
      </c>
      <c r="AR12" s="45">
        <f>IF(ISNUMBER(Services!S24),Services!S24/(Services!S24+Goods!S24),"")</f>
        <v>0.2386559992184622</v>
      </c>
      <c r="AS12" s="45">
        <f>IF(ISNUMBER(Services!T24),Services!T24/(Services!T24+Goods!T24),"")</f>
        <v>0.10057211015369223</v>
      </c>
      <c r="AT12" s="45">
        <f>IF(ISNUMBER(Services!U24),Services!U24/(Services!U24+Goods!U24),"")</f>
        <v>0.20322692459446803</v>
      </c>
      <c r="AU12" s="45">
        <f>IF(ISNUMBER(Services!V24),Services!V24/(Services!V24+Goods!V24),"")</f>
        <v>0.220993668076882</v>
      </c>
      <c r="AV12" s="45">
        <f>IF(ISNUMBER(Services!W24),Services!W24/(Services!W24+Goods!W24),"")</f>
        <v>0.22075589699382203</v>
      </c>
      <c r="AW12" s="45">
        <f>IF(ISNUMBER(Services!X24),Services!X24/(Services!X24+Goods!X24),"")</f>
        <v>0.17355306472598228</v>
      </c>
      <c r="AX12" s="45" t="str">
        <f>IF(ISNUMBER(Services!Y24),Services!Y24/(Services!Y24+Goods!Y24),"")</f>
        <v/>
      </c>
      <c r="AY12" s="45" t="str">
        <f>IF(ISNUMBER(Services!Z24),Services!Z24/(Services!Z24+Goods!Z24),"")</f>
        <v/>
      </c>
      <c r="AZ12" s="45" t="str">
        <f>IF(ISNUMBER(Services!AA24),Services!AA24/(Services!AA24+Goods!AA24),"")</f>
        <v/>
      </c>
      <c r="BA12" s="32"/>
      <c r="BB12" s="12"/>
      <c r="BC12" s="12"/>
      <c r="BD12" s="12"/>
      <c r="BE12" s="12"/>
      <c r="BF12" s="12"/>
    </row>
    <row r="13" spans="1:61" x14ac:dyDescent="0.2">
      <c r="A13" s="39">
        <f>Goods!B25</f>
        <v>36068</v>
      </c>
      <c r="B13" s="45">
        <f>IF(ISNUMBER(Goods!C25),Goods!C25/(Goods!C25+Services!C25),"")</f>
        <v>0.80069524913093859</v>
      </c>
      <c r="C13" s="45">
        <f>IF(ISNUMBER(Goods!D25),Goods!D25/(Goods!D25+Services!D25),"")</f>
        <v>0.72564550141763107</v>
      </c>
      <c r="D13" s="45">
        <f>IF(ISNUMBER(Goods!E25),Goods!E25/(Goods!E25+Services!E25),"")</f>
        <v>0.7196952009780041</v>
      </c>
      <c r="E13" s="45">
        <f>IF(ISNUMBER(Goods!F25),Goods!F25/(Goods!F25+Services!F25),"")</f>
        <v>0.82560309139001231</v>
      </c>
      <c r="F13" s="45">
        <f>IF(ISNUMBER(Goods!G25),Goods!G25/(Goods!G25+Services!G25),"")</f>
        <v>0.71655242447321654</v>
      </c>
      <c r="G13" s="45">
        <f>IF(ISNUMBER(Goods!H25),Goods!H25/(Goods!H25+Services!H25),"")</f>
        <v>0.69087226963691595</v>
      </c>
      <c r="H13" s="45" t="str">
        <f>IF(ISNUMBER(Goods!I25),Goods!I25/(Goods!I25+Services!I25),"")</f>
        <v/>
      </c>
      <c r="I13" s="45">
        <f>IF(ISNUMBER(Goods!J25),Goods!J25/(Goods!J25+Services!J25),"")</f>
        <v>0.84082096397007378</v>
      </c>
      <c r="J13" s="45">
        <f>IF(ISNUMBER(Goods!K25),Goods!K25/(Goods!K25+Services!K25),"")</f>
        <v>0.93407620285697579</v>
      </c>
      <c r="K13" s="45">
        <f>IF(ISNUMBER(Goods!L25),Goods!L25/(Goods!L25+Services!L25),"")</f>
        <v>0.78284915451188541</v>
      </c>
      <c r="L13" s="45">
        <f>IF(ISNUMBER(Goods!M25),Goods!M25/(Goods!M25+Services!M25),"")</f>
        <v>0.77568538756762184</v>
      </c>
      <c r="M13" s="45">
        <f>IF(ISNUMBER(Goods!N25),Goods!N25/(Goods!N25+Services!N25),"")</f>
        <v>0.83650904607713839</v>
      </c>
      <c r="N13" s="45">
        <f>IF(ISNUMBER(Goods!O25),Goods!O25/(Goods!O25+Services!O25),"")</f>
        <v>0.84989326863158454</v>
      </c>
      <c r="O13" s="45">
        <f>IF(ISNUMBER(Goods!P25),Goods!P25/(Goods!P25+Services!P25),"")</f>
        <v>0.67283213383474005</v>
      </c>
      <c r="P13" s="45">
        <f>IF(ISNUMBER(Goods!Q25),Goods!Q25/(Goods!Q25+Services!Q25),"")</f>
        <v>0.68869775893397944</v>
      </c>
      <c r="Q13" s="45">
        <f>IF(ISNUMBER(Goods!R25),Goods!R25/(Goods!R25+Services!R25),"")</f>
        <v>0.69325153374233128</v>
      </c>
      <c r="R13" s="45">
        <f>IF(ISNUMBER(Goods!S25),Goods!S25/(Goods!S25+Services!S25),"")</f>
        <v>0.74638081229954867</v>
      </c>
      <c r="S13" s="45">
        <f>IF(ISNUMBER(Goods!T25),Goods!T25/(Goods!T25+Services!T25),"")</f>
        <v>0.90080682987574423</v>
      </c>
      <c r="T13" s="45">
        <f>IF(ISNUMBER(Goods!U25),Goods!U25/(Goods!U25+Services!U25),"")</f>
        <v>0.77758292760243519</v>
      </c>
      <c r="U13" s="45">
        <f>IF(ISNUMBER(Goods!V25),Goods!V25/(Goods!V25+Services!V25),"")</f>
        <v>0.76773726690787636</v>
      </c>
      <c r="V13" s="45">
        <f>IF(ISNUMBER(Goods!W25),Goods!W25/(Goods!W25+Services!W25),"")</f>
        <v>0.77175568905566849</v>
      </c>
      <c r="W13" s="45">
        <f>IF(ISNUMBER(Goods!X25),Goods!X25/(Goods!X25+Services!X25),"")</f>
        <v>0.81080230185540103</v>
      </c>
      <c r="X13" s="45" t="str">
        <f>IF(ISNUMBER(Goods!Y25),Goods!Y25/(Goods!Y25+Services!Y25),"")</f>
        <v/>
      </c>
      <c r="Y13" s="45" t="str">
        <f>IF(ISNUMBER(Goods!Z25),Goods!Z25/(Goods!Z25+Services!Z25),"")</f>
        <v/>
      </c>
      <c r="Z13" s="45" t="str">
        <f>IF(ISNUMBER(Goods!AA25),Goods!AA25/(Goods!AA25+Services!AA25),"")</f>
        <v/>
      </c>
      <c r="AA13" s="32"/>
      <c r="AB13" s="45">
        <f>IF(ISNUMBER(Services!C25),Services!C25/(Services!C25+Goods!C25),"")</f>
        <v>0.19930475086906141</v>
      </c>
      <c r="AC13" s="45">
        <f>IF(ISNUMBER(Services!D25),Services!D25/(Services!D25+Goods!D25),"")</f>
        <v>0.27435449858236893</v>
      </c>
      <c r="AD13" s="45">
        <f>IF(ISNUMBER(Services!E25),Services!E25/(Services!E25+Goods!E25),"")</f>
        <v>0.2803047990219959</v>
      </c>
      <c r="AE13" s="45">
        <f>IF(ISNUMBER(Services!F25),Services!F25/(Services!F25+Goods!F25),"")</f>
        <v>0.17439690860998766</v>
      </c>
      <c r="AF13" s="45">
        <f>IF(ISNUMBER(Services!G25),Services!G25/(Services!G25+Goods!G25),"")</f>
        <v>0.28344757552678346</v>
      </c>
      <c r="AG13" s="45">
        <f>IF(ISNUMBER(Services!H25),Services!H25/(Services!H25+Goods!H25),"")</f>
        <v>0.30912773036308405</v>
      </c>
      <c r="AH13" s="45" t="str">
        <f>IF(ISNUMBER(Services!I25),Services!I25/(Services!I25+Goods!I25),"")</f>
        <v/>
      </c>
      <c r="AI13" s="45">
        <f>IF(ISNUMBER(Services!J25),Services!J25/(Services!J25+Goods!J25),"")</f>
        <v>0.15917903602992628</v>
      </c>
      <c r="AJ13" s="45">
        <f>IF(ISNUMBER(Services!K25),Services!K25/(Services!K25+Goods!K25),"")</f>
        <v>6.5923797143024238E-2</v>
      </c>
      <c r="AK13" s="45">
        <f>IF(ISNUMBER(Services!L25),Services!L25/(Services!L25+Goods!L25),"")</f>
        <v>0.21715084548811453</v>
      </c>
      <c r="AL13" s="45">
        <f>IF(ISNUMBER(Services!M25),Services!M25/(Services!M25+Goods!M25),"")</f>
        <v>0.22431461243237816</v>
      </c>
      <c r="AM13" s="45">
        <f>IF(ISNUMBER(Services!N25),Services!N25/(Services!N25+Goods!N25),"")</f>
        <v>0.16349095392286164</v>
      </c>
      <c r="AN13" s="45">
        <f>IF(ISNUMBER(Services!O25),Services!O25/(Services!O25+Goods!O25),"")</f>
        <v>0.15010673136841549</v>
      </c>
      <c r="AO13" s="45">
        <f>IF(ISNUMBER(Services!P25),Services!P25/(Services!P25+Goods!P25),"")</f>
        <v>0.32716786616525995</v>
      </c>
      <c r="AP13" s="45">
        <f>IF(ISNUMBER(Services!Q25),Services!Q25/(Services!Q25+Goods!Q25),"")</f>
        <v>0.31130224106602061</v>
      </c>
      <c r="AQ13" s="45">
        <f>IF(ISNUMBER(Services!R25),Services!R25/(Services!R25+Goods!R25),"")</f>
        <v>0.30674846625766872</v>
      </c>
      <c r="AR13" s="45">
        <f>IF(ISNUMBER(Services!S25),Services!S25/(Services!S25+Goods!S25),"")</f>
        <v>0.25361918770045139</v>
      </c>
      <c r="AS13" s="45">
        <f>IF(ISNUMBER(Services!T25),Services!T25/(Services!T25+Goods!T25),"")</f>
        <v>9.9193170124255839E-2</v>
      </c>
      <c r="AT13" s="45">
        <f>IF(ISNUMBER(Services!U25),Services!U25/(Services!U25+Goods!U25),"")</f>
        <v>0.22241707239756481</v>
      </c>
      <c r="AU13" s="45">
        <f>IF(ISNUMBER(Services!V25),Services!V25/(Services!V25+Goods!V25),"")</f>
        <v>0.23226273309212359</v>
      </c>
      <c r="AV13" s="45">
        <f>IF(ISNUMBER(Services!W25),Services!W25/(Services!W25+Goods!W25),"")</f>
        <v>0.22824431094433162</v>
      </c>
      <c r="AW13" s="45">
        <f>IF(ISNUMBER(Services!X25),Services!X25/(Services!X25+Goods!X25),"")</f>
        <v>0.18919769814459894</v>
      </c>
      <c r="AX13" s="45" t="str">
        <f>IF(ISNUMBER(Services!Y25),Services!Y25/(Services!Y25+Goods!Y25),"")</f>
        <v/>
      </c>
      <c r="AY13" s="45" t="str">
        <f>IF(ISNUMBER(Services!Z25),Services!Z25/(Services!Z25+Goods!Z25),"")</f>
        <v/>
      </c>
      <c r="AZ13" s="45" t="str">
        <f>IF(ISNUMBER(Services!AA25),Services!AA25/(Services!AA25+Goods!AA25),"")</f>
        <v/>
      </c>
      <c r="BA13" s="32"/>
      <c r="BB13" s="12"/>
      <c r="BC13" s="12"/>
      <c r="BD13" s="12"/>
      <c r="BE13" s="12"/>
      <c r="BF13" s="12"/>
    </row>
    <row r="14" spans="1:61" x14ac:dyDescent="0.2">
      <c r="A14" s="39">
        <f>Goods!B26</f>
        <v>36160</v>
      </c>
      <c r="B14" s="45">
        <f>IF(ISNUMBER(Goods!C26),Goods!C26/(Goods!C26+Services!C26),"")</f>
        <v>0.8050972407498419</v>
      </c>
      <c r="C14" s="45">
        <f>IF(ISNUMBER(Goods!D26),Goods!D26/(Goods!D26+Services!D26),"")</f>
        <v>0.72724336653848876</v>
      </c>
      <c r="D14" s="45">
        <f>IF(ISNUMBER(Goods!E26),Goods!E26/(Goods!E26+Services!E26),"")</f>
        <v>0.7181819722798235</v>
      </c>
      <c r="E14" s="45">
        <f>IF(ISNUMBER(Goods!F26),Goods!F26/(Goods!F26+Services!F26),"")</f>
        <v>0.83162124468717091</v>
      </c>
      <c r="F14" s="45">
        <f>IF(ISNUMBER(Goods!G26),Goods!G26/(Goods!G26+Services!G26),"")</f>
        <v>0.71993592902907833</v>
      </c>
      <c r="G14" s="45">
        <f>IF(ISNUMBER(Goods!H26),Goods!H26/(Goods!H26+Services!H26),"")</f>
        <v>0.68655998074840574</v>
      </c>
      <c r="H14" s="45" t="str">
        <f>IF(ISNUMBER(Goods!I26),Goods!I26/(Goods!I26+Services!I26),"")</f>
        <v/>
      </c>
      <c r="I14" s="45">
        <f>IF(ISNUMBER(Goods!J26),Goods!J26/(Goods!J26+Services!J26),"")</f>
        <v>0.81812062104135475</v>
      </c>
      <c r="J14" s="45">
        <f>IF(ISNUMBER(Goods!K26),Goods!K26/(Goods!K26+Services!K26),"")</f>
        <v>0.93512634486433821</v>
      </c>
      <c r="K14" s="45">
        <f>IF(ISNUMBER(Goods!L26),Goods!L26/(Goods!L26+Services!L26),"")</f>
        <v>0.55295411384161119</v>
      </c>
      <c r="L14" s="45">
        <f>IF(ISNUMBER(Goods!M26),Goods!M26/(Goods!M26+Services!M26),"")</f>
        <v>0.77414348971920111</v>
      </c>
      <c r="M14" s="45">
        <f>IF(ISNUMBER(Goods!N26),Goods!N26/(Goods!N26+Services!N26),"")</f>
        <v>0.84653454763126379</v>
      </c>
      <c r="N14" s="45">
        <f>IF(ISNUMBER(Goods!O26),Goods!O26/(Goods!O26+Services!O26),"")</f>
        <v>0.86186054599200135</v>
      </c>
      <c r="O14" s="45">
        <f>IF(ISNUMBER(Goods!P26),Goods!P26/(Goods!P26+Services!P26),"")</f>
        <v>0.66523476393170344</v>
      </c>
      <c r="P14" s="45">
        <f>IF(ISNUMBER(Goods!Q26),Goods!Q26/(Goods!Q26+Services!Q26),"")</f>
        <v>0.67944944879841307</v>
      </c>
      <c r="Q14" s="45">
        <f>IF(ISNUMBER(Goods!R26),Goods!R26/(Goods!R26+Services!R26),"")</f>
        <v>0.6906785897351313</v>
      </c>
      <c r="R14" s="45">
        <f>IF(ISNUMBER(Goods!S26),Goods!S26/(Goods!S26+Services!S26),"")</f>
        <v>0.75863296758075138</v>
      </c>
      <c r="S14" s="45">
        <f>IF(ISNUMBER(Goods!T26),Goods!T26/(Goods!T26+Services!T26),"")</f>
        <v>0.88002625492429554</v>
      </c>
      <c r="T14" s="45">
        <f>IF(ISNUMBER(Goods!U26),Goods!U26/(Goods!U26+Services!U26),"")</f>
        <v>0.77459444619728002</v>
      </c>
      <c r="U14" s="45">
        <f>IF(ISNUMBER(Goods!V26),Goods!V26/(Goods!V26+Services!V26),"")</f>
        <v>0.77306100721158666</v>
      </c>
      <c r="V14" s="45">
        <f>IF(ISNUMBER(Goods!W26),Goods!W26/(Goods!W26+Services!W26),"")</f>
        <v>0.77611747070046333</v>
      </c>
      <c r="W14" s="45">
        <f>IF(ISNUMBER(Goods!X26),Goods!X26/(Goods!X26+Services!X26),"")</f>
        <v>0.82732791898631208</v>
      </c>
      <c r="X14" s="45" t="str">
        <f>IF(ISNUMBER(Goods!Y26),Goods!Y26/(Goods!Y26+Services!Y26),"")</f>
        <v/>
      </c>
      <c r="Y14" s="45" t="str">
        <f>IF(ISNUMBER(Goods!Z26),Goods!Z26/(Goods!Z26+Services!Z26),"")</f>
        <v/>
      </c>
      <c r="Z14" s="45" t="str">
        <f>IF(ISNUMBER(Goods!AA26),Goods!AA26/(Goods!AA26+Services!AA26),"")</f>
        <v/>
      </c>
      <c r="AA14" s="32"/>
      <c r="AB14" s="45">
        <f>IF(ISNUMBER(Services!C26),Services!C26/(Services!C26+Goods!C26),"")</f>
        <v>0.19490275925015796</v>
      </c>
      <c r="AC14" s="45">
        <f>IF(ISNUMBER(Services!D26),Services!D26/(Services!D26+Goods!D26),"")</f>
        <v>0.2727566334615113</v>
      </c>
      <c r="AD14" s="45">
        <f>IF(ISNUMBER(Services!E26),Services!E26/(Services!E26+Goods!E26),"")</f>
        <v>0.2818180277201765</v>
      </c>
      <c r="AE14" s="45">
        <f>IF(ISNUMBER(Services!F26),Services!F26/(Services!F26+Goods!F26),"")</f>
        <v>0.16837875531282906</v>
      </c>
      <c r="AF14" s="45">
        <f>IF(ISNUMBER(Services!G26),Services!G26/(Services!G26+Goods!G26),"")</f>
        <v>0.28006407097092162</v>
      </c>
      <c r="AG14" s="45">
        <f>IF(ISNUMBER(Services!H26),Services!H26/(Services!H26+Goods!H26),"")</f>
        <v>0.31344001925159426</v>
      </c>
      <c r="AH14" s="45" t="str">
        <f>IF(ISNUMBER(Services!I26),Services!I26/(Services!I26+Goods!I26),"")</f>
        <v/>
      </c>
      <c r="AI14" s="45">
        <f>IF(ISNUMBER(Services!J26),Services!J26/(Services!J26+Goods!J26),"")</f>
        <v>0.18187937895864537</v>
      </c>
      <c r="AJ14" s="45">
        <f>IF(ISNUMBER(Services!K26),Services!K26/(Services!K26+Goods!K26),"")</f>
        <v>6.4873655135661817E-2</v>
      </c>
      <c r="AK14" s="45">
        <f>IF(ISNUMBER(Services!L26),Services!L26/(Services!L26+Goods!L26),"")</f>
        <v>0.44704588615838886</v>
      </c>
      <c r="AL14" s="45">
        <f>IF(ISNUMBER(Services!M26),Services!M26/(Services!M26+Goods!M26),"")</f>
        <v>0.22585651028079892</v>
      </c>
      <c r="AM14" s="45">
        <f>IF(ISNUMBER(Services!N26),Services!N26/(Services!N26+Goods!N26),"")</f>
        <v>0.1534654523687361</v>
      </c>
      <c r="AN14" s="45">
        <f>IF(ISNUMBER(Services!O26),Services!O26/(Services!O26+Goods!O26),"")</f>
        <v>0.1381394540079986</v>
      </c>
      <c r="AO14" s="45">
        <f>IF(ISNUMBER(Services!P26),Services!P26/(Services!P26+Goods!P26),"")</f>
        <v>0.33476523606829656</v>
      </c>
      <c r="AP14" s="45">
        <f>IF(ISNUMBER(Services!Q26),Services!Q26/(Services!Q26+Goods!Q26),"")</f>
        <v>0.32055055120158693</v>
      </c>
      <c r="AQ14" s="45">
        <f>IF(ISNUMBER(Services!R26),Services!R26/(Services!R26+Goods!R26),"")</f>
        <v>0.30932141026486876</v>
      </c>
      <c r="AR14" s="45">
        <f>IF(ISNUMBER(Services!S26),Services!S26/(Services!S26+Goods!S26),"")</f>
        <v>0.24136703241924856</v>
      </c>
      <c r="AS14" s="45">
        <f>IF(ISNUMBER(Services!T26),Services!T26/(Services!T26+Goods!T26),"")</f>
        <v>0.11997374507570449</v>
      </c>
      <c r="AT14" s="45">
        <f>IF(ISNUMBER(Services!U26),Services!U26/(Services!U26+Goods!U26),"")</f>
        <v>0.22540555380271995</v>
      </c>
      <c r="AU14" s="45">
        <f>IF(ISNUMBER(Services!V26),Services!V26/(Services!V26+Goods!V26),"")</f>
        <v>0.2269389927884132</v>
      </c>
      <c r="AV14" s="45">
        <f>IF(ISNUMBER(Services!W26),Services!W26/(Services!W26+Goods!W26),"")</f>
        <v>0.22388252929953667</v>
      </c>
      <c r="AW14" s="45">
        <f>IF(ISNUMBER(Services!X26),Services!X26/(Services!X26+Goods!X26),"")</f>
        <v>0.17267208101368794</v>
      </c>
      <c r="AX14" s="45" t="str">
        <f>IF(ISNUMBER(Services!Y26),Services!Y26/(Services!Y26+Goods!Y26),"")</f>
        <v/>
      </c>
      <c r="AY14" s="45" t="str">
        <f>IF(ISNUMBER(Services!Z26),Services!Z26/(Services!Z26+Goods!Z26),"")</f>
        <v/>
      </c>
      <c r="AZ14" s="45" t="str">
        <f>IF(ISNUMBER(Services!AA26),Services!AA26/(Services!AA26+Goods!AA26),"")</f>
        <v/>
      </c>
      <c r="BA14" s="32"/>
      <c r="BB14" s="12"/>
      <c r="BC14" s="12"/>
      <c r="BD14" s="12"/>
      <c r="BE14" s="12"/>
      <c r="BF14" s="12"/>
    </row>
    <row r="15" spans="1:61" x14ac:dyDescent="0.2">
      <c r="A15" s="39">
        <f>Goods!B27</f>
        <v>36250</v>
      </c>
      <c r="B15" s="45">
        <f>IF(ISNUMBER(Goods!C27),Goods!C27/(Goods!C27+Services!C27),"")</f>
        <v>0.80822572931611669</v>
      </c>
      <c r="C15" s="45">
        <f>IF(ISNUMBER(Goods!D27),Goods!D27/(Goods!D27+Services!D27),"")</f>
        <v>0.72003636399182791</v>
      </c>
      <c r="D15" s="45">
        <f>IF(ISNUMBER(Goods!E27),Goods!E27/(Goods!E27+Services!E27),"")</f>
        <v>0.72470275047107102</v>
      </c>
      <c r="E15" s="45">
        <f>IF(ISNUMBER(Goods!F27),Goods!F27/(Goods!F27+Services!F27),"")</f>
        <v>0.8312241247764256</v>
      </c>
      <c r="F15" s="45">
        <f>IF(ISNUMBER(Goods!G27),Goods!G27/(Goods!G27+Services!G27),"")</f>
        <v>0.72980038022813687</v>
      </c>
      <c r="G15" s="45">
        <f>IF(ISNUMBER(Goods!H27),Goods!H27/(Goods!H27+Services!H27),"")</f>
        <v>0.69938089207823273</v>
      </c>
      <c r="H15" s="45" t="str">
        <f>IF(ISNUMBER(Goods!I27),Goods!I27/(Goods!I27+Services!I27),"")</f>
        <v/>
      </c>
      <c r="I15" s="45">
        <f>IF(ISNUMBER(Goods!J27),Goods!J27/(Goods!J27+Services!J27),"")</f>
        <v>0.80912332926567465</v>
      </c>
      <c r="J15" s="45">
        <f>IF(ISNUMBER(Goods!K27),Goods!K27/(Goods!K27+Services!K27),"")</f>
        <v>0.94006415861709458</v>
      </c>
      <c r="K15" s="45">
        <f>IF(ISNUMBER(Goods!L27),Goods!L27/(Goods!L27+Services!L27),"")</f>
        <v>0.77685081756954033</v>
      </c>
      <c r="L15" s="45">
        <f>IF(ISNUMBER(Goods!M27),Goods!M27/(Goods!M27+Services!M27),"")</f>
        <v>0.75954711609433767</v>
      </c>
      <c r="M15" s="45">
        <f>IF(ISNUMBER(Goods!N27),Goods!N27/(Goods!N27+Services!N27),"")</f>
        <v>0.83564017457026285</v>
      </c>
      <c r="N15" s="45">
        <f>IF(ISNUMBER(Goods!O27),Goods!O27/(Goods!O27+Services!O27),"")</f>
        <v>0.82129021508213107</v>
      </c>
      <c r="O15" s="45">
        <f>IF(ISNUMBER(Goods!P27),Goods!P27/(Goods!P27+Services!P27),"")</f>
        <v>0.66036538728966765</v>
      </c>
      <c r="P15" s="45">
        <f>IF(ISNUMBER(Goods!Q27),Goods!Q27/(Goods!Q27+Services!Q27),"")</f>
        <v>0.67853084415584419</v>
      </c>
      <c r="Q15" s="45">
        <f>IF(ISNUMBER(Goods!R27),Goods!R27/(Goods!R27+Services!R27),"")</f>
        <v>0.66184955571552906</v>
      </c>
      <c r="R15" s="45">
        <f>IF(ISNUMBER(Goods!S27),Goods!S27/(Goods!S27+Services!S27),"")</f>
        <v>0.74331826246208432</v>
      </c>
      <c r="S15" s="45">
        <f>IF(ISNUMBER(Goods!T27),Goods!T27/(Goods!T27+Services!T27),"")</f>
        <v>0.87710822300038649</v>
      </c>
      <c r="T15" s="45">
        <f>IF(ISNUMBER(Goods!U27),Goods!U27/(Goods!U27+Services!U27),"")</f>
        <v>0.77372059245818547</v>
      </c>
      <c r="U15" s="45">
        <f>IF(ISNUMBER(Goods!V27),Goods!V27/(Goods!V27+Services!V27),"")</f>
        <v>0.79385915984809174</v>
      </c>
      <c r="V15" s="45">
        <f>IF(ISNUMBER(Goods!W27),Goods!W27/(Goods!W27+Services!W27),"")</f>
        <v>0.74932738451677117</v>
      </c>
      <c r="W15" s="45">
        <f>IF(ISNUMBER(Goods!X27),Goods!X27/(Goods!X27+Services!X27),"")</f>
        <v>0.83200293942917258</v>
      </c>
      <c r="X15" s="45" t="str">
        <f>IF(ISNUMBER(Goods!Y27),Goods!Y27/(Goods!Y27+Services!Y27),"")</f>
        <v/>
      </c>
      <c r="Y15" s="45" t="str">
        <f>IF(ISNUMBER(Goods!Z27),Goods!Z27/(Goods!Z27+Services!Z27),"")</f>
        <v/>
      </c>
      <c r="Z15" s="45" t="str">
        <f>IF(ISNUMBER(Goods!AA27),Goods!AA27/(Goods!AA27+Services!AA27),"")</f>
        <v/>
      </c>
      <c r="AA15" s="32"/>
      <c r="AB15" s="45">
        <f>IF(ISNUMBER(Services!C27),Services!C27/(Services!C27+Goods!C27),"")</f>
        <v>0.19177427068388331</v>
      </c>
      <c r="AC15" s="45">
        <f>IF(ISNUMBER(Services!D27),Services!D27/(Services!D27+Goods!D27),"")</f>
        <v>0.27996363600817215</v>
      </c>
      <c r="AD15" s="45">
        <f>IF(ISNUMBER(Services!E27),Services!E27/(Services!E27+Goods!E27),"")</f>
        <v>0.27529724952892887</v>
      </c>
      <c r="AE15" s="45">
        <f>IF(ISNUMBER(Services!F27),Services!F27/(Services!F27+Goods!F27),"")</f>
        <v>0.16877587522357443</v>
      </c>
      <c r="AF15" s="45">
        <f>IF(ISNUMBER(Services!G27),Services!G27/(Services!G27+Goods!G27),"")</f>
        <v>0.27019961977186313</v>
      </c>
      <c r="AG15" s="45">
        <f>IF(ISNUMBER(Services!H27),Services!H27/(Services!H27+Goods!H27),"")</f>
        <v>0.30061910792176727</v>
      </c>
      <c r="AH15" s="45" t="str">
        <f>IF(ISNUMBER(Services!I27),Services!I27/(Services!I27+Goods!I27),"")</f>
        <v/>
      </c>
      <c r="AI15" s="45">
        <f>IF(ISNUMBER(Services!J27),Services!J27/(Services!J27+Goods!J27),"")</f>
        <v>0.19087667073432532</v>
      </c>
      <c r="AJ15" s="45">
        <f>IF(ISNUMBER(Services!K27),Services!K27/(Services!K27+Goods!K27),"")</f>
        <v>5.9935841382905385E-2</v>
      </c>
      <c r="AK15" s="45">
        <f>IF(ISNUMBER(Services!L27),Services!L27/(Services!L27+Goods!L27),"")</f>
        <v>0.22314918243045972</v>
      </c>
      <c r="AL15" s="45">
        <f>IF(ISNUMBER(Services!M27),Services!M27/(Services!M27+Goods!M27),"")</f>
        <v>0.24045288390566236</v>
      </c>
      <c r="AM15" s="45">
        <f>IF(ISNUMBER(Services!N27),Services!N27/(Services!N27+Goods!N27),"")</f>
        <v>0.16435982542973715</v>
      </c>
      <c r="AN15" s="45">
        <f>IF(ISNUMBER(Services!O27),Services!O27/(Services!O27+Goods!O27),"")</f>
        <v>0.17870978491786887</v>
      </c>
      <c r="AO15" s="45">
        <f>IF(ISNUMBER(Services!P27),Services!P27/(Services!P27+Goods!P27),"")</f>
        <v>0.33963461271033241</v>
      </c>
      <c r="AP15" s="45">
        <f>IF(ISNUMBER(Services!Q27),Services!Q27/(Services!Q27+Goods!Q27),"")</f>
        <v>0.32146915584415586</v>
      </c>
      <c r="AQ15" s="45">
        <f>IF(ISNUMBER(Services!R27),Services!R27/(Services!R27+Goods!R27),"")</f>
        <v>0.338150444284471</v>
      </c>
      <c r="AR15" s="45">
        <f>IF(ISNUMBER(Services!S27),Services!S27/(Services!S27+Goods!S27),"")</f>
        <v>0.25668173753791562</v>
      </c>
      <c r="AS15" s="45">
        <f>IF(ISNUMBER(Services!T27),Services!T27/(Services!T27+Goods!T27),"")</f>
        <v>0.12289177699961354</v>
      </c>
      <c r="AT15" s="45">
        <f>IF(ISNUMBER(Services!U27),Services!U27/(Services!U27+Goods!U27),"")</f>
        <v>0.22627940754181458</v>
      </c>
      <c r="AU15" s="45">
        <f>IF(ISNUMBER(Services!V27),Services!V27/(Services!V27+Goods!V27),"")</f>
        <v>0.20614084015190831</v>
      </c>
      <c r="AV15" s="45">
        <f>IF(ISNUMBER(Services!W27),Services!W27/(Services!W27+Goods!W27),"")</f>
        <v>0.25067261548322894</v>
      </c>
      <c r="AW15" s="45">
        <f>IF(ISNUMBER(Services!X27),Services!X27/(Services!X27+Goods!X27),"")</f>
        <v>0.16799706057082742</v>
      </c>
      <c r="AX15" s="45" t="str">
        <f>IF(ISNUMBER(Services!Y27),Services!Y27/(Services!Y27+Goods!Y27),"")</f>
        <v/>
      </c>
      <c r="AY15" s="45" t="str">
        <f>IF(ISNUMBER(Services!Z27),Services!Z27/(Services!Z27+Goods!Z27),"")</f>
        <v/>
      </c>
      <c r="AZ15" s="45" t="str">
        <f>IF(ISNUMBER(Services!AA27),Services!AA27/(Services!AA27+Goods!AA27),"")</f>
        <v/>
      </c>
      <c r="BA15" s="32"/>
      <c r="BB15" s="12"/>
      <c r="BC15" s="12"/>
      <c r="BD15" s="12"/>
      <c r="BE15" s="12"/>
      <c r="BF15" s="12"/>
    </row>
    <row r="16" spans="1:61" x14ac:dyDescent="0.2">
      <c r="A16" s="39">
        <f>Goods!B28</f>
        <v>36341</v>
      </c>
      <c r="B16" s="45">
        <f>IF(ISNUMBER(Goods!C28),Goods!C28/(Goods!C28+Services!C28),"")</f>
        <v>0.81276171485543369</v>
      </c>
      <c r="C16" s="45">
        <f>IF(ISNUMBER(Goods!D28),Goods!D28/(Goods!D28+Services!D28),"")</f>
        <v>0.71772192234528442</v>
      </c>
      <c r="D16" s="45">
        <f>IF(ISNUMBER(Goods!E28),Goods!E28/(Goods!E28+Services!E28),"")</f>
        <v>0.7303328717330434</v>
      </c>
      <c r="E16" s="45">
        <f>IF(ISNUMBER(Goods!F28),Goods!F28/(Goods!F28+Services!F28),"")</f>
        <v>0.82920021602513749</v>
      </c>
      <c r="F16" s="45">
        <f>IF(ISNUMBER(Goods!G28),Goods!G28/(Goods!G28+Services!G28),"")</f>
        <v>0.73766504517025711</v>
      </c>
      <c r="G16" s="45">
        <f>IF(ISNUMBER(Goods!H28),Goods!H28/(Goods!H28+Services!H28),"")</f>
        <v>0.69754092714623561</v>
      </c>
      <c r="H16" s="45" t="str">
        <f>IF(ISNUMBER(Goods!I28),Goods!I28/(Goods!I28+Services!I28),"")</f>
        <v/>
      </c>
      <c r="I16" s="45">
        <f>IF(ISNUMBER(Goods!J28),Goods!J28/(Goods!J28+Services!J28),"")</f>
        <v>0.79920313197220127</v>
      </c>
      <c r="J16" s="45">
        <f>IF(ISNUMBER(Goods!K28),Goods!K28/(Goods!K28+Services!K28),"")</f>
        <v>0.93442545618617823</v>
      </c>
      <c r="K16" s="45">
        <f>IF(ISNUMBER(Goods!L28),Goods!L28/(Goods!L28+Services!L28),"")</f>
        <v>0.74095720750385963</v>
      </c>
      <c r="L16" s="45">
        <f>IF(ISNUMBER(Goods!M28),Goods!M28/(Goods!M28+Services!M28),"")</f>
        <v>0.76131596009453495</v>
      </c>
      <c r="M16" s="45">
        <f>IF(ISNUMBER(Goods!N28),Goods!N28/(Goods!N28+Services!N28),"")</f>
        <v>0.83950879894918051</v>
      </c>
      <c r="N16" s="45">
        <f>IF(ISNUMBER(Goods!O28),Goods!O28/(Goods!O28+Services!O28),"")</f>
        <v>0.84718987882998786</v>
      </c>
      <c r="O16" s="45">
        <f>IF(ISNUMBER(Goods!P28),Goods!P28/(Goods!P28+Services!P28),"")</f>
        <v>0.65887760059503597</v>
      </c>
      <c r="P16" s="45">
        <f>IF(ISNUMBER(Goods!Q28),Goods!Q28/(Goods!Q28+Services!Q28),"")</f>
        <v>0.68566989065044703</v>
      </c>
      <c r="Q16" s="45">
        <f>IF(ISNUMBER(Goods!R28),Goods!R28/(Goods!R28+Services!R28),"")</f>
        <v>0.67404584609342244</v>
      </c>
      <c r="R16" s="45">
        <f>IF(ISNUMBER(Goods!S28),Goods!S28/(Goods!S28+Services!S28),"")</f>
        <v>0.74486738893488269</v>
      </c>
      <c r="S16" s="45">
        <f>IF(ISNUMBER(Goods!T28),Goods!T28/(Goods!T28+Services!T28),"")</f>
        <v>0.83930913161682386</v>
      </c>
      <c r="T16" s="45">
        <f>IF(ISNUMBER(Goods!U28),Goods!U28/(Goods!U28+Services!U28),"")</f>
        <v>0.77958775110757372</v>
      </c>
      <c r="U16" s="45">
        <f>IF(ISNUMBER(Goods!V28),Goods!V28/(Goods!V28+Services!V28),"")</f>
        <v>0.80643574726986245</v>
      </c>
      <c r="V16" s="45">
        <f>IF(ISNUMBER(Goods!W28),Goods!W28/(Goods!W28+Services!W28),"")</f>
        <v>0.74930072971536266</v>
      </c>
      <c r="W16" s="45">
        <f>IF(ISNUMBER(Goods!X28),Goods!X28/(Goods!X28+Services!X28),"")</f>
        <v>0.83161244025368564</v>
      </c>
      <c r="X16" s="45" t="str">
        <f>IF(ISNUMBER(Goods!Y28),Goods!Y28/(Goods!Y28+Services!Y28),"")</f>
        <v/>
      </c>
      <c r="Y16" s="45" t="str">
        <f>IF(ISNUMBER(Goods!Z28),Goods!Z28/(Goods!Z28+Services!Z28),"")</f>
        <v/>
      </c>
      <c r="Z16" s="45" t="str">
        <f>IF(ISNUMBER(Goods!AA28),Goods!AA28/(Goods!AA28+Services!AA28),"")</f>
        <v/>
      </c>
      <c r="AA16" s="32"/>
      <c r="AB16" s="45">
        <f>IF(ISNUMBER(Services!C28),Services!C28/(Services!C28+Goods!C28),"")</f>
        <v>0.18723828514456628</v>
      </c>
      <c r="AC16" s="45">
        <f>IF(ISNUMBER(Services!D28),Services!D28/(Services!D28+Goods!D28),"")</f>
        <v>0.28227807765471558</v>
      </c>
      <c r="AD16" s="45">
        <f>IF(ISNUMBER(Services!E28),Services!E28/(Services!E28+Goods!E28),"")</f>
        <v>0.2696671282669566</v>
      </c>
      <c r="AE16" s="45">
        <f>IF(ISNUMBER(Services!F28),Services!F28/(Services!F28+Goods!F28),"")</f>
        <v>0.17079978397486253</v>
      </c>
      <c r="AF16" s="45">
        <f>IF(ISNUMBER(Services!G28),Services!G28/(Services!G28+Goods!G28),"")</f>
        <v>0.26233495482974289</v>
      </c>
      <c r="AG16" s="45">
        <f>IF(ISNUMBER(Services!H28),Services!H28/(Services!H28+Goods!H28),"")</f>
        <v>0.30245907285376439</v>
      </c>
      <c r="AH16" s="45" t="str">
        <f>IF(ISNUMBER(Services!I28),Services!I28/(Services!I28+Goods!I28),"")</f>
        <v/>
      </c>
      <c r="AI16" s="45">
        <f>IF(ISNUMBER(Services!J28),Services!J28/(Services!J28+Goods!J28),"")</f>
        <v>0.20079686802779878</v>
      </c>
      <c r="AJ16" s="45">
        <f>IF(ISNUMBER(Services!K28),Services!K28/(Services!K28+Goods!K28),"")</f>
        <v>6.5574543813821815E-2</v>
      </c>
      <c r="AK16" s="45">
        <f>IF(ISNUMBER(Services!L28),Services!L28/(Services!L28+Goods!L28),"")</f>
        <v>0.25904279249614026</v>
      </c>
      <c r="AL16" s="45">
        <f>IF(ISNUMBER(Services!M28),Services!M28/(Services!M28+Goods!M28),"")</f>
        <v>0.23868403990546505</v>
      </c>
      <c r="AM16" s="45">
        <f>IF(ISNUMBER(Services!N28),Services!N28/(Services!N28+Goods!N28),"")</f>
        <v>0.16049120105081946</v>
      </c>
      <c r="AN16" s="45">
        <f>IF(ISNUMBER(Services!O28),Services!O28/(Services!O28+Goods!O28),"")</f>
        <v>0.15281012117001216</v>
      </c>
      <c r="AO16" s="45">
        <f>IF(ISNUMBER(Services!P28),Services!P28/(Services!P28+Goods!P28),"")</f>
        <v>0.34112239940496408</v>
      </c>
      <c r="AP16" s="45">
        <f>IF(ISNUMBER(Services!Q28),Services!Q28/(Services!Q28+Goods!Q28),"")</f>
        <v>0.31433010934955297</v>
      </c>
      <c r="AQ16" s="45">
        <f>IF(ISNUMBER(Services!R28),Services!R28/(Services!R28+Goods!R28),"")</f>
        <v>0.32595415390657756</v>
      </c>
      <c r="AR16" s="45">
        <f>IF(ISNUMBER(Services!S28),Services!S28/(Services!S28+Goods!S28),"")</f>
        <v>0.25513261106511725</v>
      </c>
      <c r="AS16" s="45">
        <f>IF(ISNUMBER(Services!T28),Services!T28/(Services!T28+Goods!T28),"")</f>
        <v>0.16069086838317606</v>
      </c>
      <c r="AT16" s="45">
        <f>IF(ISNUMBER(Services!U28),Services!U28/(Services!U28+Goods!U28),"")</f>
        <v>0.22041224889242628</v>
      </c>
      <c r="AU16" s="45">
        <f>IF(ISNUMBER(Services!V28),Services!V28/(Services!V28+Goods!V28),"")</f>
        <v>0.19356425273013761</v>
      </c>
      <c r="AV16" s="45">
        <f>IF(ISNUMBER(Services!W28),Services!W28/(Services!W28+Goods!W28),"")</f>
        <v>0.25069927028463729</v>
      </c>
      <c r="AW16" s="45">
        <f>IF(ISNUMBER(Services!X28),Services!X28/(Services!X28+Goods!X28),"")</f>
        <v>0.16838755974631428</v>
      </c>
      <c r="AX16" s="45" t="str">
        <f>IF(ISNUMBER(Services!Y28),Services!Y28/(Services!Y28+Goods!Y28),"")</f>
        <v/>
      </c>
      <c r="AY16" s="45" t="str">
        <f>IF(ISNUMBER(Services!Z28),Services!Z28/(Services!Z28+Goods!Z28),"")</f>
        <v/>
      </c>
      <c r="AZ16" s="45" t="str">
        <f>IF(ISNUMBER(Services!AA28),Services!AA28/(Services!AA28+Goods!AA28),"")</f>
        <v/>
      </c>
      <c r="BA16" s="32"/>
      <c r="BB16" s="12"/>
      <c r="BC16" s="12"/>
      <c r="BD16" s="12"/>
      <c r="BE16" s="12"/>
      <c r="BF16" s="12"/>
    </row>
    <row r="17" spans="1:58" x14ac:dyDescent="0.2">
      <c r="A17" s="39">
        <f>Goods!B29</f>
        <v>36433</v>
      </c>
      <c r="B17" s="45">
        <f>IF(ISNUMBER(Goods!C29),Goods!C29/(Goods!C29+Services!C29),"")</f>
        <v>0.81468172484599588</v>
      </c>
      <c r="C17" s="45">
        <f>IF(ISNUMBER(Goods!D29),Goods!D29/(Goods!D29+Services!D29),"")</f>
        <v>0.72991984754217809</v>
      </c>
      <c r="D17" s="45">
        <f>IF(ISNUMBER(Goods!E29),Goods!E29/(Goods!E29+Services!E29),"")</f>
        <v>0.73031980319803202</v>
      </c>
      <c r="E17" s="45">
        <f>IF(ISNUMBER(Goods!F29),Goods!F29/(Goods!F29+Services!F29),"")</f>
        <v>0.83019569016562822</v>
      </c>
      <c r="F17" s="45">
        <f>IF(ISNUMBER(Goods!G29),Goods!G29/(Goods!G29+Services!G29),"")</f>
        <v>0.73913043478260865</v>
      </c>
      <c r="G17" s="45">
        <f>IF(ISNUMBER(Goods!H29),Goods!H29/(Goods!H29+Services!H29),"")</f>
        <v>0.70759374245781859</v>
      </c>
      <c r="H17" s="45" t="str">
        <f>IF(ISNUMBER(Goods!I29),Goods!I29/(Goods!I29+Services!I29),"")</f>
        <v/>
      </c>
      <c r="I17" s="45">
        <f>IF(ISNUMBER(Goods!J29),Goods!J29/(Goods!J29+Services!J29),"")</f>
        <v>0.79299770534110348</v>
      </c>
      <c r="J17" s="45">
        <f>IF(ISNUMBER(Goods!K29),Goods!K29/(Goods!K29+Services!K29),"")</f>
        <v>0.93402195853543646</v>
      </c>
      <c r="K17" s="45">
        <f>IF(ISNUMBER(Goods!L29),Goods!L29/(Goods!L29+Services!L29),"")</f>
        <v>0.64954791385424215</v>
      </c>
      <c r="L17" s="45">
        <f>IF(ISNUMBER(Goods!M29),Goods!M29/(Goods!M29+Services!M29),"")</f>
        <v>0.76993479390515784</v>
      </c>
      <c r="M17" s="45">
        <f>IF(ISNUMBER(Goods!N29),Goods!N29/(Goods!N29+Services!N29),"")</f>
        <v>0.84657699834189559</v>
      </c>
      <c r="N17" s="45">
        <f>IF(ISNUMBER(Goods!O29),Goods!O29/(Goods!O29+Services!O29),"")</f>
        <v>0.85518302205009677</v>
      </c>
      <c r="O17" s="45">
        <f>IF(ISNUMBER(Goods!P29),Goods!P29/(Goods!P29+Services!P29),"")</f>
        <v>0.66047632725955718</v>
      </c>
      <c r="P17" s="45">
        <f>IF(ISNUMBER(Goods!Q29),Goods!Q29/(Goods!Q29+Services!Q29),"")</f>
        <v>0.6746837754786047</v>
      </c>
      <c r="Q17" s="45">
        <f>IF(ISNUMBER(Goods!R29),Goods!R29/(Goods!R29+Services!R29),"")</f>
        <v>0.68033290946613578</v>
      </c>
      <c r="R17" s="45">
        <f>IF(ISNUMBER(Goods!S29),Goods!S29/(Goods!S29+Services!S29),"")</f>
        <v>0.73920782656544037</v>
      </c>
      <c r="S17" s="45">
        <f>IF(ISNUMBER(Goods!T29),Goods!T29/(Goods!T29+Services!T29),"")</f>
        <v>0.84302108646983409</v>
      </c>
      <c r="T17" s="45">
        <f>IF(ISNUMBER(Goods!U29),Goods!U29/(Goods!U29+Services!U29),"")</f>
        <v>0.78303275491343305</v>
      </c>
      <c r="U17" s="45">
        <f>IF(ISNUMBER(Goods!V29),Goods!V29/(Goods!V29+Services!V29),"")</f>
        <v>0.82216629875553238</v>
      </c>
      <c r="V17" s="45">
        <f>IF(ISNUMBER(Goods!W29),Goods!W29/(Goods!W29+Services!W29),"")</f>
        <v>0.75404248723076861</v>
      </c>
      <c r="W17" s="45">
        <f>IF(ISNUMBER(Goods!X29),Goods!X29/(Goods!X29+Services!X29),"")</f>
        <v>0.83168651784457781</v>
      </c>
      <c r="X17" s="45" t="str">
        <f>IF(ISNUMBER(Goods!Y29),Goods!Y29/(Goods!Y29+Services!Y29),"")</f>
        <v/>
      </c>
      <c r="Y17" s="45" t="str">
        <f>IF(ISNUMBER(Goods!Z29),Goods!Z29/(Goods!Z29+Services!Z29),"")</f>
        <v/>
      </c>
      <c r="Z17" s="45" t="str">
        <f>IF(ISNUMBER(Goods!AA29),Goods!AA29/(Goods!AA29+Services!AA29),"")</f>
        <v/>
      </c>
      <c r="AA17" s="32"/>
      <c r="AB17" s="45">
        <f>IF(ISNUMBER(Services!C29),Services!C29/(Services!C29+Goods!C29),"")</f>
        <v>0.18531827515400412</v>
      </c>
      <c r="AC17" s="45">
        <f>IF(ISNUMBER(Services!D29),Services!D29/(Services!D29+Goods!D29),"")</f>
        <v>0.27008015245782185</v>
      </c>
      <c r="AD17" s="45">
        <f>IF(ISNUMBER(Services!E29),Services!E29/(Services!E29+Goods!E29),"")</f>
        <v>0.26968019680196803</v>
      </c>
      <c r="AE17" s="45">
        <f>IF(ISNUMBER(Services!F29),Services!F29/(Services!F29+Goods!F29),"")</f>
        <v>0.16980430983437175</v>
      </c>
      <c r="AF17" s="45">
        <f>IF(ISNUMBER(Services!G29),Services!G29/(Services!G29+Goods!G29),"")</f>
        <v>0.2608695652173913</v>
      </c>
      <c r="AG17" s="45">
        <f>IF(ISNUMBER(Services!H29),Services!H29/(Services!H29+Goods!H29),"")</f>
        <v>0.29240625754218136</v>
      </c>
      <c r="AH17" s="45" t="str">
        <f>IF(ISNUMBER(Services!I29),Services!I29/(Services!I29+Goods!I29),"")</f>
        <v/>
      </c>
      <c r="AI17" s="45">
        <f>IF(ISNUMBER(Services!J29),Services!J29/(Services!J29+Goods!J29),"")</f>
        <v>0.20700229465889644</v>
      </c>
      <c r="AJ17" s="45">
        <f>IF(ISNUMBER(Services!K29),Services!K29/(Services!K29+Goods!K29),"")</f>
        <v>6.5978041464563514E-2</v>
      </c>
      <c r="AK17" s="45">
        <f>IF(ISNUMBER(Services!L29),Services!L29/(Services!L29+Goods!L29),"")</f>
        <v>0.3504520861457579</v>
      </c>
      <c r="AL17" s="45">
        <f>IF(ISNUMBER(Services!M29),Services!M29/(Services!M29+Goods!M29),"")</f>
        <v>0.23006520609484218</v>
      </c>
      <c r="AM17" s="45">
        <f>IF(ISNUMBER(Services!N29),Services!N29/(Services!N29+Goods!N29),"")</f>
        <v>0.15342300165810441</v>
      </c>
      <c r="AN17" s="45">
        <f>IF(ISNUMBER(Services!O29),Services!O29/(Services!O29+Goods!O29),"")</f>
        <v>0.14481697794990317</v>
      </c>
      <c r="AO17" s="45">
        <f>IF(ISNUMBER(Services!P29),Services!P29/(Services!P29+Goods!P29),"")</f>
        <v>0.33952367274044287</v>
      </c>
      <c r="AP17" s="45">
        <f>IF(ISNUMBER(Services!Q29),Services!Q29/(Services!Q29+Goods!Q29),"")</f>
        <v>0.3253162245213953</v>
      </c>
      <c r="AQ17" s="45">
        <f>IF(ISNUMBER(Services!R29),Services!R29/(Services!R29+Goods!R29),"")</f>
        <v>0.31966709053386422</v>
      </c>
      <c r="AR17" s="45">
        <f>IF(ISNUMBER(Services!S29),Services!S29/(Services!S29+Goods!S29),"")</f>
        <v>0.26079217343455963</v>
      </c>
      <c r="AS17" s="45">
        <f>IF(ISNUMBER(Services!T29),Services!T29/(Services!T29+Goods!T29),"")</f>
        <v>0.15697891353016594</v>
      </c>
      <c r="AT17" s="45">
        <f>IF(ISNUMBER(Services!U29),Services!U29/(Services!U29+Goods!U29),"")</f>
        <v>0.21696724508656698</v>
      </c>
      <c r="AU17" s="45">
        <f>IF(ISNUMBER(Services!V29),Services!V29/(Services!V29+Goods!V29),"")</f>
        <v>0.17783370124446762</v>
      </c>
      <c r="AV17" s="45">
        <f>IF(ISNUMBER(Services!W29),Services!W29/(Services!W29+Goods!W29),"")</f>
        <v>0.24595751276923131</v>
      </c>
      <c r="AW17" s="45">
        <f>IF(ISNUMBER(Services!X29),Services!X29/(Services!X29+Goods!X29),"")</f>
        <v>0.16831348215542216</v>
      </c>
      <c r="AX17" s="45" t="str">
        <f>IF(ISNUMBER(Services!Y29),Services!Y29/(Services!Y29+Goods!Y29),"")</f>
        <v/>
      </c>
      <c r="AY17" s="45" t="str">
        <f>IF(ISNUMBER(Services!Z29),Services!Z29/(Services!Z29+Goods!Z29),"")</f>
        <v/>
      </c>
      <c r="AZ17" s="45" t="str">
        <f>IF(ISNUMBER(Services!AA29),Services!AA29/(Services!AA29+Goods!AA29),"")</f>
        <v/>
      </c>
      <c r="BA17" s="32"/>
      <c r="BB17" s="12"/>
      <c r="BC17" s="12"/>
      <c r="BD17" s="12"/>
      <c r="BE17" s="12"/>
      <c r="BF17" s="12"/>
    </row>
    <row r="18" spans="1:58" x14ac:dyDescent="0.2">
      <c r="A18" s="39">
        <f>Goods!B30</f>
        <v>36525</v>
      </c>
      <c r="B18" s="45">
        <f>IF(ISNUMBER(Goods!C30),Goods!C30/(Goods!C30+Services!C30),"")</f>
        <v>0.81550785405845172</v>
      </c>
      <c r="C18" s="45">
        <f>IF(ISNUMBER(Goods!D30),Goods!D30/(Goods!D30+Services!D30),"")</f>
        <v>0.72323750228895811</v>
      </c>
      <c r="D18" s="45">
        <f>IF(ISNUMBER(Goods!E30),Goods!E30/(Goods!E30+Services!E30),"")</f>
        <v>0.73502081090474447</v>
      </c>
      <c r="E18" s="45">
        <f>IF(ISNUMBER(Goods!F30),Goods!F30/(Goods!F30+Services!F30),"")</f>
        <v>0.83038309416069211</v>
      </c>
      <c r="F18" s="45">
        <f>IF(ISNUMBER(Goods!G30),Goods!G30/(Goods!G30+Services!G30),"")</f>
        <v>0.76393576761787874</v>
      </c>
      <c r="G18" s="45">
        <f>IF(ISNUMBER(Goods!H30),Goods!H30/(Goods!H30+Services!H30),"")</f>
        <v>0.71616382577808579</v>
      </c>
      <c r="H18" s="45" t="str">
        <f>IF(ISNUMBER(Goods!I30),Goods!I30/(Goods!I30+Services!I30),"")</f>
        <v/>
      </c>
      <c r="I18" s="45">
        <f>IF(ISNUMBER(Goods!J30),Goods!J30/(Goods!J30+Services!J30),"")</f>
        <v>0.78894867031086124</v>
      </c>
      <c r="J18" s="45">
        <f>IF(ISNUMBER(Goods!K30),Goods!K30/(Goods!K30+Services!K30),"")</f>
        <v>0.93183500870269742</v>
      </c>
      <c r="K18" s="45">
        <f>IF(ISNUMBER(Goods!L30),Goods!L30/(Goods!L30+Services!L30),"")</f>
        <v>0.79761298093325328</v>
      </c>
      <c r="L18" s="45">
        <f>IF(ISNUMBER(Goods!M30),Goods!M30/(Goods!M30+Services!M30),"")</f>
        <v>0.78057633928751879</v>
      </c>
      <c r="M18" s="45">
        <f>IF(ISNUMBER(Goods!N30),Goods!N30/(Goods!N30+Services!N30),"")</f>
        <v>0.85956714510667498</v>
      </c>
      <c r="N18" s="45">
        <f>IF(ISNUMBER(Goods!O30),Goods!O30/(Goods!O30+Services!O30),"")</f>
        <v>0.85621779316738011</v>
      </c>
      <c r="O18" s="45">
        <f>IF(ISNUMBER(Goods!P30),Goods!P30/(Goods!P30+Services!P30),"")</f>
        <v>0.66381414594057542</v>
      </c>
      <c r="P18" s="45">
        <f>IF(ISNUMBER(Goods!Q30),Goods!Q30/(Goods!Q30+Services!Q30),"")</f>
        <v>0.69871774993798064</v>
      </c>
      <c r="Q18" s="45">
        <f>IF(ISNUMBER(Goods!R30),Goods!R30/(Goods!R30+Services!R30),"")</f>
        <v>0.68069354346036559</v>
      </c>
      <c r="R18" s="45">
        <f>IF(ISNUMBER(Goods!S30),Goods!S30/(Goods!S30+Services!S30),"")</f>
        <v>0.74584588385802819</v>
      </c>
      <c r="S18" s="45">
        <f>IF(ISNUMBER(Goods!T30),Goods!T30/(Goods!T30+Services!T30),"")</f>
        <v>0.86986322759881929</v>
      </c>
      <c r="T18" s="45">
        <f>IF(ISNUMBER(Goods!U30),Goods!U30/(Goods!U30+Services!U30),"")</f>
        <v>0.78960174085954937</v>
      </c>
      <c r="U18" s="45">
        <f>IF(ISNUMBER(Goods!V30),Goods!V30/(Goods!V30+Services!V30),"")</f>
        <v>0.813649389647502</v>
      </c>
      <c r="V18" s="45">
        <f>IF(ISNUMBER(Goods!W30),Goods!W30/(Goods!W30+Services!W30),"")</f>
        <v>0.75212991012642738</v>
      </c>
      <c r="W18" s="45">
        <f>IF(ISNUMBER(Goods!X30),Goods!X30/(Goods!X30+Services!X30),"")</f>
        <v>0.83850403985321897</v>
      </c>
      <c r="X18" s="45" t="str">
        <f>IF(ISNUMBER(Goods!Y30),Goods!Y30/(Goods!Y30+Services!Y30),"")</f>
        <v/>
      </c>
      <c r="Y18" s="45" t="str">
        <f>IF(ISNUMBER(Goods!Z30),Goods!Z30/(Goods!Z30+Services!Z30),"")</f>
        <v/>
      </c>
      <c r="Z18" s="45" t="str">
        <f>IF(ISNUMBER(Goods!AA30),Goods!AA30/(Goods!AA30+Services!AA30),"")</f>
        <v/>
      </c>
      <c r="AA18" s="32"/>
      <c r="AB18" s="45">
        <f>IF(ISNUMBER(Services!C30),Services!C30/(Services!C30+Goods!C30),"")</f>
        <v>0.18449214594154831</v>
      </c>
      <c r="AC18" s="45">
        <f>IF(ISNUMBER(Services!D30),Services!D30/(Services!D30+Goods!D30),"")</f>
        <v>0.27676249771104194</v>
      </c>
      <c r="AD18" s="45">
        <f>IF(ISNUMBER(Services!E30),Services!E30/(Services!E30+Goods!E30),"")</f>
        <v>0.26497918909525547</v>
      </c>
      <c r="AE18" s="45">
        <f>IF(ISNUMBER(Services!F30),Services!F30/(Services!F30+Goods!F30),"")</f>
        <v>0.16961690583930791</v>
      </c>
      <c r="AF18" s="45">
        <f>IF(ISNUMBER(Services!G30),Services!G30/(Services!G30+Goods!G30),"")</f>
        <v>0.23606423238212129</v>
      </c>
      <c r="AG18" s="45">
        <f>IF(ISNUMBER(Services!H30),Services!H30/(Services!H30+Goods!H30),"")</f>
        <v>0.28383617422191421</v>
      </c>
      <c r="AH18" s="45" t="str">
        <f>IF(ISNUMBER(Services!I30),Services!I30/(Services!I30+Goods!I30),"")</f>
        <v/>
      </c>
      <c r="AI18" s="45">
        <f>IF(ISNUMBER(Services!J30),Services!J30/(Services!J30+Goods!J30),"")</f>
        <v>0.21105132968913887</v>
      </c>
      <c r="AJ18" s="45">
        <f>IF(ISNUMBER(Services!K30),Services!K30/(Services!K30+Goods!K30),"")</f>
        <v>6.8164991297302704E-2</v>
      </c>
      <c r="AK18" s="45">
        <f>IF(ISNUMBER(Services!L30),Services!L30/(Services!L30+Goods!L30),"")</f>
        <v>0.20238701906674672</v>
      </c>
      <c r="AL18" s="45">
        <f>IF(ISNUMBER(Services!M30),Services!M30/(Services!M30+Goods!M30),"")</f>
        <v>0.21942366071248115</v>
      </c>
      <c r="AM18" s="45">
        <f>IF(ISNUMBER(Services!N30),Services!N30/(Services!N30+Goods!N30),"")</f>
        <v>0.14043285489332494</v>
      </c>
      <c r="AN18" s="45">
        <f>IF(ISNUMBER(Services!O30),Services!O30/(Services!O30+Goods!O30),"")</f>
        <v>0.14378220683261991</v>
      </c>
      <c r="AO18" s="45">
        <f>IF(ISNUMBER(Services!P30),Services!P30/(Services!P30+Goods!P30),"")</f>
        <v>0.33618585405942453</v>
      </c>
      <c r="AP18" s="45">
        <f>IF(ISNUMBER(Services!Q30),Services!Q30/(Services!Q30+Goods!Q30),"")</f>
        <v>0.30128225006201936</v>
      </c>
      <c r="AQ18" s="45">
        <f>IF(ISNUMBER(Services!R30),Services!R30/(Services!R30+Goods!R30),"")</f>
        <v>0.31930645653963441</v>
      </c>
      <c r="AR18" s="45">
        <f>IF(ISNUMBER(Services!S30),Services!S30/(Services!S30+Goods!S30),"")</f>
        <v>0.25415411614197181</v>
      </c>
      <c r="AS18" s="45">
        <f>IF(ISNUMBER(Services!T30),Services!T30/(Services!T30+Goods!T30),"")</f>
        <v>0.13013677240118071</v>
      </c>
      <c r="AT18" s="45">
        <f>IF(ISNUMBER(Services!U30),Services!U30/(Services!U30+Goods!U30),"")</f>
        <v>0.2103982591404506</v>
      </c>
      <c r="AU18" s="45">
        <f>IF(ISNUMBER(Services!V30),Services!V30/(Services!V30+Goods!V30),"")</f>
        <v>0.18635061035249798</v>
      </c>
      <c r="AV18" s="45">
        <f>IF(ISNUMBER(Services!W30),Services!W30/(Services!W30+Goods!W30),"")</f>
        <v>0.24787008987357254</v>
      </c>
      <c r="AW18" s="45">
        <f>IF(ISNUMBER(Services!X30),Services!X30/(Services!X30+Goods!X30),"")</f>
        <v>0.16149596014678111</v>
      </c>
      <c r="AX18" s="45" t="str">
        <f>IF(ISNUMBER(Services!Y30),Services!Y30/(Services!Y30+Goods!Y30),"")</f>
        <v/>
      </c>
      <c r="AY18" s="45" t="str">
        <f>IF(ISNUMBER(Services!Z30),Services!Z30/(Services!Z30+Goods!Z30),"")</f>
        <v/>
      </c>
      <c r="AZ18" s="45" t="str">
        <f>IF(ISNUMBER(Services!AA30),Services!AA30/(Services!AA30+Goods!AA30),"")</f>
        <v/>
      </c>
      <c r="BA18" s="32"/>
      <c r="BB18" s="12"/>
      <c r="BC18" s="12"/>
      <c r="BD18" s="12"/>
      <c r="BE18" s="12"/>
      <c r="BF18" s="12"/>
    </row>
    <row r="19" spans="1:58" x14ac:dyDescent="0.2">
      <c r="A19" s="39">
        <f>Goods!B31</f>
        <v>36616</v>
      </c>
      <c r="B19" s="45">
        <f>IF(ISNUMBER(Goods!C31),Goods!C31/(Goods!C31+Services!C31),"")</f>
        <v>0.81576408153419366</v>
      </c>
      <c r="C19" s="45">
        <f>IF(ISNUMBER(Goods!D31),Goods!D31/(Goods!D31+Services!D31),"")</f>
        <v>0.7297942572914311</v>
      </c>
      <c r="D19" s="45">
        <f>IF(ISNUMBER(Goods!E31),Goods!E31/(Goods!E31+Services!E31),"")</f>
        <v>0.74991074646412181</v>
      </c>
      <c r="E19" s="45">
        <f>IF(ISNUMBER(Goods!F31),Goods!F31/(Goods!F31+Services!F31),"")</f>
        <v>0.83265123859919399</v>
      </c>
      <c r="F19" s="45">
        <f>IF(ISNUMBER(Goods!G31),Goods!G31/(Goods!G31+Services!G31),"")</f>
        <v>0.73955717872631821</v>
      </c>
      <c r="G19" s="45">
        <f>IF(ISNUMBER(Goods!H31),Goods!H31/(Goods!H31+Services!H31),"")</f>
        <v>0.71464933882416237</v>
      </c>
      <c r="H19" s="45" t="str">
        <f>IF(ISNUMBER(Goods!I31),Goods!I31/(Goods!I31+Services!I31),"")</f>
        <v/>
      </c>
      <c r="I19" s="45">
        <f>IF(ISNUMBER(Goods!J31),Goods!J31/(Goods!J31+Services!J31),"")</f>
        <v>0.8075090274024328</v>
      </c>
      <c r="J19" s="45">
        <f>IF(ISNUMBER(Goods!K31),Goods!K31/(Goods!K31+Services!K31),"")</f>
        <v>0.9415899644868998</v>
      </c>
      <c r="K19" s="45">
        <f>IF(ISNUMBER(Goods!L31),Goods!L31/(Goods!L31+Services!L31),"")</f>
        <v>0.63665056314723922</v>
      </c>
      <c r="L19" s="45">
        <f>IF(ISNUMBER(Goods!M31),Goods!M31/(Goods!M31+Services!M31),"")</f>
        <v>0.78561890408177604</v>
      </c>
      <c r="M19" s="45">
        <f>IF(ISNUMBER(Goods!N31),Goods!N31/(Goods!N31+Services!N31),"")</f>
        <v>0.86020915600031478</v>
      </c>
      <c r="N19" s="45">
        <f>IF(ISNUMBER(Goods!O31),Goods!O31/(Goods!O31+Services!O31),"")</f>
        <v>0.80560722953002384</v>
      </c>
      <c r="O19" s="45">
        <f>IF(ISNUMBER(Goods!P31),Goods!P31/(Goods!P31+Services!P31),"")</f>
        <v>0.65964276021036317</v>
      </c>
      <c r="P19" s="45">
        <f>IF(ISNUMBER(Goods!Q31),Goods!Q31/(Goods!Q31+Services!Q31),"")</f>
        <v>0.67925142392188775</v>
      </c>
      <c r="Q19" s="45">
        <f>IF(ISNUMBER(Goods!R31),Goods!R31/(Goods!R31+Services!R31),"")</f>
        <v>0.67575408959260497</v>
      </c>
      <c r="R19" s="45">
        <f>IF(ISNUMBER(Goods!S31),Goods!S31/(Goods!S31+Services!S31),"")</f>
        <v>0.73886760712751087</v>
      </c>
      <c r="S19" s="45">
        <f>IF(ISNUMBER(Goods!T31),Goods!T31/(Goods!T31+Services!T31),"")</f>
        <v>0.83653698997519055</v>
      </c>
      <c r="T19" s="45">
        <f>IF(ISNUMBER(Goods!U31),Goods!U31/(Goods!U31+Services!U31),"")</f>
        <v>0.80045403270300564</v>
      </c>
      <c r="U19" s="45">
        <f>IF(ISNUMBER(Goods!V31),Goods!V31/(Goods!V31+Services!V31),"")</f>
        <v>0.81619100818039492</v>
      </c>
      <c r="V19" s="45">
        <f>IF(ISNUMBER(Goods!W31),Goods!W31/(Goods!W31+Services!W31),"")</f>
        <v>0.75433103880825614</v>
      </c>
      <c r="W19" s="45">
        <f>IF(ISNUMBER(Goods!X31),Goods!X31/(Goods!X31+Services!X31),"")</f>
        <v>0.8394320404035911</v>
      </c>
      <c r="X19" s="45">
        <f>IF(ISNUMBER(Goods!Y31),Goods!Y31/(Goods!Y31+Services!Y31),"")</f>
        <v>0.82719643685239386</v>
      </c>
      <c r="Y19" s="45" t="str">
        <f>IF(ISNUMBER(Goods!Z31),Goods!Z31/(Goods!Z31+Services!Z31),"")</f>
        <v/>
      </c>
      <c r="Z19" s="45" t="str">
        <f>IF(ISNUMBER(Goods!AA31),Goods!AA31/(Goods!AA31+Services!AA31),"")</f>
        <v/>
      </c>
      <c r="AA19" s="32"/>
      <c r="AB19" s="45">
        <f>IF(ISNUMBER(Services!C31),Services!C31/(Services!C31+Goods!C31),"")</f>
        <v>0.18423591846580628</v>
      </c>
      <c r="AC19" s="45">
        <f>IF(ISNUMBER(Services!D31),Services!D31/(Services!D31+Goods!D31),"")</f>
        <v>0.27020574270856884</v>
      </c>
      <c r="AD19" s="45">
        <f>IF(ISNUMBER(Services!E31),Services!E31/(Services!E31+Goods!E31),"")</f>
        <v>0.25008925353587824</v>
      </c>
      <c r="AE19" s="45">
        <f>IF(ISNUMBER(Services!F31),Services!F31/(Services!F31+Goods!F31),"")</f>
        <v>0.16734876140080601</v>
      </c>
      <c r="AF19" s="45">
        <f>IF(ISNUMBER(Services!G31),Services!G31/(Services!G31+Goods!G31),"")</f>
        <v>0.26044282127368179</v>
      </c>
      <c r="AG19" s="45">
        <f>IF(ISNUMBER(Services!H31),Services!H31/(Services!H31+Goods!H31),"")</f>
        <v>0.28535066117583757</v>
      </c>
      <c r="AH19" s="45" t="str">
        <f>IF(ISNUMBER(Services!I31),Services!I31/(Services!I31+Goods!I31),"")</f>
        <v/>
      </c>
      <c r="AI19" s="45">
        <f>IF(ISNUMBER(Services!J31),Services!J31/(Services!J31+Goods!J31),"")</f>
        <v>0.19249097259756717</v>
      </c>
      <c r="AJ19" s="45">
        <f>IF(ISNUMBER(Services!K31),Services!K31/(Services!K31+Goods!K31),"")</f>
        <v>5.8410035513100242E-2</v>
      </c>
      <c r="AK19" s="45">
        <f>IF(ISNUMBER(Services!L31),Services!L31/(Services!L31+Goods!L31),"")</f>
        <v>0.36334943685276072</v>
      </c>
      <c r="AL19" s="45">
        <f>IF(ISNUMBER(Services!M31),Services!M31/(Services!M31+Goods!M31),"")</f>
        <v>0.21438109591822391</v>
      </c>
      <c r="AM19" s="45">
        <f>IF(ISNUMBER(Services!N31),Services!N31/(Services!N31+Goods!N31),"")</f>
        <v>0.13979084399968522</v>
      </c>
      <c r="AN19" s="45">
        <f>IF(ISNUMBER(Services!O31),Services!O31/(Services!O31+Goods!O31),"")</f>
        <v>0.19439277046997611</v>
      </c>
      <c r="AO19" s="45">
        <f>IF(ISNUMBER(Services!P31),Services!P31/(Services!P31+Goods!P31),"")</f>
        <v>0.34035723978963678</v>
      </c>
      <c r="AP19" s="45">
        <f>IF(ISNUMBER(Services!Q31),Services!Q31/(Services!Q31+Goods!Q31),"")</f>
        <v>0.3207485760781123</v>
      </c>
      <c r="AQ19" s="45">
        <f>IF(ISNUMBER(Services!R31),Services!R31/(Services!R31+Goods!R31),"")</f>
        <v>0.32424591040739509</v>
      </c>
      <c r="AR19" s="45">
        <f>IF(ISNUMBER(Services!S31),Services!S31/(Services!S31+Goods!S31),"")</f>
        <v>0.26113239287248924</v>
      </c>
      <c r="AS19" s="45">
        <f>IF(ISNUMBER(Services!T31),Services!T31/(Services!T31+Goods!T31),"")</f>
        <v>0.16346301002480956</v>
      </c>
      <c r="AT19" s="45">
        <f>IF(ISNUMBER(Services!U31),Services!U31/(Services!U31+Goods!U31),"")</f>
        <v>0.19954596729699431</v>
      </c>
      <c r="AU19" s="45">
        <f>IF(ISNUMBER(Services!V31),Services!V31/(Services!V31+Goods!V31),"")</f>
        <v>0.183808991819605</v>
      </c>
      <c r="AV19" s="45">
        <f>IF(ISNUMBER(Services!W31),Services!W31/(Services!W31+Goods!W31),"")</f>
        <v>0.24566896119174383</v>
      </c>
      <c r="AW19" s="45">
        <f>IF(ISNUMBER(Services!X31),Services!X31/(Services!X31+Goods!X31),"")</f>
        <v>0.16056795959640899</v>
      </c>
      <c r="AX19" s="45">
        <f>IF(ISNUMBER(Services!Y31),Services!Y31/(Services!Y31+Goods!Y31),"")</f>
        <v>0.17280356314760612</v>
      </c>
      <c r="AY19" s="45" t="str">
        <f>IF(ISNUMBER(Services!Z31),Services!Z31/(Services!Z31+Goods!Z31),"")</f>
        <v/>
      </c>
      <c r="AZ19" s="45" t="str">
        <f>IF(ISNUMBER(Services!AA31),Services!AA31/(Services!AA31+Goods!AA31),"")</f>
        <v/>
      </c>
      <c r="BA19" s="32"/>
      <c r="BB19" s="12"/>
      <c r="BC19" s="12"/>
      <c r="BD19" s="12"/>
      <c r="BE19" s="12"/>
      <c r="BF19" s="12"/>
    </row>
    <row r="20" spans="1:58" x14ac:dyDescent="0.2">
      <c r="A20" s="39">
        <f>Goods!B32</f>
        <v>36707</v>
      </c>
      <c r="B20" s="45">
        <f>IF(ISNUMBER(Goods!C32),Goods!C32/(Goods!C32+Services!C32),"")</f>
        <v>0.81308411214953269</v>
      </c>
      <c r="C20" s="45">
        <f>IF(ISNUMBER(Goods!D32),Goods!D32/(Goods!D32+Services!D32),"")</f>
        <v>0.7217324309890476</v>
      </c>
      <c r="D20" s="45">
        <f>IF(ISNUMBER(Goods!E32),Goods!E32/(Goods!E32+Services!E32),"")</f>
        <v>0.76203938848891639</v>
      </c>
      <c r="E20" s="45">
        <f>IF(ISNUMBER(Goods!F32),Goods!F32/(Goods!F32+Services!F32),"")</f>
        <v>0.83300254859649592</v>
      </c>
      <c r="F20" s="45">
        <f>IF(ISNUMBER(Goods!G32),Goods!G32/(Goods!G32+Services!G32),"")</f>
        <v>0.74034770828629493</v>
      </c>
      <c r="G20" s="45">
        <f>IF(ISNUMBER(Goods!H32),Goods!H32/(Goods!H32+Services!H32),"")</f>
        <v>0.70941705887209972</v>
      </c>
      <c r="H20" s="45" t="str">
        <f>IF(ISNUMBER(Goods!I32),Goods!I32/(Goods!I32+Services!I32),"")</f>
        <v/>
      </c>
      <c r="I20" s="45">
        <f>IF(ISNUMBER(Goods!J32),Goods!J32/(Goods!J32+Services!J32),"")</f>
        <v>0.81521379824357987</v>
      </c>
      <c r="J20" s="45">
        <f>IF(ISNUMBER(Goods!K32),Goods!K32/(Goods!K32+Services!K32),"")</f>
        <v>0.93967426265115028</v>
      </c>
      <c r="K20" s="45">
        <f>IF(ISNUMBER(Goods!L32),Goods!L32/(Goods!L32+Services!L32),"")</f>
        <v>0.61816395600508212</v>
      </c>
      <c r="L20" s="45">
        <f>IF(ISNUMBER(Goods!M32),Goods!M32/(Goods!M32+Services!M32),"")</f>
        <v>0.79575594841294961</v>
      </c>
      <c r="M20" s="45">
        <f>IF(ISNUMBER(Goods!N32),Goods!N32/(Goods!N32+Services!N32),"")</f>
        <v>0.85821141340260676</v>
      </c>
      <c r="N20" s="45">
        <f>IF(ISNUMBER(Goods!O32),Goods!O32/(Goods!O32+Services!O32),"")</f>
        <v>0.79559240601926606</v>
      </c>
      <c r="O20" s="45">
        <f>IF(ISNUMBER(Goods!P32),Goods!P32/(Goods!P32+Services!P32),"")</f>
        <v>0.66821903883440326</v>
      </c>
      <c r="P20" s="45">
        <f>IF(ISNUMBER(Goods!Q32),Goods!Q32/(Goods!Q32+Services!Q32),"")</f>
        <v>0.67855058434995519</v>
      </c>
      <c r="Q20" s="45">
        <f>IF(ISNUMBER(Goods!R32),Goods!R32/(Goods!R32+Services!R32),"")</f>
        <v>0.67268349546192652</v>
      </c>
      <c r="R20" s="45">
        <f>IF(ISNUMBER(Goods!S32),Goods!S32/(Goods!S32+Services!S32),"")</f>
        <v>0.72270453318132721</v>
      </c>
      <c r="S20" s="45">
        <f>IF(ISNUMBER(Goods!T32),Goods!T32/(Goods!T32+Services!T32),"")</f>
        <v>0.87694125376170895</v>
      </c>
      <c r="T20" s="45">
        <f>IF(ISNUMBER(Goods!U32),Goods!U32/(Goods!U32+Services!U32),"")</f>
        <v>0.79698597183416686</v>
      </c>
      <c r="U20" s="45">
        <f>IF(ISNUMBER(Goods!V32),Goods!V32/(Goods!V32+Services!V32),"")</f>
        <v>0.81539451348728331</v>
      </c>
      <c r="V20" s="45">
        <f>IF(ISNUMBER(Goods!W32),Goods!W32/(Goods!W32+Services!W32),"")</f>
        <v>0.75597567464086279</v>
      </c>
      <c r="W20" s="45">
        <f>IF(ISNUMBER(Goods!X32),Goods!X32/(Goods!X32+Services!X32),"")</f>
        <v>0.85054909680092383</v>
      </c>
      <c r="X20" s="45">
        <f>IF(ISNUMBER(Goods!Y32),Goods!Y32/(Goods!Y32+Services!Y32),"")</f>
        <v>0.83309710417088123</v>
      </c>
      <c r="Y20" s="45" t="str">
        <f>IF(ISNUMBER(Goods!Z32),Goods!Z32/(Goods!Z32+Services!Z32),"")</f>
        <v/>
      </c>
      <c r="Z20" s="45" t="str">
        <f>IF(ISNUMBER(Goods!AA32),Goods!AA32/(Goods!AA32+Services!AA32),"")</f>
        <v/>
      </c>
      <c r="AA20" s="32"/>
      <c r="AB20" s="45">
        <f>IF(ISNUMBER(Services!C32),Services!C32/(Services!C32+Goods!C32),"")</f>
        <v>0.18691588785046728</v>
      </c>
      <c r="AC20" s="45">
        <f>IF(ISNUMBER(Services!D32),Services!D32/(Services!D32+Goods!D32),"")</f>
        <v>0.27826756901095245</v>
      </c>
      <c r="AD20" s="45">
        <f>IF(ISNUMBER(Services!E32),Services!E32/(Services!E32+Goods!E32),"")</f>
        <v>0.23796061151108358</v>
      </c>
      <c r="AE20" s="45">
        <f>IF(ISNUMBER(Services!F32),Services!F32/(Services!F32+Goods!F32),"")</f>
        <v>0.16699745140350411</v>
      </c>
      <c r="AF20" s="45">
        <f>IF(ISNUMBER(Services!G32),Services!G32/(Services!G32+Goods!G32),"")</f>
        <v>0.25965229171370513</v>
      </c>
      <c r="AG20" s="45">
        <f>IF(ISNUMBER(Services!H32),Services!H32/(Services!H32+Goods!H32),"")</f>
        <v>0.29058294112790023</v>
      </c>
      <c r="AH20" s="45" t="str">
        <f>IF(ISNUMBER(Services!I32),Services!I32/(Services!I32+Goods!I32),"")</f>
        <v/>
      </c>
      <c r="AI20" s="45">
        <f>IF(ISNUMBER(Services!J32),Services!J32/(Services!J32+Goods!J32),"")</f>
        <v>0.1847862017564201</v>
      </c>
      <c r="AJ20" s="45">
        <f>IF(ISNUMBER(Services!K32),Services!K32/(Services!K32+Goods!K32),"")</f>
        <v>6.0325737348849794E-2</v>
      </c>
      <c r="AK20" s="45">
        <f>IF(ISNUMBER(Services!L32),Services!L32/(Services!L32+Goods!L32),"")</f>
        <v>0.38183604399491783</v>
      </c>
      <c r="AL20" s="45">
        <f>IF(ISNUMBER(Services!M32),Services!M32/(Services!M32+Goods!M32),"")</f>
        <v>0.20424405158705036</v>
      </c>
      <c r="AM20" s="45">
        <f>IF(ISNUMBER(Services!N32),Services!N32/(Services!N32+Goods!N32),"")</f>
        <v>0.14178858659739327</v>
      </c>
      <c r="AN20" s="45">
        <f>IF(ISNUMBER(Services!O32),Services!O32/(Services!O32+Goods!O32),"")</f>
        <v>0.20440759398073383</v>
      </c>
      <c r="AO20" s="45">
        <f>IF(ISNUMBER(Services!P32),Services!P32/(Services!P32+Goods!P32),"")</f>
        <v>0.33178096116559685</v>
      </c>
      <c r="AP20" s="45">
        <f>IF(ISNUMBER(Services!Q32),Services!Q32/(Services!Q32+Goods!Q32),"")</f>
        <v>0.32144941565004487</v>
      </c>
      <c r="AQ20" s="45">
        <f>IF(ISNUMBER(Services!R32),Services!R32/(Services!R32+Goods!R32),"")</f>
        <v>0.32731650453807348</v>
      </c>
      <c r="AR20" s="45">
        <f>IF(ISNUMBER(Services!S32),Services!S32/(Services!S32+Goods!S32),"")</f>
        <v>0.27729546681867279</v>
      </c>
      <c r="AS20" s="45">
        <f>IF(ISNUMBER(Services!T32),Services!T32/(Services!T32+Goods!T32),"")</f>
        <v>0.12305874623829101</v>
      </c>
      <c r="AT20" s="45">
        <f>IF(ISNUMBER(Services!U32),Services!U32/(Services!U32+Goods!U32),"")</f>
        <v>0.20301402816583314</v>
      </c>
      <c r="AU20" s="45">
        <f>IF(ISNUMBER(Services!V32),Services!V32/(Services!V32+Goods!V32),"")</f>
        <v>0.18460548651271666</v>
      </c>
      <c r="AV20" s="45">
        <f>IF(ISNUMBER(Services!W32),Services!W32/(Services!W32+Goods!W32),"")</f>
        <v>0.24402432535913718</v>
      </c>
      <c r="AW20" s="45">
        <f>IF(ISNUMBER(Services!X32),Services!X32/(Services!X32+Goods!X32),"")</f>
        <v>0.14945090319907614</v>
      </c>
      <c r="AX20" s="45">
        <f>IF(ISNUMBER(Services!Y32),Services!Y32/(Services!Y32+Goods!Y32),"")</f>
        <v>0.16690289582911882</v>
      </c>
      <c r="AY20" s="45" t="str">
        <f>IF(ISNUMBER(Services!Z32),Services!Z32/(Services!Z32+Goods!Z32),"")</f>
        <v/>
      </c>
      <c r="AZ20" s="45" t="str">
        <f>IF(ISNUMBER(Services!AA32),Services!AA32/(Services!AA32+Goods!AA32),"")</f>
        <v/>
      </c>
      <c r="BA20" s="32"/>
      <c r="BB20" s="12"/>
      <c r="BC20" s="12"/>
      <c r="BD20" s="12"/>
      <c r="BE20" s="12"/>
      <c r="BF20" s="12"/>
    </row>
    <row r="21" spans="1:58" x14ac:dyDescent="0.2">
      <c r="A21" s="39">
        <f>Goods!B33</f>
        <v>36799</v>
      </c>
      <c r="B21" s="45">
        <f>IF(ISNUMBER(Goods!C33),Goods!C33/(Goods!C33+Services!C33),"")</f>
        <v>0.81226744841583043</v>
      </c>
      <c r="C21" s="45">
        <f>IF(ISNUMBER(Goods!D33),Goods!D33/(Goods!D33+Services!D33),"")</f>
        <v>0.73202277144282202</v>
      </c>
      <c r="D21" s="45">
        <f>IF(ISNUMBER(Goods!E33),Goods!E33/(Goods!E33+Services!E33),"")</f>
        <v>0.76353479244805267</v>
      </c>
      <c r="E21" s="45">
        <f>IF(ISNUMBER(Goods!F33),Goods!F33/(Goods!F33+Services!F33),"")</f>
        <v>0.83409741049303321</v>
      </c>
      <c r="F21" s="45">
        <f>IF(ISNUMBER(Goods!G33),Goods!G33/(Goods!G33+Services!G33),"")</f>
        <v>0.73945715567519066</v>
      </c>
      <c r="G21" s="45">
        <f>IF(ISNUMBER(Goods!H33),Goods!H33/(Goods!H33+Services!H33),"")</f>
        <v>0.71504439465604519</v>
      </c>
      <c r="H21" s="45" t="str">
        <f>IF(ISNUMBER(Goods!I33),Goods!I33/(Goods!I33+Services!I33),"")</f>
        <v/>
      </c>
      <c r="I21" s="45">
        <f>IF(ISNUMBER(Goods!J33),Goods!J33/(Goods!J33+Services!J33),"")</f>
        <v>0.8064209496105349</v>
      </c>
      <c r="J21" s="45">
        <f>IF(ISNUMBER(Goods!K33),Goods!K33/(Goods!K33+Services!K33),"")</f>
        <v>0.93898899891059129</v>
      </c>
      <c r="K21" s="45">
        <f>IF(ISNUMBER(Goods!L33),Goods!L33/(Goods!L33+Services!L33),"")</f>
        <v>0.62916565121172308</v>
      </c>
      <c r="L21" s="45">
        <f>IF(ISNUMBER(Goods!M33),Goods!M33/(Goods!M33+Services!M33),"")</f>
        <v>0.80155343426591985</v>
      </c>
      <c r="M21" s="45">
        <f>IF(ISNUMBER(Goods!N33),Goods!N33/(Goods!N33+Services!N33),"")</f>
        <v>0.86530253966977133</v>
      </c>
      <c r="N21" s="45">
        <f>IF(ISNUMBER(Goods!O33),Goods!O33/(Goods!O33+Services!O33),"")</f>
        <v>0.80434880273147935</v>
      </c>
      <c r="O21" s="45">
        <f>IF(ISNUMBER(Goods!P33),Goods!P33/(Goods!P33+Services!P33),"")</f>
        <v>0.67288457419193226</v>
      </c>
      <c r="P21" s="45">
        <f>IF(ISNUMBER(Goods!Q33),Goods!Q33/(Goods!Q33+Services!Q33),"")</f>
        <v>0.66866469171350262</v>
      </c>
      <c r="Q21" s="45">
        <f>IF(ISNUMBER(Goods!R33),Goods!R33/(Goods!R33+Services!R33),"")</f>
        <v>0.67620277989633759</v>
      </c>
      <c r="R21" s="45">
        <f>IF(ISNUMBER(Goods!S33),Goods!S33/(Goods!S33+Services!S33),"")</f>
        <v>0.7280685510956193</v>
      </c>
      <c r="S21" s="45">
        <f>IF(ISNUMBER(Goods!T33),Goods!T33/(Goods!T33+Services!T33),"")</f>
        <v>0.89434248630543256</v>
      </c>
      <c r="T21" s="45">
        <f>IF(ISNUMBER(Goods!U33),Goods!U33/(Goods!U33+Services!U33),"")</f>
        <v>0.7956232445616479</v>
      </c>
      <c r="U21" s="45">
        <f>IF(ISNUMBER(Goods!V33),Goods!V33/(Goods!V33+Services!V33),"")</f>
        <v>0.81977873460535589</v>
      </c>
      <c r="V21" s="45">
        <f>IF(ISNUMBER(Goods!W33),Goods!W33/(Goods!W33+Services!W33),"")</f>
        <v>0.7592319768520468</v>
      </c>
      <c r="W21" s="45">
        <f>IF(ISNUMBER(Goods!X33),Goods!X33/(Goods!X33+Services!X33),"")</f>
        <v>0.85669006941386538</v>
      </c>
      <c r="X21" s="45">
        <f>IF(ISNUMBER(Goods!Y33),Goods!Y33/(Goods!Y33+Services!Y33),"")</f>
        <v>0.83715940856565818</v>
      </c>
      <c r="Y21" s="45" t="str">
        <f>IF(ISNUMBER(Goods!Z33),Goods!Z33/(Goods!Z33+Services!Z33),"")</f>
        <v/>
      </c>
      <c r="Z21" s="45" t="str">
        <f>IF(ISNUMBER(Goods!AA33),Goods!AA33/(Goods!AA33+Services!AA33),"")</f>
        <v/>
      </c>
      <c r="AA21" s="32"/>
      <c r="AB21" s="45">
        <f>IF(ISNUMBER(Services!C33),Services!C33/(Services!C33+Goods!C33),"")</f>
        <v>0.18773255158416957</v>
      </c>
      <c r="AC21" s="45">
        <f>IF(ISNUMBER(Services!D33),Services!D33/(Services!D33+Goods!D33),"")</f>
        <v>0.26797722855717798</v>
      </c>
      <c r="AD21" s="45">
        <f>IF(ISNUMBER(Services!E33),Services!E33/(Services!E33+Goods!E33),"")</f>
        <v>0.23646520755194733</v>
      </c>
      <c r="AE21" s="45">
        <f>IF(ISNUMBER(Services!F33),Services!F33/(Services!F33+Goods!F33),"")</f>
        <v>0.16590258950696685</v>
      </c>
      <c r="AF21" s="45">
        <f>IF(ISNUMBER(Services!G33),Services!G33/(Services!G33+Goods!G33),"")</f>
        <v>0.26054284432480934</v>
      </c>
      <c r="AG21" s="45">
        <f>IF(ISNUMBER(Services!H33),Services!H33/(Services!H33+Goods!H33),"")</f>
        <v>0.28495560534395487</v>
      </c>
      <c r="AH21" s="45" t="str">
        <f>IF(ISNUMBER(Services!I33),Services!I33/(Services!I33+Goods!I33),"")</f>
        <v/>
      </c>
      <c r="AI21" s="45">
        <f>IF(ISNUMBER(Services!J33),Services!J33/(Services!J33+Goods!J33),"")</f>
        <v>0.19357905038946505</v>
      </c>
      <c r="AJ21" s="45">
        <f>IF(ISNUMBER(Services!K33),Services!K33/(Services!K33+Goods!K33),"")</f>
        <v>6.1011001089408726E-2</v>
      </c>
      <c r="AK21" s="45">
        <f>IF(ISNUMBER(Services!L33),Services!L33/(Services!L33+Goods!L33),"")</f>
        <v>0.37083434878827698</v>
      </c>
      <c r="AL21" s="45">
        <f>IF(ISNUMBER(Services!M33),Services!M33/(Services!M33+Goods!M33),"")</f>
        <v>0.19844656573408018</v>
      </c>
      <c r="AM21" s="45">
        <f>IF(ISNUMBER(Services!N33),Services!N33/(Services!N33+Goods!N33),"")</f>
        <v>0.13469746033022861</v>
      </c>
      <c r="AN21" s="45">
        <f>IF(ISNUMBER(Services!O33),Services!O33/(Services!O33+Goods!O33),"")</f>
        <v>0.19565119726852059</v>
      </c>
      <c r="AO21" s="45">
        <f>IF(ISNUMBER(Services!P33),Services!P33/(Services!P33+Goods!P33),"")</f>
        <v>0.32711542580806779</v>
      </c>
      <c r="AP21" s="45">
        <f>IF(ISNUMBER(Services!Q33),Services!Q33/(Services!Q33+Goods!Q33),"")</f>
        <v>0.33133530828649743</v>
      </c>
      <c r="AQ21" s="45">
        <f>IF(ISNUMBER(Services!R33),Services!R33/(Services!R33+Goods!R33),"")</f>
        <v>0.32379722010366241</v>
      </c>
      <c r="AR21" s="45">
        <f>IF(ISNUMBER(Services!S33),Services!S33/(Services!S33+Goods!S33),"")</f>
        <v>0.27193144890438065</v>
      </c>
      <c r="AS21" s="45">
        <f>IF(ISNUMBER(Services!T33),Services!T33/(Services!T33+Goods!T33),"")</f>
        <v>0.10565751369456754</v>
      </c>
      <c r="AT21" s="45">
        <f>IF(ISNUMBER(Services!U33),Services!U33/(Services!U33+Goods!U33),"")</f>
        <v>0.20437675543835215</v>
      </c>
      <c r="AU21" s="45">
        <f>IF(ISNUMBER(Services!V33),Services!V33/(Services!V33+Goods!V33),"")</f>
        <v>0.1802212653946442</v>
      </c>
      <c r="AV21" s="45">
        <f>IF(ISNUMBER(Services!W33),Services!W33/(Services!W33+Goods!W33),"")</f>
        <v>0.24076802314795329</v>
      </c>
      <c r="AW21" s="45">
        <f>IF(ISNUMBER(Services!X33),Services!X33/(Services!X33+Goods!X33),"")</f>
        <v>0.14330993058613467</v>
      </c>
      <c r="AX21" s="45">
        <f>IF(ISNUMBER(Services!Y33),Services!Y33/(Services!Y33+Goods!Y33),"")</f>
        <v>0.16284059143434187</v>
      </c>
      <c r="AY21" s="45" t="str">
        <f>IF(ISNUMBER(Services!Z33),Services!Z33/(Services!Z33+Goods!Z33),"")</f>
        <v/>
      </c>
      <c r="AZ21" s="45" t="str">
        <f>IF(ISNUMBER(Services!AA33),Services!AA33/(Services!AA33+Goods!AA33),"")</f>
        <v/>
      </c>
      <c r="BA21" s="32"/>
      <c r="BB21" s="12"/>
      <c r="BC21" s="12"/>
      <c r="BD21" s="12"/>
      <c r="BE21" s="12"/>
      <c r="BF21" s="12"/>
    </row>
    <row r="22" spans="1:58" x14ac:dyDescent="0.2">
      <c r="A22" s="39">
        <f>Goods!B34</f>
        <v>36891</v>
      </c>
      <c r="B22" s="45">
        <f>IF(ISNUMBER(Goods!C34),Goods!C34/(Goods!C34+Services!C34),"")</f>
        <v>0.81262316311018523</v>
      </c>
      <c r="C22" s="45">
        <f>IF(ISNUMBER(Goods!D34),Goods!D34/(Goods!D34+Services!D34),"")</f>
        <v>0.73344472708530761</v>
      </c>
      <c r="D22" s="45">
        <f>IF(ISNUMBER(Goods!E34),Goods!E34/(Goods!E34+Services!E34),"")</f>
        <v>0.77139749084201592</v>
      </c>
      <c r="E22" s="45">
        <f>IF(ISNUMBER(Goods!F34),Goods!F34/(Goods!F34+Services!F34),"")</f>
        <v>0.83311153991172626</v>
      </c>
      <c r="F22" s="45">
        <f>IF(ISNUMBER(Goods!G34),Goods!G34/(Goods!G34+Services!G34),"")</f>
        <v>0.74146451033243488</v>
      </c>
      <c r="G22" s="45">
        <f>IF(ISNUMBER(Goods!H34),Goods!H34/(Goods!H34+Services!H34),"")</f>
        <v>0.70947027073155122</v>
      </c>
      <c r="H22" s="45" t="str">
        <f>IF(ISNUMBER(Goods!I34),Goods!I34/(Goods!I34+Services!I34),"")</f>
        <v/>
      </c>
      <c r="I22" s="45">
        <f>IF(ISNUMBER(Goods!J34),Goods!J34/(Goods!J34+Services!J34),"")</f>
        <v>0.80706485394488103</v>
      </c>
      <c r="J22" s="45">
        <f>IF(ISNUMBER(Goods!K34),Goods!K34/(Goods!K34+Services!K34),"")</f>
        <v>0.93628658433176204</v>
      </c>
      <c r="K22" s="45">
        <f>IF(ISNUMBER(Goods!L34),Goods!L34/(Goods!L34+Services!L34),"")</f>
        <v>0.65067534890478607</v>
      </c>
      <c r="L22" s="45">
        <f>IF(ISNUMBER(Goods!M34),Goods!M34/(Goods!M34+Services!M34),"")</f>
        <v>0.80245819725333034</v>
      </c>
      <c r="M22" s="45">
        <f>IF(ISNUMBER(Goods!N34),Goods!N34/(Goods!N34+Services!N34),"")</f>
        <v>0.86422942537947689</v>
      </c>
      <c r="N22" s="45">
        <f>IF(ISNUMBER(Goods!O34),Goods!O34/(Goods!O34+Services!O34),"")</f>
        <v>0.80943925033696329</v>
      </c>
      <c r="O22" s="45">
        <f>IF(ISNUMBER(Goods!P34),Goods!P34/(Goods!P34+Services!P34),"")</f>
        <v>0.66401973435093176</v>
      </c>
      <c r="P22" s="45">
        <f>IF(ISNUMBER(Goods!Q34),Goods!Q34/(Goods!Q34+Services!Q34),"")</f>
        <v>0.66988624022589049</v>
      </c>
      <c r="Q22" s="45">
        <f>IF(ISNUMBER(Goods!R34),Goods!R34/(Goods!R34+Services!R34),"")</f>
        <v>0.66017541865966922</v>
      </c>
      <c r="R22" s="45">
        <f>IF(ISNUMBER(Goods!S34),Goods!S34/(Goods!S34+Services!S34),"")</f>
        <v>0.73682160545225728</v>
      </c>
      <c r="S22" s="45">
        <f>IF(ISNUMBER(Goods!T34),Goods!T34/(Goods!T34+Services!T34),"")</f>
        <v>0.8304781216712096</v>
      </c>
      <c r="T22" s="45">
        <f>IF(ISNUMBER(Goods!U34),Goods!U34/(Goods!U34+Services!U34),"")</f>
        <v>0.81084156478167735</v>
      </c>
      <c r="U22" s="45">
        <f>IF(ISNUMBER(Goods!V34),Goods!V34/(Goods!V34+Services!V34),"")</f>
        <v>0.81572035972326729</v>
      </c>
      <c r="V22" s="45">
        <f>IF(ISNUMBER(Goods!W34),Goods!W34/(Goods!W34+Services!W34),"")</f>
        <v>0.76411491598407488</v>
      </c>
      <c r="W22" s="45">
        <f>IF(ISNUMBER(Goods!X34),Goods!X34/(Goods!X34+Services!X34),"")</f>
        <v>0.84128034704830623</v>
      </c>
      <c r="X22" s="45">
        <f>IF(ISNUMBER(Goods!Y34),Goods!Y34/(Goods!Y34+Services!Y34),"")</f>
        <v>0.85744336751563843</v>
      </c>
      <c r="Y22" s="45" t="str">
        <f>IF(ISNUMBER(Goods!Z34),Goods!Z34/(Goods!Z34+Services!Z34),"")</f>
        <v/>
      </c>
      <c r="Z22" s="45" t="str">
        <f>IF(ISNUMBER(Goods!AA34),Goods!AA34/(Goods!AA34+Services!AA34),"")</f>
        <v/>
      </c>
      <c r="AA22" s="32"/>
      <c r="AB22" s="45">
        <f>IF(ISNUMBER(Services!C34),Services!C34/(Services!C34+Goods!C34),"")</f>
        <v>0.18737683688981477</v>
      </c>
      <c r="AC22" s="45">
        <f>IF(ISNUMBER(Services!D34),Services!D34/(Services!D34+Goods!D34),"")</f>
        <v>0.26655527291469233</v>
      </c>
      <c r="AD22" s="45">
        <f>IF(ISNUMBER(Services!E34),Services!E34/(Services!E34+Goods!E34),"")</f>
        <v>0.22860250915798422</v>
      </c>
      <c r="AE22" s="45">
        <f>IF(ISNUMBER(Services!F34),Services!F34/(Services!F34+Goods!F34),"")</f>
        <v>0.16688846008827379</v>
      </c>
      <c r="AF22" s="45">
        <f>IF(ISNUMBER(Services!G34),Services!G34/(Services!G34+Goods!G34),"")</f>
        <v>0.25853548966756512</v>
      </c>
      <c r="AG22" s="45">
        <f>IF(ISNUMBER(Services!H34),Services!H34/(Services!H34+Goods!H34),"")</f>
        <v>0.29052972926844878</v>
      </c>
      <c r="AH22" s="45" t="str">
        <f>IF(ISNUMBER(Services!I34),Services!I34/(Services!I34+Goods!I34),"")</f>
        <v/>
      </c>
      <c r="AI22" s="45">
        <f>IF(ISNUMBER(Services!J34),Services!J34/(Services!J34+Goods!J34),"")</f>
        <v>0.19293514605511888</v>
      </c>
      <c r="AJ22" s="45">
        <f>IF(ISNUMBER(Services!K34),Services!K34/(Services!K34+Goods!K34),"")</f>
        <v>6.3713415668237947E-2</v>
      </c>
      <c r="AK22" s="45">
        <f>IF(ISNUMBER(Services!L34),Services!L34/(Services!L34+Goods!L34),"")</f>
        <v>0.34932465109521404</v>
      </c>
      <c r="AL22" s="45">
        <f>IF(ISNUMBER(Services!M34),Services!M34/(Services!M34+Goods!M34),"")</f>
        <v>0.19754180274666969</v>
      </c>
      <c r="AM22" s="45">
        <f>IF(ISNUMBER(Services!N34),Services!N34/(Services!N34+Goods!N34),"")</f>
        <v>0.13577057462052305</v>
      </c>
      <c r="AN22" s="45">
        <f>IF(ISNUMBER(Services!O34),Services!O34/(Services!O34+Goods!O34),"")</f>
        <v>0.19056074966303671</v>
      </c>
      <c r="AO22" s="45">
        <f>IF(ISNUMBER(Services!P34),Services!P34/(Services!P34+Goods!P34),"")</f>
        <v>0.33598026564906824</v>
      </c>
      <c r="AP22" s="45">
        <f>IF(ISNUMBER(Services!Q34),Services!Q34/(Services!Q34+Goods!Q34),"")</f>
        <v>0.33011375977410945</v>
      </c>
      <c r="AQ22" s="45">
        <f>IF(ISNUMBER(Services!R34),Services!R34/(Services!R34+Goods!R34),"")</f>
        <v>0.33982458134033078</v>
      </c>
      <c r="AR22" s="45">
        <f>IF(ISNUMBER(Services!S34),Services!S34/(Services!S34+Goods!S34),"")</f>
        <v>0.26317839454774272</v>
      </c>
      <c r="AS22" s="45">
        <f>IF(ISNUMBER(Services!T34),Services!T34/(Services!T34+Goods!T34),"")</f>
        <v>0.16952187832879048</v>
      </c>
      <c r="AT22" s="45">
        <f>IF(ISNUMBER(Services!U34),Services!U34/(Services!U34+Goods!U34),"")</f>
        <v>0.18915843521832262</v>
      </c>
      <c r="AU22" s="45">
        <f>IF(ISNUMBER(Services!V34),Services!V34/(Services!V34+Goods!V34),"")</f>
        <v>0.18427964027673266</v>
      </c>
      <c r="AV22" s="45">
        <f>IF(ISNUMBER(Services!W34),Services!W34/(Services!W34+Goods!W34),"")</f>
        <v>0.23588508401592514</v>
      </c>
      <c r="AW22" s="45">
        <f>IF(ISNUMBER(Services!X34),Services!X34/(Services!X34+Goods!X34),"")</f>
        <v>0.15871965295169371</v>
      </c>
      <c r="AX22" s="45">
        <f>IF(ISNUMBER(Services!Y34),Services!Y34/(Services!Y34+Goods!Y34),"")</f>
        <v>0.14255663248436154</v>
      </c>
      <c r="AY22" s="45" t="str">
        <f>IF(ISNUMBER(Services!Z34),Services!Z34/(Services!Z34+Goods!Z34),"")</f>
        <v/>
      </c>
      <c r="AZ22" s="45" t="str">
        <f>IF(ISNUMBER(Services!AA34),Services!AA34/(Services!AA34+Goods!AA34),"")</f>
        <v/>
      </c>
      <c r="BA22" s="32"/>
      <c r="BB22" s="12"/>
      <c r="BC22" s="12"/>
      <c r="BD22" s="12"/>
      <c r="BE22" s="12"/>
      <c r="BF22" s="12"/>
    </row>
    <row r="23" spans="1:58" x14ac:dyDescent="0.2">
      <c r="A23" s="39">
        <f>Goods!B35</f>
        <v>36981</v>
      </c>
      <c r="B23" s="45">
        <f>IF(ISNUMBER(Goods!C35),Goods!C35/(Goods!C35+Services!C35),"")</f>
        <v>0.80895930696455032</v>
      </c>
      <c r="C23" s="45">
        <f>IF(ISNUMBER(Goods!D35),Goods!D35/(Goods!D35+Services!D35),"")</f>
        <v>0.74194967375100807</v>
      </c>
      <c r="D23" s="45">
        <f>IF(ISNUMBER(Goods!E35),Goods!E35/(Goods!E35+Services!E35),"")</f>
        <v>0.76693957720960781</v>
      </c>
      <c r="E23" s="45">
        <f>IF(ISNUMBER(Goods!F35),Goods!F35/(Goods!F35+Services!F35),"")</f>
        <v>0.82892192478778093</v>
      </c>
      <c r="F23" s="45">
        <f>IF(ISNUMBER(Goods!G35),Goods!G35/(Goods!G35+Services!G35),"")</f>
        <v>0.7379340951958282</v>
      </c>
      <c r="G23" s="45">
        <f>IF(ISNUMBER(Goods!H35),Goods!H35/(Goods!H35+Services!H35),"")</f>
        <v>0.70985397512168735</v>
      </c>
      <c r="H23" s="45" t="str">
        <f>IF(ISNUMBER(Goods!I35),Goods!I35/(Goods!I35+Services!I35),"")</f>
        <v/>
      </c>
      <c r="I23" s="45">
        <f>IF(ISNUMBER(Goods!J35),Goods!J35/(Goods!J35+Services!J35),"")</f>
        <v>0.80053728729637308</v>
      </c>
      <c r="J23" s="45">
        <f>IF(ISNUMBER(Goods!K35),Goods!K35/(Goods!K35+Services!K35),"")</f>
        <v>0.9409642258115557</v>
      </c>
      <c r="K23" s="45">
        <f>IF(ISNUMBER(Goods!L35),Goods!L35/(Goods!L35+Services!L35),"")</f>
        <v>0.6478194329297482</v>
      </c>
      <c r="L23" s="45">
        <f>IF(ISNUMBER(Goods!M35),Goods!M35/(Goods!M35+Services!M35),"")</f>
        <v>0.81404934365357462</v>
      </c>
      <c r="M23" s="45">
        <f>IF(ISNUMBER(Goods!N35),Goods!N35/(Goods!N35+Services!N35),"")</f>
        <v>0.85277942691495667</v>
      </c>
      <c r="N23" s="45">
        <f>IF(ISNUMBER(Goods!O35),Goods!O35/(Goods!O35+Services!O35),"")</f>
        <v>0.82891477668550206</v>
      </c>
      <c r="O23" s="45">
        <f>IF(ISNUMBER(Goods!P35),Goods!P35/(Goods!P35+Services!P35),"")</f>
        <v>0.65053155394707085</v>
      </c>
      <c r="P23" s="45">
        <f>IF(ISNUMBER(Goods!Q35),Goods!Q35/(Goods!Q35+Services!Q35),"")</f>
        <v>0.66730813003083167</v>
      </c>
      <c r="Q23" s="45">
        <f>IF(ISNUMBER(Goods!R35),Goods!R35/(Goods!R35+Services!R35),"")</f>
        <v>0.65561555779519343</v>
      </c>
      <c r="R23" s="45">
        <f>IF(ISNUMBER(Goods!S35),Goods!S35/(Goods!S35+Services!S35),"")</f>
        <v>0.74834519054045801</v>
      </c>
      <c r="S23" s="45">
        <f>IF(ISNUMBER(Goods!T35),Goods!T35/(Goods!T35+Services!T35),"")</f>
        <v>0.87167895104602378</v>
      </c>
      <c r="T23" s="45">
        <f>IF(ISNUMBER(Goods!U35),Goods!U35/(Goods!U35+Services!U35),"")</f>
        <v>0.8028156150730722</v>
      </c>
      <c r="U23" s="45">
        <f>IF(ISNUMBER(Goods!V35),Goods!V35/(Goods!V35+Services!V35),"")</f>
        <v>0.81997869526202771</v>
      </c>
      <c r="V23" s="45">
        <f>IF(ISNUMBER(Goods!W35),Goods!W35/(Goods!W35+Services!W35),"")</f>
        <v>0.73607524108099531</v>
      </c>
      <c r="W23" s="45">
        <f>IF(ISNUMBER(Goods!X35),Goods!X35/(Goods!X35+Services!X35),"")</f>
        <v>0.83032781488284235</v>
      </c>
      <c r="X23" s="45">
        <f>IF(ISNUMBER(Goods!Y35),Goods!Y35/(Goods!Y35+Services!Y35),"")</f>
        <v>0.77170620329381034</v>
      </c>
      <c r="Y23" s="45" t="str">
        <f>IF(ISNUMBER(Goods!Z35),Goods!Z35/(Goods!Z35+Services!Z35),"")</f>
        <v/>
      </c>
      <c r="Z23" s="45" t="str">
        <f>IF(ISNUMBER(Goods!AA35),Goods!AA35/(Goods!AA35+Services!AA35),"")</f>
        <v/>
      </c>
      <c r="AA23" s="32"/>
      <c r="AB23" s="45">
        <f>IF(ISNUMBER(Services!C35),Services!C35/(Services!C35+Goods!C35),"")</f>
        <v>0.19104069303544965</v>
      </c>
      <c r="AC23" s="45">
        <f>IF(ISNUMBER(Services!D35),Services!D35/(Services!D35+Goods!D35),"")</f>
        <v>0.25805032624899193</v>
      </c>
      <c r="AD23" s="45">
        <f>IF(ISNUMBER(Services!E35),Services!E35/(Services!E35+Goods!E35),"")</f>
        <v>0.23306042279039221</v>
      </c>
      <c r="AE23" s="45">
        <f>IF(ISNUMBER(Services!F35),Services!F35/(Services!F35+Goods!F35),"")</f>
        <v>0.17107807521221907</v>
      </c>
      <c r="AF23" s="45">
        <f>IF(ISNUMBER(Services!G35),Services!G35/(Services!G35+Goods!G35),"")</f>
        <v>0.26206590480417175</v>
      </c>
      <c r="AG23" s="45">
        <f>IF(ISNUMBER(Services!H35),Services!H35/(Services!H35+Goods!H35),"")</f>
        <v>0.29014602487831259</v>
      </c>
      <c r="AH23" s="45" t="str">
        <f>IF(ISNUMBER(Services!I35),Services!I35/(Services!I35+Goods!I35),"")</f>
        <v/>
      </c>
      <c r="AI23" s="45">
        <f>IF(ISNUMBER(Services!J35),Services!J35/(Services!J35+Goods!J35),"")</f>
        <v>0.19946271270362695</v>
      </c>
      <c r="AJ23" s="45">
        <f>IF(ISNUMBER(Services!K35),Services!K35/(Services!K35+Goods!K35),"")</f>
        <v>5.9035774188444252E-2</v>
      </c>
      <c r="AK23" s="45">
        <f>IF(ISNUMBER(Services!L35),Services!L35/(Services!L35+Goods!L35),"")</f>
        <v>0.35218056707025192</v>
      </c>
      <c r="AL23" s="45">
        <f>IF(ISNUMBER(Services!M35),Services!M35/(Services!M35+Goods!M35),"")</f>
        <v>0.18595065634642541</v>
      </c>
      <c r="AM23" s="45">
        <f>IF(ISNUMBER(Services!N35),Services!N35/(Services!N35+Goods!N35),"")</f>
        <v>0.14722057308504327</v>
      </c>
      <c r="AN23" s="45">
        <f>IF(ISNUMBER(Services!O35),Services!O35/(Services!O35+Goods!O35),"")</f>
        <v>0.17108522331449805</v>
      </c>
      <c r="AO23" s="45">
        <f>IF(ISNUMBER(Services!P35),Services!P35/(Services!P35+Goods!P35),"")</f>
        <v>0.3494684460529292</v>
      </c>
      <c r="AP23" s="45">
        <f>IF(ISNUMBER(Services!Q35),Services!Q35/(Services!Q35+Goods!Q35),"")</f>
        <v>0.33269186996916839</v>
      </c>
      <c r="AQ23" s="45">
        <f>IF(ISNUMBER(Services!R35),Services!R35/(Services!R35+Goods!R35),"")</f>
        <v>0.34438444220480652</v>
      </c>
      <c r="AR23" s="45">
        <f>IF(ISNUMBER(Services!S35),Services!S35/(Services!S35+Goods!S35),"")</f>
        <v>0.25165480945954194</v>
      </c>
      <c r="AS23" s="45">
        <f>IF(ISNUMBER(Services!T35),Services!T35/(Services!T35+Goods!T35),"")</f>
        <v>0.12832104895397622</v>
      </c>
      <c r="AT23" s="45">
        <f>IF(ISNUMBER(Services!U35),Services!U35/(Services!U35+Goods!U35),"")</f>
        <v>0.19718438492692786</v>
      </c>
      <c r="AU23" s="45">
        <f>IF(ISNUMBER(Services!V35),Services!V35/(Services!V35+Goods!V35),"")</f>
        <v>0.18002130473797223</v>
      </c>
      <c r="AV23" s="45">
        <f>IF(ISNUMBER(Services!W35),Services!W35/(Services!W35+Goods!W35),"")</f>
        <v>0.26392475891900469</v>
      </c>
      <c r="AW23" s="45">
        <f>IF(ISNUMBER(Services!X35),Services!X35/(Services!X35+Goods!X35),"")</f>
        <v>0.16967218511715759</v>
      </c>
      <c r="AX23" s="45">
        <f>IF(ISNUMBER(Services!Y35),Services!Y35/(Services!Y35+Goods!Y35),"")</f>
        <v>0.22829379670618977</v>
      </c>
      <c r="AY23" s="45" t="str">
        <f>IF(ISNUMBER(Services!Z35),Services!Z35/(Services!Z35+Goods!Z35),"")</f>
        <v/>
      </c>
      <c r="AZ23" s="45" t="str">
        <f>IF(ISNUMBER(Services!AA35),Services!AA35/(Services!AA35+Goods!AA35),"")</f>
        <v/>
      </c>
      <c r="BA23" s="32"/>
      <c r="BB23" s="12"/>
      <c r="BC23" s="12"/>
      <c r="BD23" s="12"/>
      <c r="BE23" s="12"/>
      <c r="BF23" s="12"/>
    </row>
    <row r="24" spans="1:58" x14ac:dyDescent="0.2">
      <c r="A24" s="39">
        <f>Goods!B36</f>
        <v>37072</v>
      </c>
      <c r="B24" s="45">
        <f>IF(ISNUMBER(Goods!C36),Goods!C36/(Goods!C36+Services!C36),"")</f>
        <v>0.80098742212295748</v>
      </c>
      <c r="C24" s="45">
        <f>IF(ISNUMBER(Goods!D36),Goods!D36/(Goods!D36+Services!D36),"")</f>
        <v>0.73895367670877876</v>
      </c>
      <c r="D24" s="45">
        <f>IF(ISNUMBER(Goods!E36),Goods!E36/(Goods!E36+Services!E36),"")</f>
        <v>0.75861074386350025</v>
      </c>
      <c r="E24" s="45">
        <f>IF(ISNUMBER(Goods!F36),Goods!F36/(Goods!F36+Services!F36),"")</f>
        <v>0.83154296202822076</v>
      </c>
      <c r="F24" s="45">
        <f>IF(ISNUMBER(Goods!G36),Goods!G36/(Goods!G36+Services!G36),"")</f>
        <v>0.74245155475439384</v>
      </c>
      <c r="G24" s="45">
        <f>IF(ISNUMBER(Goods!H36),Goods!H36/(Goods!H36+Services!H36),"")</f>
        <v>0.71423533042366527</v>
      </c>
      <c r="H24" s="45" t="str">
        <f>IF(ISNUMBER(Goods!I36),Goods!I36/(Goods!I36+Services!I36),"")</f>
        <v/>
      </c>
      <c r="I24" s="45">
        <f>IF(ISNUMBER(Goods!J36),Goods!J36/(Goods!J36+Services!J36),"")</f>
        <v>0.78719885897053465</v>
      </c>
      <c r="J24" s="45">
        <f>IF(ISNUMBER(Goods!K36),Goods!K36/(Goods!K36+Services!K36),"")</f>
        <v>0.93510473078419132</v>
      </c>
      <c r="K24" s="45">
        <f>IF(ISNUMBER(Goods!L36),Goods!L36/(Goods!L36+Services!L36),"")</f>
        <v>0.64459055778976904</v>
      </c>
      <c r="L24" s="45">
        <f>IF(ISNUMBER(Goods!M36),Goods!M36/(Goods!M36+Services!M36),"")</f>
        <v>0.810322144370759</v>
      </c>
      <c r="M24" s="45">
        <f>IF(ISNUMBER(Goods!N36),Goods!N36/(Goods!N36+Services!N36),"")</f>
        <v>0.85526564738716981</v>
      </c>
      <c r="N24" s="45">
        <f>IF(ISNUMBER(Goods!O36),Goods!O36/(Goods!O36+Services!O36),"")</f>
        <v>0.83494665303970261</v>
      </c>
      <c r="O24" s="45">
        <f>IF(ISNUMBER(Goods!P36),Goods!P36/(Goods!P36+Services!P36),"")</f>
        <v>0.64354554914388418</v>
      </c>
      <c r="P24" s="45">
        <f>IF(ISNUMBER(Goods!Q36),Goods!Q36/(Goods!Q36+Services!Q36),"")</f>
        <v>0.6685342010674219</v>
      </c>
      <c r="Q24" s="45">
        <f>IF(ISNUMBER(Goods!R36),Goods!R36/(Goods!R36+Services!R36),"")</f>
        <v>0.65733821831468142</v>
      </c>
      <c r="R24" s="45">
        <f>IF(ISNUMBER(Goods!S36),Goods!S36/(Goods!S36+Services!S36),"")</f>
        <v>0.73987818975482667</v>
      </c>
      <c r="S24" s="45">
        <f>IF(ISNUMBER(Goods!T36),Goods!T36/(Goods!T36+Services!T36),"")</f>
        <v>0.87261864764800401</v>
      </c>
      <c r="T24" s="45">
        <f>IF(ISNUMBER(Goods!U36),Goods!U36/(Goods!U36+Services!U36),"")</f>
        <v>0.79311116157217076</v>
      </c>
      <c r="U24" s="45">
        <f>IF(ISNUMBER(Goods!V36),Goods!V36/(Goods!V36+Services!V36),"")</f>
        <v>0.80727809773577575</v>
      </c>
      <c r="V24" s="45">
        <f>IF(ISNUMBER(Goods!W36),Goods!W36/(Goods!W36+Services!W36),"")</f>
        <v>0.72816014325651779</v>
      </c>
      <c r="W24" s="45">
        <f>IF(ISNUMBER(Goods!X36),Goods!X36/(Goods!X36+Services!X36),"")</f>
        <v>0.82354430005101986</v>
      </c>
      <c r="X24" s="45">
        <f>IF(ISNUMBER(Goods!Y36),Goods!Y36/(Goods!Y36+Services!Y36),"")</f>
        <v>0.75498779531944515</v>
      </c>
      <c r="Y24" s="45" t="str">
        <f>IF(ISNUMBER(Goods!Z36),Goods!Z36/(Goods!Z36+Services!Z36),"")</f>
        <v/>
      </c>
      <c r="Z24" s="45" t="str">
        <f>IF(ISNUMBER(Goods!AA36),Goods!AA36/(Goods!AA36+Services!AA36),"")</f>
        <v/>
      </c>
      <c r="AA24" s="32"/>
      <c r="AB24" s="45">
        <f>IF(ISNUMBER(Services!C36),Services!C36/(Services!C36+Goods!C36),"")</f>
        <v>0.19901257787704243</v>
      </c>
      <c r="AC24" s="45">
        <f>IF(ISNUMBER(Services!D36),Services!D36/(Services!D36+Goods!D36),"")</f>
        <v>0.26104632329122124</v>
      </c>
      <c r="AD24" s="45">
        <f>IF(ISNUMBER(Services!E36),Services!E36/(Services!E36+Goods!E36),"")</f>
        <v>0.2413892561364997</v>
      </c>
      <c r="AE24" s="45">
        <f>IF(ISNUMBER(Services!F36),Services!F36/(Services!F36+Goods!F36),"")</f>
        <v>0.16845703797177927</v>
      </c>
      <c r="AF24" s="45">
        <f>IF(ISNUMBER(Services!G36),Services!G36/(Services!G36+Goods!G36),"")</f>
        <v>0.25754844524560611</v>
      </c>
      <c r="AG24" s="45">
        <f>IF(ISNUMBER(Services!H36),Services!H36/(Services!H36+Goods!H36),"")</f>
        <v>0.28576466957633467</v>
      </c>
      <c r="AH24" s="45" t="str">
        <f>IF(ISNUMBER(Services!I36),Services!I36/(Services!I36+Goods!I36),"")</f>
        <v/>
      </c>
      <c r="AI24" s="45">
        <f>IF(ISNUMBER(Services!J36),Services!J36/(Services!J36+Goods!J36),"")</f>
        <v>0.21280114102946526</v>
      </c>
      <c r="AJ24" s="45">
        <f>IF(ISNUMBER(Services!K36),Services!K36/(Services!K36+Goods!K36),"")</f>
        <v>6.4895269215808557E-2</v>
      </c>
      <c r="AK24" s="45">
        <f>IF(ISNUMBER(Services!L36),Services!L36/(Services!L36+Goods!L36),"")</f>
        <v>0.35540944221023102</v>
      </c>
      <c r="AL24" s="45">
        <f>IF(ISNUMBER(Services!M36),Services!M36/(Services!M36+Goods!M36),"")</f>
        <v>0.18967785562924105</v>
      </c>
      <c r="AM24" s="45">
        <f>IF(ISNUMBER(Services!N36),Services!N36/(Services!N36+Goods!N36),"")</f>
        <v>0.14473435261283021</v>
      </c>
      <c r="AN24" s="45">
        <f>IF(ISNUMBER(Services!O36),Services!O36/(Services!O36+Goods!O36),"")</f>
        <v>0.16505334696029736</v>
      </c>
      <c r="AO24" s="45">
        <f>IF(ISNUMBER(Services!P36),Services!P36/(Services!P36+Goods!P36),"")</f>
        <v>0.35645445085611582</v>
      </c>
      <c r="AP24" s="45">
        <f>IF(ISNUMBER(Services!Q36),Services!Q36/(Services!Q36+Goods!Q36),"")</f>
        <v>0.33146579893257816</v>
      </c>
      <c r="AQ24" s="45">
        <f>IF(ISNUMBER(Services!R36),Services!R36/(Services!R36+Goods!R36),"")</f>
        <v>0.34266178168531858</v>
      </c>
      <c r="AR24" s="45">
        <f>IF(ISNUMBER(Services!S36),Services!S36/(Services!S36+Goods!S36),"")</f>
        <v>0.26012181024517328</v>
      </c>
      <c r="AS24" s="45">
        <f>IF(ISNUMBER(Services!T36),Services!T36/(Services!T36+Goods!T36),"")</f>
        <v>0.12738135235199607</v>
      </c>
      <c r="AT24" s="45">
        <f>IF(ISNUMBER(Services!U36),Services!U36/(Services!U36+Goods!U36),"")</f>
        <v>0.20688883842782921</v>
      </c>
      <c r="AU24" s="45">
        <f>IF(ISNUMBER(Services!V36),Services!V36/(Services!V36+Goods!V36),"")</f>
        <v>0.19272190226422434</v>
      </c>
      <c r="AV24" s="45">
        <f>IF(ISNUMBER(Services!W36),Services!W36/(Services!W36+Goods!W36),"")</f>
        <v>0.2718398567434821</v>
      </c>
      <c r="AW24" s="45">
        <f>IF(ISNUMBER(Services!X36),Services!X36/(Services!X36+Goods!X36),"")</f>
        <v>0.17645569994898019</v>
      </c>
      <c r="AX24" s="45">
        <f>IF(ISNUMBER(Services!Y36),Services!Y36/(Services!Y36+Goods!Y36),"")</f>
        <v>0.24501220468055476</v>
      </c>
      <c r="AY24" s="45" t="str">
        <f>IF(ISNUMBER(Services!Z36),Services!Z36/(Services!Z36+Goods!Z36),"")</f>
        <v/>
      </c>
      <c r="AZ24" s="45" t="str">
        <f>IF(ISNUMBER(Services!AA36),Services!AA36/(Services!AA36+Goods!AA36),"")</f>
        <v/>
      </c>
      <c r="BA24" s="32"/>
      <c r="BB24" s="12"/>
      <c r="BC24" s="12"/>
      <c r="BD24" s="12"/>
      <c r="BE24" s="12"/>
      <c r="BF24" s="12"/>
    </row>
    <row r="25" spans="1:58" x14ac:dyDescent="0.2">
      <c r="A25" s="39">
        <f>Goods!B37</f>
        <v>37164</v>
      </c>
      <c r="B25" s="45">
        <f>IF(ISNUMBER(Goods!C37),Goods!C37/(Goods!C37+Services!C37),"")</f>
        <v>0.80394752677819237</v>
      </c>
      <c r="C25" s="45">
        <f>IF(ISNUMBER(Goods!D37),Goods!D37/(Goods!D37+Services!D37),"")</f>
        <v>0.73333004982720551</v>
      </c>
      <c r="D25" s="45">
        <f>IF(ISNUMBER(Goods!E37),Goods!E37/(Goods!E37+Services!E37),"")</f>
        <v>0.75582282854089844</v>
      </c>
      <c r="E25" s="45">
        <f>IF(ISNUMBER(Goods!F37),Goods!F37/(Goods!F37+Services!F37),"")</f>
        <v>0.83053915836632342</v>
      </c>
      <c r="F25" s="45">
        <f>IF(ISNUMBER(Goods!G37),Goods!G37/(Goods!G37+Services!G37),"")</f>
        <v>0.75315829946171586</v>
      </c>
      <c r="G25" s="45">
        <f>IF(ISNUMBER(Goods!H37),Goods!H37/(Goods!H37+Services!H37),"")</f>
        <v>0.71239369241672568</v>
      </c>
      <c r="H25" s="45" t="str">
        <f>IF(ISNUMBER(Goods!I37),Goods!I37/(Goods!I37+Services!I37),"")</f>
        <v/>
      </c>
      <c r="I25" s="45">
        <f>IF(ISNUMBER(Goods!J37),Goods!J37/(Goods!J37+Services!J37),"")</f>
        <v>0.79142852457734547</v>
      </c>
      <c r="J25" s="45">
        <f>IF(ISNUMBER(Goods!K37),Goods!K37/(Goods!K37+Services!K37),"")</f>
        <v>0.93582496343848243</v>
      </c>
      <c r="K25" s="45">
        <f>IF(ISNUMBER(Goods!L37),Goods!L37/(Goods!L37+Services!L37),"")</f>
        <v>0.64291566789512311</v>
      </c>
      <c r="L25" s="45">
        <f>IF(ISNUMBER(Goods!M37),Goods!M37/(Goods!M37+Services!M37),"")</f>
        <v>0.81448813483116356</v>
      </c>
      <c r="M25" s="45">
        <f>IF(ISNUMBER(Goods!N37),Goods!N37/(Goods!N37+Services!N37),"")</f>
        <v>0.84391174509754618</v>
      </c>
      <c r="N25" s="45">
        <f>IF(ISNUMBER(Goods!O37),Goods!O37/(Goods!O37+Services!O37),"")</f>
        <v>0.83572536850271528</v>
      </c>
      <c r="O25" s="45">
        <f>IF(ISNUMBER(Goods!P37),Goods!P37/(Goods!P37+Services!P37),"")</f>
        <v>0.64291584420771275</v>
      </c>
      <c r="P25" s="45">
        <f>IF(ISNUMBER(Goods!Q37),Goods!Q37/(Goods!Q37+Services!Q37),"")</f>
        <v>0.66913438055062169</v>
      </c>
      <c r="Q25" s="45">
        <f>IF(ISNUMBER(Goods!R37),Goods!R37/(Goods!R37+Services!R37),"")</f>
        <v>0.66688802822613347</v>
      </c>
      <c r="R25" s="45">
        <f>IF(ISNUMBER(Goods!S37),Goods!S37/(Goods!S37+Services!S37),"")</f>
        <v>0.7179587240352775</v>
      </c>
      <c r="S25" s="45">
        <f>IF(ISNUMBER(Goods!T37),Goods!T37/(Goods!T37+Services!T37),"")</f>
        <v>0.85946871595759555</v>
      </c>
      <c r="T25" s="45">
        <f>IF(ISNUMBER(Goods!U37),Goods!U37/(Goods!U37+Services!U37),"")</f>
        <v>0.80306538644931791</v>
      </c>
      <c r="U25" s="45">
        <f>IF(ISNUMBER(Goods!V37),Goods!V37/(Goods!V37+Services!V37),"")</f>
        <v>0.80467740610460115</v>
      </c>
      <c r="V25" s="45">
        <f>IF(ISNUMBER(Goods!W37),Goods!W37/(Goods!W37+Services!W37),"")</f>
        <v>0.72272469873460599</v>
      </c>
      <c r="W25" s="45">
        <f>IF(ISNUMBER(Goods!X37),Goods!X37/(Goods!X37+Services!X37),"")</f>
        <v>0.81583052424599189</v>
      </c>
      <c r="X25" s="45">
        <f>IF(ISNUMBER(Goods!Y37),Goods!Y37/(Goods!Y37+Services!Y37),"")</f>
        <v>0.75874594147301899</v>
      </c>
      <c r="Y25" s="45" t="str">
        <f>IF(ISNUMBER(Goods!Z37),Goods!Z37/(Goods!Z37+Services!Z37),"")</f>
        <v/>
      </c>
      <c r="Z25" s="45" t="str">
        <f>IF(ISNUMBER(Goods!AA37),Goods!AA37/(Goods!AA37+Services!AA37),"")</f>
        <v/>
      </c>
      <c r="AA25" s="32"/>
      <c r="AB25" s="45">
        <f>IF(ISNUMBER(Services!C37),Services!C37/(Services!C37+Goods!C37),"")</f>
        <v>0.19605247322180769</v>
      </c>
      <c r="AC25" s="45">
        <f>IF(ISNUMBER(Services!D37),Services!D37/(Services!D37+Goods!D37),"")</f>
        <v>0.26666995017279449</v>
      </c>
      <c r="AD25" s="45">
        <f>IF(ISNUMBER(Services!E37),Services!E37/(Services!E37+Goods!E37),"")</f>
        <v>0.24417717145910162</v>
      </c>
      <c r="AE25" s="45">
        <f>IF(ISNUMBER(Services!F37),Services!F37/(Services!F37+Goods!F37),"")</f>
        <v>0.16946084163367661</v>
      </c>
      <c r="AF25" s="45">
        <f>IF(ISNUMBER(Services!G37),Services!G37/(Services!G37+Goods!G37),"")</f>
        <v>0.24684170053828408</v>
      </c>
      <c r="AG25" s="45">
        <f>IF(ISNUMBER(Services!H37),Services!H37/(Services!H37+Goods!H37),"")</f>
        <v>0.28760630758327427</v>
      </c>
      <c r="AH25" s="45" t="str">
        <f>IF(ISNUMBER(Services!I37),Services!I37/(Services!I37+Goods!I37),"")</f>
        <v/>
      </c>
      <c r="AI25" s="45">
        <f>IF(ISNUMBER(Services!J37),Services!J37/(Services!J37+Goods!J37),"")</f>
        <v>0.20857147542265447</v>
      </c>
      <c r="AJ25" s="45">
        <f>IF(ISNUMBER(Services!K37),Services!K37/(Services!K37+Goods!K37),"")</f>
        <v>6.4175036561517601E-2</v>
      </c>
      <c r="AK25" s="45">
        <f>IF(ISNUMBER(Services!L37),Services!L37/(Services!L37+Goods!L37),"")</f>
        <v>0.35708433210487689</v>
      </c>
      <c r="AL25" s="45">
        <f>IF(ISNUMBER(Services!M37),Services!M37/(Services!M37+Goods!M37),"")</f>
        <v>0.1855118651688365</v>
      </c>
      <c r="AM25" s="45">
        <f>IF(ISNUMBER(Services!N37),Services!N37/(Services!N37+Goods!N37),"")</f>
        <v>0.15608825490245384</v>
      </c>
      <c r="AN25" s="45">
        <f>IF(ISNUMBER(Services!O37),Services!O37/(Services!O37+Goods!O37),"")</f>
        <v>0.16427463149728472</v>
      </c>
      <c r="AO25" s="45">
        <f>IF(ISNUMBER(Services!P37),Services!P37/(Services!P37+Goods!P37),"")</f>
        <v>0.35708415579228714</v>
      </c>
      <c r="AP25" s="45">
        <f>IF(ISNUMBER(Services!Q37),Services!Q37/(Services!Q37+Goods!Q37),"")</f>
        <v>0.33086561944937831</v>
      </c>
      <c r="AQ25" s="45">
        <f>IF(ISNUMBER(Services!R37),Services!R37/(Services!R37+Goods!R37),"")</f>
        <v>0.33311197177386648</v>
      </c>
      <c r="AR25" s="45">
        <f>IF(ISNUMBER(Services!S37),Services!S37/(Services!S37+Goods!S37),"")</f>
        <v>0.28204127596472256</v>
      </c>
      <c r="AS25" s="45">
        <f>IF(ISNUMBER(Services!T37),Services!T37/(Services!T37+Goods!T37),"")</f>
        <v>0.14053128404240439</v>
      </c>
      <c r="AT25" s="45">
        <f>IF(ISNUMBER(Services!U37),Services!U37/(Services!U37+Goods!U37),"")</f>
        <v>0.19693461355068212</v>
      </c>
      <c r="AU25" s="45">
        <f>IF(ISNUMBER(Services!V37),Services!V37/(Services!V37+Goods!V37),"")</f>
        <v>0.19532259389539877</v>
      </c>
      <c r="AV25" s="45">
        <f>IF(ISNUMBER(Services!W37),Services!W37/(Services!W37+Goods!W37),"")</f>
        <v>0.27727530126539401</v>
      </c>
      <c r="AW25" s="45">
        <f>IF(ISNUMBER(Services!X37),Services!X37/(Services!X37+Goods!X37),"")</f>
        <v>0.18416947575400811</v>
      </c>
      <c r="AX25" s="45">
        <f>IF(ISNUMBER(Services!Y37),Services!Y37/(Services!Y37+Goods!Y37),"")</f>
        <v>0.24125405852698095</v>
      </c>
      <c r="AY25" s="45" t="str">
        <f>IF(ISNUMBER(Services!Z37),Services!Z37/(Services!Z37+Goods!Z37),"")</f>
        <v/>
      </c>
      <c r="AZ25" s="45" t="str">
        <f>IF(ISNUMBER(Services!AA37),Services!AA37/(Services!AA37+Goods!AA37),"")</f>
        <v/>
      </c>
      <c r="BA25" s="32"/>
      <c r="BB25" s="12"/>
      <c r="BC25" s="12"/>
      <c r="BD25" s="12"/>
      <c r="BE25" s="12"/>
      <c r="BF25" s="12"/>
    </row>
    <row r="26" spans="1:58" x14ac:dyDescent="0.2">
      <c r="A26" s="39">
        <f>Goods!B38</f>
        <v>37256</v>
      </c>
      <c r="B26" s="45">
        <f>IF(ISNUMBER(Goods!C38),Goods!C38/(Goods!C38+Services!C38),"")</f>
        <v>0.8068873205159407</v>
      </c>
      <c r="C26" s="45">
        <f>IF(ISNUMBER(Goods!D38),Goods!D38/(Goods!D38+Services!D38),"")</f>
        <v>0.73972195375808492</v>
      </c>
      <c r="D26" s="45">
        <f>IF(ISNUMBER(Goods!E38),Goods!E38/(Goods!E38+Services!E38),"")</f>
        <v>0.77400946943092519</v>
      </c>
      <c r="E26" s="45">
        <f>IF(ISNUMBER(Goods!F38),Goods!F38/(Goods!F38+Services!F38),"")</f>
        <v>0.82809166841028081</v>
      </c>
      <c r="F26" s="45">
        <f>IF(ISNUMBER(Goods!G38),Goods!G38/(Goods!G38+Services!G38),"")</f>
        <v>0.75307974929760102</v>
      </c>
      <c r="G26" s="45">
        <f>IF(ISNUMBER(Goods!H38),Goods!H38/(Goods!H38+Services!H38),"")</f>
        <v>0.73305435682838582</v>
      </c>
      <c r="H26" s="45" t="str">
        <f>IF(ISNUMBER(Goods!I38),Goods!I38/(Goods!I38+Services!I38),"")</f>
        <v/>
      </c>
      <c r="I26" s="45">
        <f>IF(ISNUMBER(Goods!J38),Goods!J38/(Goods!J38+Services!J38),"")</f>
        <v>0.78626536406393011</v>
      </c>
      <c r="J26" s="45">
        <f>IF(ISNUMBER(Goods!K38),Goods!K38/(Goods!K38+Services!K38),"")</f>
        <v>0.93382991790195569</v>
      </c>
      <c r="K26" s="45">
        <f>IF(ISNUMBER(Goods!L38),Goods!L38/(Goods!L38+Services!L38),"")</f>
        <v>0.68294854250186521</v>
      </c>
      <c r="L26" s="45">
        <f>IF(ISNUMBER(Goods!M38),Goods!M38/(Goods!M38+Services!M38),"")</f>
        <v>0.81758384257533268</v>
      </c>
      <c r="M26" s="45">
        <f>IF(ISNUMBER(Goods!N38),Goods!N38/(Goods!N38+Services!N38),"")</f>
        <v>0.84563781711948238</v>
      </c>
      <c r="N26" s="45">
        <f>IF(ISNUMBER(Goods!O38),Goods!O38/(Goods!O38+Services!O38),"")</f>
        <v>0.83776366296152738</v>
      </c>
      <c r="O26" s="45">
        <f>IF(ISNUMBER(Goods!P38),Goods!P38/(Goods!P38+Services!P38),"")</f>
        <v>0.64410607606003212</v>
      </c>
      <c r="P26" s="45">
        <f>IF(ISNUMBER(Goods!Q38),Goods!Q38/(Goods!Q38+Services!Q38),"")</f>
        <v>0.67144322162802061</v>
      </c>
      <c r="Q26" s="45">
        <f>IF(ISNUMBER(Goods!R38),Goods!R38/(Goods!R38+Services!R38),"")</f>
        <v>0.67148491461290516</v>
      </c>
      <c r="R26" s="45">
        <f>IF(ISNUMBER(Goods!S38),Goods!S38/(Goods!S38+Services!S38),"")</f>
        <v>0.72988310726572236</v>
      </c>
      <c r="S26" s="45">
        <f>IF(ISNUMBER(Goods!T38),Goods!T38/(Goods!T38+Services!T38),"")</f>
        <v>0.84468899179552093</v>
      </c>
      <c r="T26" s="45">
        <f>IF(ISNUMBER(Goods!U38),Goods!U38/(Goods!U38+Services!U38),"")</f>
        <v>0.79038741882758312</v>
      </c>
      <c r="U26" s="45">
        <f>IF(ISNUMBER(Goods!V38),Goods!V38/(Goods!V38+Services!V38),"")</f>
        <v>0.80143665884346005</v>
      </c>
      <c r="V26" s="45">
        <f>IF(ISNUMBER(Goods!W38),Goods!W38/(Goods!W38+Services!W38),"")</f>
        <v>0.71999795937394995</v>
      </c>
      <c r="W26" s="45">
        <f>IF(ISNUMBER(Goods!X38),Goods!X38/(Goods!X38+Services!X38),"")</f>
        <v>0.83163293430179352</v>
      </c>
      <c r="X26" s="45">
        <f>IF(ISNUMBER(Goods!Y38),Goods!Y38/(Goods!Y38+Services!Y38),"")</f>
        <v>0.71487406492437611</v>
      </c>
      <c r="Y26" s="45" t="str">
        <f>IF(ISNUMBER(Goods!Z38),Goods!Z38/(Goods!Z38+Services!Z38),"")</f>
        <v/>
      </c>
      <c r="Z26" s="45" t="str">
        <f>IF(ISNUMBER(Goods!AA38),Goods!AA38/(Goods!AA38+Services!AA38),"")</f>
        <v/>
      </c>
      <c r="AA26" s="32"/>
      <c r="AB26" s="45">
        <f>IF(ISNUMBER(Services!C38),Services!C38/(Services!C38+Goods!C38),"")</f>
        <v>0.19311267948405939</v>
      </c>
      <c r="AC26" s="45">
        <f>IF(ISNUMBER(Services!D38),Services!D38/(Services!D38+Goods!D38),"")</f>
        <v>0.26027804624191508</v>
      </c>
      <c r="AD26" s="45">
        <f>IF(ISNUMBER(Services!E38),Services!E38/(Services!E38+Goods!E38),"")</f>
        <v>0.22599053056907478</v>
      </c>
      <c r="AE26" s="45">
        <f>IF(ISNUMBER(Services!F38),Services!F38/(Services!F38+Goods!F38),"")</f>
        <v>0.17190833158971916</v>
      </c>
      <c r="AF26" s="45">
        <f>IF(ISNUMBER(Services!G38),Services!G38/(Services!G38+Goods!G38),"")</f>
        <v>0.24692025070239895</v>
      </c>
      <c r="AG26" s="45">
        <f>IF(ISNUMBER(Services!H38),Services!H38/(Services!H38+Goods!H38),"")</f>
        <v>0.26694564317161412</v>
      </c>
      <c r="AH26" s="45" t="str">
        <f>IF(ISNUMBER(Services!I38),Services!I38/(Services!I38+Goods!I38),"")</f>
        <v/>
      </c>
      <c r="AI26" s="45">
        <f>IF(ISNUMBER(Services!J38),Services!J38/(Services!J38+Goods!J38),"")</f>
        <v>0.21373463593606998</v>
      </c>
      <c r="AJ26" s="45">
        <f>IF(ISNUMBER(Services!K38),Services!K38/(Services!K38+Goods!K38),"")</f>
        <v>6.6170082098044217E-2</v>
      </c>
      <c r="AK26" s="45">
        <f>IF(ISNUMBER(Services!L38),Services!L38/(Services!L38+Goods!L38),"")</f>
        <v>0.31705145749813474</v>
      </c>
      <c r="AL26" s="45">
        <f>IF(ISNUMBER(Services!M38),Services!M38/(Services!M38+Goods!M38),"")</f>
        <v>0.1824161574246673</v>
      </c>
      <c r="AM26" s="45">
        <f>IF(ISNUMBER(Services!N38),Services!N38/(Services!N38+Goods!N38),"")</f>
        <v>0.15436218288051759</v>
      </c>
      <c r="AN26" s="45">
        <f>IF(ISNUMBER(Services!O38),Services!O38/(Services!O38+Goods!O38),"")</f>
        <v>0.16223633703847259</v>
      </c>
      <c r="AO26" s="45">
        <f>IF(ISNUMBER(Services!P38),Services!P38/(Services!P38+Goods!P38),"")</f>
        <v>0.35589392393996794</v>
      </c>
      <c r="AP26" s="45">
        <f>IF(ISNUMBER(Services!Q38),Services!Q38/(Services!Q38+Goods!Q38),"")</f>
        <v>0.32855677837197939</v>
      </c>
      <c r="AQ26" s="45">
        <f>IF(ISNUMBER(Services!R38),Services!R38/(Services!R38+Goods!R38),"")</f>
        <v>0.32851508538709484</v>
      </c>
      <c r="AR26" s="45">
        <f>IF(ISNUMBER(Services!S38),Services!S38/(Services!S38+Goods!S38),"")</f>
        <v>0.27011689273427758</v>
      </c>
      <c r="AS26" s="45">
        <f>IF(ISNUMBER(Services!T38),Services!T38/(Services!T38+Goods!T38),"")</f>
        <v>0.15531100820447907</v>
      </c>
      <c r="AT26" s="45">
        <f>IF(ISNUMBER(Services!U38),Services!U38/(Services!U38+Goods!U38),"")</f>
        <v>0.20961258117241685</v>
      </c>
      <c r="AU26" s="45">
        <f>IF(ISNUMBER(Services!V38),Services!V38/(Services!V38+Goods!V38),"")</f>
        <v>0.19856334115653998</v>
      </c>
      <c r="AV26" s="45">
        <f>IF(ISNUMBER(Services!W38),Services!W38/(Services!W38+Goods!W38),"")</f>
        <v>0.28000204062605</v>
      </c>
      <c r="AW26" s="45">
        <f>IF(ISNUMBER(Services!X38),Services!X38/(Services!X38+Goods!X38),"")</f>
        <v>0.1683670656982065</v>
      </c>
      <c r="AX26" s="45">
        <f>IF(ISNUMBER(Services!Y38),Services!Y38/(Services!Y38+Goods!Y38),"")</f>
        <v>0.28512593507562384</v>
      </c>
      <c r="AY26" s="45" t="str">
        <f>IF(ISNUMBER(Services!Z38),Services!Z38/(Services!Z38+Goods!Z38),"")</f>
        <v/>
      </c>
      <c r="AZ26" s="45" t="str">
        <f>IF(ISNUMBER(Services!AA38),Services!AA38/(Services!AA38+Goods!AA38),"")</f>
        <v/>
      </c>
      <c r="BA26" s="32"/>
      <c r="BB26" s="12"/>
      <c r="BC26" s="12"/>
      <c r="BD26" s="12"/>
      <c r="BE26" s="12"/>
      <c r="BF26" s="12"/>
    </row>
    <row r="27" spans="1:58" x14ac:dyDescent="0.2">
      <c r="A27" s="39">
        <f>Goods!B39</f>
        <v>37346</v>
      </c>
      <c r="B27" s="45">
        <f>IF(ISNUMBER(Goods!C39),Goods!C39/(Goods!C39+Services!C39),"")</f>
        <v>0.79697649698830753</v>
      </c>
      <c r="C27" s="45">
        <f>IF(ISNUMBER(Goods!D39),Goods!D39/(Goods!D39+Services!D39),"")</f>
        <v>0.74009904944484384</v>
      </c>
      <c r="D27" s="45">
        <f>IF(ISNUMBER(Goods!E39),Goods!E39/(Goods!E39+Services!E39),"")</f>
        <v>0.761513535873512</v>
      </c>
      <c r="E27" s="45">
        <f>IF(ISNUMBER(Goods!F39),Goods!F39/(Goods!F39+Services!F39),"")</f>
        <v>0.8301572843526096</v>
      </c>
      <c r="F27" s="45">
        <f>IF(ISNUMBER(Goods!G39),Goods!G39/(Goods!G39+Services!G39),"")</f>
        <v>0.77048853439680953</v>
      </c>
      <c r="G27" s="45">
        <f>IF(ISNUMBER(Goods!H39),Goods!H39/(Goods!H39+Services!H39),"")</f>
        <v>0.7360770247309798</v>
      </c>
      <c r="H27" s="45" t="str">
        <f>IF(ISNUMBER(Goods!I39),Goods!I39/(Goods!I39+Services!I39),"")</f>
        <v/>
      </c>
      <c r="I27" s="45">
        <f>IF(ISNUMBER(Goods!J39),Goods!J39/(Goods!J39+Services!J39),"")</f>
        <v>0.7847194373553229</v>
      </c>
      <c r="J27" s="45">
        <f>IF(ISNUMBER(Goods!K39),Goods!K39/(Goods!K39+Services!K39),"")</f>
        <v>0.91804868285521102</v>
      </c>
      <c r="K27" s="45">
        <f>IF(ISNUMBER(Goods!L39),Goods!L39/(Goods!L39+Services!L39),"")</f>
        <v>0.69227030598129036</v>
      </c>
      <c r="L27" s="45">
        <f>IF(ISNUMBER(Goods!M39),Goods!M39/(Goods!M39+Services!M39),"")</f>
        <v>0.80719697568845794</v>
      </c>
      <c r="M27" s="45">
        <f>IF(ISNUMBER(Goods!N39),Goods!N39/(Goods!N39+Services!N39),"")</f>
        <v>0.83979028228288721</v>
      </c>
      <c r="N27" s="45">
        <f>IF(ISNUMBER(Goods!O39),Goods!O39/(Goods!O39+Services!O39),"")</f>
        <v>0.83908145849495741</v>
      </c>
      <c r="O27" s="45">
        <f>IF(ISNUMBER(Goods!P39),Goods!P39/(Goods!P39+Services!P39),"")</f>
        <v>0.64591404323968138</v>
      </c>
      <c r="P27" s="45">
        <f>IF(ISNUMBER(Goods!Q39),Goods!Q39/(Goods!Q39+Services!Q39),"")</f>
        <v>0.64525107419996153</v>
      </c>
      <c r="Q27" s="45">
        <f>IF(ISNUMBER(Goods!R39),Goods!R39/(Goods!R39+Services!R39),"")</f>
        <v>0.66211751473704294</v>
      </c>
      <c r="R27" s="45">
        <f>IF(ISNUMBER(Goods!S39),Goods!S39/(Goods!S39+Services!S39),"")</f>
        <v>0.73183368732702581</v>
      </c>
      <c r="S27" s="45">
        <f>IF(ISNUMBER(Goods!T39),Goods!T39/(Goods!T39+Services!T39),"")</f>
        <v>0.866998210738261</v>
      </c>
      <c r="T27" s="45">
        <f>IF(ISNUMBER(Goods!U39),Goods!U39/(Goods!U39+Services!U39),"")</f>
        <v>0.79671144000165828</v>
      </c>
      <c r="U27" s="45">
        <f>IF(ISNUMBER(Goods!V39),Goods!V39/(Goods!V39+Services!V39),"")</f>
        <v>0.79582408704178587</v>
      </c>
      <c r="V27" s="45">
        <f>IF(ISNUMBER(Goods!W39),Goods!W39/(Goods!W39+Services!W39),"")</f>
        <v>0.72584393325541696</v>
      </c>
      <c r="W27" s="45">
        <f>IF(ISNUMBER(Goods!X39),Goods!X39/(Goods!X39+Services!X39),"")</f>
        <v>0.82894008851450962</v>
      </c>
      <c r="X27" s="45">
        <f>IF(ISNUMBER(Goods!Y39),Goods!Y39/(Goods!Y39+Services!Y39),"")</f>
        <v>0.72396927546146794</v>
      </c>
      <c r="Y27" s="45" t="str">
        <f>IF(ISNUMBER(Goods!Z39),Goods!Z39/(Goods!Z39+Services!Z39),"")</f>
        <v/>
      </c>
      <c r="Z27" s="45" t="str">
        <f>IF(ISNUMBER(Goods!AA39),Goods!AA39/(Goods!AA39+Services!AA39),"")</f>
        <v/>
      </c>
      <c r="AA27" s="32"/>
      <c r="AB27" s="45">
        <f>IF(ISNUMBER(Services!C39),Services!C39/(Services!C39+Goods!C39),"")</f>
        <v>0.20302350301169247</v>
      </c>
      <c r="AC27" s="45">
        <f>IF(ISNUMBER(Services!D39),Services!D39/(Services!D39+Goods!D39),"")</f>
        <v>0.25990095055515616</v>
      </c>
      <c r="AD27" s="45">
        <f>IF(ISNUMBER(Services!E39),Services!E39/(Services!E39+Goods!E39),"")</f>
        <v>0.23848646412648802</v>
      </c>
      <c r="AE27" s="45">
        <f>IF(ISNUMBER(Services!F39),Services!F39/(Services!F39+Goods!F39),"")</f>
        <v>0.16984271564739042</v>
      </c>
      <c r="AF27" s="45">
        <f>IF(ISNUMBER(Services!G39),Services!G39/(Services!G39+Goods!G39),"")</f>
        <v>0.22951146560319044</v>
      </c>
      <c r="AG27" s="45">
        <f>IF(ISNUMBER(Services!H39),Services!H39/(Services!H39+Goods!H39),"")</f>
        <v>0.2639229752690202</v>
      </c>
      <c r="AH27" s="45" t="str">
        <f>IF(ISNUMBER(Services!I39),Services!I39/(Services!I39+Goods!I39),"")</f>
        <v/>
      </c>
      <c r="AI27" s="45">
        <f>IF(ISNUMBER(Services!J39),Services!J39/(Services!J39+Goods!J39),"")</f>
        <v>0.21528056264467718</v>
      </c>
      <c r="AJ27" s="45">
        <f>IF(ISNUMBER(Services!K39),Services!K39/(Services!K39+Goods!K39),"")</f>
        <v>8.195131714478901E-2</v>
      </c>
      <c r="AK27" s="45">
        <f>IF(ISNUMBER(Services!L39),Services!L39/(Services!L39+Goods!L39),"")</f>
        <v>0.30772969401870975</v>
      </c>
      <c r="AL27" s="45">
        <f>IF(ISNUMBER(Services!M39),Services!M39/(Services!M39+Goods!M39),"")</f>
        <v>0.19280302431154206</v>
      </c>
      <c r="AM27" s="45">
        <f>IF(ISNUMBER(Services!N39),Services!N39/(Services!N39+Goods!N39),"")</f>
        <v>0.16020971771711282</v>
      </c>
      <c r="AN27" s="45">
        <f>IF(ISNUMBER(Services!O39),Services!O39/(Services!O39+Goods!O39),"")</f>
        <v>0.16091854150504267</v>
      </c>
      <c r="AO27" s="45">
        <f>IF(ISNUMBER(Services!P39),Services!P39/(Services!P39+Goods!P39),"")</f>
        <v>0.35408595676031851</v>
      </c>
      <c r="AP27" s="45">
        <f>IF(ISNUMBER(Services!Q39),Services!Q39/(Services!Q39+Goods!Q39),"")</f>
        <v>0.35474892580003847</v>
      </c>
      <c r="AQ27" s="45">
        <f>IF(ISNUMBER(Services!R39),Services!R39/(Services!R39+Goods!R39),"")</f>
        <v>0.33788248526295706</v>
      </c>
      <c r="AR27" s="45">
        <f>IF(ISNUMBER(Services!S39),Services!S39/(Services!S39+Goods!S39),"")</f>
        <v>0.26816631267297414</v>
      </c>
      <c r="AS27" s="45">
        <f>IF(ISNUMBER(Services!T39),Services!T39/(Services!T39+Goods!T39),"")</f>
        <v>0.13300178926173895</v>
      </c>
      <c r="AT27" s="45">
        <f>IF(ISNUMBER(Services!U39),Services!U39/(Services!U39+Goods!U39),"")</f>
        <v>0.20328855999834172</v>
      </c>
      <c r="AU27" s="45">
        <f>IF(ISNUMBER(Services!V39),Services!V39/(Services!V39+Goods!V39),"")</f>
        <v>0.20417591295821416</v>
      </c>
      <c r="AV27" s="45">
        <f>IF(ISNUMBER(Services!W39),Services!W39/(Services!W39+Goods!W39),"")</f>
        <v>0.27415606674458309</v>
      </c>
      <c r="AW27" s="45">
        <f>IF(ISNUMBER(Services!X39),Services!X39/(Services!X39+Goods!X39),"")</f>
        <v>0.17105991148549035</v>
      </c>
      <c r="AX27" s="45">
        <f>IF(ISNUMBER(Services!Y39),Services!Y39/(Services!Y39+Goods!Y39),"")</f>
        <v>0.27603072453853206</v>
      </c>
      <c r="AY27" s="45" t="str">
        <f>IF(ISNUMBER(Services!Z39),Services!Z39/(Services!Z39+Goods!Z39),"")</f>
        <v/>
      </c>
      <c r="AZ27" s="45" t="str">
        <f>IF(ISNUMBER(Services!AA39),Services!AA39/(Services!AA39+Goods!AA39),"")</f>
        <v/>
      </c>
      <c r="BA27" s="32"/>
      <c r="BB27" s="12"/>
      <c r="BC27" s="12"/>
      <c r="BD27" s="12"/>
      <c r="BE27" s="12"/>
      <c r="BF27" s="12"/>
    </row>
    <row r="28" spans="1:58" x14ac:dyDescent="0.2">
      <c r="A28" s="39">
        <f>Goods!B40</f>
        <v>37437</v>
      </c>
      <c r="B28" s="45">
        <f>IF(ISNUMBER(Goods!C40),Goods!C40/(Goods!C40+Services!C40),"")</f>
        <v>0.80614697802197799</v>
      </c>
      <c r="C28" s="45">
        <f>IF(ISNUMBER(Goods!D40),Goods!D40/(Goods!D40+Services!D40),"")</f>
        <v>0.74670981827127092</v>
      </c>
      <c r="D28" s="45">
        <f>IF(ISNUMBER(Goods!E40),Goods!E40/(Goods!E40+Services!E40),"")</f>
        <v>0.75316391067656319</v>
      </c>
      <c r="E28" s="45">
        <f>IF(ISNUMBER(Goods!F40),Goods!F40/(Goods!F40+Services!F40),"")</f>
        <v>0.82709745395499035</v>
      </c>
      <c r="F28" s="45">
        <f>IF(ISNUMBER(Goods!G40),Goods!G40/(Goods!G40+Services!G40),"")</f>
        <v>0.74677248677248675</v>
      </c>
      <c r="G28" s="45">
        <f>IF(ISNUMBER(Goods!H40),Goods!H40/(Goods!H40+Services!H40),"")</f>
        <v>0.73419102054006014</v>
      </c>
      <c r="H28" s="45" t="str">
        <f>IF(ISNUMBER(Goods!I40),Goods!I40/(Goods!I40+Services!I40),"")</f>
        <v/>
      </c>
      <c r="I28" s="45">
        <f>IF(ISNUMBER(Goods!J40),Goods!J40/(Goods!J40+Services!J40),"")</f>
        <v>0.79265830841044538</v>
      </c>
      <c r="J28" s="45">
        <f>IF(ISNUMBER(Goods!K40),Goods!K40/(Goods!K40+Services!K40),"")</f>
        <v>0.9113108496087049</v>
      </c>
      <c r="K28" s="45">
        <f>IF(ISNUMBER(Goods!L40),Goods!L40/(Goods!L40+Services!L40),"")</f>
        <v>0.7012744699824941</v>
      </c>
      <c r="L28" s="45">
        <f>IF(ISNUMBER(Goods!M40),Goods!M40/(Goods!M40+Services!M40),"")</f>
        <v>0.82230116841065015</v>
      </c>
      <c r="M28" s="45">
        <f>IF(ISNUMBER(Goods!N40),Goods!N40/(Goods!N40+Services!N40),"")</f>
        <v>0.8355315636548406</v>
      </c>
      <c r="N28" s="45">
        <f>IF(ISNUMBER(Goods!O40),Goods!O40/(Goods!O40+Services!O40),"")</f>
        <v>0.83279136909284301</v>
      </c>
      <c r="O28" s="45">
        <f>IF(ISNUMBER(Goods!P40),Goods!P40/(Goods!P40+Services!P40),"")</f>
        <v>0.64964893807092705</v>
      </c>
      <c r="P28" s="45">
        <f>IF(ISNUMBER(Goods!Q40),Goods!Q40/(Goods!Q40+Services!Q40),"")</f>
        <v>0.66805093046033304</v>
      </c>
      <c r="Q28" s="45">
        <f>IF(ISNUMBER(Goods!R40),Goods!R40/(Goods!R40+Services!R40),"")</f>
        <v>0.67081776263129722</v>
      </c>
      <c r="R28" s="45">
        <f>IF(ISNUMBER(Goods!S40),Goods!S40/(Goods!S40+Services!S40),"")</f>
        <v>0.73073634529224663</v>
      </c>
      <c r="S28" s="45">
        <f>IF(ISNUMBER(Goods!T40),Goods!T40/(Goods!T40+Services!T40),"")</f>
        <v>0.8716782850669974</v>
      </c>
      <c r="T28" s="45">
        <f>IF(ISNUMBER(Goods!U40),Goods!U40/(Goods!U40+Services!U40),"")</f>
        <v>0.80829647060353038</v>
      </c>
      <c r="U28" s="45">
        <f>IF(ISNUMBER(Goods!V40),Goods!V40/(Goods!V40+Services!V40),"")</f>
        <v>0.80728635113975977</v>
      </c>
      <c r="V28" s="45">
        <f>IF(ISNUMBER(Goods!W40),Goods!W40/(Goods!W40+Services!W40),"")</f>
        <v>0.73817024203030368</v>
      </c>
      <c r="W28" s="45">
        <f>IF(ISNUMBER(Goods!X40),Goods!X40/(Goods!X40+Services!X40),"")</f>
        <v>0.82934002943747376</v>
      </c>
      <c r="X28" s="45">
        <f>IF(ISNUMBER(Goods!Y40),Goods!Y40/(Goods!Y40+Services!Y40),"")</f>
        <v>0.72923819261660139</v>
      </c>
      <c r="Y28" s="45" t="str">
        <f>IF(ISNUMBER(Goods!Z40),Goods!Z40/(Goods!Z40+Services!Z40),"")</f>
        <v/>
      </c>
      <c r="Z28" s="45" t="str">
        <f>IF(ISNUMBER(Goods!AA40),Goods!AA40/(Goods!AA40+Services!AA40),"")</f>
        <v/>
      </c>
      <c r="AA28" s="32"/>
      <c r="AB28" s="45">
        <f>IF(ISNUMBER(Services!C40),Services!C40/(Services!C40+Goods!C40),"")</f>
        <v>0.19385302197802196</v>
      </c>
      <c r="AC28" s="45">
        <f>IF(ISNUMBER(Services!D40),Services!D40/(Services!D40+Goods!D40),"")</f>
        <v>0.25329018172872914</v>
      </c>
      <c r="AD28" s="45">
        <f>IF(ISNUMBER(Services!E40),Services!E40/(Services!E40+Goods!E40),"")</f>
        <v>0.2468360893234369</v>
      </c>
      <c r="AE28" s="45">
        <f>IF(ISNUMBER(Services!F40),Services!F40/(Services!F40+Goods!F40),"")</f>
        <v>0.17290254604500963</v>
      </c>
      <c r="AF28" s="45">
        <f>IF(ISNUMBER(Services!G40),Services!G40/(Services!G40+Goods!G40),"")</f>
        <v>0.25322751322751325</v>
      </c>
      <c r="AG28" s="45">
        <f>IF(ISNUMBER(Services!H40),Services!H40/(Services!H40+Goods!H40),"")</f>
        <v>0.26580897945993981</v>
      </c>
      <c r="AH28" s="45" t="str">
        <f>IF(ISNUMBER(Services!I40),Services!I40/(Services!I40+Goods!I40),"")</f>
        <v/>
      </c>
      <c r="AI28" s="45">
        <f>IF(ISNUMBER(Services!J40),Services!J40/(Services!J40+Goods!J40),"")</f>
        <v>0.20734169158955468</v>
      </c>
      <c r="AJ28" s="45">
        <f>IF(ISNUMBER(Services!K40),Services!K40/(Services!K40+Goods!K40),"")</f>
        <v>8.8689150391295157E-2</v>
      </c>
      <c r="AK28" s="45">
        <f>IF(ISNUMBER(Services!L40),Services!L40/(Services!L40+Goods!L40),"")</f>
        <v>0.29872553001750585</v>
      </c>
      <c r="AL28" s="45">
        <f>IF(ISNUMBER(Services!M40),Services!M40/(Services!M40+Goods!M40),"")</f>
        <v>0.1776988315893499</v>
      </c>
      <c r="AM28" s="45">
        <f>IF(ISNUMBER(Services!N40),Services!N40/(Services!N40+Goods!N40),"")</f>
        <v>0.1644684363451594</v>
      </c>
      <c r="AN28" s="45">
        <f>IF(ISNUMBER(Services!O40),Services!O40/(Services!O40+Goods!O40),"")</f>
        <v>0.16720863090715696</v>
      </c>
      <c r="AO28" s="45">
        <f>IF(ISNUMBER(Services!P40),Services!P40/(Services!P40+Goods!P40),"")</f>
        <v>0.35035106192907295</v>
      </c>
      <c r="AP28" s="45">
        <f>IF(ISNUMBER(Services!Q40),Services!Q40/(Services!Q40+Goods!Q40),"")</f>
        <v>0.33194906953966702</v>
      </c>
      <c r="AQ28" s="45">
        <f>IF(ISNUMBER(Services!R40),Services!R40/(Services!R40+Goods!R40),"")</f>
        <v>0.32918223736870278</v>
      </c>
      <c r="AR28" s="45">
        <f>IF(ISNUMBER(Services!S40),Services!S40/(Services!S40+Goods!S40),"")</f>
        <v>0.26926365470775332</v>
      </c>
      <c r="AS28" s="45">
        <f>IF(ISNUMBER(Services!T40),Services!T40/(Services!T40+Goods!T40),"")</f>
        <v>0.12832171493300248</v>
      </c>
      <c r="AT28" s="45">
        <f>IF(ISNUMBER(Services!U40),Services!U40/(Services!U40+Goods!U40),"")</f>
        <v>0.19170352939646962</v>
      </c>
      <c r="AU28" s="45">
        <f>IF(ISNUMBER(Services!V40),Services!V40/(Services!V40+Goods!V40),"")</f>
        <v>0.1927136488602402</v>
      </c>
      <c r="AV28" s="45">
        <f>IF(ISNUMBER(Services!W40),Services!W40/(Services!W40+Goods!W40),"")</f>
        <v>0.26182975796969626</v>
      </c>
      <c r="AW28" s="45">
        <f>IF(ISNUMBER(Services!X40),Services!X40/(Services!X40+Goods!X40),"")</f>
        <v>0.17065997056252627</v>
      </c>
      <c r="AX28" s="45">
        <f>IF(ISNUMBER(Services!Y40),Services!Y40/(Services!Y40+Goods!Y40),"")</f>
        <v>0.27076180738339861</v>
      </c>
      <c r="AY28" s="45" t="str">
        <f>IF(ISNUMBER(Services!Z40),Services!Z40/(Services!Z40+Goods!Z40),"")</f>
        <v/>
      </c>
      <c r="AZ28" s="45" t="str">
        <f>IF(ISNUMBER(Services!AA40),Services!AA40/(Services!AA40+Goods!AA40),"")</f>
        <v/>
      </c>
      <c r="BA28" s="32"/>
      <c r="BB28" s="12"/>
      <c r="BC28" s="12"/>
      <c r="BD28" s="12"/>
      <c r="BE28" s="12"/>
      <c r="BF28" s="12"/>
    </row>
    <row r="29" spans="1:58" x14ac:dyDescent="0.2">
      <c r="A29" s="39">
        <f>Goods!B41</f>
        <v>37529</v>
      </c>
      <c r="B29" s="45">
        <f>IF(ISNUMBER(Goods!C41),Goods!C41/(Goods!C41+Services!C41),"")</f>
        <v>0.81189183073093463</v>
      </c>
      <c r="C29" s="45">
        <f>IF(ISNUMBER(Goods!D41),Goods!D41/(Goods!D41+Services!D41),"")</f>
        <v>0.7370347297928671</v>
      </c>
      <c r="D29" s="45">
        <f>IF(ISNUMBER(Goods!E41),Goods!E41/(Goods!E41+Services!E41),"")</f>
        <v>0.76117715472097414</v>
      </c>
      <c r="E29" s="45">
        <f>IF(ISNUMBER(Goods!F41),Goods!F41/(Goods!F41+Services!F41),"")</f>
        <v>0.82767498348948365</v>
      </c>
      <c r="F29" s="45">
        <f>IF(ISNUMBER(Goods!G41),Goods!G41/(Goods!G41+Services!G41),"")</f>
        <v>0.75451625853071058</v>
      </c>
      <c r="G29" s="45">
        <f>IF(ISNUMBER(Goods!H41),Goods!H41/(Goods!H41+Services!H41),"")</f>
        <v>0.74459564463748484</v>
      </c>
      <c r="H29" s="45" t="str">
        <f>IF(ISNUMBER(Goods!I41),Goods!I41/(Goods!I41+Services!I41),"")</f>
        <v/>
      </c>
      <c r="I29" s="45">
        <f>IF(ISNUMBER(Goods!J41),Goods!J41/(Goods!J41+Services!J41),"")</f>
        <v>0.77828740182574718</v>
      </c>
      <c r="J29" s="45">
        <f>IF(ISNUMBER(Goods!K41),Goods!K41/(Goods!K41+Services!K41),"")</f>
        <v>0.92158480463013659</v>
      </c>
      <c r="K29" s="45">
        <f>IF(ISNUMBER(Goods!L41),Goods!L41/(Goods!L41+Services!L41),"")</f>
        <v>0.70916054221047209</v>
      </c>
      <c r="L29" s="45">
        <f>IF(ISNUMBER(Goods!M41),Goods!M41/(Goods!M41+Services!M41),"")</f>
        <v>0.81614281931994404</v>
      </c>
      <c r="M29" s="45">
        <f>IF(ISNUMBER(Goods!N41),Goods!N41/(Goods!N41+Services!N41),"")</f>
        <v>0.84546074284341277</v>
      </c>
      <c r="N29" s="45">
        <f>IF(ISNUMBER(Goods!O41),Goods!O41/(Goods!O41+Services!O41),"")</f>
        <v>0.8516835299550779</v>
      </c>
      <c r="O29" s="45">
        <f>IF(ISNUMBER(Goods!P41),Goods!P41/(Goods!P41+Services!P41),"")</f>
        <v>0.65383046897757069</v>
      </c>
      <c r="P29" s="45">
        <f>IF(ISNUMBER(Goods!Q41),Goods!Q41/(Goods!Q41+Services!Q41),"")</f>
        <v>0.6723875226121856</v>
      </c>
      <c r="Q29" s="45">
        <f>IF(ISNUMBER(Goods!R41),Goods!R41/(Goods!R41+Services!R41),"")</f>
        <v>0.66495847680777798</v>
      </c>
      <c r="R29" s="45">
        <f>IF(ISNUMBER(Goods!S41),Goods!S41/(Goods!S41+Services!S41),"")</f>
        <v>0.72642538113442079</v>
      </c>
      <c r="S29" s="45">
        <f>IF(ISNUMBER(Goods!T41),Goods!T41/(Goods!T41+Services!T41),"")</f>
        <v>0.86869183838379582</v>
      </c>
      <c r="T29" s="45">
        <f>IF(ISNUMBER(Goods!U41),Goods!U41/(Goods!U41+Services!U41),"")</f>
        <v>0.8106475383629268</v>
      </c>
      <c r="U29" s="45">
        <f>IF(ISNUMBER(Goods!V41),Goods!V41/(Goods!V41+Services!V41),"")</f>
        <v>0.81201666512823478</v>
      </c>
      <c r="V29" s="45">
        <f>IF(ISNUMBER(Goods!W41),Goods!W41/(Goods!W41+Services!W41),"")</f>
        <v>0.72780550780026709</v>
      </c>
      <c r="W29" s="45">
        <f>IF(ISNUMBER(Goods!X41),Goods!X41/(Goods!X41+Services!X41),"")</f>
        <v>0.84169190603911548</v>
      </c>
      <c r="X29" s="45">
        <f>IF(ISNUMBER(Goods!Y41),Goods!Y41/(Goods!Y41+Services!Y41),"")</f>
        <v>0.7488079908835471</v>
      </c>
      <c r="Y29" s="45" t="str">
        <f>IF(ISNUMBER(Goods!Z41),Goods!Z41/(Goods!Z41+Services!Z41),"")</f>
        <v/>
      </c>
      <c r="Z29" s="45" t="str">
        <f>IF(ISNUMBER(Goods!AA41),Goods!AA41/(Goods!AA41+Services!AA41),"")</f>
        <v/>
      </c>
      <c r="AA29" s="32"/>
      <c r="AB29" s="45">
        <f>IF(ISNUMBER(Services!C41),Services!C41/(Services!C41+Goods!C41),"")</f>
        <v>0.1881081692690654</v>
      </c>
      <c r="AC29" s="45">
        <f>IF(ISNUMBER(Services!D41),Services!D41/(Services!D41+Goods!D41),"")</f>
        <v>0.26296527020713284</v>
      </c>
      <c r="AD29" s="45">
        <f>IF(ISNUMBER(Services!E41),Services!E41/(Services!E41+Goods!E41),"")</f>
        <v>0.23882284527902589</v>
      </c>
      <c r="AE29" s="45">
        <f>IF(ISNUMBER(Services!F41),Services!F41/(Services!F41+Goods!F41),"")</f>
        <v>0.17232501651051635</v>
      </c>
      <c r="AF29" s="45">
        <f>IF(ISNUMBER(Services!G41),Services!G41/(Services!G41+Goods!G41),"")</f>
        <v>0.24548374146928945</v>
      </c>
      <c r="AG29" s="45">
        <f>IF(ISNUMBER(Services!H41),Services!H41/(Services!H41+Goods!H41),"")</f>
        <v>0.25540435536251521</v>
      </c>
      <c r="AH29" s="45" t="str">
        <f>IF(ISNUMBER(Services!I41),Services!I41/(Services!I41+Goods!I41),"")</f>
        <v/>
      </c>
      <c r="AI29" s="45">
        <f>IF(ISNUMBER(Services!J41),Services!J41/(Services!J41+Goods!J41),"")</f>
        <v>0.22171259817425296</v>
      </c>
      <c r="AJ29" s="45">
        <f>IF(ISNUMBER(Services!K41),Services!K41/(Services!K41+Goods!K41),"")</f>
        <v>7.8415195369863369E-2</v>
      </c>
      <c r="AK29" s="45">
        <f>IF(ISNUMBER(Services!L41),Services!L41/(Services!L41+Goods!L41),"")</f>
        <v>0.29083945778952791</v>
      </c>
      <c r="AL29" s="45">
        <f>IF(ISNUMBER(Services!M41),Services!M41/(Services!M41+Goods!M41),"")</f>
        <v>0.18385718068005596</v>
      </c>
      <c r="AM29" s="45">
        <f>IF(ISNUMBER(Services!N41),Services!N41/(Services!N41+Goods!N41),"")</f>
        <v>0.15453925715658717</v>
      </c>
      <c r="AN29" s="45">
        <f>IF(ISNUMBER(Services!O41),Services!O41/(Services!O41+Goods!O41),"")</f>
        <v>0.1483164700449221</v>
      </c>
      <c r="AO29" s="45">
        <f>IF(ISNUMBER(Services!P41),Services!P41/(Services!P41+Goods!P41),"")</f>
        <v>0.34616953102242937</v>
      </c>
      <c r="AP29" s="45">
        <f>IF(ISNUMBER(Services!Q41),Services!Q41/(Services!Q41+Goods!Q41),"")</f>
        <v>0.3276124773878144</v>
      </c>
      <c r="AQ29" s="45">
        <f>IF(ISNUMBER(Services!R41),Services!R41/(Services!R41+Goods!R41),"")</f>
        <v>0.33504152319222202</v>
      </c>
      <c r="AR29" s="45">
        <f>IF(ISNUMBER(Services!S41),Services!S41/(Services!S41+Goods!S41),"")</f>
        <v>0.27357461886557921</v>
      </c>
      <c r="AS29" s="45">
        <f>IF(ISNUMBER(Services!T41),Services!T41/(Services!T41+Goods!T41),"")</f>
        <v>0.13130816161620418</v>
      </c>
      <c r="AT29" s="45">
        <f>IF(ISNUMBER(Services!U41),Services!U41/(Services!U41+Goods!U41),"")</f>
        <v>0.18935246163707317</v>
      </c>
      <c r="AU29" s="45">
        <f>IF(ISNUMBER(Services!V41),Services!V41/(Services!V41+Goods!V41),"")</f>
        <v>0.18798333487176519</v>
      </c>
      <c r="AV29" s="45">
        <f>IF(ISNUMBER(Services!W41),Services!W41/(Services!W41+Goods!W41),"")</f>
        <v>0.27219449219973285</v>
      </c>
      <c r="AW29" s="45">
        <f>IF(ISNUMBER(Services!X41),Services!X41/(Services!X41+Goods!X41),"")</f>
        <v>0.15830809396088452</v>
      </c>
      <c r="AX29" s="45">
        <f>IF(ISNUMBER(Services!Y41),Services!Y41/(Services!Y41+Goods!Y41),"")</f>
        <v>0.25119200911645279</v>
      </c>
      <c r="AY29" s="45" t="str">
        <f>IF(ISNUMBER(Services!Z41),Services!Z41/(Services!Z41+Goods!Z41),"")</f>
        <v/>
      </c>
      <c r="AZ29" s="45" t="str">
        <f>IF(ISNUMBER(Services!AA41),Services!AA41/(Services!AA41+Goods!AA41),"")</f>
        <v/>
      </c>
      <c r="BA29" s="32"/>
      <c r="BB29" s="12"/>
      <c r="BC29" s="12"/>
      <c r="BD29" s="12"/>
      <c r="BE29" s="12"/>
      <c r="BF29" s="12"/>
    </row>
    <row r="30" spans="1:58" x14ac:dyDescent="0.2">
      <c r="A30" s="39">
        <f>Goods!B42</f>
        <v>37621</v>
      </c>
      <c r="B30" s="45">
        <f>IF(ISNUMBER(Goods!C42),Goods!C42/(Goods!C42+Services!C42),"")</f>
        <v>0.80719680142159034</v>
      </c>
      <c r="C30" s="45">
        <f>IF(ISNUMBER(Goods!D42),Goods!D42/(Goods!D42+Services!D42),"")</f>
        <v>0.7332778391498499</v>
      </c>
      <c r="D30" s="45">
        <f>IF(ISNUMBER(Goods!E42),Goods!E42/(Goods!E42+Services!E42),"")</f>
        <v>0.7596002408041399</v>
      </c>
      <c r="E30" s="45">
        <f>IF(ISNUMBER(Goods!F42),Goods!F42/(Goods!F42+Services!F42),"")</f>
        <v>0.8279440804236603</v>
      </c>
      <c r="F30" s="45">
        <f>IF(ISNUMBER(Goods!G42),Goods!G42/(Goods!G42+Services!G42),"")</f>
        <v>0.75410469383813017</v>
      </c>
      <c r="G30" s="45">
        <f>IF(ISNUMBER(Goods!H42),Goods!H42/(Goods!H42+Services!H42),"")</f>
        <v>0.75306342880554211</v>
      </c>
      <c r="H30" s="45" t="str">
        <f>IF(ISNUMBER(Goods!I42),Goods!I42/(Goods!I42+Services!I42),"")</f>
        <v/>
      </c>
      <c r="I30" s="45">
        <f>IF(ISNUMBER(Goods!J42),Goods!J42/(Goods!J42+Services!J42),"")</f>
        <v>0.78504302680497073</v>
      </c>
      <c r="J30" s="45">
        <f>IF(ISNUMBER(Goods!K42),Goods!K42/(Goods!K42+Services!K42),"")</f>
        <v>0.9120968542565252</v>
      </c>
      <c r="K30" s="45">
        <f>IF(ISNUMBER(Goods!L42),Goods!L42/(Goods!L42+Services!L42),"")</f>
        <v>0.71118890219454722</v>
      </c>
      <c r="L30" s="45">
        <f>IF(ISNUMBER(Goods!M42),Goods!M42/(Goods!M42+Services!M42),"")</f>
        <v>0.81070303208641381</v>
      </c>
      <c r="M30" s="45">
        <f>IF(ISNUMBER(Goods!N42),Goods!N42/(Goods!N42+Services!N42),"")</f>
        <v>0.83547983733321451</v>
      </c>
      <c r="N30" s="45">
        <f>IF(ISNUMBER(Goods!O42),Goods!O42/(Goods!O42+Services!O42),"")</f>
        <v>0.83230238574302962</v>
      </c>
      <c r="O30" s="45">
        <f>IF(ISNUMBER(Goods!P42),Goods!P42/(Goods!P42+Services!P42),"")</f>
        <v>0.66285561945385985</v>
      </c>
      <c r="P30" s="45">
        <f>IF(ISNUMBER(Goods!Q42),Goods!Q42/(Goods!Q42+Services!Q42),"")</f>
        <v>0.65684740546144094</v>
      </c>
      <c r="Q30" s="45">
        <f>IF(ISNUMBER(Goods!R42),Goods!R42/(Goods!R42+Services!R42),"")</f>
        <v>0.66922379072456828</v>
      </c>
      <c r="R30" s="45">
        <f>IF(ISNUMBER(Goods!S42),Goods!S42/(Goods!S42+Services!S42),"")</f>
        <v>0.72474385881716585</v>
      </c>
      <c r="S30" s="45">
        <f>IF(ISNUMBER(Goods!T42),Goods!T42/(Goods!T42+Services!T42),"")</f>
        <v>0.86271823854444618</v>
      </c>
      <c r="T30" s="45">
        <f>IF(ISNUMBER(Goods!U42),Goods!U42/(Goods!U42+Services!U42),"")</f>
        <v>0.81354503918424159</v>
      </c>
      <c r="U30" s="45">
        <f>IF(ISNUMBER(Goods!V42),Goods!V42/(Goods!V42+Services!V42),"")</f>
        <v>0.81744426265237013</v>
      </c>
      <c r="V30" s="45">
        <f>IF(ISNUMBER(Goods!W42),Goods!W42/(Goods!W42+Services!W42),"")</f>
        <v>0.72219049794426682</v>
      </c>
      <c r="W30" s="45">
        <f>IF(ISNUMBER(Goods!X42),Goods!X42/(Goods!X42+Services!X42),"")</f>
        <v>0.824144753175721</v>
      </c>
      <c r="X30" s="45">
        <f>IF(ISNUMBER(Goods!Y42),Goods!Y42/(Goods!Y42+Services!Y42),"")</f>
        <v>0.77614749419258577</v>
      </c>
      <c r="Y30" s="45" t="str">
        <f>IF(ISNUMBER(Goods!Z42),Goods!Z42/(Goods!Z42+Services!Z42),"")</f>
        <v/>
      </c>
      <c r="Z30" s="45" t="str">
        <f>IF(ISNUMBER(Goods!AA42),Goods!AA42/(Goods!AA42+Services!AA42),"")</f>
        <v/>
      </c>
      <c r="AA30" s="32"/>
      <c r="AB30" s="45">
        <f>IF(ISNUMBER(Services!C42),Services!C42/(Services!C42+Goods!C42),"")</f>
        <v>0.19280319857840961</v>
      </c>
      <c r="AC30" s="45">
        <f>IF(ISNUMBER(Services!D42),Services!D42/(Services!D42+Goods!D42),"")</f>
        <v>0.26672216085015016</v>
      </c>
      <c r="AD30" s="45">
        <f>IF(ISNUMBER(Services!E42),Services!E42/(Services!E42+Goods!E42),"")</f>
        <v>0.24039975919586015</v>
      </c>
      <c r="AE30" s="45">
        <f>IF(ISNUMBER(Services!F42),Services!F42/(Services!F42+Goods!F42),"")</f>
        <v>0.17205591957633964</v>
      </c>
      <c r="AF30" s="45">
        <f>IF(ISNUMBER(Services!G42),Services!G42/(Services!G42+Goods!G42),"")</f>
        <v>0.2458953061618698</v>
      </c>
      <c r="AG30" s="45">
        <f>IF(ISNUMBER(Services!H42),Services!H42/(Services!H42+Goods!H42),"")</f>
        <v>0.24693657119445789</v>
      </c>
      <c r="AH30" s="45" t="str">
        <f>IF(ISNUMBER(Services!I42),Services!I42/(Services!I42+Goods!I42),"")</f>
        <v/>
      </c>
      <c r="AI30" s="45">
        <f>IF(ISNUMBER(Services!J42),Services!J42/(Services!J42+Goods!J42),"")</f>
        <v>0.21495697319502918</v>
      </c>
      <c r="AJ30" s="45">
        <f>IF(ISNUMBER(Services!K42),Services!K42/(Services!K42+Goods!K42),"")</f>
        <v>8.7903145743474881E-2</v>
      </c>
      <c r="AK30" s="45">
        <f>IF(ISNUMBER(Services!L42),Services!L42/(Services!L42+Goods!L42),"")</f>
        <v>0.28881109780545267</v>
      </c>
      <c r="AL30" s="45">
        <f>IF(ISNUMBER(Services!M42),Services!M42/(Services!M42+Goods!M42),"")</f>
        <v>0.18929696791358616</v>
      </c>
      <c r="AM30" s="45">
        <f>IF(ISNUMBER(Services!N42),Services!N42/(Services!N42+Goods!N42),"")</f>
        <v>0.1645201626667854</v>
      </c>
      <c r="AN30" s="45">
        <f>IF(ISNUMBER(Services!O42),Services!O42/(Services!O42+Goods!O42),"")</f>
        <v>0.16769761425697038</v>
      </c>
      <c r="AO30" s="45">
        <f>IF(ISNUMBER(Services!P42),Services!P42/(Services!P42+Goods!P42),"")</f>
        <v>0.33714438054614004</v>
      </c>
      <c r="AP30" s="45">
        <f>IF(ISNUMBER(Services!Q42),Services!Q42/(Services!Q42+Goods!Q42),"")</f>
        <v>0.34315259453855912</v>
      </c>
      <c r="AQ30" s="45">
        <f>IF(ISNUMBER(Services!R42),Services!R42/(Services!R42+Goods!R42),"")</f>
        <v>0.33077620927543167</v>
      </c>
      <c r="AR30" s="45">
        <f>IF(ISNUMBER(Services!S42),Services!S42/(Services!S42+Goods!S42),"")</f>
        <v>0.27525614118283415</v>
      </c>
      <c r="AS30" s="45">
        <f>IF(ISNUMBER(Services!T42),Services!T42/(Services!T42+Goods!T42),"")</f>
        <v>0.13728176145555393</v>
      </c>
      <c r="AT30" s="45">
        <f>IF(ISNUMBER(Services!U42),Services!U42/(Services!U42+Goods!U42),"")</f>
        <v>0.18645496081575841</v>
      </c>
      <c r="AU30" s="45">
        <f>IF(ISNUMBER(Services!V42),Services!V42/(Services!V42+Goods!V42),"")</f>
        <v>0.18255573734762975</v>
      </c>
      <c r="AV30" s="45">
        <f>IF(ISNUMBER(Services!W42),Services!W42/(Services!W42+Goods!W42),"")</f>
        <v>0.27780950205573324</v>
      </c>
      <c r="AW30" s="45">
        <f>IF(ISNUMBER(Services!X42),Services!X42/(Services!X42+Goods!X42),"")</f>
        <v>0.17585524682427892</v>
      </c>
      <c r="AX30" s="45">
        <f>IF(ISNUMBER(Services!Y42),Services!Y42/(Services!Y42+Goods!Y42),"")</f>
        <v>0.22385250580741428</v>
      </c>
      <c r="AY30" s="45" t="str">
        <f>IF(ISNUMBER(Services!Z42),Services!Z42/(Services!Z42+Goods!Z42),"")</f>
        <v/>
      </c>
      <c r="AZ30" s="45" t="str">
        <f>IF(ISNUMBER(Services!AA42),Services!AA42/(Services!AA42+Goods!AA42),"")</f>
        <v/>
      </c>
      <c r="BA30" s="32"/>
      <c r="BB30" s="12"/>
      <c r="BC30" s="12"/>
      <c r="BD30" s="12"/>
      <c r="BE30" s="12"/>
      <c r="BF30" s="12"/>
    </row>
    <row r="31" spans="1:58" x14ac:dyDescent="0.2">
      <c r="A31" s="39">
        <f>Goods!B43</f>
        <v>37711</v>
      </c>
      <c r="B31" s="45">
        <f>IF(ISNUMBER(Goods!C43),Goods!C43/(Goods!C43+Services!C43),"")</f>
        <v>0.81017743555406763</v>
      </c>
      <c r="C31" s="45">
        <f>IF(ISNUMBER(Goods!D43),Goods!D43/(Goods!D43+Services!D43),"")</f>
        <v>0.73522445820433435</v>
      </c>
      <c r="D31" s="45">
        <f>IF(ISNUMBER(Goods!E43),Goods!E43/(Goods!E43+Services!E43),"")</f>
        <v>0.76048042481701805</v>
      </c>
      <c r="E31" s="45">
        <f>IF(ISNUMBER(Goods!F43),Goods!F43/(Goods!F43+Services!F43),"")</f>
        <v>0.82848822334596239</v>
      </c>
      <c r="F31" s="45">
        <f>IF(ISNUMBER(Goods!G43),Goods!G43/(Goods!G43+Services!G43),"")</f>
        <v>0.75462052693668891</v>
      </c>
      <c r="G31" s="45">
        <f>IF(ISNUMBER(Goods!H43),Goods!H43/(Goods!H43+Services!H43),"")</f>
        <v>0.75038644194059034</v>
      </c>
      <c r="H31" s="45">
        <f>IF(ISNUMBER(Goods!I43),Goods!I43/(Goods!I43+Services!I43),"")</f>
        <v>0.78562801932367154</v>
      </c>
      <c r="I31" s="45">
        <f>IF(ISNUMBER(Goods!J43),Goods!J43/(Goods!J43+Services!J43),"")</f>
        <v>0.78381123558207699</v>
      </c>
      <c r="J31" s="45">
        <f>IF(ISNUMBER(Goods!K43),Goods!K43/(Goods!K43+Services!K43),"")</f>
        <v>0.91993163942707912</v>
      </c>
      <c r="K31" s="45">
        <f>IF(ISNUMBER(Goods!L43),Goods!L43/(Goods!L43+Services!L43),"")</f>
        <v>0.68441672255574748</v>
      </c>
      <c r="L31" s="45">
        <f>IF(ISNUMBER(Goods!M43),Goods!M43/(Goods!M43+Services!M43),"")</f>
        <v>0.81305949385464049</v>
      </c>
      <c r="M31" s="45">
        <f>IF(ISNUMBER(Goods!N43),Goods!N43/(Goods!N43+Services!N43),"")</f>
        <v>0.84104228041951912</v>
      </c>
      <c r="N31" s="45">
        <f>IF(ISNUMBER(Goods!O43),Goods!O43/(Goods!O43+Services!O43),"")</f>
        <v>0.83832592727917499</v>
      </c>
      <c r="O31" s="45">
        <f>IF(ISNUMBER(Goods!P43),Goods!P43/(Goods!P43+Services!P43),"")</f>
        <v>0.66681370659233119</v>
      </c>
      <c r="P31" s="45">
        <f>IF(ISNUMBER(Goods!Q43),Goods!Q43/(Goods!Q43+Services!Q43),"")</f>
        <v>0.65851259351298175</v>
      </c>
      <c r="Q31" s="45">
        <f>IF(ISNUMBER(Goods!R43),Goods!R43/(Goods!R43+Services!R43),"")</f>
        <v>0.6821986732488432</v>
      </c>
      <c r="R31" s="45">
        <f>IF(ISNUMBER(Goods!S43),Goods!S43/(Goods!S43+Services!S43),"")</f>
        <v>0.73723480566907229</v>
      </c>
      <c r="S31" s="45">
        <f>IF(ISNUMBER(Goods!T43),Goods!T43/(Goods!T43+Services!T43),"")</f>
        <v>0.85307134258218087</v>
      </c>
      <c r="T31" s="45">
        <f>IF(ISNUMBER(Goods!U43),Goods!U43/(Goods!U43+Services!U43),"")</f>
        <v>0.82836808342979973</v>
      </c>
      <c r="U31" s="45">
        <f>IF(ISNUMBER(Goods!V43),Goods!V43/(Goods!V43+Services!V43),"")</f>
        <v>0.81730281593125864</v>
      </c>
      <c r="V31" s="45">
        <f>IF(ISNUMBER(Goods!W43),Goods!W43/(Goods!W43+Services!W43),"")</f>
        <v>0.7034889860559933</v>
      </c>
      <c r="W31" s="45">
        <f>IF(ISNUMBER(Goods!X43),Goods!X43/(Goods!X43+Services!X43),"")</f>
        <v>0.8369210634197628</v>
      </c>
      <c r="X31" s="45">
        <f>IF(ISNUMBER(Goods!Y43),Goods!Y43/(Goods!Y43+Services!Y43),"")</f>
        <v>0.77646449520269423</v>
      </c>
      <c r="Y31" s="45" t="str">
        <f>IF(ISNUMBER(Goods!Z43),Goods!Z43/(Goods!Z43+Services!Z43),"")</f>
        <v/>
      </c>
      <c r="Z31" s="45" t="str">
        <f>IF(ISNUMBER(Goods!AA43),Goods!AA43/(Goods!AA43+Services!AA43),"")</f>
        <v/>
      </c>
      <c r="AA31" s="32"/>
      <c r="AB31" s="45">
        <f>IF(ISNUMBER(Services!C43),Services!C43/(Services!C43+Goods!C43),"")</f>
        <v>0.18982256444593237</v>
      </c>
      <c r="AC31" s="45">
        <f>IF(ISNUMBER(Services!D43),Services!D43/(Services!D43+Goods!D43),"")</f>
        <v>0.26477554179566565</v>
      </c>
      <c r="AD31" s="45">
        <f>IF(ISNUMBER(Services!E43),Services!E43/(Services!E43+Goods!E43),"")</f>
        <v>0.23951957518298198</v>
      </c>
      <c r="AE31" s="45">
        <f>IF(ISNUMBER(Services!F43),Services!F43/(Services!F43+Goods!F43),"")</f>
        <v>0.17151177665403758</v>
      </c>
      <c r="AF31" s="45">
        <f>IF(ISNUMBER(Services!G43),Services!G43/(Services!G43+Goods!G43),"")</f>
        <v>0.24537947306331104</v>
      </c>
      <c r="AG31" s="45">
        <f>IF(ISNUMBER(Services!H43),Services!H43/(Services!H43+Goods!H43),"")</f>
        <v>0.24961355805940963</v>
      </c>
      <c r="AH31" s="45">
        <f>IF(ISNUMBER(Services!I43),Services!I43/(Services!I43+Goods!I43),"")</f>
        <v>0.21437198067632851</v>
      </c>
      <c r="AI31" s="45">
        <f>IF(ISNUMBER(Services!J43),Services!J43/(Services!J43+Goods!J43),"")</f>
        <v>0.21618876441792295</v>
      </c>
      <c r="AJ31" s="45">
        <f>IF(ISNUMBER(Services!K43),Services!K43/(Services!K43+Goods!K43),"")</f>
        <v>8.0068360572920924E-2</v>
      </c>
      <c r="AK31" s="45">
        <f>IF(ISNUMBER(Services!L43),Services!L43/(Services!L43+Goods!L43),"")</f>
        <v>0.31558327744425246</v>
      </c>
      <c r="AL31" s="45">
        <f>IF(ISNUMBER(Services!M43),Services!M43/(Services!M43+Goods!M43),"")</f>
        <v>0.18694050614535954</v>
      </c>
      <c r="AM31" s="45">
        <f>IF(ISNUMBER(Services!N43),Services!N43/(Services!N43+Goods!N43),"")</f>
        <v>0.15895771958048088</v>
      </c>
      <c r="AN31" s="45">
        <f>IF(ISNUMBER(Services!O43),Services!O43/(Services!O43+Goods!O43),"")</f>
        <v>0.16167407272082487</v>
      </c>
      <c r="AO31" s="45">
        <f>IF(ISNUMBER(Services!P43),Services!P43/(Services!P43+Goods!P43),"")</f>
        <v>0.33318629340766881</v>
      </c>
      <c r="AP31" s="45">
        <f>IF(ISNUMBER(Services!Q43),Services!Q43/(Services!Q43+Goods!Q43),"")</f>
        <v>0.3414874064870182</v>
      </c>
      <c r="AQ31" s="45">
        <f>IF(ISNUMBER(Services!R43),Services!R43/(Services!R43+Goods!R43),"")</f>
        <v>0.3178013267511568</v>
      </c>
      <c r="AR31" s="45">
        <f>IF(ISNUMBER(Services!S43),Services!S43/(Services!S43+Goods!S43),"")</f>
        <v>0.26276519433092771</v>
      </c>
      <c r="AS31" s="45">
        <f>IF(ISNUMBER(Services!T43),Services!T43/(Services!T43+Goods!T43),"")</f>
        <v>0.14692865741781921</v>
      </c>
      <c r="AT31" s="45">
        <f>IF(ISNUMBER(Services!U43),Services!U43/(Services!U43+Goods!U43),"")</f>
        <v>0.17163191657020022</v>
      </c>
      <c r="AU31" s="45">
        <f>IF(ISNUMBER(Services!V43),Services!V43/(Services!V43+Goods!V43),"")</f>
        <v>0.18269718406874133</v>
      </c>
      <c r="AV31" s="45">
        <f>IF(ISNUMBER(Services!W43),Services!W43/(Services!W43+Goods!W43),"")</f>
        <v>0.29651101394400664</v>
      </c>
      <c r="AW31" s="45">
        <f>IF(ISNUMBER(Services!X43),Services!X43/(Services!X43+Goods!X43),"")</f>
        <v>0.16307893658023714</v>
      </c>
      <c r="AX31" s="45">
        <f>IF(ISNUMBER(Services!Y43),Services!Y43/(Services!Y43+Goods!Y43),"")</f>
        <v>0.22353550479730569</v>
      </c>
      <c r="AY31" s="45" t="str">
        <f>IF(ISNUMBER(Services!Z43),Services!Z43/(Services!Z43+Goods!Z43),"")</f>
        <v/>
      </c>
      <c r="AZ31" s="45" t="str">
        <f>IF(ISNUMBER(Services!AA43),Services!AA43/(Services!AA43+Goods!AA43),"")</f>
        <v/>
      </c>
      <c r="BA31" s="32"/>
      <c r="BB31" s="12"/>
      <c r="BC31" s="12"/>
      <c r="BD31" s="12"/>
      <c r="BE31" s="12"/>
      <c r="BF31" s="12"/>
    </row>
    <row r="32" spans="1:58" x14ac:dyDescent="0.2">
      <c r="A32" s="39">
        <f>Goods!B44</f>
        <v>37802</v>
      </c>
      <c r="B32" s="45">
        <f>IF(ISNUMBER(Goods!C44),Goods!C44/(Goods!C44+Services!C44),"")</f>
        <v>0.82045492096712014</v>
      </c>
      <c r="C32" s="45">
        <f>IF(ISNUMBER(Goods!D44),Goods!D44/(Goods!D44+Services!D44),"")</f>
        <v>0.73233171581435863</v>
      </c>
      <c r="D32" s="45">
        <f>IF(ISNUMBER(Goods!E44),Goods!E44/(Goods!E44+Services!E44),"")</f>
        <v>0.80607352735955839</v>
      </c>
      <c r="E32" s="45">
        <f>IF(ISNUMBER(Goods!F44),Goods!F44/(Goods!F44+Services!F44),"")</f>
        <v>0.82670737122557725</v>
      </c>
      <c r="F32" s="45">
        <f>IF(ISNUMBER(Goods!G44),Goods!G44/(Goods!G44+Services!G44),"")</f>
        <v>0.76066929874036471</v>
      </c>
      <c r="G32" s="45">
        <f>IF(ISNUMBER(Goods!H44),Goods!H44/(Goods!H44+Services!H44),"")</f>
        <v>0.76055247192461595</v>
      </c>
      <c r="H32" s="45">
        <f>IF(ISNUMBER(Goods!I44),Goods!I44/(Goods!I44+Services!I44),"")</f>
        <v>0.7932042382170259</v>
      </c>
      <c r="I32" s="45">
        <f>IF(ISNUMBER(Goods!J44),Goods!J44/(Goods!J44+Services!J44),"")</f>
        <v>0.79010324006928601</v>
      </c>
      <c r="J32" s="45">
        <f>IF(ISNUMBER(Goods!K44),Goods!K44/(Goods!K44+Services!K44),"")</f>
        <v>0.91780892785475032</v>
      </c>
      <c r="K32" s="45">
        <f>IF(ISNUMBER(Goods!L44),Goods!L44/(Goods!L44+Services!L44),"")</f>
        <v>0.73410777784683334</v>
      </c>
      <c r="L32" s="45">
        <f>IF(ISNUMBER(Goods!M44),Goods!M44/(Goods!M44+Services!M44),"")</f>
        <v>0.81028123627207893</v>
      </c>
      <c r="M32" s="45">
        <f>IF(ISNUMBER(Goods!N44),Goods!N44/(Goods!N44+Services!N44),"")</f>
        <v>0.85418865357403073</v>
      </c>
      <c r="N32" s="45">
        <f>IF(ISNUMBER(Goods!O44),Goods!O44/(Goods!O44+Services!O44),"")</f>
        <v>0.84919665793487131</v>
      </c>
      <c r="O32" s="45">
        <f>IF(ISNUMBER(Goods!P44),Goods!P44/(Goods!P44+Services!P44),"")</f>
        <v>0.66949727878653764</v>
      </c>
      <c r="P32" s="45">
        <f>IF(ISNUMBER(Goods!Q44),Goods!Q44/(Goods!Q44+Services!Q44),"")</f>
        <v>0.65028511002837719</v>
      </c>
      <c r="Q32" s="45">
        <f>IF(ISNUMBER(Goods!R44),Goods!R44/(Goods!R44+Services!R44),"")</f>
        <v>0.67943745388557641</v>
      </c>
      <c r="R32" s="45">
        <f>IF(ISNUMBER(Goods!S44),Goods!S44/(Goods!S44+Services!S44),"")</f>
        <v>0.73249277822448555</v>
      </c>
      <c r="S32" s="45">
        <f>IF(ISNUMBER(Goods!T44),Goods!T44/(Goods!T44+Services!T44),"")</f>
        <v>0.85804038831517238</v>
      </c>
      <c r="T32" s="45">
        <f>IF(ISNUMBER(Goods!U44),Goods!U44/(Goods!U44+Services!U44),"")</f>
        <v>0.84234239671666111</v>
      </c>
      <c r="U32" s="45">
        <f>IF(ISNUMBER(Goods!V44),Goods!V44/(Goods!V44+Services!V44),"")</f>
        <v>0.82515983866490716</v>
      </c>
      <c r="V32" s="45">
        <f>IF(ISNUMBER(Goods!W44),Goods!W44/(Goods!W44+Services!W44),"")</f>
        <v>0.7300636569614205</v>
      </c>
      <c r="W32" s="45">
        <f>IF(ISNUMBER(Goods!X44),Goods!X44/(Goods!X44+Services!X44),"")</f>
        <v>0.84851992458646286</v>
      </c>
      <c r="X32" s="45">
        <f>IF(ISNUMBER(Goods!Y44),Goods!Y44/(Goods!Y44+Services!Y44),"")</f>
        <v>0.75246394274567163</v>
      </c>
      <c r="Y32" s="45" t="str">
        <f>IF(ISNUMBER(Goods!Z44),Goods!Z44/(Goods!Z44+Services!Z44),"")</f>
        <v/>
      </c>
      <c r="Z32" s="45" t="str">
        <f>IF(ISNUMBER(Goods!AA44),Goods!AA44/(Goods!AA44+Services!AA44),"")</f>
        <v/>
      </c>
      <c r="AA32" s="32"/>
      <c r="AB32" s="45">
        <f>IF(ISNUMBER(Services!C44),Services!C44/(Services!C44+Goods!C44),"")</f>
        <v>0.17954507903287989</v>
      </c>
      <c r="AC32" s="45">
        <f>IF(ISNUMBER(Services!D44),Services!D44/(Services!D44+Goods!D44),"")</f>
        <v>0.26766828418564143</v>
      </c>
      <c r="AD32" s="45">
        <f>IF(ISNUMBER(Services!E44),Services!E44/(Services!E44+Goods!E44),"")</f>
        <v>0.19392647264044161</v>
      </c>
      <c r="AE32" s="45">
        <f>IF(ISNUMBER(Services!F44),Services!F44/(Services!F44+Goods!F44),"")</f>
        <v>0.17329262877442272</v>
      </c>
      <c r="AF32" s="45">
        <f>IF(ISNUMBER(Services!G44),Services!G44/(Services!G44+Goods!G44),"")</f>
        <v>0.23933070125963526</v>
      </c>
      <c r="AG32" s="45">
        <f>IF(ISNUMBER(Services!H44),Services!H44/(Services!H44+Goods!H44),"")</f>
        <v>0.23944752807538403</v>
      </c>
      <c r="AH32" s="45">
        <f>IF(ISNUMBER(Services!I44),Services!I44/(Services!I44+Goods!I44),"")</f>
        <v>0.20679576178297407</v>
      </c>
      <c r="AI32" s="45">
        <f>IF(ISNUMBER(Services!J44),Services!J44/(Services!J44+Goods!J44),"")</f>
        <v>0.20989675993071399</v>
      </c>
      <c r="AJ32" s="45">
        <f>IF(ISNUMBER(Services!K44),Services!K44/(Services!K44+Goods!K44),"")</f>
        <v>8.2191072145249719E-2</v>
      </c>
      <c r="AK32" s="45">
        <f>IF(ISNUMBER(Services!L44),Services!L44/(Services!L44+Goods!L44),"")</f>
        <v>0.26589222215316671</v>
      </c>
      <c r="AL32" s="45">
        <f>IF(ISNUMBER(Services!M44),Services!M44/(Services!M44+Goods!M44),"")</f>
        <v>0.18971876372792107</v>
      </c>
      <c r="AM32" s="45">
        <f>IF(ISNUMBER(Services!N44),Services!N44/(Services!N44+Goods!N44),"")</f>
        <v>0.14581134642596935</v>
      </c>
      <c r="AN32" s="45">
        <f>IF(ISNUMBER(Services!O44),Services!O44/(Services!O44+Goods!O44),"")</f>
        <v>0.15080334206512874</v>
      </c>
      <c r="AO32" s="45">
        <f>IF(ISNUMBER(Services!P44),Services!P44/(Services!P44+Goods!P44),"")</f>
        <v>0.33050272121346241</v>
      </c>
      <c r="AP32" s="45">
        <f>IF(ISNUMBER(Services!Q44),Services!Q44/(Services!Q44+Goods!Q44),"")</f>
        <v>0.34971488997162287</v>
      </c>
      <c r="AQ32" s="45">
        <f>IF(ISNUMBER(Services!R44),Services!R44/(Services!R44+Goods!R44),"")</f>
        <v>0.32056254611442359</v>
      </c>
      <c r="AR32" s="45">
        <f>IF(ISNUMBER(Services!S44),Services!S44/(Services!S44+Goods!S44),"")</f>
        <v>0.2675072217755145</v>
      </c>
      <c r="AS32" s="45">
        <f>IF(ISNUMBER(Services!T44),Services!T44/(Services!T44+Goods!T44),"")</f>
        <v>0.14195961168482762</v>
      </c>
      <c r="AT32" s="45">
        <f>IF(ISNUMBER(Services!U44),Services!U44/(Services!U44+Goods!U44),"")</f>
        <v>0.15765760328333886</v>
      </c>
      <c r="AU32" s="45">
        <f>IF(ISNUMBER(Services!V44),Services!V44/(Services!V44+Goods!V44),"")</f>
        <v>0.17484016133509286</v>
      </c>
      <c r="AV32" s="45">
        <f>IF(ISNUMBER(Services!W44),Services!W44/(Services!W44+Goods!W44),"")</f>
        <v>0.2699363430385795</v>
      </c>
      <c r="AW32" s="45">
        <f>IF(ISNUMBER(Services!X44),Services!X44/(Services!X44+Goods!X44),"")</f>
        <v>0.15148007541353722</v>
      </c>
      <c r="AX32" s="45">
        <f>IF(ISNUMBER(Services!Y44),Services!Y44/(Services!Y44+Goods!Y44),"")</f>
        <v>0.24753605725432848</v>
      </c>
      <c r="AY32" s="45" t="str">
        <f>IF(ISNUMBER(Services!Z44),Services!Z44/(Services!Z44+Goods!Z44),"")</f>
        <v/>
      </c>
      <c r="AZ32" s="45" t="str">
        <f>IF(ISNUMBER(Services!AA44),Services!AA44/(Services!AA44+Goods!AA44),"")</f>
        <v/>
      </c>
      <c r="BA32" s="32"/>
      <c r="BB32" s="12"/>
      <c r="BC32" s="12"/>
      <c r="BD32" s="12"/>
      <c r="BE32" s="12"/>
      <c r="BF32" s="12"/>
    </row>
    <row r="33" spans="1:58" x14ac:dyDescent="0.2">
      <c r="A33" s="39">
        <f>Goods!B45</f>
        <v>37894</v>
      </c>
      <c r="B33" s="45">
        <f>IF(ISNUMBER(Goods!C45),Goods!C45/(Goods!C45+Services!C45),"")</f>
        <v>0.81277425646026324</v>
      </c>
      <c r="C33" s="45">
        <f>IF(ISNUMBER(Goods!D45),Goods!D45/(Goods!D45+Services!D45),"")</f>
        <v>0.72816761352686799</v>
      </c>
      <c r="D33" s="45">
        <f>IF(ISNUMBER(Goods!E45),Goods!E45/(Goods!E45+Services!E45),"")</f>
        <v>0.78771300802394739</v>
      </c>
      <c r="E33" s="45">
        <f>IF(ISNUMBER(Goods!F45),Goods!F45/(Goods!F45+Services!F45),"")</f>
        <v>0.81584311535922083</v>
      </c>
      <c r="F33" s="45">
        <f>IF(ISNUMBER(Goods!G45),Goods!G45/(Goods!G45+Services!G45),"")</f>
        <v>0.75103277334067753</v>
      </c>
      <c r="G33" s="45">
        <f>IF(ISNUMBER(Goods!H45),Goods!H45/(Goods!H45+Services!H45),"")</f>
        <v>0.7449897568361985</v>
      </c>
      <c r="H33" s="45">
        <f>IF(ISNUMBER(Goods!I45),Goods!I45/(Goods!I45+Services!I45),"")</f>
        <v>0.79765829259974996</v>
      </c>
      <c r="I33" s="45">
        <f>IF(ISNUMBER(Goods!J45),Goods!J45/(Goods!J45+Services!J45),"")</f>
        <v>0.78531049894808402</v>
      </c>
      <c r="J33" s="45">
        <f>IF(ISNUMBER(Goods!K45),Goods!K45/(Goods!K45+Services!K45),"")</f>
        <v>0.9162558493425661</v>
      </c>
      <c r="K33" s="45">
        <f>IF(ISNUMBER(Goods!L45),Goods!L45/(Goods!L45+Services!L45),"")</f>
        <v>0.72430876703008151</v>
      </c>
      <c r="L33" s="45">
        <f>IF(ISNUMBER(Goods!M45),Goods!M45/(Goods!M45+Services!M45),"")</f>
        <v>0.81355485080832468</v>
      </c>
      <c r="M33" s="45">
        <f>IF(ISNUMBER(Goods!N45),Goods!N45/(Goods!N45+Services!N45),"")</f>
        <v>0.84800289548975727</v>
      </c>
      <c r="N33" s="45">
        <f>IF(ISNUMBER(Goods!O45),Goods!O45/(Goods!O45+Services!O45),"")</f>
        <v>0.84921284921284923</v>
      </c>
      <c r="O33" s="45">
        <f>IF(ISNUMBER(Goods!P45),Goods!P45/(Goods!P45+Services!P45),"")</f>
        <v>0.6653867476289872</v>
      </c>
      <c r="P33" s="45">
        <f>IF(ISNUMBER(Goods!Q45),Goods!Q45/(Goods!Q45+Services!Q45),"")</f>
        <v>0.65266916127158858</v>
      </c>
      <c r="Q33" s="45">
        <f>IF(ISNUMBER(Goods!R45),Goods!R45/(Goods!R45+Services!R45),"")</f>
        <v>0.68162551136083593</v>
      </c>
      <c r="R33" s="45">
        <f>IF(ISNUMBER(Goods!S45),Goods!S45/(Goods!S45+Services!S45),"")</f>
        <v>0.73467254555087591</v>
      </c>
      <c r="S33" s="45">
        <f>IF(ISNUMBER(Goods!T45),Goods!T45/(Goods!T45+Services!T45),"")</f>
        <v>0.86056092293266306</v>
      </c>
      <c r="T33" s="45">
        <f>IF(ISNUMBER(Goods!U45),Goods!U45/(Goods!U45+Services!U45),"")</f>
        <v>0.82606510417034329</v>
      </c>
      <c r="U33" s="45">
        <f>IF(ISNUMBER(Goods!V45),Goods!V45/(Goods!V45+Services!V45),"")</f>
        <v>0.81010966088125336</v>
      </c>
      <c r="V33" s="45">
        <f>IF(ISNUMBER(Goods!W45),Goods!W45/(Goods!W45+Services!W45),"")</f>
        <v>0.71095085144596393</v>
      </c>
      <c r="W33" s="45">
        <f>IF(ISNUMBER(Goods!X45),Goods!X45/(Goods!X45+Services!X45),"")</f>
        <v>0.83417366954515582</v>
      </c>
      <c r="X33" s="45">
        <f>IF(ISNUMBER(Goods!Y45),Goods!Y45/(Goods!Y45+Services!Y45),"")</f>
        <v>0.73429991813295681</v>
      </c>
      <c r="Y33" s="45" t="str">
        <f>IF(ISNUMBER(Goods!Z45),Goods!Z45/(Goods!Z45+Services!Z45),"")</f>
        <v/>
      </c>
      <c r="Z33" s="45" t="str">
        <f>IF(ISNUMBER(Goods!AA45),Goods!AA45/(Goods!AA45+Services!AA45),"")</f>
        <v/>
      </c>
      <c r="AA33" s="32"/>
      <c r="AB33" s="45">
        <f>IF(ISNUMBER(Services!C45),Services!C45/(Services!C45+Goods!C45),"")</f>
        <v>0.18722574353973673</v>
      </c>
      <c r="AC33" s="45">
        <f>IF(ISNUMBER(Services!D45),Services!D45/(Services!D45+Goods!D45),"")</f>
        <v>0.27183238647313201</v>
      </c>
      <c r="AD33" s="45">
        <f>IF(ISNUMBER(Services!E45),Services!E45/(Services!E45+Goods!E45),"")</f>
        <v>0.21228699197605261</v>
      </c>
      <c r="AE33" s="45">
        <f>IF(ISNUMBER(Services!F45),Services!F45/(Services!F45+Goods!F45),"")</f>
        <v>0.1841568846407792</v>
      </c>
      <c r="AF33" s="45">
        <f>IF(ISNUMBER(Services!G45),Services!G45/(Services!G45+Goods!G45),"")</f>
        <v>0.2489672266593225</v>
      </c>
      <c r="AG33" s="45">
        <f>IF(ISNUMBER(Services!H45),Services!H45/(Services!H45+Goods!H45),"")</f>
        <v>0.25501024316380155</v>
      </c>
      <c r="AH33" s="45">
        <f>IF(ISNUMBER(Services!I45),Services!I45/(Services!I45+Goods!I45),"")</f>
        <v>0.20234170740025009</v>
      </c>
      <c r="AI33" s="45">
        <f>IF(ISNUMBER(Services!J45),Services!J45/(Services!J45+Goods!J45),"")</f>
        <v>0.21468950105191595</v>
      </c>
      <c r="AJ33" s="45">
        <f>IF(ISNUMBER(Services!K45),Services!K45/(Services!K45+Goods!K45),"")</f>
        <v>8.3744150657433833E-2</v>
      </c>
      <c r="AK33" s="45">
        <f>IF(ISNUMBER(Services!L45),Services!L45/(Services!L45+Goods!L45),"")</f>
        <v>0.27569123296991849</v>
      </c>
      <c r="AL33" s="45">
        <f>IF(ISNUMBER(Services!M45),Services!M45/(Services!M45+Goods!M45),"")</f>
        <v>0.18644514919167532</v>
      </c>
      <c r="AM33" s="45">
        <f>IF(ISNUMBER(Services!N45),Services!N45/(Services!N45+Goods!N45),"")</f>
        <v>0.15199710451024268</v>
      </c>
      <c r="AN33" s="45">
        <f>IF(ISNUMBER(Services!O45),Services!O45/(Services!O45+Goods!O45),"")</f>
        <v>0.1507871507871508</v>
      </c>
      <c r="AO33" s="45">
        <f>IF(ISNUMBER(Services!P45),Services!P45/(Services!P45+Goods!P45),"")</f>
        <v>0.33461325237101275</v>
      </c>
      <c r="AP33" s="45">
        <f>IF(ISNUMBER(Services!Q45),Services!Q45/(Services!Q45+Goods!Q45),"")</f>
        <v>0.34733083872841142</v>
      </c>
      <c r="AQ33" s="45">
        <f>IF(ISNUMBER(Services!R45),Services!R45/(Services!R45+Goods!R45),"")</f>
        <v>0.31837448863916407</v>
      </c>
      <c r="AR33" s="45">
        <f>IF(ISNUMBER(Services!S45),Services!S45/(Services!S45+Goods!S45),"")</f>
        <v>0.26532745444912398</v>
      </c>
      <c r="AS33" s="45">
        <f>IF(ISNUMBER(Services!T45),Services!T45/(Services!T45+Goods!T45),"")</f>
        <v>0.13943907706733688</v>
      </c>
      <c r="AT33" s="45">
        <f>IF(ISNUMBER(Services!U45),Services!U45/(Services!U45+Goods!U45),"")</f>
        <v>0.17393489582965674</v>
      </c>
      <c r="AU33" s="45">
        <f>IF(ISNUMBER(Services!V45),Services!V45/(Services!V45+Goods!V45),"")</f>
        <v>0.18989033911874664</v>
      </c>
      <c r="AV33" s="45">
        <f>IF(ISNUMBER(Services!W45),Services!W45/(Services!W45+Goods!W45),"")</f>
        <v>0.28904914855403618</v>
      </c>
      <c r="AW33" s="45">
        <f>IF(ISNUMBER(Services!X45),Services!X45/(Services!X45+Goods!X45),"")</f>
        <v>0.16582633045484418</v>
      </c>
      <c r="AX33" s="45">
        <f>IF(ISNUMBER(Services!Y45),Services!Y45/(Services!Y45+Goods!Y45),"")</f>
        <v>0.26570008186704319</v>
      </c>
      <c r="AY33" s="45" t="str">
        <f>IF(ISNUMBER(Services!Z45),Services!Z45/(Services!Z45+Goods!Z45),"")</f>
        <v/>
      </c>
      <c r="AZ33" s="45" t="str">
        <f>IF(ISNUMBER(Services!AA45),Services!AA45/(Services!AA45+Goods!AA45),"")</f>
        <v/>
      </c>
      <c r="BA33" s="32"/>
      <c r="BB33" s="12"/>
      <c r="BC33" s="12"/>
      <c r="BD33" s="12"/>
      <c r="BE33" s="12"/>
      <c r="BF33" s="12"/>
    </row>
    <row r="34" spans="1:58" x14ac:dyDescent="0.2">
      <c r="A34" s="39">
        <f>Goods!B46</f>
        <v>37986</v>
      </c>
      <c r="B34" s="45">
        <f>IF(ISNUMBER(Goods!C46),Goods!C46/(Goods!C46+Services!C46),"")</f>
        <v>0.81343205208989711</v>
      </c>
      <c r="C34" s="45">
        <f>IF(ISNUMBER(Goods!D46),Goods!D46/(Goods!D46+Services!D46),"")</f>
        <v>0.73956888472352389</v>
      </c>
      <c r="D34" s="45">
        <f>IF(ISNUMBER(Goods!E46),Goods!E46/(Goods!E46+Services!E46),"")</f>
        <v>0.77973727339049859</v>
      </c>
      <c r="E34" s="45">
        <f>IF(ISNUMBER(Goods!F46),Goods!F46/(Goods!F46+Services!F46),"")</f>
        <v>0.81318355863002689</v>
      </c>
      <c r="F34" s="45">
        <f>IF(ISNUMBER(Goods!G46),Goods!G46/(Goods!G46+Services!G46),"")</f>
        <v>0.75631863343210737</v>
      </c>
      <c r="G34" s="45">
        <f>IF(ISNUMBER(Goods!H46),Goods!H46/(Goods!H46+Services!H46),"")</f>
        <v>0.73409893992932862</v>
      </c>
      <c r="H34" s="45">
        <f>IF(ISNUMBER(Goods!I46),Goods!I46/(Goods!I46+Services!I46),"")</f>
        <v>0.80759175990797871</v>
      </c>
      <c r="I34" s="45">
        <f>IF(ISNUMBER(Goods!J46),Goods!J46/(Goods!J46+Services!J46),"")</f>
        <v>0.79277084495238337</v>
      </c>
      <c r="J34" s="45">
        <f>IF(ISNUMBER(Goods!K46),Goods!K46/(Goods!K46+Services!K46),"")</f>
        <v>0.90956564079971824</v>
      </c>
      <c r="K34" s="45">
        <f>IF(ISNUMBER(Goods!L46),Goods!L46/(Goods!L46+Services!L46),"")</f>
        <v>0.726691212648512</v>
      </c>
      <c r="L34" s="45">
        <f>IF(ISNUMBER(Goods!M46),Goods!M46/(Goods!M46+Services!M46),"")</f>
        <v>0.83556995218263153</v>
      </c>
      <c r="M34" s="45">
        <f>IF(ISNUMBER(Goods!N46),Goods!N46/(Goods!N46+Services!N46),"")</f>
        <v>0.84968017057569301</v>
      </c>
      <c r="N34" s="45">
        <f>IF(ISNUMBER(Goods!O46),Goods!O46/(Goods!O46+Services!O46),"")</f>
        <v>0.86201798803158525</v>
      </c>
      <c r="O34" s="45">
        <f>IF(ISNUMBER(Goods!P46),Goods!P46/(Goods!P46+Services!P46),"")</f>
        <v>0.67080763443876523</v>
      </c>
      <c r="P34" s="45">
        <f>IF(ISNUMBER(Goods!Q46),Goods!Q46/(Goods!Q46+Services!Q46),"")</f>
        <v>0.66544998216378737</v>
      </c>
      <c r="Q34" s="45">
        <f>IF(ISNUMBER(Goods!R46),Goods!R46/(Goods!R46+Services!R46),"")</f>
        <v>0.68069519971832093</v>
      </c>
      <c r="R34" s="45">
        <f>IF(ISNUMBER(Goods!S46),Goods!S46/(Goods!S46+Services!S46),"")</f>
        <v>0.7349456026064356</v>
      </c>
      <c r="S34" s="45">
        <f>IF(ISNUMBER(Goods!T46),Goods!T46/(Goods!T46+Services!T46),"")</f>
        <v>0.85500243490323102</v>
      </c>
      <c r="T34" s="45">
        <f>IF(ISNUMBER(Goods!U46),Goods!U46/(Goods!U46+Services!U46),"")</f>
        <v>0.83883194857177512</v>
      </c>
      <c r="U34" s="45">
        <f>IF(ISNUMBER(Goods!V46),Goods!V46/(Goods!V46+Services!V46),"")</f>
        <v>0.81825819945463019</v>
      </c>
      <c r="V34" s="45">
        <f>IF(ISNUMBER(Goods!W46),Goods!W46/(Goods!W46+Services!W46),"")</f>
        <v>0.71589629488936224</v>
      </c>
      <c r="W34" s="45">
        <f>IF(ISNUMBER(Goods!X46),Goods!X46/(Goods!X46+Services!X46),"")</f>
        <v>0.84489383360174197</v>
      </c>
      <c r="X34" s="45">
        <f>IF(ISNUMBER(Goods!Y46),Goods!Y46/(Goods!Y46+Services!Y46),"")</f>
        <v>0.74646199206309549</v>
      </c>
      <c r="Y34" s="45" t="str">
        <f>IF(ISNUMBER(Goods!Z46),Goods!Z46/(Goods!Z46+Services!Z46),"")</f>
        <v/>
      </c>
      <c r="Z34" s="45" t="str">
        <f>IF(ISNUMBER(Goods!AA46),Goods!AA46/(Goods!AA46+Services!AA46),"")</f>
        <v/>
      </c>
      <c r="AA34" s="32"/>
      <c r="AB34" s="45">
        <f>IF(ISNUMBER(Services!C46),Services!C46/(Services!C46+Goods!C46),"")</f>
        <v>0.18656794791010295</v>
      </c>
      <c r="AC34" s="45">
        <f>IF(ISNUMBER(Services!D46),Services!D46/(Services!D46+Goods!D46),"")</f>
        <v>0.26043111527647611</v>
      </c>
      <c r="AD34" s="45">
        <f>IF(ISNUMBER(Services!E46),Services!E46/(Services!E46+Goods!E46),"")</f>
        <v>0.22026272660950133</v>
      </c>
      <c r="AE34" s="45">
        <f>IF(ISNUMBER(Services!F46),Services!F46/(Services!F46+Goods!F46),"")</f>
        <v>0.18681644136997314</v>
      </c>
      <c r="AF34" s="45">
        <f>IF(ISNUMBER(Services!G46),Services!G46/(Services!G46+Goods!G46),"")</f>
        <v>0.24368136656789263</v>
      </c>
      <c r="AG34" s="45">
        <f>IF(ISNUMBER(Services!H46),Services!H46/(Services!H46+Goods!H46),"")</f>
        <v>0.26590106007067138</v>
      </c>
      <c r="AH34" s="45">
        <f>IF(ISNUMBER(Services!I46),Services!I46/(Services!I46+Goods!I46),"")</f>
        <v>0.19240824009202134</v>
      </c>
      <c r="AI34" s="45">
        <f>IF(ISNUMBER(Services!J46),Services!J46/(Services!J46+Goods!J46),"")</f>
        <v>0.20722915504761658</v>
      </c>
      <c r="AJ34" s="45">
        <f>IF(ISNUMBER(Services!K46),Services!K46/(Services!K46+Goods!K46),"")</f>
        <v>9.0434359200281811E-2</v>
      </c>
      <c r="AK34" s="45">
        <f>IF(ISNUMBER(Services!L46),Services!L46/(Services!L46+Goods!L46),"")</f>
        <v>0.273308787351488</v>
      </c>
      <c r="AL34" s="45">
        <f>IF(ISNUMBER(Services!M46),Services!M46/(Services!M46+Goods!M46),"")</f>
        <v>0.1644300478173685</v>
      </c>
      <c r="AM34" s="45">
        <f>IF(ISNUMBER(Services!N46),Services!N46/(Services!N46+Goods!N46),"")</f>
        <v>0.15031982942430705</v>
      </c>
      <c r="AN34" s="45">
        <f>IF(ISNUMBER(Services!O46),Services!O46/(Services!O46+Goods!O46),"")</f>
        <v>0.1379820119684147</v>
      </c>
      <c r="AO34" s="45">
        <f>IF(ISNUMBER(Services!P46),Services!P46/(Services!P46+Goods!P46),"")</f>
        <v>0.32919236556123471</v>
      </c>
      <c r="AP34" s="45">
        <f>IF(ISNUMBER(Services!Q46),Services!Q46/(Services!Q46+Goods!Q46),"")</f>
        <v>0.33455001783621263</v>
      </c>
      <c r="AQ34" s="45">
        <f>IF(ISNUMBER(Services!R46),Services!R46/(Services!R46+Goods!R46),"")</f>
        <v>0.31930480028167912</v>
      </c>
      <c r="AR34" s="45">
        <f>IF(ISNUMBER(Services!S46),Services!S46/(Services!S46+Goods!S46),"")</f>
        <v>0.2650543973935644</v>
      </c>
      <c r="AS34" s="45">
        <f>IF(ISNUMBER(Services!T46),Services!T46/(Services!T46+Goods!T46),"")</f>
        <v>0.14499756509676895</v>
      </c>
      <c r="AT34" s="45">
        <f>IF(ISNUMBER(Services!U46),Services!U46/(Services!U46+Goods!U46),"")</f>
        <v>0.16116805142822488</v>
      </c>
      <c r="AU34" s="45">
        <f>IF(ISNUMBER(Services!V46),Services!V46/(Services!V46+Goods!V46),"")</f>
        <v>0.18174180054536979</v>
      </c>
      <c r="AV34" s="45">
        <f>IF(ISNUMBER(Services!W46),Services!W46/(Services!W46+Goods!W46),"")</f>
        <v>0.28410370511063776</v>
      </c>
      <c r="AW34" s="45">
        <f>IF(ISNUMBER(Services!X46),Services!X46/(Services!X46+Goods!X46),"")</f>
        <v>0.155106166398258</v>
      </c>
      <c r="AX34" s="45">
        <f>IF(ISNUMBER(Services!Y46),Services!Y46/(Services!Y46+Goods!Y46),"")</f>
        <v>0.2535380079369044</v>
      </c>
      <c r="AY34" s="45" t="str">
        <f>IF(ISNUMBER(Services!Z46),Services!Z46/(Services!Z46+Goods!Z46),"")</f>
        <v/>
      </c>
      <c r="AZ34" s="45" t="str">
        <f>IF(ISNUMBER(Services!AA46),Services!AA46/(Services!AA46+Goods!AA46),"")</f>
        <v/>
      </c>
      <c r="BA34" s="32"/>
      <c r="BB34" s="12"/>
      <c r="BC34" s="12"/>
      <c r="BD34" s="12"/>
      <c r="BE34" s="12"/>
      <c r="BF34" s="12"/>
    </row>
    <row r="35" spans="1:58" x14ac:dyDescent="0.2">
      <c r="A35" s="39">
        <f>Goods!B47</f>
        <v>38077</v>
      </c>
      <c r="B35" s="45">
        <f>IF(ISNUMBER(Goods!C47),Goods!C47/(Goods!C47+Services!C47),"")</f>
        <v>0.81426236207601144</v>
      </c>
      <c r="C35" s="45">
        <f>IF(ISNUMBER(Goods!D47),Goods!D47/(Goods!D47+Services!D47),"")</f>
        <v>0.73452072973436422</v>
      </c>
      <c r="D35" s="45">
        <f>IF(ISNUMBER(Goods!E47),Goods!E47/(Goods!E47+Services!E47),"")</f>
        <v>0.78446755537112922</v>
      </c>
      <c r="E35" s="45">
        <f>IF(ISNUMBER(Goods!F47),Goods!F47/(Goods!F47+Services!F47),"")</f>
        <v>0.81601754750176669</v>
      </c>
      <c r="F35" s="45">
        <f>IF(ISNUMBER(Goods!G47),Goods!G47/(Goods!G47+Services!G47),"")</f>
        <v>0.76098990556821877</v>
      </c>
      <c r="G35" s="45">
        <f>IF(ISNUMBER(Goods!H47),Goods!H47/(Goods!H47+Services!H47),"")</f>
        <v>0.73253732297560825</v>
      </c>
      <c r="H35" s="45">
        <f>IF(ISNUMBER(Goods!I47),Goods!I47/(Goods!I47+Services!I47),"")</f>
        <v>0.79767292193554407</v>
      </c>
      <c r="I35" s="45">
        <f>IF(ISNUMBER(Goods!J47),Goods!J47/(Goods!J47+Services!J47),"")</f>
        <v>0.80233322640217342</v>
      </c>
      <c r="J35" s="45">
        <f>IF(ISNUMBER(Goods!K47),Goods!K47/(Goods!K47+Services!K47),"")</f>
        <v>0.9193358086474982</v>
      </c>
      <c r="K35" s="45">
        <f>IF(ISNUMBER(Goods!L47),Goods!L47/(Goods!L47+Services!L47),"")</f>
        <v>0.73945803437636037</v>
      </c>
      <c r="L35" s="45">
        <f>IF(ISNUMBER(Goods!M47),Goods!M47/(Goods!M47+Services!M47),"")</f>
        <v>0.83891551700370082</v>
      </c>
      <c r="M35" s="45">
        <f>IF(ISNUMBER(Goods!N47),Goods!N47/(Goods!N47+Services!N47),"")</f>
        <v>0.86071310693853598</v>
      </c>
      <c r="N35" s="45">
        <f>IF(ISNUMBER(Goods!O47),Goods!O47/(Goods!O47+Services!O47),"")</f>
        <v>0.86142555096447682</v>
      </c>
      <c r="O35" s="45">
        <f>IF(ISNUMBER(Goods!P47),Goods!P47/(Goods!P47+Services!P47),"")</f>
        <v>0.6768470220461279</v>
      </c>
      <c r="P35" s="45">
        <f>IF(ISNUMBER(Goods!Q47),Goods!Q47/(Goods!Q47+Services!Q47),"")</f>
        <v>0.65978136519638997</v>
      </c>
      <c r="Q35" s="45">
        <f>IF(ISNUMBER(Goods!R47),Goods!R47/(Goods!R47+Services!R47),"")</f>
        <v>0.68426559544106313</v>
      </c>
      <c r="R35" s="45">
        <f>IF(ISNUMBER(Goods!S47),Goods!S47/(Goods!S47+Services!S47),"")</f>
        <v>0.72244042337938974</v>
      </c>
      <c r="S35" s="45">
        <f>IF(ISNUMBER(Goods!T47),Goods!T47/(Goods!T47+Services!T47),"")</f>
        <v>0.85658618502704142</v>
      </c>
      <c r="T35" s="45">
        <f>IF(ISNUMBER(Goods!U47),Goods!U47/(Goods!U47+Services!U47),"")</f>
        <v>0.8403254577381547</v>
      </c>
      <c r="U35" s="45">
        <f>IF(ISNUMBER(Goods!V47),Goods!V47/(Goods!V47+Services!V47),"")</f>
        <v>0.81908547373394869</v>
      </c>
      <c r="V35" s="45">
        <f>IF(ISNUMBER(Goods!W47),Goods!W47/(Goods!W47+Services!W47),"")</f>
        <v>0.71761716731204472</v>
      </c>
      <c r="W35" s="45">
        <f>IF(ISNUMBER(Goods!X47),Goods!X47/(Goods!X47+Services!X47),"")</f>
        <v>0.84044399137219117</v>
      </c>
      <c r="X35" s="45">
        <f>IF(ISNUMBER(Goods!Y47),Goods!Y47/(Goods!Y47+Services!Y47),"")</f>
        <v>0.77900314041992924</v>
      </c>
      <c r="Y35" s="45" t="str">
        <f>IF(ISNUMBER(Goods!Z47),Goods!Z47/(Goods!Z47+Services!Z47),"")</f>
        <v/>
      </c>
      <c r="Z35" s="45" t="str">
        <f>IF(ISNUMBER(Goods!AA47),Goods!AA47/(Goods!AA47+Services!AA47),"")</f>
        <v/>
      </c>
      <c r="AA35" s="32"/>
      <c r="AB35" s="45">
        <f>IF(ISNUMBER(Services!C47),Services!C47/(Services!C47+Goods!C47),"")</f>
        <v>0.18573763792398859</v>
      </c>
      <c r="AC35" s="45">
        <f>IF(ISNUMBER(Services!D47),Services!D47/(Services!D47+Goods!D47),"")</f>
        <v>0.26547927026563584</v>
      </c>
      <c r="AD35" s="45">
        <f>IF(ISNUMBER(Services!E47),Services!E47/(Services!E47+Goods!E47),"")</f>
        <v>0.21553244462887081</v>
      </c>
      <c r="AE35" s="45">
        <f>IF(ISNUMBER(Services!F47),Services!F47/(Services!F47+Goods!F47),"")</f>
        <v>0.18398245249823331</v>
      </c>
      <c r="AF35" s="45">
        <f>IF(ISNUMBER(Services!G47),Services!G47/(Services!G47+Goods!G47),"")</f>
        <v>0.23901009443178117</v>
      </c>
      <c r="AG35" s="45">
        <f>IF(ISNUMBER(Services!H47),Services!H47/(Services!H47+Goods!H47),"")</f>
        <v>0.2674626770243918</v>
      </c>
      <c r="AH35" s="45">
        <f>IF(ISNUMBER(Services!I47),Services!I47/(Services!I47+Goods!I47),"")</f>
        <v>0.20232707806445596</v>
      </c>
      <c r="AI35" s="45">
        <f>IF(ISNUMBER(Services!J47),Services!J47/(Services!J47+Goods!J47),"")</f>
        <v>0.19766677359782658</v>
      </c>
      <c r="AJ35" s="45">
        <f>IF(ISNUMBER(Services!K47),Services!K47/(Services!K47+Goods!K47),"")</f>
        <v>8.0664191352501788E-2</v>
      </c>
      <c r="AK35" s="45">
        <f>IF(ISNUMBER(Services!L47),Services!L47/(Services!L47+Goods!L47),"")</f>
        <v>0.26054196562363968</v>
      </c>
      <c r="AL35" s="45">
        <f>IF(ISNUMBER(Services!M47),Services!M47/(Services!M47+Goods!M47),"")</f>
        <v>0.16108448299629916</v>
      </c>
      <c r="AM35" s="45">
        <f>IF(ISNUMBER(Services!N47),Services!N47/(Services!N47+Goods!N47),"")</f>
        <v>0.139286893061464</v>
      </c>
      <c r="AN35" s="45">
        <f>IF(ISNUMBER(Services!O47),Services!O47/(Services!O47+Goods!O47),"")</f>
        <v>0.13857444903552316</v>
      </c>
      <c r="AO35" s="45">
        <f>IF(ISNUMBER(Services!P47),Services!P47/(Services!P47+Goods!P47),"")</f>
        <v>0.32315297795387216</v>
      </c>
      <c r="AP35" s="45">
        <f>IF(ISNUMBER(Services!Q47),Services!Q47/(Services!Q47+Goods!Q47),"")</f>
        <v>0.34021863480361003</v>
      </c>
      <c r="AQ35" s="45">
        <f>IF(ISNUMBER(Services!R47),Services!R47/(Services!R47+Goods!R47),"")</f>
        <v>0.31573440455893687</v>
      </c>
      <c r="AR35" s="45">
        <f>IF(ISNUMBER(Services!S47),Services!S47/(Services!S47+Goods!S47),"")</f>
        <v>0.27755957662061037</v>
      </c>
      <c r="AS35" s="45">
        <f>IF(ISNUMBER(Services!T47),Services!T47/(Services!T47+Goods!T47),"")</f>
        <v>0.14341381497295866</v>
      </c>
      <c r="AT35" s="45">
        <f>IF(ISNUMBER(Services!U47),Services!U47/(Services!U47+Goods!U47),"")</f>
        <v>0.15967454226184533</v>
      </c>
      <c r="AU35" s="45">
        <f>IF(ISNUMBER(Services!V47),Services!V47/(Services!V47+Goods!V47),"")</f>
        <v>0.18091452626605134</v>
      </c>
      <c r="AV35" s="45">
        <f>IF(ISNUMBER(Services!W47),Services!W47/(Services!W47+Goods!W47),"")</f>
        <v>0.28238283268795522</v>
      </c>
      <c r="AW35" s="45">
        <f>IF(ISNUMBER(Services!X47),Services!X47/(Services!X47+Goods!X47),"")</f>
        <v>0.1595560086278088</v>
      </c>
      <c r="AX35" s="45">
        <f>IF(ISNUMBER(Services!Y47),Services!Y47/(Services!Y47+Goods!Y47),"")</f>
        <v>0.22099685958007081</v>
      </c>
      <c r="AY35" s="45" t="str">
        <f>IF(ISNUMBER(Services!Z47),Services!Z47/(Services!Z47+Goods!Z47),"")</f>
        <v/>
      </c>
      <c r="AZ35" s="45" t="str">
        <f>IF(ISNUMBER(Services!AA47),Services!AA47/(Services!AA47+Goods!AA47),"")</f>
        <v/>
      </c>
      <c r="BA35" s="32"/>
      <c r="BB35" s="12"/>
      <c r="BC35" s="12"/>
      <c r="BD35" s="12"/>
      <c r="BE35" s="12"/>
      <c r="BF35" s="12"/>
    </row>
    <row r="36" spans="1:58" x14ac:dyDescent="0.2">
      <c r="A36" s="39">
        <f>Goods!B48</f>
        <v>38168</v>
      </c>
      <c r="B36" s="45">
        <f>IF(ISNUMBER(Goods!C48),Goods!C48/(Goods!C48+Services!C48),"")</f>
        <v>0.81638070891303283</v>
      </c>
      <c r="C36" s="45">
        <f>IF(ISNUMBER(Goods!D48),Goods!D48/(Goods!D48+Services!D48),"")</f>
        <v>0.73256245497347527</v>
      </c>
      <c r="D36" s="45">
        <f>IF(ISNUMBER(Goods!E48),Goods!E48/(Goods!E48+Services!E48),"")</f>
        <v>0.77822421662038388</v>
      </c>
      <c r="E36" s="45">
        <f>IF(ISNUMBER(Goods!F48),Goods!F48/(Goods!F48+Services!F48),"")</f>
        <v>0.82199801893247015</v>
      </c>
      <c r="F36" s="45">
        <f>IF(ISNUMBER(Goods!G48),Goods!G48/(Goods!G48+Services!G48),"")</f>
        <v>0.76905847532197424</v>
      </c>
      <c r="G36" s="45">
        <f>IF(ISNUMBER(Goods!H48),Goods!H48/(Goods!H48+Services!H48),"")</f>
        <v>0.74211353986475859</v>
      </c>
      <c r="H36" s="45">
        <f>IF(ISNUMBER(Goods!I48),Goods!I48/(Goods!I48+Services!I48),"")</f>
        <v>0.80012637829235511</v>
      </c>
      <c r="I36" s="45">
        <f>IF(ISNUMBER(Goods!J48),Goods!J48/(Goods!J48+Services!J48),"")</f>
        <v>0.80489356587796357</v>
      </c>
      <c r="J36" s="45">
        <f>IF(ISNUMBER(Goods!K48),Goods!K48/(Goods!K48+Services!K48),"")</f>
        <v>0.91824423457542248</v>
      </c>
      <c r="K36" s="45">
        <f>IF(ISNUMBER(Goods!L48),Goods!L48/(Goods!L48+Services!L48),"")</f>
        <v>0.72837944165877166</v>
      </c>
      <c r="L36" s="45">
        <f>IF(ISNUMBER(Goods!M48),Goods!M48/(Goods!M48+Services!M48),"")</f>
        <v>0.85678952096804606</v>
      </c>
      <c r="M36" s="45">
        <f>IF(ISNUMBER(Goods!N48),Goods!N48/(Goods!N48+Services!N48),"")</f>
        <v>0.8772941121453548</v>
      </c>
      <c r="N36" s="45">
        <f>IF(ISNUMBER(Goods!O48),Goods!O48/(Goods!O48+Services!O48),"")</f>
        <v>0.86047772439829362</v>
      </c>
      <c r="O36" s="45">
        <f>IF(ISNUMBER(Goods!P48),Goods!P48/(Goods!P48+Services!P48),"")</f>
        <v>0.6701406582667272</v>
      </c>
      <c r="P36" s="45">
        <f>IF(ISNUMBER(Goods!Q48),Goods!Q48/(Goods!Q48+Services!Q48),"")</f>
        <v>0.66905557428807894</v>
      </c>
      <c r="Q36" s="45">
        <f>IF(ISNUMBER(Goods!R48),Goods!R48/(Goods!R48+Services!R48),"")</f>
        <v>0.70283665265850537</v>
      </c>
      <c r="R36" s="45">
        <f>IF(ISNUMBER(Goods!S48),Goods!S48/(Goods!S48+Services!S48),"")</f>
        <v>0.71661925733737319</v>
      </c>
      <c r="S36" s="45">
        <f>IF(ISNUMBER(Goods!T48),Goods!T48/(Goods!T48+Services!T48),"")</f>
        <v>0.86728987786783351</v>
      </c>
      <c r="T36" s="45">
        <f>IF(ISNUMBER(Goods!U48),Goods!U48/(Goods!U48+Services!U48),"")</f>
        <v>0.84114619557657533</v>
      </c>
      <c r="U36" s="45">
        <f>IF(ISNUMBER(Goods!V48),Goods!V48/(Goods!V48+Services!V48),"")</f>
        <v>0.81480812257197066</v>
      </c>
      <c r="V36" s="45">
        <f>IF(ISNUMBER(Goods!W48),Goods!W48/(Goods!W48+Services!W48),"")</f>
        <v>0.72073862675256517</v>
      </c>
      <c r="W36" s="45">
        <f>IF(ISNUMBER(Goods!X48),Goods!X48/(Goods!X48+Services!X48),"")</f>
        <v>0.84896568753915891</v>
      </c>
      <c r="X36" s="45">
        <f>IF(ISNUMBER(Goods!Y48),Goods!Y48/(Goods!Y48+Services!Y48),"")</f>
        <v>0.78849109533382422</v>
      </c>
      <c r="Y36" s="45" t="str">
        <f>IF(ISNUMBER(Goods!Z48),Goods!Z48/(Goods!Z48+Services!Z48),"")</f>
        <v/>
      </c>
      <c r="Z36" s="45" t="str">
        <f>IF(ISNUMBER(Goods!AA48),Goods!AA48/(Goods!AA48+Services!AA48),"")</f>
        <v/>
      </c>
      <c r="AA36" s="32"/>
      <c r="AB36" s="45">
        <f>IF(ISNUMBER(Services!C48),Services!C48/(Services!C48+Goods!C48),"")</f>
        <v>0.18361929108696723</v>
      </c>
      <c r="AC36" s="45">
        <f>IF(ISNUMBER(Services!D48),Services!D48/(Services!D48+Goods!D48),"")</f>
        <v>0.26743754502652473</v>
      </c>
      <c r="AD36" s="45">
        <f>IF(ISNUMBER(Services!E48),Services!E48/(Services!E48+Goods!E48),"")</f>
        <v>0.22177578337961609</v>
      </c>
      <c r="AE36" s="45">
        <f>IF(ISNUMBER(Services!F48),Services!F48/(Services!F48+Goods!F48),"")</f>
        <v>0.1780019810675299</v>
      </c>
      <c r="AF36" s="45">
        <f>IF(ISNUMBER(Services!G48),Services!G48/(Services!G48+Goods!G48),"")</f>
        <v>0.23094152467802576</v>
      </c>
      <c r="AG36" s="45">
        <f>IF(ISNUMBER(Services!H48),Services!H48/(Services!H48+Goods!H48),"")</f>
        <v>0.25788646013524141</v>
      </c>
      <c r="AH36" s="45">
        <f>IF(ISNUMBER(Services!I48),Services!I48/(Services!I48+Goods!I48),"")</f>
        <v>0.19987362170764489</v>
      </c>
      <c r="AI36" s="45">
        <f>IF(ISNUMBER(Services!J48),Services!J48/(Services!J48+Goods!J48),"")</f>
        <v>0.19510643412203638</v>
      </c>
      <c r="AJ36" s="45">
        <f>IF(ISNUMBER(Services!K48),Services!K48/(Services!K48+Goods!K48),"")</f>
        <v>8.1755765424577589E-2</v>
      </c>
      <c r="AK36" s="45">
        <f>IF(ISNUMBER(Services!L48),Services!L48/(Services!L48+Goods!L48),"")</f>
        <v>0.27162055834122834</v>
      </c>
      <c r="AL36" s="45">
        <f>IF(ISNUMBER(Services!M48),Services!M48/(Services!M48+Goods!M48),"")</f>
        <v>0.14321047903195394</v>
      </c>
      <c r="AM36" s="45">
        <f>IF(ISNUMBER(Services!N48),Services!N48/(Services!N48+Goods!N48),"")</f>
        <v>0.12270588785464528</v>
      </c>
      <c r="AN36" s="45">
        <f>IF(ISNUMBER(Services!O48),Services!O48/(Services!O48+Goods!O48),"")</f>
        <v>0.13952227560170638</v>
      </c>
      <c r="AO36" s="45">
        <f>IF(ISNUMBER(Services!P48),Services!P48/(Services!P48+Goods!P48),"")</f>
        <v>0.3298593417332728</v>
      </c>
      <c r="AP36" s="45">
        <f>IF(ISNUMBER(Services!Q48),Services!Q48/(Services!Q48+Goods!Q48),"")</f>
        <v>0.33094442571192106</v>
      </c>
      <c r="AQ36" s="45">
        <f>IF(ISNUMBER(Services!R48),Services!R48/(Services!R48+Goods!R48),"")</f>
        <v>0.29716334734149463</v>
      </c>
      <c r="AR36" s="45">
        <f>IF(ISNUMBER(Services!S48),Services!S48/(Services!S48+Goods!S48),"")</f>
        <v>0.28338074266262681</v>
      </c>
      <c r="AS36" s="45">
        <f>IF(ISNUMBER(Services!T48),Services!T48/(Services!T48+Goods!T48),"")</f>
        <v>0.13271012213216651</v>
      </c>
      <c r="AT36" s="45">
        <f>IF(ISNUMBER(Services!U48),Services!U48/(Services!U48+Goods!U48),"")</f>
        <v>0.15885380442342467</v>
      </c>
      <c r="AU36" s="45">
        <f>IF(ISNUMBER(Services!V48),Services!V48/(Services!V48+Goods!V48),"")</f>
        <v>0.18519187742802934</v>
      </c>
      <c r="AV36" s="45">
        <f>IF(ISNUMBER(Services!W48),Services!W48/(Services!W48+Goods!W48),"")</f>
        <v>0.27926137324743494</v>
      </c>
      <c r="AW36" s="45">
        <f>IF(ISNUMBER(Services!X48),Services!X48/(Services!X48+Goods!X48),"")</f>
        <v>0.15103431246084115</v>
      </c>
      <c r="AX36" s="45">
        <f>IF(ISNUMBER(Services!Y48),Services!Y48/(Services!Y48+Goods!Y48),"")</f>
        <v>0.21150890466617583</v>
      </c>
      <c r="AY36" s="45" t="str">
        <f>IF(ISNUMBER(Services!Z48),Services!Z48/(Services!Z48+Goods!Z48),"")</f>
        <v/>
      </c>
      <c r="AZ36" s="45" t="str">
        <f>IF(ISNUMBER(Services!AA48),Services!AA48/(Services!AA48+Goods!AA48),"")</f>
        <v/>
      </c>
      <c r="BA36" s="32"/>
      <c r="BB36" s="12"/>
      <c r="BC36" s="12"/>
      <c r="BD36" s="12"/>
      <c r="BE36" s="12"/>
      <c r="BF36" s="12"/>
    </row>
    <row r="37" spans="1:58" x14ac:dyDescent="0.2">
      <c r="A37" s="39">
        <f>Goods!B49</f>
        <v>38260</v>
      </c>
      <c r="B37" s="45">
        <f>IF(ISNUMBER(Goods!C49),Goods!C49/(Goods!C49+Services!C49),"")</f>
        <v>0.81599107835531426</v>
      </c>
      <c r="C37" s="45">
        <f>IF(ISNUMBER(Goods!D49),Goods!D49/(Goods!D49+Services!D49),"")</f>
        <v>0.73182652056579856</v>
      </c>
      <c r="D37" s="45">
        <f>IF(ISNUMBER(Goods!E49),Goods!E49/(Goods!E49+Services!E49),"")</f>
        <v>0.7816135001151272</v>
      </c>
      <c r="E37" s="45">
        <f>IF(ISNUMBER(Goods!F49),Goods!F49/(Goods!F49+Services!F49),"")</f>
        <v>0.82563535385024733</v>
      </c>
      <c r="F37" s="45">
        <f>IF(ISNUMBER(Goods!G49),Goods!G49/(Goods!G49+Services!G49),"")</f>
        <v>0.75142630744849448</v>
      </c>
      <c r="G37" s="45">
        <f>IF(ISNUMBER(Goods!H49),Goods!H49/(Goods!H49+Services!H49),"")</f>
        <v>0.74595173098399303</v>
      </c>
      <c r="H37" s="45">
        <f>IF(ISNUMBER(Goods!I49),Goods!I49/(Goods!I49+Services!I49),"")</f>
        <v>0.79605454866093861</v>
      </c>
      <c r="I37" s="45">
        <f>IF(ISNUMBER(Goods!J49),Goods!J49/(Goods!J49+Services!J49),"")</f>
        <v>0.81319824347533021</v>
      </c>
      <c r="J37" s="45">
        <f>IF(ISNUMBER(Goods!K49),Goods!K49/(Goods!K49+Services!K49),"")</f>
        <v>0.91681789279554959</v>
      </c>
      <c r="K37" s="45">
        <f>IF(ISNUMBER(Goods!L49),Goods!L49/(Goods!L49+Services!L49),"")</f>
        <v>0.71678073700958167</v>
      </c>
      <c r="L37" s="45">
        <f>IF(ISNUMBER(Goods!M49),Goods!M49/(Goods!M49+Services!M49),"")</f>
        <v>0.85304625467007</v>
      </c>
      <c r="M37" s="45">
        <f>IF(ISNUMBER(Goods!N49),Goods!N49/(Goods!N49+Services!N49),"")</f>
        <v>0.8660299827632385</v>
      </c>
      <c r="N37" s="45">
        <f>IF(ISNUMBER(Goods!O49),Goods!O49/(Goods!O49+Services!O49),"")</f>
        <v>0.85936603123772703</v>
      </c>
      <c r="O37" s="45">
        <f>IF(ISNUMBER(Goods!P49),Goods!P49/(Goods!P49+Services!P49),"")</f>
        <v>0.684155688997093</v>
      </c>
      <c r="P37" s="45">
        <f>IF(ISNUMBER(Goods!Q49),Goods!Q49/(Goods!Q49+Services!Q49),"")</f>
        <v>0.66570778540118158</v>
      </c>
      <c r="Q37" s="45">
        <f>IF(ISNUMBER(Goods!R49),Goods!R49/(Goods!R49+Services!R49),"")</f>
        <v>0.70658913697208403</v>
      </c>
      <c r="R37" s="45">
        <f>IF(ISNUMBER(Goods!S49),Goods!S49/(Goods!S49+Services!S49),"")</f>
        <v>0.71934385649673793</v>
      </c>
      <c r="S37" s="45">
        <f>IF(ISNUMBER(Goods!T49),Goods!T49/(Goods!T49+Services!T49),"")</f>
        <v>0.86321261213132205</v>
      </c>
      <c r="T37" s="45">
        <f>IF(ISNUMBER(Goods!U49),Goods!U49/(Goods!U49+Services!U49),"")</f>
        <v>0.83885886185762615</v>
      </c>
      <c r="U37" s="45">
        <f>IF(ISNUMBER(Goods!V49),Goods!V49/(Goods!V49+Services!V49),"")</f>
        <v>0.80532294049233055</v>
      </c>
      <c r="V37" s="45">
        <f>IF(ISNUMBER(Goods!W49),Goods!W49/(Goods!W49+Services!W49),"")</f>
        <v>0.72414769450182981</v>
      </c>
      <c r="W37" s="45">
        <f>IF(ISNUMBER(Goods!X49),Goods!X49/(Goods!X49+Services!X49),"")</f>
        <v>0.8463782232449234</v>
      </c>
      <c r="X37" s="45">
        <f>IF(ISNUMBER(Goods!Y49),Goods!Y49/(Goods!Y49+Services!Y49),"")</f>
        <v>0.80071236224408437</v>
      </c>
      <c r="Y37" s="45" t="str">
        <f>IF(ISNUMBER(Goods!Z49),Goods!Z49/(Goods!Z49+Services!Z49),"")</f>
        <v/>
      </c>
      <c r="Z37" s="45" t="str">
        <f>IF(ISNUMBER(Goods!AA49),Goods!AA49/(Goods!AA49+Services!AA49),"")</f>
        <v/>
      </c>
      <c r="AA37" s="32"/>
      <c r="AB37" s="45">
        <f>IF(ISNUMBER(Services!C49),Services!C49/(Services!C49+Goods!C49),"")</f>
        <v>0.1840089216446858</v>
      </c>
      <c r="AC37" s="45">
        <f>IF(ISNUMBER(Services!D49),Services!D49/(Services!D49+Goods!D49),"")</f>
        <v>0.2681734794342015</v>
      </c>
      <c r="AD37" s="45">
        <f>IF(ISNUMBER(Services!E49),Services!E49/(Services!E49+Goods!E49),"")</f>
        <v>0.21838649988487285</v>
      </c>
      <c r="AE37" s="45">
        <f>IF(ISNUMBER(Services!F49),Services!F49/(Services!F49+Goods!F49),"")</f>
        <v>0.17436464614975269</v>
      </c>
      <c r="AF37" s="45">
        <f>IF(ISNUMBER(Services!G49),Services!G49/(Services!G49+Goods!G49),"")</f>
        <v>0.24857369255150555</v>
      </c>
      <c r="AG37" s="45">
        <f>IF(ISNUMBER(Services!H49),Services!H49/(Services!H49+Goods!H49),"")</f>
        <v>0.25404826901600697</v>
      </c>
      <c r="AH37" s="45">
        <f>IF(ISNUMBER(Services!I49),Services!I49/(Services!I49+Goods!I49),"")</f>
        <v>0.20394545133906136</v>
      </c>
      <c r="AI37" s="45">
        <f>IF(ISNUMBER(Services!J49),Services!J49/(Services!J49+Goods!J49),"")</f>
        <v>0.18680175652466977</v>
      </c>
      <c r="AJ37" s="45">
        <f>IF(ISNUMBER(Services!K49),Services!K49/(Services!K49+Goods!K49),"")</f>
        <v>8.3182107204450489E-2</v>
      </c>
      <c r="AK37" s="45">
        <f>IF(ISNUMBER(Services!L49),Services!L49/(Services!L49+Goods!L49),"")</f>
        <v>0.28321926299041839</v>
      </c>
      <c r="AL37" s="45">
        <f>IF(ISNUMBER(Services!M49),Services!M49/(Services!M49+Goods!M49),"")</f>
        <v>0.14695374532992997</v>
      </c>
      <c r="AM37" s="45">
        <f>IF(ISNUMBER(Services!N49),Services!N49/(Services!N49+Goods!N49),"")</f>
        <v>0.13397001723676147</v>
      </c>
      <c r="AN37" s="45">
        <f>IF(ISNUMBER(Services!O49),Services!O49/(Services!O49+Goods!O49),"")</f>
        <v>0.14063396876227305</v>
      </c>
      <c r="AO37" s="45">
        <f>IF(ISNUMBER(Services!P49),Services!P49/(Services!P49+Goods!P49),"")</f>
        <v>0.31584431100290694</v>
      </c>
      <c r="AP37" s="45">
        <f>IF(ISNUMBER(Services!Q49),Services!Q49/(Services!Q49+Goods!Q49),"")</f>
        <v>0.33429221459881836</v>
      </c>
      <c r="AQ37" s="45">
        <f>IF(ISNUMBER(Services!R49),Services!R49/(Services!R49+Goods!R49),"")</f>
        <v>0.29341086302791602</v>
      </c>
      <c r="AR37" s="45">
        <f>IF(ISNUMBER(Services!S49),Services!S49/(Services!S49+Goods!S49),"")</f>
        <v>0.28065614350326218</v>
      </c>
      <c r="AS37" s="45">
        <f>IF(ISNUMBER(Services!T49),Services!T49/(Services!T49+Goods!T49),"")</f>
        <v>0.13678738786867786</v>
      </c>
      <c r="AT37" s="45">
        <f>IF(ISNUMBER(Services!U49),Services!U49/(Services!U49+Goods!U49),"")</f>
        <v>0.16114113814237391</v>
      </c>
      <c r="AU37" s="45">
        <f>IF(ISNUMBER(Services!V49),Services!V49/(Services!V49+Goods!V49),"")</f>
        <v>0.1946770595076695</v>
      </c>
      <c r="AV37" s="45">
        <f>IF(ISNUMBER(Services!W49),Services!W49/(Services!W49+Goods!W49),"")</f>
        <v>0.27585230549817008</v>
      </c>
      <c r="AW37" s="45">
        <f>IF(ISNUMBER(Services!X49),Services!X49/(Services!X49+Goods!X49),"")</f>
        <v>0.15362177675507657</v>
      </c>
      <c r="AX37" s="45">
        <f>IF(ISNUMBER(Services!Y49),Services!Y49/(Services!Y49+Goods!Y49),"")</f>
        <v>0.19928763775591563</v>
      </c>
      <c r="AY37" s="45" t="str">
        <f>IF(ISNUMBER(Services!Z49),Services!Z49/(Services!Z49+Goods!Z49),"")</f>
        <v/>
      </c>
      <c r="AZ37" s="45" t="str">
        <f>IF(ISNUMBER(Services!AA49),Services!AA49/(Services!AA49+Goods!AA49),"")</f>
        <v/>
      </c>
      <c r="BA37" s="32"/>
      <c r="BB37" s="12"/>
      <c r="BC37" s="12"/>
      <c r="BD37" s="12"/>
      <c r="BE37" s="12"/>
      <c r="BF37" s="12"/>
    </row>
    <row r="38" spans="1:58" x14ac:dyDescent="0.2">
      <c r="A38" s="39">
        <f>Goods!B50</f>
        <v>38352</v>
      </c>
      <c r="B38" s="45">
        <f>IF(ISNUMBER(Goods!C50),Goods!C50/(Goods!C50+Services!C50),"")</f>
        <v>0.81763897445618694</v>
      </c>
      <c r="C38" s="45">
        <f>IF(ISNUMBER(Goods!D50),Goods!D50/(Goods!D50+Services!D50),"")</f>
        <v>0.73416077960517134</v>
      </c>
      <c r="D38" s="45">
        <f>IF(ISNUMBER(Goods!E50),Goods!E50/(Goods!E50+Services!E50),"")</f>
        <v>0.78499726841398454</v>
      </c>
      <c r="E38" s="45">
        <f>IF(ISNUMBER(Goods!F50),Goods!F50/(Goods!F50+Services!F50),"")</f>
        <v>0.82154242997699267</v>
      </c>
      <c r="F38" s="45">
        <f>IF(ISNUMBER(Goods!G50),Goods!G50/(Goods!G50+Services!G50),"")</f>
        <v>0.75426647279406134</v>
      </c>
      <c r="G38" s="45">
        <f>IF(ISNUMBER(Goods!H50),Goods!H50/(Goods!H50+Services!H50),"")</f>
        <v>0.74197858977594988</v>
      </c>
      <c r="H38" s="45">
        <f>IF(ISNUMBER(Goods!I50),Goods!I50/(Goods!I50+Services!I50),"")</f>
        <v>0.79990254708013275</v>
      </c>
      <c r="I38" s="45">
        <f>IF(ISNUMBER(Goods!J50),Goods!J50/(Goods!J50+Services!J50),"")</f>
        <v>0.81597730114245248</v>
      </c>
      <c r="J38" s="45">
        <f>IF(ISNUMBER(Goods!K50),Goods!K50/(Goods!K50+Services!K50),"")</f>
        <v>0.91356132905733756</v>
      </c>
      <c r="K38" s="45">
        <f>IF(ISNUMBER(Goods!L50),Goods!L50/(Goods!L50+Services!L50),"")</f>
        <v>0.72813321618378979</v>
      </c>
      <c r="L38" s="45">
        <f>IF(ISNUMBER(Goods!M50),Goods!M50/(Goods!M50+Services!M50),"")</f>
        <v>0.84780473689287184</v>
      </c>
      <c r="M38" s="45">
        <f>IF(ISNUMBER(Goods!N50),Goods!N50/(Goods!N50+Services!N50),"")</f>
        <v>0.8781437535801645</v>
      </c>
      <c r="N38" s="45">
        <f>IF(ISNUMBER(Goods!O50),Goods!O50/(Goods!O50+Services!O50),"")</f>
        <v>0.86585088154815015</v>
      </c>
      <c r="O38" s="45">
        <f>IF(ISNUMBER(Goods!P50),Goods!P50/(Goods!P50+Services!P50),"")</f>
        <v>0.67113443298689501</v>
      </c>
      <c r="P38" s="45">
        <f>IF(ISNUMBER(Goods!Q50),Goods!Q50/(Goods!Q50+Services!Q50),"")</f>
        <v>0.65868038133467133</v>
      </c>
      <c r="Q38" s="45">
        <f>IF(ISNUMBER(Goods!R50),Goods!R50/(Goods!R50+Services!R50),"")</f>
        <v>0.69851594680997287</v>
      </c>
      <c r="R38" s="45">
        <f>IF(ISNUMBER(Goods!S50),Goods!S50/(Goods!S50+Services!S50),"")</f>
        <v>0.71952012282490563</v>
      </c>
      <c r="S38" s="45">
        <f>IF(ISNUMBER(Goods!T50),Goods!T50/(Goods!T50+Services!T50),"")</f>
        <v>0.87041601699319826</v>
      </c>
      <c r="T38" s="45">
        <f>IF(ISNUMBER(Goods!U50),Goods!U50/(Goods!U50+Services!U50),"")</f>
        <v>0.83533264950327457</v>
      </c>
      <c r="U38" s="45">
        <f>IF(ISNUMBER(Goods!V50),Goods!V50/(Goods!V50+Services!V50),"")</f>
        <v>0.79100563654814182</v>
      </c>
      <c r="V38" s="45">
        <f>IF(ISNUMBER(Goods!W50),Goods!W50/(Goods!W50+Services!W50),"")</f>
        <v>0.71925200745461648</v>
      </c>
      <c r="W38" s="45">
        <f>IF(ISNUMBER(Goods!X50),Goods!X50/(Goods!X50+Services!X50),"")</f>
        <v>0.84890111225188247</v>
      </c>
      <c r="X38" s="45">
        <f>IF(ISNUMBER(Goods!Y50),Goods!Y50/(Goods!Y50+Services!Y50),"")</f>
        <v>0.80948220740029342</v>
      </c>
      <c r="Y38" s="45" t="str">
        <f>IF(ISNUMBER(Goods!Z50),Goods!Z50/(Goods!Z50+Services!Z50),"")</f>
        <v/>
      </c>
      <c r="Z38" s="45" t="str">
        <f>IF(ISNUMBER(Goods!AA50),Goods!AA50/(Goods!AA50+Services!AA50),"")</f>
        <v/>
      </c>
      <c r="AA38" s="32"/>
      <c r="AB38" s="45">
        <f>IF(ISNUMBER(Services!C50),Services!C50/(Services!C50+Goods!C50),"")</f>
        <v>0.18236102554381312</v>
      </c>
      <c r="AC38" s="45">
        <f>IF(ISNUMBER(Services!D50),Services!D50/(Services!D50+Goods!D50),"")</f>
        <v>0.26583922039482871</v>
      </c>
      <c r="AD38" s="45">
        <f>IF(ISNUMBER(Services!E50),Services!E50/(Services!E50+Goods!E50),"")</f>
        <v>0.21500273158601535</v>
      </c>
      <c r="AE38" s="45">
        <f>IF(ISNUMBER(Services!F50),Services!F50/(Services!F50+Goods!F50),"")</f>
        <v>0.17845757002300727</v>
      </c>
      <c r="AF38" s="45">
        <f>IF(ISNUMBER(Services!G50),Services!G50/(Services!G50+Goods!G50),"")</f>
        <v>0.24573352720593863</v>
      </c>
      <c r="AG38" s="45">
        <f>IF(ISNUMBER(Services!H50),Services!H50/(Services!H50+Goods!H50),"")</f>
        <v>0.25802141022405012</v>
      </c>
      <c r="AH38" s="45">
        <f>IF(ISNUMBER(Services!I50),Services!I50/(Services!I50+Goods!I50),"")</f>
        <v>0.20009745291986722</v>
      </c>
      <c r="AI38" s="45">
        <f>IF(ISNUMBER(Services!J50),Services!J50/(Services!J50+Goods!J50),"")</f>
        <v>0.18402269885754752</v>
      </c>
      <c r="AJ38" s="45">
        <f>IF(ISNUMBER(Services!K50),Services!K50/(Services!K50+Goods!K50),"")</f>
        <v>8.6438670942662499E-2</v>
      </c>
      <c r="AK38" s="45">
        <f>IF(ISNUMBER(Services!L50),Services!L50/(Services!L50+Goods!L50),"")</f>
        <v>0.27186678381621032</v>
      </c>
      <c r="AL38" s="45">
        <f>IF(ISNUMBER(Services!M50),Services!M50/(Services!M50+Goods!M50),"")</f>
        <v>0.15219526310712814</v>
      </c>
      <c r="AM38" s="45">
        <f>IF(ISNUMBER(Services!N50),Services!N50/(Services!N50+Goods!N50),"")</f>
        <v>0.12185624641983561</v>
      </c>
      <c r="AN38" s="45">
        <f>IF(ISNUMBER(Services!O50),Services!O50/(Services!O50+Goods!O50),"")</f>
        <v>0.1341491184518499</v>
      </c>
      <c r="AO38" s="45">
        <f>IF(ISNUMBER(Services!P50),Services!P50/(Services!P50+Goods!P50),"")</f>
        <v>0.32886556701310504</v>
      </c>
      <c r="AP38" s="45">
        <f>IF(ISNUMBER(Services!Q50),Services!Q50/(Services!Q50+Goods!Q50),"")</f>
        <v>0.34131961866532867</v>
      </c>
      <c r="AQ38" s="45">
        <f>IF(ISNUMBER(Services!R50),Services!R50/(Services!R50+Goods!R50),"")</f>
        <v>0.30148405319002708</v>
      </c>
      <c r="AR38" s="45">
        <f>IF(ISNUMBER(Services!S50),Services!S50/(Services!S50+Goods!S50),"")</f>
        <v>0.28047987717509437</v>
      </c>
      <c r="AS38" s="45">
        <f>IF(ISNUMBER(Services!T50),Services!T50/(Services!T50+Goods!T50),"")</f>
        <v>0.1295839830068018</v>
      </c>
      <c r="AT38" s="45">
        <f>IF(ISNUMBER(Services!U50),Services!U50/(Services!U50+Goods!U50),"")</f>
        <v>0.1646673504967254</v>
      </c>
      <c r="AU38" s="45">
        <f>IF(ISNUMBER(Services!V50),Services!V50/(Services!V50+Goods!V50),"")</f>
        <v>0.20899436345185826</v>
      </c>
      <c r="AV38" s="45">
        <f>IF(ISNUMBER(Services!W50),Services!W50/(Services!W50+Goods!W50),"")</f>
        <v>0.28074799254538341</v>
      </c>
      <c r="AW38" s="45">
        <f>IF(ISNUMBER(Services!X50),Services!X50/(Services!X50+Goods!X50),"")</f>
        <v>0.1510988877481175</v>
      </c>
      <c r="AX38" s="45">
        <f>IF(ISNUMBER(Services!Y50),Services!Y50/(Services!Y50+Goods!Y50),"")</f>
        <v>0.19051779259970653</v>
      </c>
      <c r="AY38" s="45" t="str">
        <f>IF(ISNUMBER(Services!Z50),Services!Z50/(Services!Z50+Goods!Z50),"")</f>
        <v/>
      </c>
      <c r="AZ38" s="45" t="str">
        <f>IF(ISNUMBER(Services!AA50),Services!AA50/(Services!AA50+Goods!AA50),"")</f>
        <v/>
      </c>
      <c r="BA38" s="32"/>
      <c r="BB38" s="12"/>
      <c r="BC38" s="12"/>
      <c r="BD38" s="12"/>
      <c r="BE38" s="12"/>
      <c r="BF38" s="12"/>
    </row>
    <row r="39" spans="1:58" x14ac:dyDescent="0.2">
      <c r="A39" s="39">
        <f>Goods!B51</f>
        <v>38442</v>
      </c>
      <c r="B39" s="45">
        <f>IF(ISNUMBER(Goods!C51),Goods!C51/(Goods!C51+Services!C51),"")</f>
        <v>0.82025007050860199</v>
      </c>
      <c r="C39" s="45">
        <f>IF(ISNUMBER(Goods!D51),Goods!D51/(Goods!D51+Services!D51),"")</f>
        <v>0.72986124257658302</v>
      </c>
      <c r="D39" s="45">
        <f>IF(ISNUMBER(Goods!E51),Goods!E51/(Goods!E51+Services!E51),"")</f>
        <v>0.78653519699451446</v>
      </c>
      <c r="E39" s="45">
        <f>IF(ISNUMBER(Goods!F51),Goods!F51/(Goods!F51+Services!F51),"")</f>
        <v>0.82368474044354267</v>
      </c>
      <c r="F39" s="45">
        <f>IF(ISNUMBER(Goods!G51),Goods!G51/(Goods!G51+Services!G51),"")</f>
        <v>0.75020993969005267</v>
      </c>
      <c r="G39" s="45">
        <f>IF(ISNUMBER(Goods!H51),Goods!H51/(Goods!H51+Services!H51),"")</f>
        <v>0.7359966211295913</v>
      </c>
      <c r="H39" s="45">
        <f>IF(ISNUMBER(Goods!I51),Goods!I51/(Goods!I51+Services!I51),"")</f>
        <v>0.8172128683459875</v>
      </c>
      <c r="I39" s="45">
        <f>IF(ISNUMBER(Goods!J51),Goods!J51/(Goods!J51+Services!J51),"")</f>
        <v>0.81935368143721166</v>
      </c>
      <c r="J39" s="45">
        <f>IF(ISNUMBER(Goods!K51),Goods!K51/(Goods!K51+Services!K51),"")</f>
        <v>0.91621400037679668</v>
      </c>
      <c r="K39" s="45">
        <f>IF(ISNUMBER(Goods!L51),Goods!L51/(Goods!L51+Services!L51),"")</f>
        <v>0.76128050536610492</v>
      </c>
      <c r="L39" s="45">
        <f>IF(ISNUMBER(Goods!M51),Goods!M51/(Goods!M51+Services!M51),"")</f>
        <v>0.85574327237511527</v>
      </c>
      <c r="M39" s="45">
        <f>IF(ISNUMBER(Goods!N51),Goods!N51/(Goods!N51+Services!N51),"")</f>
        <v>0.86443204952112218</v>
      </c>
      <c r="N39" s="45">
        <f>IF(ISNUMBER(Goods!O51),Goods!O51/(Goods!O51+Services!O51),"")</f>
        <v>0.85400337508019308</v>
      </c>
      <c r="O39" s="45">
        <f>IF(ISNUMBER(Goods!P51),Goods!P51/(Goods!P51+Services!P51),"")</f>
        <v>0.68186591594005586</v>
      </c>
      <c r="P39" s="45">
        <f>IF(ISNUMBER(Goods!Q51),Goods!Q51/(Goods!Q51+Services!Q51),"")</f>
        <v>0.6415815661582841</v>
      </c>
      <c r="Q39" s="45">
        <f>IF(ISNUMBER(Goods!R51),Goods!R51/(Goods!R51+Services!R51),"")</f>
        <v>0.70126863719591948</v>
      </c>
      <c r="R39" s="45">
        <f>IF(ISNUMBER(Goods!S51),Goods!S51/(Goods!S51+Services!S51),"")</f>
        <v>0.72303921968007012</v>
      </c>
      <c r="S39" s="45">
        <f>IF(ISNUMBER(Goods!T51),Goods!T51/(Goods!T51+Services!T51),"")</f>
        <v>0.86983092730954736</v>
      </c>
      <c r="T39" s="45">
        <f>IF(ISNUMBER(Goods!U51),Goods!U51/(Goods!U51+Services!U51),"")</f>
        <v>0.83318126886762933</v>
      </c>
      <c r="U39" s="45">
        <f>IF(ISNUMBER(Goods!V51),Goods!V51/(Goods!V51+Services!V51),"")</f>
        <v>0.79693027282763784</v>
      </c>
      <c r="V39" s="45">
        <f>IF(ISNUMBER(Goods!W51),Goods!W51/(Goods!W51+Services!W51),"")</f>
        <v>0.73116184557871444</v>
      </c>
      <c r="W39" s="45">
        <f>IF(ISNUMBER(Goods!X51),Goods!X51/(Goods!X51+Services!X51),"")</f>
        <v>0.85545641400392702</v>
      </c>
      <c r="X39" s="45">
        <f>IF(ISNUMBER(Goods!Y51),Goods!Y51/(Goods!Y51+Services!Y51),"")</f>
        <v>0.81629843616159781</v>
      </c>
      <c r="Y39" s="45" t="str">
        <f>IF(ISNUMBER(Goods!Z51),Goods!Z51/(Goods!Z51+Services!Z51),"")</f>
        <v/>
      </c>
      <c r="Z39" s="45" t="str">
        <f>IF(ISNUMBER(Goods!AA51),Goods!AA51/(Goods!AA51+Services!AA51),"")</f>
        <v/>
      </c>
      <c r="AA39" s="32"/>
      <c r="AB39" s="45">
        <f>IF(ISNUMBER(Services!C51),Services!C51/(Services!C51+Goods!C51),"")</f>
        <v>0.17974992949139793</v>
      </c>
      <c r="AC39" s="45">
        <f>IF(ISNUMBER(Services!D51),Services!D51/(Services!D51+Goods!D51),"")</f>
        <v>0.27013875742341698</v>
      </c>
      <c r="AD39" s="45">
        <f>IF(ISNUMBER(Services!E51),Services!E51/(Services!E51+Goods!E51),"")</f>
        <v>0.21346480300548559</v>
      </c>
      <c r="AE39" s="45">
        <f>IF(ISNUMBER(Services!F51),Services!F51/(Services!F51+Goods!F51),"")</f>
        <v>0.17631525955645727</v>
      </c>
      <c r="AF39" s="45">
        <f>IF(ISNUMBER(Services!G51),Services!G51/(Services!G51+Goods!G51),"")</f>
        <v>0.24979006030994733</v>
      </c>
      <c r="AG39" s="45">
        <f>IF(ISNUMBER(Services!H51),Services!H51/(Services!H51+Goods!H51),"")</f>
        <v>0.26400337887040864</v>
      </c>
      <c r="AH39" s="45">
        <f>IF(ISNUMBER(Services!I51),Services!I51/(Services!I51+Goods!I51),"")</f>
        <v>0.18278713165401256</v>
      </c>
      <c r="AI39" s="45">
        <f>IF(ISNUMBER(Services!J51),Services!J51/(Services!J51+Goods!J51),"")</f>
        <v>0.18064631856278832</v>
      </c>
      <c r="AJ39" s="45">
        <f>IF(ISNUMBER(Services!K51),Services!K51/(Services!K51+Goods!K51),"")</f>
        <v>8.3785999623203211E-2</v>
      </c>
      <c r="AK39" s="45">
        <f>IF(ISNUMBER(Services!L51),Services!L51/(Services!L51+Goods!L51),"")</f>
        <v>0.23871949463389505</v>
      </c>
      <c r="AL39" s="45">
        <f>IF(ISNUMBER(Services!M51),Services!M51/(Services!M51+Goods!M51),"")</f>
        <v>0.14425672762488476</v>
      </c>
      <c r="AM39" s="45">
        <f>IF(ISNUMBER(Services!N51),Services!N51/(Services!N51+Goods!N51),"")</f>
        <v>0.13556795047887782</v>
      </c>
      <c r="AN39" s="45">
        <f>IF(ISNUMBER(Services!O51),Services!O51/(Services!O51+Goods!O51),"")</f>
        <v>0.145996624919807</v>
      </c>
      <c r="AO39" s="45">
        <f>IF(ISNUMBER(Services!P51),Services!P51/(Services!P51+Goods!P51),"")</f>
        <v>0.31813408405994409</v>
      </c>
      <c r="AP39" s="45">
        <f>IF(ISNUMBER(Services!Q51),Services!Q51/(Services!Q51+Goods!Q51),"")</f>
        <v>0.35841843384171596</v>
      </c>
      <c r="AQ39" s="45">
        <f>IF(ISNUMBER(Services!R51),Services!R51/(Services!R51+Goods!R51),"")</f>
        <v>0.29873136280408058</v>
      </c>
      <c r="AR39" s="45">
        <f>IF(ISNUMBER(Services!S51),Services!S51/(Services!S51+Goods!S51),"")</f>
        <v>0.27696078031992988</v>
      </c>
      <c r="AS39" s="45">
        <f>IF(ISNUMBER(Services!T51),Services!T51/(Services!T51+Goods!T51),"")</f>
        <v>0.13016907269045264</v>
      </c>
      <c r="AT39" s="45">
        <f>IF(ISNUMBER(Services!U51),Services!U51/(Services!U51+Goods!U51),"")</f>
        <v>0.16681873113237072</v>
      </c>
      <c r="AU39" s="45">
        <f>IF(ISNUMBER(Services!V51),Services!V51/(Services!V51+Goods!V51),"")</f>
        <v>0.20306972717236224</v>
      </c>
      <c r="AV39" s="45">
        <f>IF(ISNUMBER(Services!W51),Services!W51/(Services!W51+Goods!W51),"")</f>
        <v>0.26883815442128545</v>
      </c>
      <c r="AW39" s="45">
        <f>IF(ISNUMBER(Services!X51),Services!X51/(Services!X51+Goods!X51),"")</f>
        <v>0.14454358599607298</v>
      </c>
      <c r="AX39" s="45">
        <f>IF(ISNUMBER(Services!Y51),Services!Y51/(Services!Y51+Goods!Y51),"")</f>
        <v>0.18370156383840219</v>
      </c>
      <c r="AY39" s="45" t="str">
        <f>IF(ISNUMBER(Services!Z51),Services!Z51/(Services!Z51+Goods!Z51),"")</f>
        <v/>
      </c>
      <c r="AZ39" s="45" t="str">
        <f>IF(ISNUMBER(Services!AA51),Services!AA51/(Services!AA51+Goods!AA51),"")</f>
        <v/>
      </c>
      <c r="BA39" s="32"/>
      <c r="BB39" s="12"/>
      <c r="BC39" s="12"/>
      <c r="BD39" s="12"/>
      <c r="BE39" s="12"/>
      <c r="BF39" s="12"/>
    </row>
    <row r="40" spans="1:58" x14ac:dyDescent="0.2">
      <c r="A40" s="39">
        <f>Goods!B52</f>
        <v>38533</v>
      </c>
      <c r="B40" s="45">
        <f>IF(ISNUMBER(Goods!C52),Goods!C52/(Goods!C52+Services!C52),"")</f>
        <v>0.8210789998608341</v>
      </c>
      <c r="C40" s="45">
        <f>IF(ISNUMBER(Goods!D52),Goods!D52/(Goods!D52+Services!D52),"")</f>
        <v>0.73510910560344822</v>
      </c>
      <c r="D40" s="45">
        <f>IF(ISNUMBER(Goods!E52),Goods!E52/(Goods!E52+Services!E52),"")</f>
        <v>0.79611019820959117</v>
      </c>
      <c r="E40" s="45">
        <f>IF(ISNUMBER(Goods!F52),Goods!F52/(Goods!F52+Services!F52),"")</f>
        <v>0.82356003207477479</v>
      </c>
      <c r="F40" s="45">
        <f>IF(ISNUMBER(Goods!G52),Goods!G52/(Goods!G52+Services!G52),"")</f>
        <v>0.75144209436473897</v>
      </c>
      <c r="G40" s="45">
        <f>IF(ISNUMBER(Goods!H52),Goods!H52/(Goods!H52+Services!H52),"")</f>
        <v>0.74623418214796866</v>
      </c>
      <c r="H40" s="45">
        <f>IF(ISNUMBER(Goods!I52),Goods!I52/(Goods!I52+Services!I52),"")</f>
        <v>0.80716699652271273</v>
      </c>
      <c r="I40" s="45">
        <f>IF(ISNUMBER(Goods!J52),Goods!J52/(Goods!J52+Services!J52),"")</f>
        <v>0.82162326151053167</v>
      </c>
      <c r="J40" s="45">
        <f>IF(ISNUMBER(Goods!K52),Goods!K52/(Goods!K52+Services!K52),"")</f>
        <v>0.91018711700328192</v>
      </c>
      <c r="K40" s="45">
        <f>IF(ISNUMBER(Goods!L52),Goods!L52/(Goods!L52+Services!L52),"")</f>
        <v>0.77925839078739345</v>
      </c>
      <c r="L40" s="45">
        <f>IF(ISNUMBER(Goods!M52),Goods!M52/(Goods!M52+Services!M52),"")</f>
        <v>0.85563450978119349</v>
      </c>
      <c r="M40" s="45">
        <f>IF(ISNUMBER(Goods!N52),Goods!N52/(Goods!N52+Services!N52),"")</f>
        <v>0.86742011695022248</v>
      </c>
      <c r="N40" s="45">
        <f>IF(ISNUMBER(Goods!O52),Goods!O52/(Goods!O52+Services!O52),"")</f>
        <v>0.85509275227062154</v>
      </c>
      <c r="O40" s="45">
        <f>IF(ISNUMBER(Goods!P52),Goods!P52/(Goods!P52+Services!P52),"")</f>
        <v>0.68234572811029359</v>
      </c>
      <c r="P40" s="45">
        <f>IF(ISNUMBER(Goods!Q52),Goods!Q52/(Goods!Q52+Services!Q52),"")</f>
        <v>0.6577584684008303</v>
      </c>
      <c r="Q40" s="45">
        <f>IF(ISNUMBER(Goods!R52),Goods!R52/(Goods!R52+Services!R52),"")</f>
        <v>0.69342800937087945</v>
      </c>
      <c r="R40" s="45">
        <f>IF(ISNUMBER(Goods!S52),Goods!S52/(Goods!S52+Services!S52),"")</f>
        <v>0.73309198668481901</v>
      </c>
      <c r="S40" s="45">
        <f>IF(ISNUMBER(Goods!T52),Goods!T52/(Goods!T52+Services!T52),"")</f>
        <v>0.86808215536865641</v>
      </c>
      <c r="T40" s="45">
        <f>IF(ISNUMBER(Goods!U52),Goods!U52/(Goods!U52+Services!U52),"")</f>
        <v>0.84075959843526016</v>
      </c>
      <c r="U40" s="45">
        <f>IF(ISNUMBER(Goods!V52),Goods!V52/(Goods!V52+Services!V52),"")</f>
        <v>0.79730078246652136</v>
      </c>
      <c r="V40" s="45">
        <f>IF(ISNUMBER(Goods!W52),Goods!W52/(Goods!W52+Services!W52),"")</f>
        <v>0.7237473827511044</v>
      </c>
      <c r="W40" s="45">
        <f>IF(ISNUMBER(Goods!X52),Goods!X52/(Goods!X52+Services!X52),"")</f>
        <v>0.84899884509129919</v>
      </c>
      <c r="X40" s="45">
        <f>IF(ISNUMBER(Goods!Y52),Goods!Y52/(Goods!Y52+Services!Y52),"")</f>
        <v>0.82999421174570376</v>
      </c>
      <c r="Y40" s="45" t="str">
        <f>IF(ISNUMBER(Goods!Z52),Goods!Z52/(Goods!Z52+Services!Z52),"")</f>
        <v/>
      </c>
      <c r="Z40" s="45" t="str">
        <f>IF(ISNUMBER(Goods!AA52),Goods!AA52/(Goods!AA52+Services!AA52),"")</f>
        <v/>
      </c>
      <c r="AA40" s="32"/>
      <c r="AB40" s="45">
        <f>IF(ISNUMBER(Services!C52),Services!C52/(Services!C52+Goods!C52),"")</f>
        <v>0.17892100013916595</v>
      </c>
      <c r="AC40" s="45">
        <f>IF(ISNUMBER(Services!D52),Services!D52/(Services!D52+Goods!D52),"")</f>
        <v>0.26489089439655172</v>
      </c>
      <c r="AD40" s="45">
        <f>IF(ISNUMBER(Services!E52),Services!E52/(Services!E52+Goods!E52),"")</f>
        <v>0.20388980179040872</v>
      </c>
      <c r="AE40" s="45">
        <f>IF(ISNUMBER(Services!F52),Services!F52/(Services!F52+Goods!F52),"")</f>
        <v>0.17643996792522521</v>
      </c>
      <c r="AF40" s="45">
        <f>IF(ISNUMBER(Services!G52),Services!G52/(Services!G52+Goods!G52),"")</f>
        <v>0.24855790563526106</v>
      </c>
      <c r="AG40" s="45">
        <f>IF(ISNUMBER(Services!H52),Services!H52/(Services!H52+Goods!H52),"")</f>
        <v>0.25376581785203134</v>
      </c>
      <c r="AH40" s="45">
        <f>IF(ISNUMBER(Services!I52),Services!I52/(Services!I52+Goods!I52),"")</f>
        <v>0.19283300347728724</v>
      </c>
      <c r="AI40" s="45">
        <f>IF(ISNUMBER(Services!J52),Services!J52/(Services!J52+Goods!J52),"")</f>
        <v>0.17837673848946842</v>
      </c>
      <c r="AJ40" s="45">
        <f>IF(ISNUMBER(Services!K52),Services!K52/(Services!K52+Goods!K52),"")</f>
        <v>8.9812882996718094E-2</v>
      </c>
      <c r="AK40" s="45">
        <f>IF(ISNUMBER(Services!L52),Services!L52/(Services!L52+Goods!L52),"")</f>
        <v>0.22074160921260663</v>
      </c>
      <c r="AL40" s="45">
        <f>IF(ISNUMBER(Services!M52),Services!M52/(Services!M52+Goods!M52),"")</f>
        <v>0.14436549021880646</v>
      </c>
      <c r="AM40" s="45">
        <f>IF(ISNUMBER(Services!N52),Services!N52/(Services!N52+Goods!N52),"")</f>
        <v>0.13257988304977761</v>
      </c>
      <c r="AN40" s="45">
        <f>IF(ISNUMBER(Services!O52),Services!O52/(Services!O52+Goods!O52),"")</f>
        <v>0.14490724772937841</v>
      </c>
      <c r="AO40" s="45">
        <f>IF(ISNUMBER(Services!P52),Services!P52/(Services!P52+Goods!P52),"")</f>
        <v>0.31765427188970635</v>
      </c>
      <c r="AP40" s="45">
        <f>IF(ISNUMBER(Services!Q52),Services!Q52/(Services!Q52+Goods!Q52),"")</f>
        <v>0.3422415315991697</v>
      </c>
      <c r="AQ40" s="45">
        <f>IF(ISNUMBER(Services!R52),Services!R52/(Services!R52+Goods!R52),"")</f>
        <v>0.30657199062912055</v>
      </c>
      <c r="AR40" s="45">
        <f>IF(ISNUMBER(Services!S52),Services!S52/(Services!S52+Goods!S52),"")</f>
        <v>0.26690801331518094</v>
      </c>
      <c r="AS40" s="45">
        <f>IF(ISNUMBER(Services!T52),Services!T52/(Services!T52+Goods!T52),"")</f>
        <v>0.13191784463134365</v>
      </c>
      <c r="AT40" s="45">
        <f>IF(ISNUMBER(Services!U52),Services!U52/(Services!U52+Goods!U52),"")</f>
        <v>0.15924040156473984</v>
      </c>
      <c r="AU40" s="45">
        <f>IF(ISNUMBER(Services!V52),Services!V52/(Services!V52+Goods!V52),"")</f>
        <v>0.20269921753347869</v>
      </c>
      <c r="AV40" s="45">
        <f>IF(ISNUMBER(Services!W52),Services!W52/(Services!W52+Goods!W52),"")</f>
        <v>0.27625261724889555</v>
      </c>
      <c r="AW40" s="45">
        <f>IF(ISNUMBER(Services!X52),Services!X52/(Services!X52+Goods!X52),"")</f>
        <v>0.15100115490870086</v>
      </c>
      <c r="AX40" s="45">
        <f>IF(ISNUMBER(Services!Y52),Services!Y52/(Services!Y52+Goods!Y52),"")</f>
        <v>0.1700057882542963</v>
      </c>
      <c r="AY40" s="45" t="str">
        <f>IF(ISNUMBER(Services!Z52),Services!Z52/(Services!Z52+Goods!Z52),"")</f>
        <v/>
      </c>
      <c r="AZ40" s="45" t="str">
        <f>IF(ISNUMBER(Services!AA52),Services!AA52/(Services!AA52+Goods!AA52),"")</f>
        <v/>
      </c>
      <c r="BA40" s="32"/>
      <c r="BB40" s="12"/>
      <c r="BC40" s="12"/>
      <c r="BD40" s="12"/>
      <c r="BE40" s="12"/>
      <c r="BF40" s="12"/>
    </row>
    <row r="41" spans="1:58" x14ac:dyDescent="0.2">
      <c r="A41" s="39">
        <f>Goods!B53</f>
        <v>38625</v>
      </c>
      <c r="B41" s="45">
        <f>IF(ISNUMBER(Goods!C53),Goods!C53/(Goods!C53+Services!C53),"")</f>
        <v>0.8198422581984226</v>
      </c>
      <c r="C41" s="45">
        <f>IF(ISNUMBER(Goods!D53),Goods!D53/(Goods!D53+Services!D53),"")</f>
        <v>0.74501022944614381</v>
      </c>
      <c r="D41" s="45">
        <f>IF(ISNUMBER(Goods!E53),Goods!E53/(Goods!E53+Services!E53),"")</f>
        <v>0.79524040231778459</v>
      </c>
      <c r="E41" s="45">
        <f>IF(ISNUMBER(Goods!F53),Goods!F53/(Goods!F53+Services!F53),"")</f>
        <v>0.82134058965785706</v>
      </c>
      <c r="F41" s="45">
        <f>IF(ISNUMBER(Goods!G53),Goods!G53/(Goods!G53+Services!G53),"")</f>
        <v>0.75873616773442054</v>
      </c>
      <c r="G41" s="45">
        <f>IF(ISNUMBER(Goods!H53),Goods!H53/(Goods!H53+Services!H53),"")</f>
        <v>0.74190481596049607</v>
      </c>
      <c r="H41" s="45">
        <f>IF(ISNUMBER(Goods!I53),Goods!I53/(Goods!I53+Services!I53),"")</f>
        <v>0.79462681352010323</v>
      </c>
      <c r="I41" s="45">
        <f>IF(ISNUMBER(Goods!J53),Goods!J53/(Goods!J53+Services!J53),"")</f>
        <v>0.82234599797300079</v>
      </c>
      <c r="J41" s="45">
        <f>IF(ISNUMBER(Goods!K53),Goods!K53/(Goods!K53+Services!K53),"")</f>
        <v>0.91714082208308534</v>
      </c>
      <c r="K41" s="45">
        <f>IF(ISNUMBER(Goods!L53),Goods!L53/(Goods!L53+Services!L53),"")</f>
        <v>0.76119067146599695</v>
      </c>
      <c r="L41" s="45">
        <f>IF(ISNUMBER(Goods!M53),Goods!M53/(Goods!M53+Services!M53),"")</f>
        <v>0.85764780163689691</v>
      </c>
      <c r="M41" s="45">
        <f>IF(ISNUMBER(Goods!N53),Goods!N53/(Goods!N53+Services!N53),"")</f>
        <v>0.8720184120395541</v>
      </c>
      <c r="N41" s="45">
        <f>IF(ISNUMBER(Goods!O53),Goods!O53/(Goods!O53+Services!O53),"")</f>
        <v>0.8627099045065536</v>
      </c>
      <c r="O41" s="45">
        <f>IF(ISNUMBER(Goods!P53),Goods!P53/(Goods!P53+Services!P53),"")</f>
        <v>0.67339068333062813</v>
      </c>
      <c r="P41" s="45">
        <f>IF(ISNUMBER(Goods!Q53),Goods!Q53/(Goods!Q53+Services!Q53),"")</f>
        <v>0.6625700178860221</v>
      </c>
      <c r="Q41" s="45">
        <f>IF(ISNUMBER(Goods!R53),Goods!R53/(Goods!R53+Services!R53),"")</f>
        <v>0.70431259448010852</v>
      </c>
      <c r="R41" s="45">
        <f>IF(ISNUMBER(Goods!S53),Goods!S53/(Goods!S53+Services!S53),"")</f>
        <v>0.72519032200575029</v>
      </c>
      <c r="S41" s="45">
        <f>IF(ISNUMBER(Goods!T53),Goods!T53/(Goods!T53+Services!T53),"")</f>
        <v>0.86364441876305476</v>
      </c>
      <c r="T41" s="45">
        <f>IF(ISNUMBER(Goods!U53),Goods!U53/(Goods!U53+Services!U53),"")</f>
        <v>0.8363438215814053</v>
      </c>
      <c r="U41" s="45">
        <f>IF(ISNUMBER(Goods!V53),Goods!V53/(Goods!V53+Services!V53),"")</f>
        <v>0.80119764898005819</v>
      </c>
      <c r="V41" s="45">
        <f>IF(ISNUMBER(Goods!W53),Goods!W53/(Goods!W53+Services!W53),"")</f>
        <v>0.72567941698902239</v>
      </c>
      <c r="W41" s="45">
        <f>IF(ISNUMBER(Goods!X53),Goods!X53/(Goods!X53+Services!X53),"")</f>
        <v>0.84381536492196463</v>
      </c>
      <c r="X41" s="45">
        <f>IF(ISNUMBER(Goods!Y53),Goods!Y53/(Goods!Y53+Services!Y53),"")</f>
        <v>0.81886780203434362</v>
      </c>
      <c r="Y41" s="45" t="str">
        <f>IF(ISNUMBER(Goods!Z53),Goods!Z53/(Goods!Z53+Services!Z53),"")</f>
        <v/>
      </c>
      <c r="Z41" s="45" t="str">
        <f>IF(ISNUMBER(Goods!AA53),Goods!AA53/(Goods!AA53+Services!AA53),"")</f>
        <v/>
      </c>
      <c r="AA41" s="32"/>
      <c r="AB41" s="45">
        <f>IF(ISNUMBER(Services!C53),Services!C53/(Services!C53+Goods!C53),"")</f>
        <v>0.18015774180157743</v>
      </c>
      <c r="AC41" s="45">
        <f>IF(ISNUMBER(Services!D53),Services!D53/(Services!D53+Goods!D53),"")</f>
        <v>0.25498977055385619</v>
      </c>
      <c r="AD41" s="45">
        <f>IF(ISNUMBER(Services!E53),Services!E53/(Services!E53+Goods!E53),"")</f>
        <v>0.20475959768221547</v>
      </c>
      <c r="AE41" s="45">
        <f>IF(ISNUMBER(Services!F53),Services!F53/(Services!F53+Goods!F53),"")</f>
        <v>0.17865941034214297</v>
      </c>
      <c r="AF41" s="45">
        <f>IF(ISNUMBER(Services!G53),Services!G53/(Services!G53+Goods!G53),"")</f>
        <v>0.24126383226557949</v>
      </c>
      <c r="AG41" s="45">
        <f>IF(ISNUMBER(Services!H53),Services!H53/(Services!H53+Goods!H53),"")</f>
        <v>0.25809518403950393</v>
      </c>
      <c r="AH41" s="45">
        <f>IF(ISNUMBER(Services!I53),Services!I53/(Services!I53+Goods!I53),"")</f>
        <v>0.20537318647989691</v>
      </c>
      <c r="AI41" s="45">
        <f>IF(ISNUMBER(Services!J53),Services!J53/(Services!J53+Goods!J53),"")</f>
        <v>0.17765400202699919</v>
      </c>
      <c r="AJ41" s="45">
        <f>IF(ISNUMBER(Services!K53),Services!K53/(Services!K53+Goods!K53),"")</f>
        <v>8.2859177916914759E-2</v>
      </c>
      <c r="AK41" s="45">
        <f>IF(ISNUMBER(Services!L53),Services!L53/(Services!L53+Goods!L53),"")</f>
        <v>0.23880932853400297</v>
      </c>
      <c r="AL41" s="45">
        <f>IF(ISNUMBER(Services!M53),Services!M53/(Services!M53+Goods!M53),"")</f>
        <v>0.14235219836310314</v>
      </c>
      <c r="AM41" s="45">
        <f>IF(ISNUMBER(Services!N53),Services!N53/(Services!N53+Goods!N53),"")</f>
        <v>0.12798158796044598</v>
      </c>
      <c r="AN41" s="45">
        <f>IF(ISNUMBER(Services!O53),Services!O53/(Services!O53+Goods!O53),"")</f>
        <v>0.13729009549344631</v>
      </c>
      <c r="AO41" s="45">
        <f>IF(ISNUMBER(Services!P53),Services!P53/(Services!P53+Goods!P53),"")</f>
        <v>0.32660931666937187</v>
      </c>
      <c r="AP41" s="45">
        <f>IF(ISNUMBER(Services!Q53),Services!Q53/(Services!Q53+Goods!Q53),"")</f>
        <v>0.3374299821139779</v>
      </c>
      <c r="AQ41" s="45">
        <f>IF(ISNUMBER(Services!R53),Services!R53/(Services!R53+Goods!R53),"")</f>
        <v>0.29568740551989153</v>
      </c>
      <c r="AR41" s="45">
        <f>IF(ISNUMBER(Services!S53),Services!S53/(Services!S53+Goods!S53),"")</f>
        <v>0.27480967799424977</v>
      </c>
      <c r="AS41" s="45">
        <f>IF(ISNUMBER(Services!T53),Services!T53/(Services!T53+Goods!T53),"")</f>
        <v>0.13635558123694524</v>
      </c>
      <c r="AT41" s="45">
        <f>IF(ISNUMBER(Services!U53),Services!U53/(Services!U53+Goods!U53),"")</f>
        <v>0.16365617841859473</v>
      </c>
      <c r="AU41" s="45">
        <f>IF(ISNUMBER(Services!V53),Services!V53/(Services!V53+Goods!V53),"")</f>
        <v>0.19880235101994176</v>
      </c>
      <c r="AV41" s="45">
        <f>IF(ISNUMBER(Services!W53),Services!W53/(Services!W53+Goods!W53),"")</f>
        <v>0.27432058301097761</v>
      </c>
      <c r="AW41" s="45">
        <f>IF(ISNUMBER(Services!X53),Services!X53/(Services!X53+Goods!X53),"")</f>
        <v>0.15618463507803548</v>
      </c>
      <c r="AX41" s="45">
        <f>IF(ISNUMBER(Services!Y53),Services!Y53/(Services!Y53+Goods!Y53),"")</f>
        <v>0.18113219796565636</v>
      </c>
      <c r="AY41" s="45" t="str">
        <f>IF(ISNUMBER(Services!Z53),Services!Z53/(Services!Z53+Goods!Z53),"")</f>
        <v/>
      </c>
      <c r="AZ41" s="45" t="str">
        <f>IF(ISNUMBER(Services!AA53),Services!AA53/(Services!AA53+Goods!AA53),"")</f>
        <v/>
      </c>
      <c r="BA41" s="32"/>
      <c r="BB41" s="12"/>
      <c r="BC41" s="12"/>
      <c r="BD41" s="12"/>
      <c r="BE41" s="12"/>
      <c r="BF41" s="12"/>
    </row>
    <row r="42" spans="1:58" x14ac:dyDescent="0.2">
      <c r="A42" s="39">
        <f>Goods!B54</f>
        <v>38717</v>
      </c>
      <c r="B42" s="45">
        <f>IF(ISNUMBER(Goods!C54),Goods!C54/(Goods!C54+Services!C54),"")</f>
        <v>0.8216600366513207</v>
      </c>
      <c r="C42" s="45">
        <f>IF(ISNUMBER(Goods!D54),Goods!D54/(Goods!D54+Services!D54),"")</f>
        <v>0.74585380436195381</v>
      </c>
      <c r="D42" s="45">
        <f>IF(ISNUMBER(Goods!E54),Goods!E54/(Goods!E54+Services!E54),"")</f>
        <v>0.79895441184054461</v>
      </c>
      <c r="E42" s="45">
        <f>IF(ISNUMBER(Goods!F54),Goods!F54/(Goods!F54+Services!F54),"")</f>
        <v>0.82318786771530816</v>
      </c>
      <c r="F42" s="45">
        <f>IF(ISNUMBER(Goods!G54),Goods!G54/(Goods!G54+Services!G54),"")</f>
        <v>0.7540131132715352</v>
      </c>
      <c r="G42" s="45">
        <f>IF(ISNUMBER(Goods!H54),Goods!H54/(Goods!H54+Services!H54),"")</f>
        <v>0.74816639450887046</v>
      </c>
      <c r="H42" s="45">
        <f>IF(ISNUMBER(Goods!I54),Goods!I54/(Goods!I54+Services!I54),"")</f>
        <v>0.79079775569682054</v>
      </c>
      <c r="I42" s="45">
        <f>IF(ISNUMBER(Goods!J54),Goods!J54/(Goods!J54+Services!J54),"")</f>
        <v>0.82045084378082445</v>
      </c>
      <c r="J42" s="45">
        <f>IF(ISNUMBER(Goods!K54),Goods!K54/(Goods!K54+Services!K54),"")</f>
        <v>0.91548734606912674</v>
      </c>
      <c r="K42" s="45">
        <f>IF(ISNUMBER(Goods!L54),Goods!L54/(Goods!L54+Services!L54),"")</f>
        <v>0.76663311304197457</v>
      </c>
      <c r="L42" s="45">
        <f>IF(ISNUMBER(Goods!M54),Goods!M54/(Goods!M54+Services!M54),"")</f>
        <v>0.84957368943377609</v>
      </c>
      <c r="M42" s="45">
        <f>IF(ISNUMBER(Goods!N54),Goods!N54/(Goods!N54+Services!N54),"")</f>
        <v>0.87626098912403105</v>
      </c>
      <c r="N42" s="45">
        <f>IF(ISNUMBER(Goods!O54),Goods!O54/(Goods!O54+Services!O54),"")</f>
        <v>0.85720610416653942</v>
      </c>
      <c r="O42" s="45">
        <f>IF(ISNUMBER(Goods!P54),Goods!P54/(Goods!P54+Services!P54),"")</f>
        <v>0.67589391583472291</v>
      </c>
      <c r="P42" s="45">
        <f>IF(ISNUMBER(Goods!Q54),Goods!Q54/(Goods!Q54+Services!Q54),"")</f>
        <v>0.66003294415034131</v>
      </c>
      <c r="Q42" s="45">
        <f>IF(ISNUMBER(Goods!R54),Goods!R54/(Goods!R54+Services!R54),"")</f>
        <v>0.69676402614124233</v>
      </c>
      <c r="R42" s="45">
        <f>IF(ISNUMBER(Goods!S54),Goods!S54/(Goods!S54+Services!S54),"")</f>
        <v>0.72974728178739423</v>
      </c>
      <c r="S42" s="45">
        <f>IF(ISNUMBER(Goods!T54),Goods!T54/(Goods!T54+Services!T54),"")</f>
        <v>0.86849846431783362</v>
      </c>
      <c r="T42" s="45">
        <f>IF(ISNUMBER(Goods!U54),Goods!U54/(Goods!U54+Services!U54),"")</f>
        <v>0.84072457683298718</v>
      </c>
      <c r="U42" s="45">
        <f>IF(ISNUMBER(Goods!V54),Goods!V54/(Goods!V54+Services!V54),"")</f>
        <v>0.80304061989167075</v>
      </c>
      <c r="V42" s="45">
        <f>IF(ISNUMBER(Goods!W54),Goods!W54/(Goods!W54+Services!W54),"")</f>
        <v>0.7305734159487246</v>
      </c>
      <c r="W42" s="45">
        <f>IF(ISNUMBER(Goods!X54),Goods!X54/(Goods!X54+Services!X54),"")</f>
        <v>0.84272201202857011</v>
      </c>
      <c r="X42" s="45">
        <f>IF(ISNUMBER(Goods!Y54),Goods!Y54/(Goods!Y54+Services!Y54),"")</f>
        <v>0.79537171147159047</v>
      </c>
      <c r="Y42" s="45" t="str">
        <f>IF(ISNUMBER(Goods!Z54),Goods!Z54/(Goods!Z54+Services!Z54),"")</f>
        <v/>
      </c>
      <c r="Z42" s="45" t="str">
        <f>IF(ISNUMBER(Goods!AA54),Goods!AA54/(Goods!AA54+Services!AA54),"")</f>
        <v/>
      </c>
      <c r="AA42" s="32"/>
      <c r="AB42" s="45">
        <f>IF(ISNUMBER(Services!C54),Services!C54/(Services!C54+Goods!C54),"")</f>
        <v>0.17833996334867919</v>
      </c>
      <c r="AC42" s="45">
        <f>IF(ISNUMBER(Services!D54),Services!D54/(Services!D54+Goods!D54),"")</f>
        <v>0.25414619563804625</v>
      </c>
      <c r="AD42" s="45">
        <f>IF(ISNUMBER(Services!E54),Services!E54/(Services!E54+Goods!E54),"")</f>
        <v>0.20104558815945542</v>
      </c>
      <c r="AE42" s="45">
        <f>IF(ISNUMBER(Services!F54),Services!F54/(Services!F54+Goods!F54),"")</f>
        <v>0.17681213228469184</v>
      </c>
      <c r="AF42" s="45">
        <f>IF(ISNUMBER(Services!G54),Services!G54/(Services!G54+Goods!G54),"")</f>
        <v>0.24598688672846483</v>
      </c>
      <c r="AG42" s="45">
        <f>IF(ISNUMBER(Services!H54),Services!H54/(Services!H54+Goods!H54),"")</f>
        <v>0.25183360549112949</v>
      </c>
      <c r="AH42" s="45">
        <f>IF(ISNUMBER(Services!I54),Services!I54/(Services!I54+Goods!I54),"")</f>
        <v>0.20920224430317957</v>
      </c>
      <c r="AI42" s="45">
        <f>IF(ISNUMBER(Services!J54),Services!J54/(Services!J54+Goods!J54),"")</f>
        <v>0.17954915621917558</v>
      </c>
      <c r="AJ42" s="45">
        <f>IF(ISNUMBER(Services!K54),Services!K54/(Services!K54+Goods!K54),"")</f>
        <v>8.451265393087326E-2</v>
      </c>
      <c r="AK42" s="45">
        <f>IF(ISNUMBER(Services!L54),Services!L54/(Services!L54+Goods!L54),"")</f>
        <v>0.23336688695802546</v>
      </c>
      <c r="AL42" s="45">
        <f>IF(ISNUMBER(Services!M54),Services!M54/(Services!M54+Goods!M54),"")</f>
        <v>0.15042631056622388</v>
      </c>
      <c r="AM42" s="45">
        <f>IF(ISNUMBER(Services!N54),Services!N54/(Services!N54+Goods!N54),"")</f>
        <v>0.12373901087596897</v>
      </c>
      <c r="AN42" s="45">
        <f>IF(ISNUMBER(Services!O54),Services!O54/(Services!O54+Goods!O54),"")</f>
        <v>0.14279389583346055</v>
      </c>
      <c r="AO42" s="45">
        <f>IF(ISNUMBER(Services!P54),Services!P54/(Services!P54+Goods!P54),"")</f>
        <v>0.32410608416527709</v>
      </c>
      <c r="AP42" s="45">
        <f>IF(ISNUMBER(Services!Q54),Services!Q54/(Services!Q54+Goods!Q54),"")</f>
        <v>0.33996705584965864</v>
      </c>
      <c r="AQ42" s="45">
        <f>IF(ISNUMBER(Services!R54),Services!R54/(Services!R54+Goods!R54),"")</f>
        <v>0.30323597385875767</v>
      </c>
      <c r="AR42" s="45">
        <f>IF(ISNUMBER(Services!S54),Services!S54/(Services!S54+Goods!S54),"")</f>
        <v>0.27025271821260566</v>
      </c>
      <c r="AS42" s="45">
        <f>IF(ISNUMBER(Services!T54),Services!T54/(Services!T54+Goods!T54),"")</f>
        <v>0.13150153568216641</v>
      </c>
      <c r="AT42" s="45">
        <f>IF(ISNUMBER(Services!U54),Services!U54/(Services!U54+Goods!U54),"")</f>
        <v>0.15927542316701285</v>
      </c>
      <c r="AU42" s="45">
        <f>IF(ISNUMBER(Services!V54),Services!V54/(Services!V54+Goods!V54),"")</f>
        <v>0.1969593801083292</v>
      </c>
      <c r="AV42" s="45">
        <f>IF(ISNUMBER(Services!W54),Services!W54/(Services!W54+Goods!W54),"")</f>
        <v>0.26942658405127551</v>
      </c>
      <c r="AW42" s="45">
        <f>IF(ISNUMBER(Services!X54),Services!X54/(Services!X54+Goods!X54),"")</f>
        <v>0.15727798797142992</v>
      </c>
      <c r="AX42" s="45">
        <f>IF(ISNUMBER(Services!Y54),Services!Y54/(Services!Y54+Goods!Y54),"")</f>
        <v>0.20462828852840945</v>
      </c>
      <c r="AY42" s="45" t="str">
        <f>IF(ISNUMBER(Services!Z54),Services!Z54/(Services!Z54+Goods!Z54),"")</f>
        <v/>
      </c>
      <c r="AZ42" s="45" t="str">
        <f>IF(ISNUMBER(Services!AA54),Services!AA54/(Services!AA54+Goods!AA54),"")</f>
        <v/>
      </c>
      <c r="BA42" s="32"/>
      <c r="BB42" s="12"/>
      <c r="BC42" s="12"/>
      <c r="BD42" s="12"/>
      <c r="BE42" s="12"/>
      <c r="BF42" s="12"/>
    </row>
    <row r="43" spans="1:58" x14ac:dyDescent="0.2">
      <c r="A43" s="39">
        <f>Goods!B55</f>
        <v>38807</v>
      </c>
      <c r="B43" s="45">
        <f>IF(ISNUMBER(Goods!C55),Goods!C55/(Goods!C55+Services!C55),"")</f>
        <v>0.81665426858618118</v>
      </c>
      <c r="C43" s="45">
        <f>IF(ISNUMBER(Goods!D55),Goods!D55/(Goods!D55+Services!D55),"")</f>
        <v>0.76409977037349452</v>
      </c>
      <c r="D43" s="45">
        <f>IF(ISNUMBER(Goods!E55),Goods!E55/(Goods!E55+Services!E55),"")</f>
        <v>0.80629647929256465</v>
      </c>
      <c r="E43" s="45">
        <f>IF(ISNUMBER(Goods!F55),Goods!F55/(Goods!F55+Services!F55),"")</f>
        <v>0.82181241974701524</v>
      </c>
      <c r="F43" s="45">
        <f>IF(ISNUMBER(Goods!G55),Goods!G55/(Goods!G55+Services!G55),"")</f>
        <v>0.75323104829566923</v>
      </c>
      <c r="G43" s="45">
        <f>IF(ISNUMBER(Goods!H55),Goods!H55/(Goods!H55+Services!H55),"")</f>
        <v>0.7505072640207775</v>
      </c>
      <c r="H43" s="45">
        <f>IF(ISNUMBER(Goods!I55),Goods!I55/(Goods!I55+Services!I55),"")</f>
        <v>0.78333884896409278</v>
      </c>
      <c r="I43" s="45">
        <f>IF(ISNUMBER(Goods!J55),Goods!J55/(Goods!J55+Services!J55),"")</f>
        <v>0.81898822942478067</v>
      </c>
      <c r="J43" s="45">
        <f>IF(ISNUMBER(Goods!K55),Goods!K55/(Goods!K55+Services!K55),"")</f>
        <v>0.92194811241002894</v>
      </c>
      <c r="K43" s="45">
        <f>IF(ISNUMBER(Goods!L55),Goods!L55/(Goods!L55+Services!L55),"")</f>
        <v>0.79398942960819274</v>
      </c>
      <c r="L43" s="45">
        <f>IF(ISNUMBER(Goods!M55),Goods!M55/(Goods!M55+Services!M55),"")</f>
        <v>0.84776976775150747</v>
      </c>
      <c r="M43" s="45">
        <f>IF(ISNUMBER(Goods!N55),Goods!N55/(Goods!N55+Services!N55),"")</f>
        <v>0.86475117113356703</v>
      </c>
      <c r="N43" s="45">
        <f>IF(ISNUMBER(Goods!O55),Goods!O55/(Goods!O55+Services!O55),"")</f>
        <v>0.86266759191752374</v>
      </c>
      <c r="O43" s="45">
        <f>IF(ISNUMBER(Goods!P55),Goods!P55/(Goods!P55+Services!P55),"")</f>
        <v>0.67584852734922851</v>
      </c>
      <c r="P43" s="45">
        <f>IF(ISNUMBER(Goods!Q55),Goods!Q55/(Goods!Q55+Services!Q55),"")</f>
        <v>0.66530148241754339</v>
      </c>
      <c r="Q43" s="45">
        <f>IF(ISNUMBER(Goods!R55),Goods!R55/(Goods!R55+Services!R55),"")</f>
        <v>0.7166186972819123</v>
      </c>
      <c r="R43" s="45">
        <f>IF(ISNUMBER(Goods!S55),Goods!S55/(Goods!S55+Services!S55),"")</f>
        <v>0.72931490235103869</v>
      </c>
      <c r="S43" s="45">
        <f>IF(ISNUMBER(Goods!T55),Goods!T55/(Goods!T55+Services!T55),"")</f>
        <v>0.86406864198600486</v>
      </c>
      <c r="T43" s="45">
        <f>IF(ISNUMBER(Goods!U55),Goods!U55/(Goods!U55+Services!U55),"")</f>
        <v>0.83633127921801953</v>
      </c>
      <c r="U43" s="45">
        <f>IF(ISNUMBER(Goods!V55),Goods!V55/(Goods!V55+Services!V55),"")</f>
        <v>0.79942499897082819</v>
      </c>
      <c r="V43" s="45">
        <f>IF(ISNUMBER(Goods!W55),Goods!W55/(Goods!W55+Services!W55),"")</f>
        <v>0.72343103884778748</v>
      </c>
      <c r="W43" s="45">
        <f>IF(ISNUMBER(Goods!X55),Goods!X55/(Goods!X55+Services!X55),"")</f>
        <v>0.84922230649094244</v>
      </c>
      <c r="X43" s="45">
        <f>IF(ISNUMBER(Goods!Y55),Goods!Y55/(Goods!Y55+Services!Y55),"")</f>
        <v>0.78867393037670863</v>
      </c>
      <c r="Y43" s="45" t="str">
        <f>IF(ISNUMBER(Goods!Z55),Goods!Z55/(Goods!Z55+Services!Z55),"")</f>
        <v/>
      </c>
      <c r="Z43" s="45" t="str">
        <f>IF(ISNUMBER(Goods!AA55),Goods!AA55/(Goods!AA55+Services!AA55),"")</f>
        <v/>
      </c>
      <c r="AA43" s="32"/>
      <c r="AB43" s="45">
        <f>IF(ISNUMBER(Services!C55),Services!C55/(Services!C55+Goods!C55),"")</f>
        <v>0.18334573141381874</v>
      </c>
      <c r="AC43" s="45">
        <f>IF(ISNUMBER(Services!D55),Services!D55/(Services!D55+Goods!D55),"")</f>
        <v>0.23590022962650545</v>
      </c>
      <c r="AD43" s="45">
        <f>IF(ISNUMBER(Services!E55),Services!E55/(Services!E55+Goods!E55),"")</f>
        <v>0.19370352070743543</v>
      </c>
      <c r="AE43" s="45">
        <f>IF(ISNUMBER(Services!F55),Services!F55/(Services!F55+Goods!F55),"")</f>
        <v>0.17818758025298473</v>
      </c>
      <c r="AF43" s="45">
        <f>IF(ISNUMBER(Services!G55),Services!G55/(Services!G55+Goods!G55),"")</f>
        <v>0.24676895170433075</v>
      </c>
      <c r="AG43" s="45">
        <f>IF(ISNUMBER(Services!H55),Services!H55/(Services!H55+Goods!H55),"")</f>
        <v>0.24949273597922247</v>
      </c>
      <c r="AH43" s="45">
        <f>IF(ISNUMBER(Services!I55),Services!I55/(Services!I55+Goods!I55),"")</f>
        <v>0.21666115103590719</v>
      </c>
      <c r="AI43" s="45">
        <f>IF(ISNUMBER(Services!J55),Services!J55/(Services!J55+Goods!J55),"")</f>
        <v>0.18101177057521931</v>
      </c>
      <c r="AJ43" s="45">
        <f>IF(ISNUMBER(Services!K55),Services!K55/(Services!K55+Goods!K55),"")</f>
        <v>7.80518875899711E-2</v>
      </c>
      <c r="AK43" s="45">
        <f>IF(ISNUMBER(Services!L55),Services!L55/(Services!L55+Goods!L55),"")</f>
        <v>0.2060105703918074</v>
      </c>
      <c r="AL43" s="45">
        <f>IF(ISNUMBER(Services!M55),Services!M55/(Services!M55+Goods!M55),"")</f>
        <v>0.15223023224849258</v>
      </c>
      <c r="AM43" s="45">
        <f>IF(ISNUMBER(Services!N55),Services!N55/(Services!N55+Goods!N55),"")</f>
        <v>0.13524882886643297</v>
      </c>
      <c r="AN43" s="45">
        <f>IF(ISNUMBER(Services!O55),Services!O55/(Services!O55+Goods!O55),"")</f>
        <v>0.13733240808247615</v>
      </c>
      <c r="AO43" s="45">
        <f>IF(ISNUMBER(Services!P55),Services!P55/(Services!P55+Goods!P55),"")</f>
        <v>0.32415147265077138</v>
      </c>
      <c r="AP43" s="45">
        <f>IF(ISNUMBER(Services!Q55),Services!Q55/(Services!Q55+Goods!Q55),"")</f>
        <v>0.33469851758245661</v>
      </c>
      <c r="AQ43" s="45">
        <f>IF(ISNUMBER(Services!R55),Services!R55/(Services!R55+Goods!R55),"")</f>
        <v>0.2833813027180877</v>
      </c>
      <c r="AR43" s="45">
        <f>IF(ISNUMBER(Services!S55),Services!S55/(Services!S55+Goods!S55),"")</f>
        <v>0.27068509764896131</v>
      </c>
      <c r="AS43" s="45">
        <f>IF(ISNUMBER(Services!T55),Services!T55/(Services!T55+Goods!T55),"")</f>
        <v>0.1359313580139952</v>
      </c>
      <c r="AT43" s="45">
        <f>IF(ISNUMBER(Services!U55),Services!U55/(Services!U55+Goods!U55),"")</f>
        <v>0.16366872078198044</v>
      </c>
      <c r="AU43" s="45">
        <f>IF(ISNUMBER(Services!V55),Services!V55/(Services!V55+Goods!V55),"")</f>
        <v>0.20057500102917172</v>
      </c>
      <c r="AV43" s="45">
        <f>IF(ISNUMBER(Services!W55),Services!W55/(Services!W55+Goods!W55),"")</f>
        <v>0.27656896115221241</v>
      </c>
      <c r="AW43" s="45">
        <f>IF(ISNUMBER(Services!X55),Services!X55/(Services!X55+Goods!X55),"")</f>
        <v>0.15077769350905756</v>
      </c>
      <c r="AX43" s="45">
        <f>IF(ISNUMBER(Services!Y55),Services!Y55/(Services!Y55+Goods!Y55),"")</f>
        <v>0.21132606962329153</v>
      </c>
      <c r="AY43" s="45" t="str">
        <f>IF(ISNUMBER(Services!Z55),Services!Z55/(Services!Z55+Goods!Z55),"")</f>
        <v/>
      </c>
      <c r="AZ43" s="45" t="str">
        <f>IF(ISNUMBER(Services!AA55),Services!AA55/(Services!AA55+Goods!AA55),"")</f>
        <v/>
      </c>
      <c r="BA43" s="32"/>
      <c r="BB43" s="12"/>
      <c r="BC43" s="12"/>
      <c r="BD43" s="12"/>
      <c r="BE43" s="12"/>
      <c r="BF43" s="12"/>
    </row>
    <row r="44" spans="1:58" x14ac:dyDescent="0.2">
      <c r="A44" s="39">
        <f>Goods!B56</f>
        <v>38898</v>
      </c>
      <c r="B44" s="45">
        <f>IF(ISNUMBER(Goods!C56),Goods!C56/(Goods!C56+Services!C56),"")</f>
        <v>0.81798483206933914</v>
      </c>
      <c r="C44" s="45">
        <f>IF(ISNUMBER(Goods!D56),Goods!D56/(Goods!D56+Services!D56),"")</f>
        <v>0.77100829497314305</v>
      </c>
      <c r="D44" s="45">
        <f>IF(ISNUMBER(Goods!E56),Goods!E56/(Goods!E56+Services!E56),"")</f>
        <v>0.80375560432963777</v>
      </c>
      <c r="E44" s="45">
        <f>IF(ISNUMBER(Goods!F56),Goods!F56/(Goods!F56+Services!F56),"")</f>
        <v>0.8255009139794488</v>
      </c>
      <c r="F44" s="45">
        <f>IF(ISNUMBER(Goods!G56),Goods!G56/(Goods!G56+Services!G56),"")</f>
        <v>0.75537842439250891</v>
      </c>
      <c r="G44" s="45">
        <f>IF(ISNUMBER(Goods!H56),Goods!H56/(Goods!H56+Services!H56),"")</f>
        <v>0.75339510584932878</v>
      </c>
      <c r="H44" s="45">
        <f>IF(ISNUMBER(Goods!I56),Goods!I56/(Goods!I56+Services!I56),"")</f>
        <v>0.78942352289731754</v>
      </c>
      <c r="I44" s="45">
        <f>IF(ISNUMBER(Goods!J56),Goods!J56/(Goods!J56+Services!J56),"")</f>
        <v>0.81835609077051241</v>
      </c>
      <c r="J44" s="45">
        <f>IF(ISNUMBER(Goods!K56),Goods!K56/(Goods!K56+Services!K56),"")</f>
        <v>0.91715497033479554</v>
      </c>
      <c r="K44" s="45">
        <f>IF(ISNUMBER(Goods!L56),Goods!L56/(Goods!L56+Services!L56),"")</f>
        <v>0.77508837071893466</v>
      </c>
      <c r="L44" s="45">
        <f>IF(ISNUMBER(Goods!M56),Goods!M56/(Goods!M56+Services!M56),"")</f>
        <v>0.85191475160605523</v>
      </c>
      <c r="M44" s="45">
        <f>IF(ISNUMBER(Goods!N56),Goods!N56/(Goods!N56+Services!N56),"")</f>
        <v>0.86701964497907313</v>
      </c>
      <c r="N44" s="45">
        <f>IF(ISNUMBER(Goods!O56),Goods!O56/(Goods!O56+Services!O56),"")</f>
        <v>0.86985484082848019</v>
      </c>
      <c r="O44" s="45">
        <f>IF(ISNUMBER(Goods!P56),Goods!P56/(Goods!P56+Services!P56),"")</f>
        <v>0.67929648271883425</v>
      </c>
      <c r="P44" s="45">
        <f>IF(ISNUMBER(Goods!Q56),Goods!Q56/(Goods!Q56+Services!Q56),"")</f>
        <v>0.6508159108579824</v>
      </c>
      <c r="Q44" s="45">
        <f>IF(ISNUMBER(Goods!R56),Goods!R56/(Goods!R56+Services!R56),"")</f>
        <v>0.70685223838748867</v>
      </c>
      <c r="R44" s="45">
        <f>IF(ISNUMBER(Goods!S56),Goods!S56/(Goods!S56+Services!S56),"")</f>
        <v>0.73187089218156454</v>
      </c>
      <c r="S44" s="45">
        <f>IF(ISNUMBER(Goods!T56),Goods!T56/(Goods!T56+Services!T56),"")</f>
        <v>0.85533674059602161</v>
      </c>
      <c r="T44" s="45">
        <f>IF(ISNUMBER(Goods!U56),Goods!U56/(Goods!U56+Services!U56),"")</f>
        <v>0.83338015332654269</v>
      </c>
      <c r="U44" s="45">
        <f>IF(ISNUMBER(Goods!V56),Goods!V56/(Goods!V56+Services!V56),"")</f>
        <v>0.80362392301593089</v>
      </c>
      <c r="V44" s="45">
        <f>IF(ISNUMBER(Goods!W56),Goods!W56/(Goods!W56+Services!W56),"")</f>
        <v>0.72131216582974123</v>
      </c>
      <c r="W44" s="45">
        <f>IF(ISNUMBER(Goods!X56),Goods!X56/(Goods!X56+Services!X56),"")</f>
        <v>0.84480115508106746</v>
      </c>
      <c r="X44" s="45">
        <f>IF(ISNUMBER(Goods!Y56),Goods!Y56/(Goods!Y56+Services!Y56),"")</f>
        <v>0.80188786388980571</v>
      </c>
      <c r="Y44" s="45" t="str">
        <f>IF(ISNUMBER(Goods!Z56),Goods!Z56/(Goods!Z56+Services!Z56),"")</f>
        <v/>
      </c>
      <c r="Z44" s="45" t="str">
        <f>IF(ISNUMBER(Goods!AA56),Goods!AA56/(Goods!AA56+Services!AA56),"")</f>
        <v/>
      </c>
      <c r="AA44" s="32"/>
      <c r="AB44" s="45">
        <f>IF(ISNUMBER(Services!C56),Services!C56/(Services!C56+Goods!C56),"")</f>
        <v>0.18201516793066089</v>
      </c>
      <c r="AC44" s="45">
        <f>IF(ISNUMBER(Services!D56),Services!D56/(Services!D56+Goods!D56),"")</f>
        <v>0.22899170502685692</v>
      </c>
      <c r="AD44" s="45">
        <f>IF(ISNUMBER(Services!E56),Services!E56/(Services!E56+Goods!E56),"")</f>
        <v>0.19624439567036223</v>
      </c>
      <c r="AE44" s="45">
        <f>IF(ISNUMBER(Services!F56),Services!F56/(Services!F56+Goods!F56),"")</f>
        <v>0.17449908602055123</v>
      </c>
      <c r="AF44" s="45">
        <f>IF(ISNUMBER(Services!G56),Services!G56/(Services!G56+Goods!G56),"")</f>
        <v>0.24462157560749109</v>
      </c>
      <c r="AG44" s="45">
        <f>IF(ISNUMBER(Services!H56),Services!H56/(Services!H56+Goods!H56),"")</f>
        <v>0.24660489415067122</v>
      </c>
      <c r="AH44" s="45">
        <f>IF(ISNUMBER(Services!I56),Services!I56/(Services!I56+Goods!I56),"")</f>
        <v>0.21057647710268254</v>
      </c>
      <c r="AI44" s="45">
        <f>IF(ISNUMBER(Services!J56),Services!J56/(Services!J56+Goods!J56),"")</f>
        <v>0.18164390922948759</v>
      </c>
      <c r="AJ44" s="45">
        <f>IF(ISNUMBER(Services!K56),Services!K56/(Services!K56+Goods!K56),"")</f>
        <v>8.2845029665204392E-2</v>
      </c>
      <c r="AK44" s="45">
        <f>IF(ISNUMBER(Services!L56),Services!L56/(Services!L56+Goods!L56),"")</f>
        <v>0.22491162928106531</v>
      </c>
      <c r="AL44" s="45">
        <f>IF(ISNUMBER(Services!M56),Services!M56/(Services!M56+Goods!M56),"")</f>
        <v>0.14808524839394474</v>
      </c>
      <c r="AM44" s="45">
        <f>IF(ISNUMBER(Services!N56),Services!N56/(Services!N56+Goods!N56),"")</f>
        <v>0.13298035502092681</v>
      </c>
      <c r="AN44" s="45">
        <f>IF(ISNUMBER(Services!O56),Services!O56/(Services!O56+Goods!O56),"")</f>
        <v>0.13014515917151989</v>
      </c>
      <c r="AO44" s="45">
        <f>IF(ISNUMBER(Services!P56),Services!P56/(Services!P56+Goods!P56),"")</f>
        <v>0.32070351728116581</v>
      </c>
      <c r="AP44" s="45">
        <f>IF(ISNUMBER(Services!Q56),Services!Q56/(Services!Q56+Goods!Q56),"")</f>
        <v>0.3491840891420176</v>
      </c>
      <c r="AQ44" s="45">
        <f>IF(ISNUMBER(Services!R56),Services!R56/(Services!R56+Goods!R56),"")</f>
        <v>0.29314776161251127</v>
      </c>
      <c r="AR44" s="45">
        <f>IF(ISNUMBER(Services!S56),Services!S56/(Services!S56+Goods!S56),"")</f>
        <v>0.26812910781843535</v>
      </c>
      <c r="AS44" s="45">
        <f>IF(ISNUMBER(Services!T56),Services!T56/(Services!T56+Goods!T56),"")</f>
        <v>0.14466325940397834</v>
      </c>
      <c r="AT44" s="45">
        <f>IF(ISNUMBER(Services!U56),Services!U56/(Services!U56+Goods!U56),"")</f>
        <v>0.16661984667345736</v>
      </c>
      <c r="AU44" s="45">
        <f>IF(ISNUMBER(Services!V56),Services!V56/(Services!V56+Goods!V56),"")</f>
        <v>0.19637607698406914</v>
      </c>
      <c r="AV44" s="45">
        <f>IF(ISNUMBER(Services!W56),Services!W56/(Services!W56+Goods!W56),"")</f>
        <v>0.27868783417025877</v>
      </c>
      <c r="AW44" s="45">
        <f>IF(ISNUMBER(Services!X56),Services!X56/(Services!X56+Goods!X56),"")</f>
        <v>0.15519884491893254</v>
      </c>
      <c r="AX44" s="45">
        <f>IF(ISNUMBER(Services!Y56),Services!Y56/(Services!Y56+Goods!Y56),"")</f>
        <v>0.19811213611019435</v>
      </c>
      <c r="AY44" s="45" t="str">
        <f>IF(ISNUMBER(Services!Z56),Services!Z56/(Services!Z56+Goods!Z56),"")</f>
        <v/>
      </c>
      <c r="AZ44" s="45" t="str">
        <f>IF(ISNUMBER(Services!AA56),Services!AA56/(Services!AA56+Goods!AA56),"")</f>
        <v/>
      </c>
      <c r="BA44" s="32"/>
      <c r="BB44" s="12"/>
      <c r="BC44" s="12"/>
      <c r="BD44" s="12"/>
      <c r="BE44" s="12"/>
      <c r="BF44" s="12"/>
    </row>
    <row r="45" spans="1:58" x14ac:dyDescent="0.2">
      <c r="A45" s="39">
        <f>Goods!B57</f>
        <v>38990</v>
      </c>
      <c r="B45" s="45">
        <f>IF(ISNUMBER(Goods!C57),Goods!C57/(Goods!C57+Services!C57),"")</f>
        <v>0.82094101485361037</v>
      </c>
      <c r="C45" s="45">
        <f>IF(ISNUMBER(Goods!D57),Goods!D57/(Goods!D57+Services!D57),"")</f>
        <v>0.7442479631869644</v>
      </c>
      <c r="D45" s="45">
        <f>IF(ISNUMBER(Goods!E57),Goods!E57/(Goods!E57+Services!E57),"")</f>
        <v>0.80266993055477343</v>
      </c>
      <c r="E45" s="45">
        <f>IF(ISNUMBER(Goods!F57),Goods!F57/(Goods!F57+Services!F57),"")</f>
        <v>0.8224616303289235</v>
      </c>
      <c r="F45" s="45">
        <f>IF(ISNUMBER(Goods!G57),Goods!G57/(Goods!G57+Services!G57),"")</f>
        <v>0.75943071390312955</v>
      </c>
      <c r="G45" s="45">
        <f>IF(ISNUMBER(Goods!H57),Goods!H57/(Goods!H57+Services!H57),"")</f>
        <v>0.74308618822472861</v>
      </c>
      <c r="H45" s="45">
        <f>IF(ISNUMBER(Goods!I57),Goods!I57/(Goods!I57+Services!I57),"")</f>
        <v>0.78788922823829555</v>
      </c>
      <c r="I45" s="45">
        <f>IF(ISNUMBER(Goods!J57),Goods!J57/(Goods!J57+Services!J57),"")</f>
        <v>0.82078376006734621</v>
      </c>
      <c r="J45" s="45">
        <f>IF(ISNUMBER(Goods!K57),Goods!K57/(Goods!K57+Services!K57),"")</f>
        <v>0.91412959962412399</v>
      </c>
      <c r="K45" s="45">
        <f>IF(ISNUMBER(Goods!L57),Goods!L57/(Goods!L57+Services!L57),"")</f>
        <v>0.75848124379512105</v>
      </c>
      <c r="L45" s="45">
        <f>IF(ISNUMBER(Goods!M57),Goods!M57/(Goods!M57+Services!M57),"")</f>
        <v>0.85491947092931686</v>
      </c>
      <c r="M45" s="45">
        <f>IF(ISNUMBER(Goods!N57),Goods!N57/(Goods!N57+Services!N57),"")</f>
        <v>0.8682811582067782</v>
      </c>
      <c r="N45" s="45">
        <f>IF(ISNUMBER(Goods!O57),Goods!O57/(Goods!O57+Services!O57),"")</f>
        <v>0.86973940879307765</v>
      </c>
      <c r="O45" s="45">
        <f>IF(ISNUMBER(Goods!P57),Goods!P57/(Goods!P57+Services!P57),"")</f>
        <v>0.68690997041224799</v>
      </c>
      <c r="P45" s="45">
        <f>IF(ISNUMBER(Goods!Q57),Goods!Q57/(Goods!Q57+Services!Q57),"")</f>
        <v>0.64303738628062956</v>
      </c>
      <c r="Q45" s="45">
        <f>IF(ISNUMBER(Goods!R57),Goods!R57/(Goods!R57+Services!R57),"")</f>
        <v>0.7048468995230035</v>
      </c>
      <c r="R45" s="45">
        <f>IF(ISNUMBER(Goods!S57),Goods!S57/(Goods!S57+Services!S57),"")</f>
        <v>0.72414624183645848</v>
      </c>
      <c r="S45" s="45">
        <f>IF(ISNUMBER(Goods!T57),Goods!T57/(Goods!T57+Services!T57),"")</f>
        <v>0.86561093952976209</v>
      </c>
      <c r="T45" s="45">
        <f>IF(ISNUMBER(Goods!U57),Goods!U57/(Goods!U57+Services!U57),"")</f>
        <v>0.83481976731037688</v>
      </c>
      <c r="U45" s="45">
        <f>IF(ISNUMBER(Goods!V57),Goods!V57/(Goods!V57+Services!V57),"")</f>
        <v>0.81055879836368894</v>
      </c>
      <c r="V45" s="45">
        <f>IF(ISNUMBER(Goods!W57),Goods!W57/(Goods!W57+Services!W57),"")</f>
        <v>0.72233460438512864</v>
      </c>
      <c r="W45" s="45">
        <f>IF(ISNUMBER(Goods!X57),Goods!X57/(Goods!X57+Services!X57),"")</f>
        <v>0.85321466852420058</v>
      </c>
      <c r="X45" s="45">
        <f>IF(ISNUMBER(Goods!Y57),Goods!Y57/(Goods!Y57+Services!Y57),"")</f>
        <v>0.81168363138657007</v>
      </c>
      <c r="Y45" s="45" t="str">
        <f>IF(ISNUMBER(Goods!Z57),Goods!Z57/(Goods!Z57+Services!Z57),"")</f>
        <v/>
      </c>
      <c r="Z45" s="45" t="str">
        <f>IF(ISNUMBER(Goods!AA57),Goods!AA57/(Goods!AA57+Services!AA57),"")</f>
        <v/>
      </c>
      <c r="AA45" s="32"/>
      <c r="AB45" s="45">
        <f>IF(ISNUMBER(Services!C57),Services!C57/(Services!C57+Goods!C57),"")</f>
        <v>0.17905898514638963</v>
      </c>
      <c r="AC45" s="45">
        <f>IF(ISNUMBER(Services!D57),Services!D57/(Services!D57+Goods!D57),"")</f>
        <v>0.2557520368130356</v>
      </c>
      <c r="AD45" s="45">
        <f>IF(ISNUMBER(Services!E57),Services!E57/(Services!E57+Goods!E57),"")</f>
        <v>0.19733006944522663</v>
      </c>
      <c r="AE45" s="45">
        <f>IF(ISNUMBER(Services!F57),Services!F57/(Services!F57+Goods!F57),"")</f>
        <v>0.17753836967107647</v>
      </c>
      <c r="AF45" s="45">
        <f>IF(ISNUMBER(Services!G57),Services!G57/(Services!G57+Goods!G57),"")</f>
        <v>0.24056928609687045</v>
      </c>
      <c r="AG45" s="45">
        <f>IF(ISNUMBER(Services!H57),Services!H57/(Services!H57+Goods!H57),"")</f>
        <v>0.25691381177527139</v>
      </c>
      <c r="AH45" s="45">
        <f>IF(ISNUMBER(Services!I57),Services!I57/(Services!I57+Goods!I57),"")</f>
        <v>0.2121107717617044</v>
      </c>
      <c r="AI45" s="45">
        <f>IF(ISNUMBER(Services!J57),Services!J57/(Services!J57+Goods!J57),"")</f>
        <v>0.17921623993265379</v>
      </c>
      <c r="AJ45" s="45">
        <f>IF(ISNUMBER(Services!K57),Services!K57/(Services!K57+Goods!K57),"")</f>
        <v>8.5870400375875955E-2</v>
      </c>
      <c r="AK45" s="45">
        <f>IF(ISNUMBER(Services!L57),Services!L57/(Services!L57+Goods!L57),"")</f>
        <v>0.241518756204879</v>
      </c>
      <c r="AL45" s="45">
        <f>IF(ISNUMBER(Services!M57),Services!M57/(Services!M57+Goods!M57),"")</f>
        <v>0.14508052907068317</v>
      </c>
      <c r="AM45" s="45">
        <f>IF(ISNUMBER(Services!N57),Services!N57/(Services!N57+Goods!N57),"")</f>
        <v>0.13171884179322171</v>
      </c>
      <c r="AN45" s="45">
        <f>IF(ISNUMBER(Services!O57),Services!O57/(Services!O57+Goods!O57),"")</f>
        <v>0.13026059120692243</v>
      </c>
      <c r="AO45" s="45">
        <f>IF(ISNUMBER(Services!P57),Services!P57/(Services!P57+Goods!P57),"")</f>
        <v>0.31309002958775201</v>
      </c>
      <c r="AP45" s="45">
        <f>IF(ISNUMBER(Services!Q57),Services!Q57/(Services!Q57+Goods!Q57),"")</f>
        <v>0.35696261371937049</v>
      </c>
      <c r="AQ45" s="45">
        <f>IF(ISNUMBER(Services!R57),Services!R57/(Services!R57+Goods!R57),"")</f>
        <v>0.29515310047699644</v>
      </c>
      <c r="AR45" s="45">
        <f>IF(ISNUMBER(Services!S57),Services!S57/(Services!S57+Goods!S57),"")</f>
        <v>0.27585375816354163</v>
      </c>
      <c r="AS45" s="45">
        <f>IF(ISNUMBER(Services!T57),Services!T57/(Services!T57+Goods!T57),"")</f>
        <v>0.13438906047023805</v>
      </c>
      <c r="AT45" s="45">
        <f>IF(ISNUMBER(Services!U57),Services!U57/(Services!U57+Goods!U57),"")</f>
        <v>0.16518023268962312</v>
      </c>
      <c r="AU45" s="45">
        <f>IF(ISNUMBER(Services!V57),Services!V57/(Services!V57+Goods!V57),"")</f>
        <v>0.18944120163631106</v>
      </c>
      <c r="AV45" s="45">
        <f>IF(ISNUMBER(Services!W57),Services!W57/(Services!W57+Goods!W57),"")</f>
        <v>0.2776653956148713</v>
      </c>
      <c r="AW45" s="45">
        <f>IF(ISNUMBER(Services!X57),Services!X57/(Services!X57+Goods!X57),"")</f>
        <v>0.14678533147579942</v>
      </c>
      <c r="AX45" s="45">
        <f>IF(ISNUMBER(Services!Y57),Services!Y57/(Services!Y57+Goods!Y57),"")</f>
        <v>0.18831636861342985</v>
      </c>
      <c r="AY45" s="45" t="str">
        <f>IF(ISNUMBER(Services!Z57),Services!Z57/(Services!Z57+Goods!Z57),"")</f>
        <v/>
      </c>
      <c r="AZ45" s="45" t="str">
        <f>IF(ISNUMBER(Services!AA57),Services!AA57/(Services!AA57+Goods!AA57),"")</f>
        <v/>
      </c>
      <c r="BA45" s="32"/>
      <c r="BB45" s="12"/>
      <c r="BC45" s="12"/>
      <c r="BD45" s="12"/>
      <c r="BE45" s="12"/>
      <c r="BF45" s="12"/>
    </row>
    <row r="46" spans="1:58" x14ac:dyDescent="0.2">
      <c r="A46" s="39">
        <f>Goods!B58</f>
        <v>39082</v>
      </c>
      <c r="B46" s="45">
        <f>IF(ISNUMBER(Goods!C58),Goods!C58/(Goods!C58+Services!C58),"")</f>
        <v>0.81500407952935106</v>
      </c>
      <c r="C46" s="45">
        <f>IF(ISNUMBER(Goods!D58),Goods!D58/(Goods!D58+Services!D58),"")</f>
        <v>0.74053738916508638</v>
      </c>
      <c r="D46" s="45">
        <f>IF(ISNUMBER(Goods!E58),Goods!E58/(Goods!E58+Services!E58),"")</f>
        <v>0.80117972327169917</v>
      </c>
      <c r="E46" s="45">
        <f>IF(ISNUMBER(Goods!F58),Goods!F58/(Goods!F58+Services!F58),"")</f>
        <v>0.82525806371320165</v>
      </c>
      <c r="F46" s="45">
        <f>IF(ISNUMBER(Goods!G58),Goods!G58/(Goods!G58+Services!G58),"")</f>
        <v>0.75610870061657909</v>
      </c>
      <c r="G46" s="45">
        <f>IF(ISNUMBER(Goods!H58),Goods!H58/(Goods!H58+Services!H58),"")</f>
        <v>0.75087040132728344</v>
      </c>
      <c r="H46" s="45">
        <f>IF(ISNUMBER(Goods!I58),Goods!I58/(Goods!I58+Services!I58),"")</f>
        <v>0.78474433453518788</v>
      </c>
      <c r="I46" s="45">
        <f>IF(ISNUMBER(Goods!J58),Goods!J58/(Goods!J58+Services!J58),"")</f>
        <v>0.82731501273290553</v>
      </c>
      <c r="J46" s="45">
        <f>IF(ISNUMBER(Goods!K58),Goods!K58/(Goods!K58+Services!K58),"")</f>
        <v>0.9144029011175131</v>
      </c>
      <c r="K46" s="45">
        <f>IF(ISNUMBER(Goods!L58),Goods!L58/(Goods!L58+Services!L58),"")</f>
        <v>0.77028721038905923</v>
      </c>
      <c r="L46" s="45">
        <f>IF(ISNUMBER(Goods!M58),Goods!M58/(Goods!M58+Services!M58),"")</f>
        <v>0.85790656420407541</v>
      </c>
      <c r="M46" s="45">
        <f>IF(ISNUMBER(Goods!N58),Goods!N58/(Goods!N58+Services!N58),"")</f>
        <v>0.87030988140262111</v>
      </c>
      <c r="N46" s="45">
        <f>IF(ISNUMBER(Goods!O58),Goods!O58/(Goods!O58+Services!O58),"")</f>
        <v>0.8756337468228903</v>
      </c>
      <c r="O46" s="45">
        <f>IF(ISNUMBER(Goods!P58),Goods!P58/(Goods!P58+Services!P58),"")</f>
        <v>0.69284251437082545</v>
      </c>
      <c r="P46" s="45">
        <f>IF(ISNUMBER(Goods!Q58),Goods!Q58/(Goods!Q58+Services!Q58),"")</f>
        <v>0.64271271729185731</v>
      </c>
      <c r="Q46" s="45">
        <f>IF(ISNUMBER(Goods!R58),Goods!R58/(Goods!R58+Services!R58),"")</f>
        <v>0.70862912535962319</v>
      </c>
      <c r="R46" s="45">
        <f>IF(ISNUMBER(Goods!S58),Goods!S58/(Goods!S58+Services!S58),"")</f>
        <v>0.74130404393991456</v>
      </c>
      <c r="S46" s="45">
        <f>IF(ISNUMBER(Goods!T58),Goods!T58/(Goods!T58+Services!T58),"")</f>
        <v>0.8690880618739657</v>
      </c>
      <c r="T46" s="45">
        <f>IF(ISNUMBER(Goods!U58),Goods!U58/(Goods!U58+Services!U58),"")</f>
        <v>0.833753918867566</v>
      </c>
      <c r="U46" s="45">
        <f>IF(ISNUMBER(Goods!V58),Goods!V58/(Goods!V58+Services!V58),"")</f>
        <v>0.7929988831458924</v>
      </c>
      <c r="V46" s="45">
        <f>IF(ISNUMBER(Goods!W58),Goods!W58/(Goods!W58+Services!W58),"")</f>
        <v>0.71852026236862909</v>
      </c>
      <c r="W46" s="45">
        <f>IF(ISNUMBER(Goods!X58),Goods!X58/(Goods!X58+Services!X58),"")</f>
        <v>0.85402763841651452</v>
      </c>
      <c r="X46" s="45">
        <f>IF(ISNUMBER(Goods!Y58),Goods!Y58/(Goods!Y58+Services!Y58),"")</f>
        <v>0.81355439526541495</v>
      </c>
      <c r="Y46" s="45" t="str">
        <f>IF(ISNUMBER(Goods!Z58),Goods!Z58/(Goods!Z58+Services!Z58),"")</f>
        <v/>
      </c>
      <c r="Z46" s="45" t="str">
        <f>IF(ISNUMBER(Goods!AA58),Goods!AA58/(Goods!AA58+Services!AA58),"")</f>
        <v/>
      </c>
      <c r="AA46" s="32"/>
      <c r="AB46" s="45">
        <f>IF(ISNUMBER(Services!C58),Services!C58/(Services!C58+Goods!C58),"")</f>
        <v>0.18499592047064883</v>
      </c>
      <c r="AC46" s="45">
        <f>IF(ISNUMBER(Services!D58),Services!D58/(Services!D58+Goods!D58),"")</f>
        <v>0.25946261083491362</v>
      </c>
      <c r="AD46" s="45">
        <f>IF(ISNUMBER(Services!E58),Services!E58/(Services!E58+Goods!E58),"")</f>
        <v>0.19882027672830085</v>
      </c>
      <c r="AE46" s="45">
        <f>IF(ISNUMBER(Services!F58),Services!F58/(Services!F58+Goods!F58),"")</f>
        <v>0.17474193628679829</v>
      </c>
      <c r="AF46" s="45">
        <f>IF(ISNUMBER(Services!G58),Services!G58/(Services!G58+Goods!G58),"")</f>
        <v>0.24389129938342088</v>
      </c>
      <c r="AG46" s="45">
        <f>IF(ISNUMBER(Services!H58),Services!H58/(Services!H58+Goods!H58),"")</f>
        <v>0.24912959867271653</v>
      </c>
      <c r="AH46" s="45">
        <f>IF(ISNUMBER(Services!I58),Services!I58/(Services!I58+Goods!I58),"")</f>
        <v>0.21525566546481203</v>
      </c>
      <c r="AI46" s="45">
        <f>IF(ISNUMBER(Services!J58),Services!J58/(Services!J58+Goods!J58),"")</f>
        <v>0.17268498726709447</v>
      </c>
      <c r="AJ46" s="45">
        <f>IF(ISNUMBER(Services!K58),Services!K58/(Services!K58+Goods!K58),"")</f>
        <v>8.559709888248683E-2</v>
      </c>
      <c r="AK46" s="45">
        <f>IF(ISNUMBER(Services!L58),Services!L58/(Services!L58+Goods!L58),"")</f>
        <v>0.22971278961094069</v>
      </c>
      <c r="AL46" s="45">
        <f>IF(ISNUMBER(Services!M58),Services!M58/(Services!M58+Goods!M58),"")</f>
        <v>0.14209343579592465</v>
      </c>
      <c r="AM46" s="45">
        <f>IF(ISNUMBER(Services!N58),Services!N58/(Services!N58+Goods!N58),"")</f>
        <v>0.12969011859737892</v>
      </c>
      <c r="AN46" s="45">
        <f>IF(ISNUMBER(Services!O58),Services!O58/(Services!O58+Goods!O58),"")</f>
        <v>0.12436625317710963</v>
      </c>
      <c r="AO46" s="45">
        <f>IF(ISNUMBER(Services!P58),Services!P58/(Services!P58+Goods!P58),"")</f>
        <v>0.30715748562917455</v>
      </c>
      <c r="AP46" s="45">
        <f>IF(ISNUMBER(Services!Q58),Services!Q58/(Services!Q58+Goods!Q58),"")</f>
        <v>0.35728728270814275</v>
      </c>
      <c r="AQ46" s="45">
        <f>IF(ISNUMBER(Services!R58),Services!R58/(Services!R58+Goods!R58),"")</f>
        <v>0.29137087464037675</v>
      </c>
      <c r="AR46" s="45">
        <f>IF(ISNUMBER(Services!S58),Services!S58/(Services!S58+Goods!S58),"")</f>
        <v>0.25869595606008533</v>
      </c>
      <c r="AS46" s="45">
        <f>IF(ISNUMBER(Services!T58),Services!T58/(Services!T58+Goods!T58),"")</f>
        <v>0.13091193812603427</v>
      </c>
      <c r="AT46" s="45">
        <f>IF(ISNUMBER(Services!U58),Services!U58/(Services!U58+Goods!U58),"")</f>
        <v>0.16624608113243397</v>
      </c>
      <c r="AU46" s="45">
        <f>IF(ISNUMBER(Services!V58),Services!V58/(Services!V58+Goods!V58),"")</f>
        <v>0.20700111685410771</v>
      </c>
      <c r="AV46" s="45">
        <f>IF(ISNUMBER(Services!W58),Services!W58/(Services!W58+Goods!W58),"")</f>
        <v>0.28147973763137096</v>
      </c>
      <c r="AW46" s="45">
        <f>IF(ISNUMBER(Services!X58),Services!X58/(Services!X58+Goods!X58),"")</f>
        <v>0.14597236158348545</v>
      </c>
      <c r="AX46" s="45">
        <f>IF(ISNUMBER(Services!Y58),Services!Y58/(Services!Y58+Goods!Y58),"")</f>
        <v>0.18644560473458513</v>
      </c>
      <c r="AY46" s="45" t="str">
        <f>IF(ISNUMBER(Services!Z58),Services!Z58/(Services!Z58+Goods!Z58),"")</f>
        <v/>
      </c>
      <c r="AZ46" s="45" t="str">
        <f>IF(ISNUMBER(Services!AA58),Services!AA58/(Services!AA58+Goods!AA58),"")</f>
        <v/>
      </c>
      <c r="BA46" s="32"/>
      <c r="BB46" s="12"/>
      <c r="BC46" s="12"/>
      <c r="BD46" s="12"/>
      <c r="BE46" s="12"/>
      <c r="BF46" s="12"/>
    </row>
    <row r="47" spans="1:58" x14ac:dyDescent="0.2">
      <c r="A47" s="39">
        <f>Goods!B59</f>
        <v>39172</v>
      </c>
      <c r="B47" s="45">
        <f>IF(ISNUMBER(Goods!C59),Goods!C59/(Goods!C59+Services!C59),"")</f>
        <v>0.81355788761002035</v>
      </c>
      <c r="C47" s="45">
        <f>IF(ISNUMBER(Goods!D59),Goods!D59/(Goods!D59+Services!D59),"")</f>
        <v>0.74738761922012709</v>
      </c>
      <c r="D47" s="45">
        <f>IF(ISNUMBER(Goods!E59),Goods!E59/(Goods!E59+Services!E59),"")</f>
        <v>0.80025594208906836</v>
      </c>
      <c r="E47" s="45">
        <f>IF(ISNUMBER(Goods!F59),Goods!F59/(Goods!F59+Services!F59),"")</f>
        <v>0.82766175526277785</v>
      </c>
      <c r="F47" s="45">
        <f>IF(ISNUMBER(Goods!G59),Goods!G59/(Goods!G59+Services!G59),"")</f>
        <v>0.75712938103185545</v>
      </c>
      <c r="G47" s="45">
        <f>IF(ISNUMBER(Goods!H59),Goods!H59/(Goods!H59+Services!H59),"")</f>
        <v>0.75002392916965777</v>
      </c>
      <c r="H47" s="45">
        <f>IF(ISNUMBER(Goods!I59),Goods!I59/(Goods!I59+Services!I59),"")</f>
        <v>0.78134013831889071</v>
      </c>
      <c r="I47" s="45">
        <f>IF(ISNUMBER(Goods!J59),Goods!J59/(Goods!J59+Services!J59),"")</f>
        <v>0.8309953900037409</v>
      </c>
      <c r="J47" s="45">
        <f>IF(ISNUMBER(Goods!K59),Goods!K59/(Goods!K59+Services!K59),"")</f>
        <v>0.91297380195890476</v>
      </c>
      <c r="K47" s="45">
        <f>IF(ISNUMBER(Goods!L59),Goods!L59/(Goods!L59+Services!L59),"")</f>
        <v>0.79617807683849462</v>
      </c>
      <c r="L47" s="45">
        <f>IF(ISNUMBER(Goods!M59),Goods!M59/(Goods!M59+Services!M59),"")</f>
        <v>0.86004062522318125</v>
      </c>
      <c r="M47" s="45">
        <f>IF(ISNUMBER(Goods!N59),Goods!N59/(Goods!N59+Services!N59),"")</f>
        <v>0.86703078562631186</v>
      </c>
      <c r="N47" s="45">
        <f>IF(ISNUMBER(Goods!O59),Goods!O59/(Goods!O59+Services!O59),"")</f>
        <v>0.88856165452702407</v>
      </c>
      <c r="O47" s="45">
        <f>IF(ISNUMBER(Goods!P59),Goods!P59/(Goods!P59+Services!P59),"")</f>
        <v>0.69982497500666008</v>
      </c>
      <c r="P47" s="45">
        <f>IF(ISNUMBER(Goods!Q59),Goods!Q59/(Goods!Q59+Services!Q59),"")</f>
        <v>0.65182384621609224</v>
      </c>
      <c r="Q47" s="45">
        <f>IF(ISNUMBER(Goods!R59),Goods!R59/(Goods!R59+Services!R59),"")</f>
        <v>0.70628018981011897</v>
      </c>
      <c r="R47" s="45">
        <f>IF(ISNUMBER(Goods!S59),Goods!S59/(Goods!S59+Services!S59),"")</f>
        <v>0.72628807497290349</v>
      </c>
      <c r="S47" s="45">
        <f>IF(ISNUMBER(Goods!T59),Goods!T59/(Goods!T59+Services!T59),"")</f>
        <v>0.87482074096949469</v>
      </c>
      <c r="T47" s="45">
        <f>IF(ISNUMBER(Goods!U59),Goods!U59/(Goods!U59+Services!U59),"")</f>
        <v>0.83947158282813039</v>
      </c>
      <c r="U47" s="45">
        <f>IF(ISNUMBER(Goods!V59),Goods!V59/(Goods!V59+Services!V59),"")</f>
        <v>0.78984600075434752</v>
      </c>
      <c r="V47" s="45">
        <f>IF(ISNUMBER(Goods!W59),Goods!W59/(Goods!W59+Services!W59),"")</f>
        <v>0.72817702979508847</v>
      </c>
      <c r="W47" s="45">
        <f>IF(ISNUMBER(Goods!X59),Goods!X59/(Goods!X59+Services!X59),"")</f>
        <v>0.84737599545658537</v>
      </c>
      <c r="X47" s="45">
        <f>IF(ISNUMBER(Goods!Y59),Goods!Y59/(Goods!Y59+Services!Y59),"")</f>
        <v>0.81705263616783308</v>
      </c>
      <c r="Y47" s="45" t="str">
        <f>IF(ISNUMBER(Goods!Z59),Goods!Z59/(Goods!Z59+Services!Z59),"")</f>
        <v/>
      </c>
      <c r="Z47" s="45" t="str">
        <f>IF(ISNUMBER(Goods!AA59),Goods!AA59/(Goods!AA59+Services!AA59),"")</f>
        <v/>
      </c>
      <c r="AA47" s="32"/>
      <c r="AB47" s="45">
        <f>IF(ISNUMBER(Services!C59),Services!C59/(Services!C59+Goods!C59),"")</f>
        <v>0.18644211238997971</v>
      </c>
      <c r="AC47" s="45">
        <f>IF(ISNUMBER(Services!D59),Services!D59/(Services!D59+Goods!D59),"")</f>
        <v>0.25261238077987297</v>
      </c>
      <c r="AD47" s="45">
        <f>IF(ISNUMBER(Services!E59),Services!E59/(Services!E59+Goods!E59),"")</f>
        <v>0.19974405791093167</v>
      </c>
      <c r="AE47" s="45">
        <f>IF(ISNUMBER(Services!F59),Services!F59/(Services!F59+Goods!F59),"")</f>
        <v>0.1723382447372222</v>
      </c>
      <c r="AF47" s="45">
        <f>IF(ISNUMBER(Services!G59),Services!G59/(Services!G59+Goods!G59),"")</f>
        <v>0.24287061896814455</v>
      </c>
      <c r="AG47" s="45">
        <f>IF(ISNUMBER(Services!H59),Services!H59/(Services!H59+Goods!H59),"")</f>
        <v>0.24997607083034218</v>
      </c>
      <c r="AH47" s="45">
        <f>IF(ISNUMBER(Services!I59),Services!I59/(Services!I59+Goods!I59),"")</f>
        <v>0.21865986168110935</v>
      </c>
      <c r="AI47" s="45">
        <f>IF(ISNUMBER(Services!J59),Services!J59/(Services!J59+Goods!J59),"")</f>
        <v>0.1690046099962591</v>
      </c>
      <c r="AJ47" s="45">
        <f>IF(ISNUMBER(Services!K59),Services!K59/(Services!K59+Goods!K59),"")</f>
        <v>8.7026198041095251E-2</v>
      </c>
      <c r="AK47" s="45">
        <f>IF(ISNUMBER(Services!L59),Services!L59/(Services!L59+Goods!L59),"")</f>
        <v>0.20382192316150541</v>
      </c>
      <c r="AL47" s="45">
        <f>IF(ISNUMBER(Services!M59),Services!M59/(Services!M59+Goods!M59),"")</f>
        <v>0.13995937477681872</v>
      </c>
      <c r="AM47" s="45">
        <f>IF(ISNUMBER(Services!N59),Services!N59/(Services!N59+Goods!N59),"")</f>
        <v>0.13296921437368819</v>
      </c>
      <c r="AN47" s="45">
        <f>IF(ISNUMBER(Services!O59),Services!O59/(Services!O59+Goods!O59),"")</f>
        <v>0.11143834547297589</v>
      </c>
      <c r="AO47" s="45">
        <f>IF(ISNUMBER(Services!P59),Services!P59/(Services!P59+Goods!P59),"")</f>
        <v>0.30017502499333987</v>
      </c>
      <c r="AP47" s="45">
        <f>IF(ISNUMBER(Services!Q59),Services!Q59/(Services!Q59+Goods!Q59),"")</f>
        <v>0.3481761537839077</v>
      </c>
      <c r="AQ47" s="45">
        <f>IF(ISNUMBER(Services!R59),Services!R59/(Services!R59+Goods!R59),"")</f>
        <v>0.29371981018988103</v>
      </c>
      <c r="AR47" s="45">
        <f>IF(ISNUMBER(Services!S59),Services!S59/(Services!S59+Goods!S59),"")</f>
        <v>0.27371192502709663</v>
      </c>
      <c r="AS47" s="45">
        <f>IF(ISNUMBER(Services!T59),Services!T59/(Services!T59+Goods!T59),"")</f>
        <v>0.12517925903050539</v>
      </c>
      <c r="AT47" s="45">
        <f>IF(ISNUMBER(Services!U59),Services!U59/(Services!U59+Goods!U59),"")</f>
        <v>0.16052841717186966</v>
      </c>
      <c r="AU47" s="45">
        <f>IF(ISNUMBER(Services!V59),Services!V59/(Services!V59+Goods!V59),"")</f>
        <v>0.21015399924565245</v>
      </c>
      <c r="AV47" s="45">
        <f>IF(ISNUMBER(Services!W59),Services!W59/(Services!W59+Goods!W59),"")</f>
        <v>0.27182297020491158</v>
      </c>
      <c r="AW47" s="45">
        <f>IF(ISNUMBER(Services!X59),Services!X59/(Services!X59+Goods!X59),"")</f>
        <v>0.1526240045434146</v>
      </c>
      <c r="AX47" s="45">
        <f>IF(ISNUMBER(Services!Y59),Services!Y59/(Services!Y59+Goods!Y59),"")</f>
        <v>0.18294736383216695</v>
      </c>
      <c r="AY47" s="45" t="str">
        <f>IF(ISNUMBER(Services!Z59),Services!Z59/(Services!Z59+Goods!Z59),"")</f>
        <v/>
      </c>
      <c r="AZ47" s="45" t="str">
        <f>IF(ISNUMBER(Services!AA59),Services!AA59/(Services!AA59+Goods!AA59),"")</f>
        <v/>
      </c>
      <c r="BA47" s="32"/>
      <c r="BB47" s="12"/>
      <c r="BC47" s="12"/>
      <c r="BD47" s="12"/>
      <c r="BE47" s="12"/>
      <c r="BF47" s="12"/>
    </row>
    <row r="48" spans="1:58" x14ac:dyDescent="0.2">
      <c r="A48" s="39">
        <f>Goods!B60</f>
        <v>39263</v>
      </c>
      <c r="B48" s="45">
        <f>IF(ISNUMBER(Goods!C60),Goods!C60/(Goods!C60+Services!C60),"")</f>
        <v>0.81259994949920034</v>
      </c>
      <c r="C48" s="45">
        <f>IF(ISNUMBER(Goods!D60),Goods!D60/(Goods!D60+Services!D60),"")</f>
        <v>0.74227812543108318</v>
      </c>
      <c r="D48" s="45">
        <f>IF(ISNUMBER(Goods!E60),Goods!E60/(Goods!E60+Services!E60),"")</f>
        <v>0.79330375861356572</v>
      </c>
      <c r="E48" s="45">
        <f>IF(ISNUMBER(Goods!F60),Goods!F60/(Goods!F60+Services!F60),"")</f>
        <v>0.82224692466060789</v>
      </c>
      <c r="F48" s="45">
        <f>IF(ISNUMBER(Goods!G60),Goods!G60/(Goods!G60+Services!G60),"")</f>
        <v>0.75138239047213951</v>
      </c>
      <c r="G48" s="45">
        <f>IF(ISNUMBER(Goods!H60),Goods!H60/(Goods!H60+Services!H60),"")</f>
        <v>0.74074507966260539</v>
      </c>
      <c r="H48" s="45">
        <f>IF(ISNUMBER(Goods!I60),Goods!I60/(Goods!I60+Services!I60),"")</f>
        <v>0.79223460119145672</v>
      </c>
      <c r="I48" s="45">
        <f>IF(ISNUMBER(Goods!J60),Goods!J60/(Goods!J60+Services!J60),"")</f>
        <v>0.83817969321221442</v>
      </c>
      <c r="J48" s="45">
        <f>IF(ISNUMBER(Goods!K60),Goods!K60/(Goods!K60+Services!K60),"")</f>
        <v>0.92059100158569385</v>
      </c>
      <c r="K48" s="45">
        <f>IF(ISNUMBER(Goods!L60),Goods!L60/(Goods!L60+Services!L60),"")</f>
        <v>0.80174746457245405</v>
      </c>
      <c r="L48" s="45">
        <f>IF(ISNUMBER(Goods!M60),Goods!M60/(Goods!M60+Services!M60),"")</f>
        <v>0.86065256116201594</v>
      </c>
      <c r="M48" s="45">
        <f>IF(ISNUMBER(Goods!N60),Goods!N60/(Goods!N60+Services!N60),"")</f>
        <v>0.86170503446037539</v>
      </c>
      <c r="N48" s="45">
        <f>IF(ISNUMBER(Goods!O60),Goods!O60/(Goods!O60+Services!O60),"")</f>
        <v>0.88411730126148003</v>
      </c>
      <c r="O48" s="45">
        <f>IF(ISNUMBER(Goods!P60),Goods!P60/(Goods!P60+Services!P60),"")</f>
        <v>0.6882686903072216</v>
      </c>
      <c r="P48" s="45">
        <f>IF(ISNUMBER(Goods!Q60),Goods!Q60/(Goods!Q60+Services!Q60),"")</f>
        <v>0.64182396412473974</v>
      </c>
      <c r="Q48" s="45">
        <f>IF(ISNUMBER(Goods!R60),Goods!R60/(Goods!R60+Services!R60),"")</f>
        <v>0.71116234471283335</v>
      </c>
      <c r="R48" s="45">
        <f>IF(ISNUMBER(Goods!S60),Goods!S60/(Goods!S60+Services!S60),"")</f>
        <v>0.73160887565841282</v>
      </c>
      <c r="S48" s="45">
        <f>IF(ISNUMBER(Goods!T60),Goods!T60/(Goods!T60+Services!T60),"")</f>
        <v>0.87703577121594722</v>
      </c>
      <c r="T48" s="45">
        <f>IF(ISNUMBER(Goods!U60),Goods!U60/(Goods!U60+Services!U60),"")</f>
        <v>0.83475826840473322</v>
      </c>
      <c r="U48" s="45">
        <f>IF(ISNUMBER(Goods!V60),Goods!V60/(Goods!V60+Services!V60),"")</f>
        <v>0.79807589227600262</v>
      </c>
      <c r="V48" s="45">
        <f>IF(ISNUMBER(Goods!W60),Goods!W60/(Goods!W60+Services!W60),"")</f>
        <v>0.73131270780004121</v>
      </c>
      <c r="W48" s="45">
        <f>IF(ISNUMBER(Goods!X60),Goods!X60/(Goods!X60+Services!X60),"")</f>
        <v>0.85080215937475834</v>
      </c>
      <c r="X48" s="45">
        <f>IF(ISNUMBER(Goods!Y60),Goods!Y60/(Goods!Y60+Services!Y60),"")</f>
        <v>0.82085716281901566</v>
      </c>
      <c r="Y48" s="45" t="str">
        <f>IF(ISNUMBER(Goods!Z60),Goods!Z60/(Goods!Z60+Services!Z60),"")</f>
        <v/>
      </c>
      <c r="Z48" s="45" t="str">
        <f>IF(ISNUMBER(Goods!AA60),Goods!AA60/(Goods!AA60+Services!AA60),"")</f>
        <v/>
      </c>
      <c r="AA48" s="32"/>
      <c r="AB48" s="45">
        <f>IF(ISNUMBER(Services!C60),Services!C60/(Services!C60+Goods!C60),"")</f>
        <v>0.18740005050079958</v>
      </c>
      <c r="AC48" s="45">
        <f>IF(ISNUMBER(Services!D60),Services!D60/(Services!D60+Goods!D60),"")</f>
        <v>0.25772187456891688</v>
      </c>
      <c r="AD48" s="45">
        <f>IF(ISNUMBER(Services!E60),Services!E60/(Services!E60+Goods!E60),"")</f>
        <v>0.20669624138643414</v>
      </c>
      <c r="AE48" s="45">
        <f>IF(ISNUMBER(Services!F60),Services!F60/(Services!F60+Goods!F60),"")</f>
        <v>0.17775307533939208</v>
      </c>
      <c r="AF48" s="45">
        <f>IF(ISNUMBER(Services!G60),Services!G60/(Services!G60+Goods!G60),"")</f>
        <v>0.24861760952786049</v>
      </c>
      <c r="AG48" s="45">
        <f>IF(ISNUMBER(Services!H60),Services!H60/(Services!H60+Goods!H60),"")</f>
        <v>0.25925492033739456</v>
      </c>
      <c r="AH48" s="45">
        <f>IF(ISNUMBER(Services!I60),Services!I60/(Services!I60+Goods!I60),"")</f>
        <v>0.20776539880854336</v>
      </c>
      <c r="AI48" s="45">
        <f>IF(ISNUMBER(Services!J60),Services!J60/(Services!J60+Goods!J60),"")</f>
        <v>0.16182030678778564</v>
      </c>
      <c r="AJ48" s="45">
        <f>IF(ISNUMBER(Services!K60),Services!K60/(Services!K60+Goods!K60),"")</f>
        <v>7.9408998414306112E-2</v>
      </c>
      <c r="AK48" s="45">
        <f>IF(ISNUMBER(Services!L60),Services!L60/(Services!L60+Goods!L60),"")</f>
        <v>0.1982525354275459</v>
      </c>
      <c r="AL48" s="45">
        <f>IF(ISNUMBER(Services!M60),Services!M60/(Services!M60+Goods!M60),"")</f>
        <v>0.13934743883798406</v>
      </c>
      <c r="AM48" s="45">
        <f>IF(ISNUMBER(Services!N60),Services!N60/(Services!N60+Goods!N60),"")</f>
        <v>0.13829496553962467</v>
      </c>
      <c r="AN48" s="45">
        <f>IF(ISNUMBER(Services!O60),Services!O60/(Services!O60+Goods!O60),"")</f>
        <v>0.11588269873851995</v>
      </c>
      <c r="AO48" s="45">
        <f>IF(ISNUMBER(Services!P60),Services!P60/(Services!P60+Goods!P60),"")</f>
        <v>0.31173130969277835</v>
      </c>
      <c r="AP48" s="45">
        <f>IF(ISNUMBER(Services!Q60),Services!Q60/(Services!Q60+Goods!Q60),"")</f>
        <v>0.35817603587526026</v>
      </c>
      <c r="AQ48" s="45">
        <f>IF(ISNUMBER(Services!R60),Services!R60/(Services!R60+Goods!R60),"")</f>
        <v>0.28883765528716671</v>
      </c>
      <c r="AR48" s="45">
        <f>IF(ISNUMBER(Services!S60),Services!S60/(Services!S60+Goods!S60),"")</f>
        <v>0.26839112434158713</v>
      </c>
      <c r="AS48" s="45">
        <f>IF(ISNUMBER(Services!T60),Services!T60/(Services!T60+Goods!T60),"")</f>
        <v>0.12296422878405268</v>
      </c>
      <c r="AT48" s="45">
        <f>IF(ISNUMBER(Services!U60),Services!U60/(Services!U60+Goods!U60),"")</f>
        <v>0.16524173159526676</v>
      </c>
      <c r="AU48" s="45">
        <f>IF(ISNUMBER(Services!V60),Services!V60/(Services!V60+Goods!V60),"")</f>
        <v>0.20192410772399749</v>
      </c>
      <c r="AV48" s="45">
        <f>IF(ISNUMBER(Services!W60),Services!W60/(Services!W60+Goods!W60),"")</f>
        <v>0.26868729219995885</v>
      </c>
      <c r="AW48" s="45">
        <f>IF(ISNUMBER(Services!X60),Services!X60/(Services!X60+Goods!X60),"")</f>
        <v>0.14919784062524172</v>
      </c>
      <c r="AX48" s="45">
        <f>IF(ISNUMBER(Services!Y60),Services!Y60/(Services!Y60+Goods!Y60),"")</f>
        <v>0.17914283718098431</v>
      </c>
      <c r="AY48" s="45" t="str">
        <f>IF(ISNUMBER(Services!Z60),Services!Z60/(Services!Z60+Goods!Z60),"")</f>
        <v/>
      </c>
      <c r="AZ48" s="45" t="str">
        <f>IF(ISNUMBER(Services!AA60),Services!AA60/(Services!AA60+Goods!AA60),"")</f>
        <v/>
      </c>
      <c r="BA48" s="32"/>
      <c r="BB48" s="12"/>
      <c r="BC48" s="12"/>
      <c r="BD48" s="12"/>
      <c r="BE48" s="12"/>
      <c r="BF48" s="12"/>
    </row>
    <row r="49" spans="1:58" x14ac:dyDescent="0.2">
      <c r="A49" s="39">
        <f>Goods!B61</f>
        <v>39355</v>
      </c>
      <c r="B49" s="45">
        <f>IF(ISNUMBER(Goods!C61),Goods!C61/(Goods!C61+Services!C61),"")</f>
        <v>0.8108028952763483</v>
      </c>
      <c r="C49" s="45">
        <f>IF(ISNUMBER(Goods!D61),Goods!D61/(Goods!D61+Services!D61),"")</f>
        <v>0.75005007617648667</v>
      </c>
      <c r="D49" s="45">
        <f>IF(ISNUMBER(Goods!E61),Goods!E61/(Goods!E61+Services!E61),"")</f>
        <v>0.79421399938328707</v>
      </c>
      <c r="E49" s="45">
        <f>IF(ISNUMBER(Goods!F61),Goods!F61/(Goods!F61+Services!F61),"")</f>
        <v>0.82380355951391548</v>
      </c>
      <c r="F49" s="45">
        <f>IF(ISNUMBER(Goods!G61),Goods!G61/(Goods!G61+Services!G61),"")</f>
        <v>0.75085276714235993</v>
      </c>
      <c r="G49" s="45">
        <f>IF(ISNUMBER(Goods!H61),Goods!H61/(Goods!H61+Services!H61),"")</f>
        <v>0.73573759941157546</v>
      </c>
      <c r="H49" s="45">
        <f>IF(ISNUMBER(Goods!I61),Goods!I61/(Goods!I61+Services!I61),"")</f>
        <v>0.79272296294927669</v>
      </c>
      <c r="I49" s="45">
        <f>IF(ISNUMBER(Goods!J61),Goods!J61/(Goods!J61+Services!J61),"")</f>
        <v>0.83641993874016163</v>
      </c>
      <c r="J49" s="45">
        <f>IF(ISNUMBER(Goods!K61),Goods!K61/(Goods!K61+Services!K61),"")</f>
        <v>0.89793100111004376</v>
      </c>
      <c r="K49" s="45">
        <f>IF(ISNUMBER(Goods!L61),Goods!L61/(Goods!L61+Services!L61),"")</f>
        <v>0.80496810934668572</v>
      </c>
      <c r="L49" s="45">
        <f>IF(ISNUMBER(Goods!M61),Goods!M61/(Goods!M61+Services!M61),"")</f>
        <v>0.86020083805231262</v>
      </c>
      <c r="M49" s="45">
        <f>IF(ISNUMBER(Goods!N61),Goods!N61/(Goods!N61+Services!N61),"")</f>
        <v>0.85630033862832011</v>
      </c>
      <c r="N49" s="45">
        <f>IF(ISNUMBER(Goods!O61),Goods!O61/(Goods!O61+Services!O61),"")</f>
        <v>0.88402210124620095</v>
      </c>
      <c r="O49" s="45">
        <f>IF(ISNUMBER(Goods!P61),Goods!P61/(Goods!P61+Services!P61),"")</f>
        <v>0.69699480795407298</v>
      </c>
      <c r="P49" s="45">
        <f>IF(ISNUMBER(Goods!Q61),Goods!Q61/(Goods!Q61+Services!Q61),"")</f>
        <v>0.63187765180971089</v>
      </c>
      <c r="Q49" s="45">
        <f>IF(ISNUMBER(Goods!R61),Goods!R61/(Goods!R61+Services!R61),"")</f>
        <v>0.70583619177479029</v>
      </c>
      <c r="R49" s="45">
        <f>IF(ISNUMBER(Goods!S61),Goods!S61/(Goods!S61+Services!S61),"")</f>
        <v>0.73597573294941576</v>
      </c>
      <c r="S49" s="45">
        <f>IF(ISNUMBER(Goods!T61),Goods!T61/(Goods!T61+Services!T61),"")</f>
        <v>0.87256131845690632</v>
      </c>
      <c r="T49" s="45">
        <f>IF(ISNUMBER(Goods!U61),Goods!U61/(Goods!U61+Services!U61),"")</f>
        <v>0.84131379670780038</v>
      </c>
      <c r="U49" s="45">
        <f>IF(ISNUMBER(Goods!V61),Goods!V61/(Goods!V61+Services!V61),"")</f>
        <v>0.79183809900619595</v>
      </c>
      <c r="V49" s="45">
        <f>IF(ISNUMBER(Goods!W61),Goods!W61/(Goods!W61+Services!W61),"")</f>
        <v>0.72509230854014728</v>
      </c>
      <c r="W49" s="45">
        <f>IF(ISNUMBER(Goods!X61),Goods!X61/(Goods!X61+Services!X61),"")</f>
        <v>0.84946811601121475</v>
      </c>
      <c r="X49" s="45">
        <f>IF(ISNUMBER(Goods!Y61),Goods!Y61/(Goods!Y61+Services!Y61),"")</f>
        <v>0.82956758264435437</v>
      </c>
      <c r="Y49" s="45" t="str">
        <f>IF(ISNUMBER(Goods!Z61),Goods!Z61/(Goods!Z61+Services!Z61),"")</f>
        <v/>
      </c>
      <c r="Z49" s="45" t="str">
        <f>IF(ISNUMBER(Goods!AA61),Goods!AA61/(Goods!AA61+Services!AA61),"")</f>
        <v/>
      </c>
      <c r="AA49" s="32"/>
      <c r="AB49" s="45">
        <f>IF(ISNUMBER(Services!C61),Services!C61/(Services!C61+Goods!C61),"")</f>
        <v>0.18919710472365173</v>
      </c>
      <c r="AC49" s="45">
        <f>IF(ISNUMBER(Services!D61),Services!D61/(Services!D61+Goods!D61),"")</f>
        <v>0.24994992382351333</v>
      </c>
      <c r="AD49" s="45">
        <f>IF(ISNUMBER(Services!E61),Services!E61/(Services!E61+Goods!E61),"")</f>
        <v>0.2057860006167129</v>
      </c>
      <c r="AE49" s="45">
        <f>IF(ISNUMBER(Services!F61),Services!F61/(Services!F61+Goods!F61),"")</f>
        <v>0.17619644048608452</v>
      </c>
      <c r="AF49" s="45">
        <f>IF(ISNUMBER(Services!G61),Services!G61/(Services!G61+Goods!G61),"")</f>
        <v>0.24914723285764009</v>
      </c>
      <c r="AG49" s="45">
        <f>IF(ISNUMBER(Services!H61),Services!H61/(Services!H61+Goods!H61),"")</f>
        <v>0.2642624005884246</v>
      </c>
      <c r="AH49" s="45">
        <f>IF(ISNUMBER(Services!I61),Services!I61/(Services!I61+Goods!I61),"")</f>
        <v>0.20727703705072331</v>
      </c>
      <c r="AI49" s="45">
        <f>IF(ISNUMBER(Services!J61),Services!J61/(Services!J61+Goods!J61),"")</f>
        <v>0.16358006125983829</v>
      </c>
      <c r="AJ49" s="45">
        <f>IF(ISNUMBER(Services!K61),Services!K61/(Services!K61+Goods!K61),"")</f>
        <v>0.10206899888995624</v>
      </c>
      <c r="AK49" s="45">
        <f>IF(ISNUMBER(Services!L61),Services!L61/(Services!L61+Goods!L61),"")</f>
        <v>0.19503189065331433</v>
      </c>
      <c r="AL49" s="45">
        <f>IF(ISNUMBER(Services!M61),Services!M61/(Services!M61+Goods!M61),"")</f>
        <v>0.13979916194768735</v>
      </c>
      <c r="AM49" s="45">
        <f>IF(ISNUMBER(Services!N61),Services!N61/(Services!N61+Goods!N61),"")</f>
        <v>0.14369966137167986</v>
      </c>
      <c r="AN49" s="45">
        <f>IF(ISNUMBER(Services!O61),Services!O61/(Services!O61+Goods!O61),"")</f>
        <v>0.11597789875379899</v>
      </c>
      <c r="AO49" s="45">
        <f>IF(ISNUMBER(Services!P61),Services!P61/(Services!P61+Goods!P61),"")</f>
        <v>0.30300519204592691</v>
      </c>
      <c r="AP49" s="45">
        <f>IF(ISNUMBER(Services!Q61),Services!Q61/(Services!Q61+Goods!Q61),"")</f>
        <v>0.36812234819028911</v>
      </c>
      <c r="AQ49" s="45">
        <f>IF(ISNUMBER(Services!R61),Services!R61/(Services!R61+Goods!R61),"")</f>
        <v>0.29416380822520966</v>
      </c>
      <c r="AR49" s="45">
        <f>IF(ISNUMBER(Services!S61),Services!S61/(Services!S61+Goods!S61),"")</f>
        <v>0.26402426705058413</v>
      </c>
      <c r="AS49" s="45">
        <f>IF(ISNUMBER(Services!T61),Services!T61/(Services!T61+Goods!T61),"")</f>
        <v>0.12743868154309365</v>
      </c>
      <c r="AT49" s="45">
        <f>IF(ISNUMBER(Services!U61),Services!U61/(Services!U61+Goods!U61),"")</f>
        <v>0.15868620329219965</v>
      </c>
      <c r="AU49" s="45">
        <f>IF(ISNUMBER(Services!V61),Services!V61/(Services!V61+Goods!V61),"")</f>
        <v>0.20816190099380408</v>
      </c>
      <c r="AV49" s="45">
        <f>IF(ISNUMBER(Services!W61),Services!W61/(Services!W61+Goods!W61),"")</f>
        <v>0.27490769145985267</v>
      </c>
      <c r="AW49" s="45">
        <f>IF(ISNUMBER(Services!X61),Services!X61/(Services!X61+Goods!X61),"")</f>
        <v>0.1505318839887852</v>
      </c>
      <c r="AX49" s="45">
        <f>IF(ISNUMBER(Services!Y61),Services!Y61/(Services!Y61+Goods!Y61),"")</f>
        <v>0.17043241735564571</v>
      </c>
      <c r="AY49" s="45" t="str">
        <f>IF(ISNUMBER(Services!Z61),Services!Z61/(Services!Z61+Goods!Z61),"")</f>
        <v/>
      </c>
      <c r="AZ49" s="45" t="str">
        <f>IF(ISNUMBER(Services!AA61),Services!AA61/(Services!AA61+Goods!AA61),"")</f>
        <v/>
      </c>
      <c r="BA49" s="32"/>
      <c r="BB49" s="12"/>
      <c r="BC49" s="12"/>
      <c r="BD49" s="12"/>
      <c r="BE49" s="12"/>
      <c r="BF49" s="12"/>
    </row>
    <row r="50" spans="1:58" x14ac:dyDescent="0.2">
      <c r="A50" s="39">
        <f>Goods!B62</f>
        <v>39447</v>
      </c>
      <c r="B50" s="45">
        <f>IF(ISNUMBER(Goods!C62),Goods!C62/(Goods!C62+Services!C62),"")</f>
        <v>0.81039070749736009</v>
      </c>
      <c r="C50" s="45">
        <f>IF(ISNUMBER(Goods!D62),Goods!D62/(Goods!D62+Services!D62),"")</f>
        <v>0.74272936101243614</v>
      </c>
      <c r="D50" s="45">
        <f>IF(ISNUMBER(Goods!E62),Goods!E62/(Goods!E62+Services!E62),"")</f>
        <v>0.8015014952978019</v>
      </c>
      <c r="E50" s="45">
        <f>IF(ISNUMBER(Goods!F62),Goods!F62/(Goods!F62+Services!F62),"")</f>
        <v>0.8126690088363675</v>
      </c>
      <c r="F50" s="45">
        <f>IF(ISNUMBER(Goods!G62),Goods!G62/(Goods!G62+Services!G62),"")</f>
        <v>0.75166073944843315</v>
      </c>
      <c r="G50" s="45">
        <f>IF(ISNUMBER(Goods!H62),Goods!H62/(Goods!H62+Services!H62),"")</f>
        <v>0.73646109941932858</v>
      </c>
      <c r="H50" s="45">
        <f>IF(ISNUMBER(Goods!I62),Goods!I62/(Goods!I62+Services!I62),"")</f>
        <v>0.78204989167082384</v>
      </c>
      <c r="I50" s="45">
        <f>IF(ISNUMBER(Goods!J62),Goods!J62/(Goods!J62+Services!J62),"")</f>
        <v>0.8429957805349052</v>
      </c>
      <c r="J50" s="45">
        <f>IF(ISNUMBER(Goods!K62),Goods!K62/(Goods!K62+Services!K62),"")</f>
        <v>0.91335669043178525</v>
      </c>
      <c r="K50" s="45">
        <f>IF(ISNUMBER(Goods!L62),Goods!L62/(Goods!L62+Services!L62),"")</f>
        <v>0.7974584396795027</v>
      </c>
      <c r="L50" s="45">
        <f>IF(ISNUMBER(Goods!M62),Goods!M62/(Goods!M62+Services!M62),"")</f>
        <v>0.86170692471762678</v>
      </c>
      <c r="M50" s="45">
        <f>IF(ISNUMBER(Goods!N62),Goods!N62/(Goods!N62+Services!N62),"")</f>
        <v>0.86086571365726805</v>
      </c>
      <c r="N50" s="45">
        <f>IF(ISNUMBER(Goods!O62),Goods!O62/(Goods!O62+Services!O62),"")</f>
        <v>0.88717008200061953</v>
      </c>
      <c r="O50" s="45">
        <f>IF(ISNUMBER(Goods!P62),Goods!P62/(Goods!P62+Services!P62),"")</f>
        <v>0.68890810369550848</v>
      </c>
      <c r="P50" s="45">
        <f>IF(ISNUMBER(Goods!Q62),Goods!Q62/(Goods!Q62+Services!Q62),"")</f>
        <v>0.63289936287544835</v>
      </c>
      <c r="Q50" s="45">
        <f>IF(ISNUMBER(Goods!R62),Goods!R62/(Goods!R62+Services!R62),"")</f>
        <v>0.69881045707079315</v>
      </c>
      <c r="R50" s="45">
        <f>IF(ISNUMBER(Goods!S62),Goods!S62/(Goods!S62+Services!S62),"")</f>
        <v>0.734704310544811</v>
      </c>
      <c r="S50" s="45">
        <f>IF(ISNUMBER(Goods!T62),Goods!T62/(Goods!T62+Services!T62),"")</f>
        <v>0.88309953476506164</v>
      </c>
      <c r="T50" s="45">
        <f>IF(ISNUMBER(Goods!U62),Goods!U62/(Goods!U62+Services!U62),"")</f>
        <v>0.84369075840203378</v>
      </c>
      <c r="U50" s="45">
        <f>IF(ISNUMBER(Goods!V62),Goods!V62/(Goods!V62+Services!V62),"")</f>
        <v>0.79112998126582756</v>
      </c>
      <c r="V50" s="45">
        <f>IF(ISNUMBER(Goods!W62),Goods!W62/(Goods!W62+Services!W62),"")</f>
        <v>0.73227794972679849</v>
      </c>
      <c r="W50" s="45">
        <f>IF(ISNUMBER(Goods!X62),Goods!X62/(Goods!X62+Services!X62),"")</f>
        <v>0.85259539969344533</v>
      </c>
      <c r="X50" s="45">
        <f>IF(ISNUMBER(Goods!Y62),Goods!Y62/(Goods!Y62+Services!Y62),"")</f>
        <v>0.84766152141743034</v>
      </c>
      <c r="Y50" s="45" t="str">
        <f>IF(ISNUMBER(Goods!Z62),Goods!Z62/(Goods!Z62+Services!Z62),"")</f>
        <v/>
      </c>
      <c r="Z50" s="45" t="str">
        <f>IF(ISNUMBER(Goods!AA62),Goods!AA62/(Goods!AA62+Services!AA62),"")</f>
        <v/>
      </c>
      <c r="AA50" s="32"/>
      <c r="AB50" s="45">
        <f>IF(ISNUMBER(Services!C62),Services!C62/(Services!C62+Goods!C62),"")</f>
        <v>0.18960929250263991</v>
      </c>
      <c r="AC50" s="45">
        <f>IF(ISNUMBER(Services!D62),Services!D62/(Services!D62+Goods!D62),"")</f>
        <v>0.25727063898756392</v>
      </c>
      <c r="AD50" s="45">
        <f>IF(ISNUMBER(Services!E62),Services!E62/(Services!E62+Goods!E62),"")</f>
        <v>0.19849850470219818</v>
      </c>
      <c r="AE50" s="45">
        <f>IF(ISNUMBER(Services!F62),Services!F62/(Services!F62+Goods!F62),"")</f>
        <v>0.1873309911636325</v>
      </c>
      <c r="AF50" s="45">
        <f>IF(ISNUMBER(Services!G62),Services!G62/(Services!G62+Goods!G62),"")</f>
        <v>0.2483392605515668</v>
      </c>
      <c r="AG50" s="45">
        <f>IF(ISNUMBER(Services!H62),Services!H62/(Services!H62+Goods!H62),"")</f>
        <v>0.26353890058067148</v>
      </c>
      <c r="AH50" s="45">
        <f>IF(ISNUMBER(Services!I62),Services!I62/(Services!I62+Goods!I62),"")</f>
        <v>0.21795010832917611</v>
      </c>
      <c r="AI50" s="45">
        <f>IF(ISNUMBER(Services!J62),Services!J62/(Services!J62+Goods!J62),"")</f>
        <v>0.15700421946509469</v>
      </c>
      <c r="AJ50" s="45">
        <f>IF(ISNUMBER(Services!K62),Services!K62/(Services!K62+Goods!K62),"")</f>
        <v>8.6643309568214671E-2</v>
      </c>
      <c r="AK50" s="45">
        <f>IF(ISNUMBER(Services!L62),Services!L62/(Services!L62+Goods!L62),"")</f>
        <v>0.2025415603204973</v>
      </c>
      <c r="AL50" s="45">
        <f>IF(ISNUMBER(Services!M62),Services!M62/(Services!M62+Goods!M62),"")</f>
        <v>0.13829307528237325</v>
      </c>
      <c r="AM50" s="45">
        <f>IF(ISNUMBER(Services!N62),Services!N62/(Services!N62+Goods!N62),"")</f>
        <v>0.13913428634273198</v>
      </c>
      <c r="AN50" s="45">
        <f>IF(ISNUMBER(Services!O62),Services!O62/(Services!O62+Goods!O62),"")</f>
        <v>0.11282991799938052</v>
      </c>
      <c r="AO50" s="45">
        <f>IF(ISNUMBER(Services!P62),Services!P62/(Services!P62+Goods!P62),"")</f>
        <v>0.31109189630449141</v>
      </c>
      <c r="AP50" s="45">
        <f>IF(ISNUMBER(Services!Q62),Services!Q62/(Services!Q62+Goods!Q62),"")</f>
        <v>0.3671006371245516</v>
      </c>
      <c r="AQ50" s="45">
        <f>IF(ISNUMBER(Services!R62),Services!R62/(Services!R62+Goods!R62),"")</f>
        <v>0.30118954292920685</v>
      </c>
      <c r="AR50" s="45">
        <f>IF(ISNUMBER(Services!S62),Services!S62/(Services!S62+Goods!S62),"")</f>
        <v>0.26529568945518911</v>
      </c>
      <c r="AS50" s="45">
        <f>IF(ISNUMBER(Services!T62),Services!T62/(Services!T62+Goods!T62),"")</f>
        <v>0.11690046523493833</v>
      </c>
      <c r="AT50" s="45">
        <f>IF(ISNUMBER(Services!U62),Services!U62/(Services!U62+Goods!U62),"")</f>
        <v>0.15630924159796619</v>
      </c>
      <c r="AU50" s="45">
        <f>IF(ISNUMBER(Services!V62),Services!V62/(Services!V62+Goods!V62),"")</f>
        <v>0.20887001873417244</v>
      </c>
      <c r="AV50" s="45">
        <f>IF(ISNUMBER(Services!W62),Services!W62/(Services!W62+Goods!W62),"")</f>
        <v>0.26772205027320151</v>
      </c>
      <c r="AW50" s="45">
        <f>IF(ISNUMBER(Services!X62),Services!X62/(Services!X62+Goods!X62),"")</f>
        <v>0.14740460030655472</v>
      </c>
      <c r="AX50" s="45">
        <f>IF(ISNUMBER(Services!Y62),Services!Y62/(Services!Y62+Goods!Y62),"")</f>
        <v>0.1523384785825696</v>
      </c>
      <c r="AY50" s="45" t="str">
        <f>IF(ISNUMBER(Services!Z62),Services!Z62/(Services!Z62+Goods!Z62),"")</f>
        <v/>
      </c>
      <c r="AZ50" s="45" t="str">
        <f>IF(ISNUMBER(Services!AA62),Services!AA62/(Services!AA62+Goods!AA62),"")</f>
        <v/>
      </c>
      <c r="BA50" s="32"/>
      <c r="BB50" s="12"/>
      <c r="BC50" s="12"/>
      <c r="BD50" s="12"/>
      <c r="BE50" s="12"/>
      <c r="BF50" s="12"/>
    </row>
    <row r="51" spans="1:58" x14ac:dyDescent="0.2">
      <c r="A51" s="39">
        <f>Goods!B63</f>
        <v>39538</v>
      </c>
      <c r="B51" s="45">
        <f>IF(ISNUMBER(Goods!C63),Goods!C63/(Goods!C63+Services!C63),"")</f>
        <v>0.80618166526492852</v>
      </c>
      <c r="C51" s="45">
        <f>IF(ISNUMBER(Goods!D63),Goods!D63/(Goods!D63+Services!D63),"")</f>
        <v>0.73841151993788745</v>
      </c>
      <c r="D51" s="45">
        <f>IF(ISNUMBER(Goods!E63),Goods!E63/(Goods!E63+Services!E63),"")</f>
        <v>0.79747692788048741</v>
      </c>
      <c r="E51" s="45">
        <f>IF(ISNUMBER(Goods!F63),Goods!F63/(Goods!F63+Services!F63),"")</f>
        <v>0.81273043717223536</v>
      </c>
      <c r="F51" s="45">
        <f>IF(ISNUMBER(Goods!G63),Goods!G63/(Goods!G63+Services!G63),"")</f>
        <v>0.75202932704896575</v>
      </c>
      <c r="G51" s="45">
        <f>IF(ISNUMBER(Goods!H63),Goods!H63/(Goods!H63+Services!H63),"")</f>
        <v>0.73436249526136221</v>
      </c>
      <c r="H51" s="45">
        <f>IF(ISNUMBER(Goods!I63),Goods!I63/(Goods!I63+Services!I63),"")</f>
        <v>0.7890044400016879</v>
      </c>
      <c r="I51" s="45">
        <f>IF(ISNUMBER(Goods!J63),Goods!J63/(Goods!J63+Services!J63),"")</f>
        <v>0.8444137281481241</v>
      </c>
      <c r="J51" s="45">
        <f>IF(ISNUMBER(Goods!K63),Goods!K63/(Goods!K63+Services!K63),"")</f>
        <v>0.92004117666733232</v>
      </c>
      <c r="K51" s="45">
        <f>IF(ISNUMBER(Goods!L63),Goods!L63/(Goods!L63+Services!L63),"")</f>
        <v>0.78497886640392478</v>
      </c>
      <c r="L51" s="45">
        <f>IF(ISNUMBER(Goods!M63),Goods!M63/(Goods!M63+Services!M63),"")</f>
        <v>0.86113990415671426</v>
      </c>
      <c r="M51" s="45">
        <f>IF(ISNUMBER(Goods!N63),Goods!N63/(Goods!N63+Services!N63),"")</f>
        <v>0.87248616153478264</v>
      </c>
      <c r="N51" s="45">
        <f>IF(ISNUMBER(Goods!O63),Goods!O63/(Goods!O63+Services!O63),"")</f>
        <v>0.87242598307217556</v>
      </c>
      <c r="O51" s="45">
        <f>IF(ISNUMBER(Goods!P63),Goods!P63/(Goods!P63+Services!P63),"")</f>
        <v>0.68892680131178163</v>
      </c>
      <c r="P51" s="45">
        <f>IF(ISNUMBER(Goods!Q63),Goods!Q63/(Goods!Q63+Services!Q63),"")</f>
        <v>0.62805738071485084</v>
      </c>
      <c r="Q51" s="45">
        <f>IF(ISNUMBER(Goods!R63),Goods!R63/(Goods!R63+Services!R63),"")</f>
        <v>0.71271125398498048</v>
      </c>
      <c r="R51" s="45">
        <f>IF(ISNUMBER(Goods!S63),Goods!S63/(Goods!S63+Services!S63),"")</f>
        <v>0.75098011218765937</v>
      </c>
      <c r="S51" s="45">
        <f>IF(ISNUMBER(Goods!T63),Goods!T63/(Goods!T63+Services!T63),"")</f>
        <v>0.88103048230289627</v>
      </c>
      <c r="T51" s="45">
        <f>IF(ISNUMBER(Goods!U63),Goods!U63/(Goods!U63+Services!U63),"")</f>
        <v>0.84009740041827408</v>
      </c>
      <c r="U51" s="45">
        <f>IF(ISNUMBER(Goods!V63),Goods!V63/(Goods!V63+Services!V63),"")</f>
        <v>0.79541214027236717</v>
      </c>
      <c r="V51" s="45">
        <f>IF(ISNUMBER(Goods!W63),Goods!W63/(Goods!W63+Services!W63),"")</f>
        <v>0.72586064467252587</v>
      </c>
      <c r="W51" s="45">
        <f>IF(ISNUMBER(Goods!X63),Goods!X63/(Goods!X63+Services!X63),"")</f>
        <v>0.85744812489000444</v>
      </c>
      <c r="X51" s="45">
        <f>IF(ISNUMBER(Goods!Y63),Goods!Y63/(Goods!Y63+Services!Y63),"")</f>
        <v>0.84459793873430378</v>
      </c>
      <c r="Y51" s="45" t="str">
        <f>IF(ISNUMBER(Goods!Z63),Goods!Z63/(Goods!Z63+Services!Z63),"")</f>
        <v/>
      </c>
      <c r="Z51" s="45" t="str">
        <f>IF(ISNUMBER(Goods!AA63),Goods!AA63/(Goods!AA63+Services!AA63),"")</f>
        <v/>
      </c>
      <c r="AA51" s="32"/>
      <c r="AB51" s="45">
        <f>IF(ISNUMBER(Services!C63),Services!C63/(Services!C63+Goods!C63),"")</f>
        <v>0.19381833473507148</v>
      </c>
      <c r="AC51" s="45">
        <f>IF(ISNUMBER(Services!D63),Services!D63/(Services!D63+Goods!D63),"")</f>
        <v>0.26158848006211255</v>
      </c>
      <c r="AD51" s="45">
        <f>IF(ISNUMBER(Services!E63),Services!E63/(Services!E63+Goods!E63),"")</f>
        <v>0.2025230721195127</v>
      </c>
      <c r="AE51" s="45">
        <f>IF(ISNUMBER(Services!F63),Services!F63/(Services!F63+Goods!F63),"")</f>
        <v>0.18726956282776466</v>
      </c>
      <c r="AF51" s="45">
        <f>IF(ISNUMBER(Services!G63),Services!G63/(Services!G63+Goods!G63),"")</f>
        <v>0.24797067295103431</v>
      </c>
      <c r="AG51" s="45">
        <f>IF(ISNUMBER(Services!H63),Services!H63/(Services!H63+Goods!H63),"")</f>
        <v>0.26563750473863779</v>
      </c>
      <c r="AH51" s="45">
        <f>IF(ISNUMBER(Services!I63),Services!I63/(Services!I63+Goods!I63),"")</f>
        <v>0.2109955599983121</v>
      </c>
      <c r="AI51" s="45">
        <f>IF(ISNUMBER(Services!J63),Services!J63/(Services!J63+Goods!J63),"")</f>
        <v>0.15558627185187593</v>
      </c>
      <c r="AJ51" s="45">
        <f>IF(ISNUMBER(Services!K63),Services!K63/(Services!K63+Goods!K63),"")</f>
        <v>7.9958823332667628E-2</v>
      </c>
      <c r="AK51" s="45">
        <f>IF(ISNUMBER(Services!L63),Services!L63/(Services!L63+Goods!L63),"")</f>
        <v>0.21502113359607528</v>
      </c>
      <c r="AL51" s="45">
        <f>IF(ISNUMBER(Services!M63),Services!M63/(Services!M63+Goods!M63),"")</f>
        <v>0.13886009584328571</v>
      </c>
      <c r="AM51" s="45">
        <f>IF(ISNUMBER(Services!N63),Services!N63/(Services!N63+Goods!N63),"")</f>
        <v>0.1275138384652173</v>
      </c>
      <c r="AN51" s="45">
        <f>IF(ISNUMBER(Services!O63),Services!O63/(Services!O63+Goods!O63),"")</f>
        <v>0.12757401692782447</v>
      </c>
      <c r="AO51" s="45">
        <f>IF(ISNUMBER(Services!P63),Services!P63/(Services!P63+Goods!P63),"")</f>
        <v>0.31107319868821842</v>
      </c>
      <c r="AP51" s="45">
        <f>IF(ISNUMBER(Services!Q63),Services!Q63/(Services!Q63+Goods!Q63),"")</f>
        <v>0.3719426192851491</v>
      </c>
      <c r="AQ51" s="45">
        <f>IF(ISNUMBER(Services!R63),Services!R63/(Services!R63+Goods!R63),"")</f>
        <v>0.28728874601501952</v>
      </c>
      <c r="AR51" s="45">
        <f>IF(ISNUMBER(Services!S63),Services!S63/(Services!S63+Goods!S63),"")</f>
        <v>0.24901988781234063</v>
      </c>
      <c r="AS51" s="45">
        <f>IF(ISNUMBER(Services!T63),Services!T63/(Services!T63+Goods!T63),"")</f>
        <v>0.11896951769710375</v>
      </c>
      <c r="AT51" s="45">
        <f>IF(ISNUMBER(Services!U63),Services!U63/(Services!U63+Goods!U63),"")</f>
        <v>0.15990259958172587</v>
      </c>
      <c r="AU51" s="45">
        <f>IF(ISNUMBER(Services!V63),Services!V63/(Services!V63+Goods!V63),"")</f>
        <v>0.20458785972763283</v>
      </c>
      <c r="AV51" s="45">
        <f>IF(ISNUMBER(Services!W63),Services!W63/(Services!W63+Goods!W63),"")</f>
        <v>0.27413935532747419</v>
      </c>
      <c r="AW51" s="45">
        <f>IF(ISNUMBER(Services!X63),Services!X63/(Services!X63+Goods!X63),"")</f>
        <v>0.14255187510999556</v>
      </c>
      <c r="AX51" s="45">
        <f>IF(ISNUMBER(Services!Y63),Services!Y63/(Services!Y63+Goods!Y63),"")</f>
        <v>0.15540206126569611</v>
      </c>
      <c r="AY51" s="45" t="str">
        <f>IF(ISNUMBER(Services!Z63),Services!Z63/(Services!Z63+Goods!Z63),"")</f>
        <v/>
      </c>
      <c r="AZ51" s="45" t="str">
        <f>IF(ISNUMBER(Services!AA63),Services!AA63/(Services!AA63+Goods!AA63),"")</f>
        <v/>
      </c>
      <c r="BA51" s="32"/>
      <c r="BB51" s="12"/>
      <c r="BC51" s="12"/>
      <c r="BD51" s="12"/>
      <c r="BE51" s="12"/>
      <c r="BF51" s="12"/>
    </row>
    <row r="52" spans="1:58" x14ac:dyDescent="0.2">
      <c r="A52" s="39">
        <f>Goods!B64</f>
        <v>39629</v>
      </c>
      <c r="B52" s="45">
        <f>IF(ISNUMBER(Goods!C64),Goods!C64/(Goods!C64+Services!C64),"")</f>
        <v>0.80725296190921059</v>
      </c>
      <c r="C52" s="45">
        <f>IF(ISNUMBER(Goods!D64),Goods!D64/(Goods!D64+Services!D64),"")</f>
        <v>0.75492901004724522</v>
      </c>
      <c r="D52" s="45">
        <f>IF(ISNUMBER(Goods!E64),Goods!E64/(Goods!E64+Services!E64),"")</f>
        <v>0.80679002739428252</v>
      </c>
      <c r="E52" s="45">
        <f>IF(ISNUMBER(Goods!F64),Goods!F64/(Goods!F64+Services!F64),"")</f>
        <v>0.81871192100847712</v>
      </c>
      <c r="F52" s="45">
        <f>IF(ISNUMBER(Goods!G64),Goods!G64/(Goods!G64+Services!G64),"")</f>
        <v>0.75030012004801916</v>
      </c>
      <c r="G52" s="45">
        <f>IF(ISNUMBER(Goods!H64),Goods!H64/(Goods!H64+Services!H64),"")</f>
        <v>0.73025501735325182</v>
      </c>
      <c r="H52" s="45">
        <f>IF(ISNUMBER(Goods!I64),Goods!I64/(Goods!I64+Services!I64),"")</f>
        <v>0.78579016345132957</v>
      </c>
      <c r="I52" s="45">
        <f>IF(ISNUMBER(Goods!J64),Goods!J64/(Goods!J64+Services!J64),"")</f>
        <v>0.85225071387553131</v>
      </c>
      <c r="J52" s="45">
        <f>IF(ISNUMBER(Goods!K64),Goods!K64/(Goods!K64+Services!K64),"")</f>
        <v>0.91605332467502398</v>
      </c>
      <c r="K52" s="45">
        <f>IF(ISNUMBER(Goods!L64),Goods!L64/(Goods!L64+Services!L64),"")</f>
        <v>0.79691955621296851</v>
      </c>
      <c r="L52" s="45">
        <f>IF(ISNUMBER(Goods!M64),Goods!M64/(Goods!M64+Services!M64),"")</f>
        <v>0.85994128458174368</v>
      </c>
      <c r="M52" s="45">
        <f>IF(ISNUMBER(Goods!N64),Goods!N64/(Goods!N64+Services!N64),"")</f>
        <v>0.87347062764976946</v>
      </c>
      <c r="N52" s="45">
        <f>IF(ISNUMBER(Goods!O64),Goods!O64/(Goods!O64+Services!O64),"")</f>
        <v>0.87586484726691871</v>
      </c>
      <c r="O52" s="45">
        <f>IF(ISNUMBER(Goods!P64),Goods!P64/(Goods!P64+Services!P64),"")</f>
        <v>0.69518901980711612</v>
      </c>
      <c r="P52" s="45">
        <f>IF(ISNUMBER(Goods!Q64),Goods!Q64/(Goods!Q64+Services!Q64),"")</f>
        <v>0.61315070849549536</v>
      </c>
      <c r="Q52" s="45">
        <f>IF(ISNUMBER(Goods!R64),Goods!R64/(Goods!R64+Services!R64),"")</f>
        <v>0.70739262183986518</v>
      </c>
      <c r="R52" s="45">
        <f>IF(ISNUMBER(Goods!S64),Goods!S64/(Goods!S64+Services!S64),"")</f>
        <v>0.73719208511052181</v>
      </c>
      <c r="S52" s="45">
        <f>IF(ISNUMBER(Goods!T64),Goods!T64/(Goods!T64+Services!T64),"")</f>
        <v>0.88473226483808709</v>
      </c>
      <c r="T52" s="45">
        <f>IF(ISNUMBER(Goods!U64),Goods!U64/(Goods!U64+Services!U64),"")</f>
        <v>0.8462360289283366</v>
      </c>
      <c r="U52" s="45">
        <f>IF(ISNUMBER(Goods!V64),Goods!V64/(Goods!V64+Services!V64),"")</f>
        <v>0.78899625806982188</v>
      </c>
      <c r="V52" s="45">
        <f>IF(ISNUMBER(Goods!W64),Goods!W64/(Goods!W64+Services!W64),"")</f>
        <v>0.72935283545827223</v>
      </c>
      <c r="W52" s="45">
        <f>IF(ISNUMBER(Goods!X64),Goods!X64/(Goods!X64+Services!X64),"")</f>
        <v>0.85723536204466944</v>
      </c>
      <c r="X52" s="45">
        <f>IF(ISNUMBER(Goods!Y64),Goods!Y64/(Goods!Y64+Services!Y64),"")</f>
        <v>0.84279184553739706</v>
      </c>
      <c r="Y52" s="45" t="str">
        <f>IF(ISNUMBER(Goods!Z64),Goods!Z64/(Goods!Z64+Services!Z64),"")</f>
        <v/>
      </c>
      <c r="Z52" s="45" t="str">
        <f>IF(ISNUMBER(Goods!AA64),Goods!AA64/(Goods!AA64+Services!AA64),"")</f>
        <v/>
      </c>
      <c r="AA52" s="32"/>
      <c r="AB52" s="45">
        <f>IF(ISNUMBER(Services!C64),Services!C64/(Services!C64+Goods!C64),"")</f>
        <v>0.19274703809078941</v>
      </c>
      <c r="AC52" s="45">
        <f>IF(ISNUMBER(Services!D64),Services!D64/(Services!D64+Goods!D64),"")</f>
        <v>0.24507098995275475</v>
      </c>
      <c r="AD52" s="45">
        <f>IF(ISNUMBER(Services!E64),Services!E64/(Services!E64+Goods!E64),"")</f>
        <v>0.19320997260571746</v>
      </c>
      <c r="AE52" s="45">
        <f>IF(ISNUMBER(Services!F64),Services!F64/(Services!F64+Goods!F64),"")</f>
        <v>0.18128807899152294</v>
      </c>
      <c r="AF52" s="45">
        <f>IF(ISNUMBER(Services!G64),Services!G64/(Services!G64+Goods!G64),"")</f>
        <v>0.24969987995198079</v>
      </c>
      <c r="AG52" s="45">
        <f>IF(ISNUMBER(Services!H64),Services!H64/(Services!H64+Goods!H64),"")</f>
        <v>0.26974498264674818</v>
      </c>
      <c r="AH52" s="45">
        <f>IF(ISNUMBER(Services!I64),Services!I64/(Services!I64+Goods!I64),"")</f>
        <v>0.21420983654867051</v>
      </c>
      <c r="AI52" s="45">
        <f>IF(ISNUMBER(Services!J64),Services!J64/(Services!J64+Goods!J64),"")</f>
        <v>0.14774928612446864</v>
      </c>
      <c r="AJ52" s="45">
        <f>IF(ISNUMBER(Services!K64),Services!K64/(Services!K64+Goods!K64),"")</f>
        <v>8.3946675324975961E-2</v>
      </c>
      <c r="AK52" s="45">
        <f>IF(ISNUMBER(Services!L64),Services!L64/(Services!L64+Goods!L64),"")</f>
        <v>0.20308044378703161</v>
      </c>
      <c r="AL52" s="45">
        <f>IF(ISNUMBER(Services!M64),Services!M64/(Services!M64+Goods!M64),"")</f>
        <v>0.14005871541825637</v>
      </c>
      <c r="AM52" s="45">
        <f>IF(ISNUMBER(Services!N64),Services!N64/(Services!N64+Goods!N64),"")</f>
        <v>0.12652937235023054</v>
      </c>
      <c r="AN52" s="45">
        <f>IF(ISNUMBER(Services!O64),Services!O64/(Services!O64+Goods!O64),"")</f>
        <v>0.12413515273308132</v>
      </c>
      <c r="AO52" s="45">
        <f>IF(ISNUMBER(Services!P64),Services!P64/(Services!P64+Goods!P64),"")</f>
        <v>0.30481098019288383</v>
      </c>
      <c r="AP52" s="45">
        <f>IF(ISNUMBER(Services!Q64),Services!Q64/(Services!Q64+Goods!Q64),"")</f>
        <v>0.3868492915045047</v>
      </c>
      <c r="AQ52" s="45">
        <f>IF(ISNUMBER(Services!R64),Services!R64/(Services!R64+Goods!R64),"")</f>
        <v>0.29260737816013482</v>
      </c>
      <c r="AR52" s="45">
        <f>IF(ISNUMBER(Services!S64),Services!S64/(Services!S64+Goods!S64),"")</f>
        <v>0.26280791488947819</v>
      </c>
      <c r="AS52" s="45">
        <f>IF(ISNUMBER(Services!T64),Services!T64/(Services!T64+Goods!T64),"")</f>
        <v>0.11526773516191294</v>
      </c>
      <c r="AT52" s="45">
        <f>IF(ISNUMBER(Services!U64),Services!U64/(Services!U64+Goods!U64),"")</f>
        <v>0.15376397107166337</v>
      </c>
      <c r="AU52" s="45">
        <f>IF(ISNUMBER(Services!V64),Services!V64/(Services!V64+Goods!V64),"")</f>
        <v>0.21100374193017804</v>
      </c>
      <c r="AV52" s="45">
        <f>IF(ISNUMBER(Services!W64),Services!W64/(Services!W64+Goods!W64),"")</f>
        <v>0.27064716454172771</v>
      </c>
      <c r="AW52" s="45">
        <f>IF(ISNUMBER(Services!X64),Services!X64/(Services!X64+Goods!X64),"")</f>
        <v>0.14276463795533045</v>
      </c>
      <c r="AX52" s="45">
        <f>IF(ISNUMBER(Services!Y64),Services!Y64/(Services!Y64+Goods!Y64),"")</f>
        <v>0.157208154462603</v>
      </c>
      <c r="AY52" s="45" t="str">
        <f>IF(ISNUMBER(Services!Z64),Services!Z64/(Services!Z64+Goods!Z64),"")</f>
        <v/>
      </c>
      <c r="AZ52" s="45" t="str">
        <f>IF(ISNUMBER(Services!AA64),Services!AA64/(Services!AA64+Goods!AA64),"")</f>
        <v/>
      </c>
      <c r="BA52" s="32"/>
      <c r="BB52" s="12"/>
      <c r="BC52" s="12"/>
      <c r="BD52" s="12"/>
      <c r="BE52" s="12"/>
      <c r="BF52" s="12"/>
    </row>
    <row r="53" spans="1:58" x14ac:dyDescent="0.2">
      <c r="A53" s="39">
        <f>Goods!B65</f>
        <v>39721</v>
      </c>
      <c r="B53" s="45">
        <f>IF(ISNUMBER(Goods!C65),Goods!C65/(Goods!C65+Services!C65),"")</f>
        <v>0.80112513956883968</v>
      </c>
      <c r="C53" s="45">
        <f>IF(ISNUMBER(Goods!D65),Goods!D65/(Goods!D65+Services!D65),"")</f>
        <v>0.7504365821675606</v>
      </c>
      <c r="D53" s="45">
        <f>IF(ISNUMBER(Goods!E65),Goods!E65/(Goods!E65+Services!E65),"")</f>
        <v>0.80810031422041206</v>
      </c>
      <c r="E53" s="45">
        <f>IF(ISNUMBER(Goods!F65),Goods!F65/(Goods!F65+Services!F65),"")</f>
        <v>0.81682059566684584</v>
      </c>
      <c r="F53" s="45">
        <f>IF(ISNUMBER(Goods!G65),Goods!G65/(Goods!G65+Services!G65),"")</f>
        <v>0.7506331713327401</v>
      </c>
      <c r="G53" s="45">
        <f>IF(ISNUMBER(Goods!H65),Goods!H65/(Goods!H65+Services!H65),"")</f>
        <v>0.73505470371340498</v>
      </c>
      <c r="H53" s="45">
        <f>IF(ISNUMBER(Goods!I65),Goods!I65/(Goods!I65+Services!I65),"")</f>
        <v>0.78615138691912345</v>
      </c>
      <c r="I53" s="45">
        <f>IF(ISNUMBER(Goods!J65),Goods!J65/(Goods!J65+Services!J65),"")</f>
        <v>0.85352426958233329</v>
      </c>
      <c r="J53" s="45">
        <f>IF(ISNUMBER(Goods!K65),Goods!K65/(Goods!K65+Services!K65),"")</f>
        <v>0.91912745272269125</v>
      </c>
      <c r="K53" s="45">
        <f>IF(ISNUMBER(Goods!L65),Goods!L65/(Goods!L65+Services!L65),"")</f>
        <v>0.80257422206848328</v>
      </c>
      <c r="L53" s="45">
        <f>IF(ISNUMBER(Goods!M65),Goods!M65/(Goods!M65+Services!M65),"")</f>
        <v>0.85502035148511701</v>
      </c>
      <c r="M53" s="45">
        <f>IF(ISNUMBER(Goods!N65),Goods!N65/(Goods!N65+Services!N65),"")</f>
        <v>0.85695757353243429</v>
      </c>
      <c r="N53" s="45">
        <f>IF(ISNUMBER(Goods!O65),Goods!O65/(Goods!O65+Services!O65),"")</f>
        <v>0.86246257824174988</v>
      </c>
      <c r="O53" s="45">
        <f>IF(ISNUMBER(Goods!P65),Goods!P65/(Goods!P65+Services!P65),"")</f>
        <v>0.68672347849426285</v>
      </c>
      <c r="P53" s="45">
        <f>IF(ISNUMBER(Goods!Q65),Goods!Q65/(Goods!Q65+Services!Q65),"")</f>
        <v>0.61633709270480663</v>
      </c>
      <c r="Q53" s="45">
        <f>IF(ISNUMBER(Goods!R65),Goods!R65/(Goods!R65+Services!R65),"")</f>
        <v>0.7079423430395666</v>
      </c>
      <c r="R53" s="45">
        <f>IF(ISNUMBER(Goods!S65),Goods!S65/(Goods!S65+Services!S65),"")</f>
        <v>0.74382201055054864</v>
      </c>
      <c r="S53" s="45">
        <f>IF(ISNUMBER(Goods!T65),Goods!T65/(Goods!T65+Services!T65),"")</f>
        <v>0.88412327036883021</v>
      </c>
      <c r="T53" s="45">
        <f>IF(ISNUMBER(Goods!U65),Goods!U65/(Goods!U65+Services!U65),"")</f>
        <v>0.84511894025636103</v>
      </c>
      <c r="U53" s="45">
        <f>IF(ISNUMBER(Goods!V65),Goods!V65/(Goods!V65+Services!V65),"")</f>
        <v>0.79636701514824459</v>
      </c>
      <c r="V53" s="45">
        <f>IF(ISNUMBER(Goods!W65),Goods!W65/(Goods!W65+Services!W65),"")</f>
        <v>0.72572481976070013</v>
      </c>
      <c r="W53" s="45">
        <f>IF(ISNUMBER(Goods!X65),Goods!X65/(Goods!X65+Services!X65),"")</f>
        <v>0.866489421112562</v>
      </c>
      <c r="X53" s="45">
        <f>IF(ISNUMBER(Goods!Y65),Goods!Y65/(Goods!Y65+Services!Y65),"")</f>
        <v>0.84426134605835623</v>
      </c>
      <c r="Y53" s="45" t="str">
        <f>IF(ISNUMBER(Goods!Z65),Goods!Z65/(Goods!Z65+Services!Z65),"")</f>
        <v/>
      </c>
      <c r="Z53" s="45" t="str">
        <f>IF(ISNUMBER(Goods!AA65),Goods!AA65/(Goods!AA65+Services!AA65),"")</f>
        <v/>
      </c>
      <c r="AA53" s="32"/>
      <c r="AB53" s="45">
        <f>IF(ISNUMBER(Services!C65),Services!C65/(Services!C65+Goods!C65),"")</f>
        <v>0.19887486043116037</v>
      </c>
      <c r="AC53" s="45">
        <f>IF(ISNUMBER(Services!D65),Services!D65/(Services!D65+Goods!D65),"")</f>
        <v>0.24956341783243946</v>
      </c>
      <c r="AD53" s="45">
        <f>IF(ISNUMBER(Services!E65),Services!E65/(Services!E65+Goods!E65),"")</f>
        <v>0.19189968577958783</v>
      </c>
      <c r="AE53" s="45">
        <f>IF(ISNUMBER(Services!F65),Services!F65/(Services!F65+Goods!F65),"")</f>
        <v>0.18317940433315422</v>
      </c>
      <c r="AF53" s="45">
        <f>IF(ISNUMBER(Services!G65),Services!G65/(Services!G65+Goods!G65),"")</f>
        <v>0.2493668286672599</v>
      </c>
      <c r="AG53" s="45">
        <f>IF(ISNUMBER(Services!H65),Services!H65/(Services!H65+Goods!H65),"")</f>
        <v>0.26494529628659508</v>
      </c>
      <c r="AH53" s="45">
        <f>IF(ISNUMBER(Services!I65),Services!I65/(Services!I65+Goods!I65),"")</f>
        <v>0.21384861308087658</v>
      </c>
      <c r="AI53" s="45">
        <f>IF(ISNUMBER(Services!J65),Services!J65/(Services!J65+Goods!J65),"")</f>
        <v>0.14647573041766676</v>
      </c>
      <c r="AJ53" s="45">
        <f>IF(ISNUMBER(Services!K65),Services!K65/(Services!K65+Goods!K65),"")</f>
        <v>8.087254727730879E-2</v>
      </c>
      <c r="AK53" s="45">
        <f>IF(ISNUMBER(Services!L65),Services!L65/(Services!L65+Goods!L65),"")</f>
        <v>0.19742577793151664</v>
      </c>
      <c r="AL53" s="45">
        <f>IF(ISNUMBER(Services!M65),Services!M65/(Services!M65+Goods!M65),"")</f>
        <v>0.14497964851488301</v>
      </c>
      <c r="AM53" s="45">
        <f>IF(ISNUMBER(Services!N65),Services!N65/(Services!N65+Goods!N65),"")</f>
        <v>0.14304242646756565</v>
      </c>
      <c r="AN53" s="45">
        <f>IF(ISNUMBER(Services!O65),Services!O65/(Services!O65+Goods!O65),"")</f>
        <v>0.13753742175825009</v>
      </c>
      <c r="AO53" s="45">
        <f>IF(ISNUMBER(Services!P65),Services!P65/(Services!P65+Goods!P65),"")</f>
        <v>0.31327652150573709</v>
      </c>
      <c r="AP53" s="45">
        <f>IF(ISNUMBER(Services!Q65),Services!Q65/(Services!Q65+Goods!Q65),"")</f>
        <v>0.38366290729519331</v>
      </c>
      <c r="AQ53" s="45">
        <f>IF(ISNUMBER(Services!R65),Services!R65/(Services!R65+Goods!R65),"")</f>
        <v>0.2920576569604334</v>
      </c>
      <c r="AR53" s="45">
        <f>IF(ISNUMBER(Services!S65),Services!S65/(Services!S65+Goods!S65),"")</f>
        <v>0.25617798944945142</v>
      </c>
      <c r="AS53" s="45">
        <f>IF(ISNUMBER(Services!T65),Services!T65/(Services!T65+Goods!T65),"")</f>
        <v>0.11587672963116973</v>
      </c>
      <c r="AT53" s="45">
        <f>IF(ISNUMBER(Services!U65),Services!U65/(Services!U65+Goods!U65),"")</f>
        <v>0.15488105974363903</v>
      </c>
      <c r="AU53" s="45">
        <f>IF(ISNUMBER(Services!V65),Services!V65/(Services!V65+Goods!V65),"")</f>
        <v>0.20363298485175541</v>
      </c>
      <c r="AV53" s="45">
        <f>IF(ISNUMBER(Services!W65),Services!W65/(Services!W65+Goods!W65),"")</f>
        <v>0.27427518023929992</v>
      </c>
      <c r="AW53" s="45">
        <f>IF(ISNUMBER(Services!X65),Services!X65/(Services!X65+Goods!X65),"")</f>
        <v>0.13351057888743798</v>
      </c>
      <c r="AX53" s="45">
        <f>IF(ISNUMBER(Services!Y65),Services!Y65/(Services!Y65+Goods!Y65),"")</f>
        <v>0.15573865394164377</v>
      </c>
      <c r="AY53" s="45" t="str">
        <f>IF(ISNUMBER(Services!Z65),Services!Z65/(Services!Z65+Goods!Z65),"")</f>
        <v/>
      </c>
      <c r="AZ53" s="45" t="str">
        <f>IF(ISNUMBER(Services!AA65),Services!AA65/(Services!AA65+Goods!AA65),"")</f>
        <v/>
      </c>
      <c r="BA53" s="32"/>
      <c r="BB53" s="12"/>
      <c r="BC53" s="12"/>
      <c r="BD53" s="12"/>
      <c r="BE53" s="12"/>
      <c r="BF53" s="12"/>
    </row>
    <row r="54" spans="1:58" x14ac:dyDescent="0.2">
      <c r="A54" s="39">
        <f>Goods!B66</f>
        <v>39813</v>
      </c>
      <c r="B54" s="45">
        <f>IF(ISNUMBER(Goods!C66),Goods!C66/(Goods!C66+Services!C66),"")</f>
        <v>0.7884632477113146</v>
      </c>
      <c r="C54" s="45">
        <f>IF(ISNUMBER(Goods!D66),Goods!D66/(Goods!D66+Services!D66),"")</f>
        <v>0.74011217896152459</v>
      </c>
      <c r="D54" s="45">
        <f>IF(ISNUMBER(Goods!E66),Goods!E66/(Goods!E66+Services!E66),"")</f>
        <v>0.79803628442117369</v>
      </c>
      <c r="E54" s="45">
        <f>IF(ISNUMBER(Goods!F66),Goods!F66/(Goods!F66+Services!F66),"")</f>
        <v>0.81846863028949268</v>
      </c>
      <c r="F54" s="45">
        <f>IF(ISNUMBER(Goods!G66),Goods!G66/(Goods!G66+Services!G66),"")</f>
        <v>0.74840952803669181</v>
      </c>
      <c r="G54" s="45">
        <f>IF(ISNUMBER(Goods!H66),Goods!H66/(Goods!H66+Services!H66),"")</f>
        <v>0.74907542552374262</v>
      </c>
      <c r="H54" s="45">
        <f>IF(ISNUMBER(Goods!I66),Goods!I66/(Goods!I66+Services!I66),"")</f>
        <v>0.77565898515567133</v>
      </c>
      <c r="I54" s="45">
        <f>IF(ISNUMBER(Goods!J66),Goods!J66/(Goods!J66+Services!J66),"")</f>
        <v>0.83556977685436717</v>
      </c>
      <c r="J54" s="45">
        <f>IF(ISNUMBER(Goods!K66),Goods!K66/(Goods!K66+Services!K66),"")</f>
        <v>0.91224711805145609</v>
      </c>
      <c r="K54" s="45">
        <f>IF(ISNUMBER(Goods!L66),Goods!L66/(Goods!L66+Services!L66),"")</f>
        <v>0.7954136903629766</v>
      </c>
      <c r="L54" s="45">
        <f>IF(ISNUMBER(Goods!M66),Goods!M66/(Goods!M66+Services!M66),"")</f>
        <v>0.84609065701367336</v>
      </c>
      <c r="M54" s="45">
        <f>IF(ISNUMBER(Goods!N66),Goods!N66/(Goods!N66+Services!N66),"")</f>
        <v>0.84591770468705152</v>
      </c>
      <c r="N54" s="45">
        <f>IF(ISNUMBER(Goods!O66),Goods!O66/(Goods!O66+Services!O66),"")</f>
        <v>0.87303817496830016</v>
      </c>
      <c r="O54" s="45">
        <f>IF(ISNUMBER(Goods!P66),Goods!P66/(Goods!P66+Services!P66),"")</f>
        <v>0.66624154687297643</v>
      </c>
      <c r="P54" s="45">
        <f>IF(ISNUMBER(Goods!Q66),Goods!Q66/(Goods!Q66+Services!Q66),"")</f>
        <v>0.60124253389719662</v>
      </c>
      <c r="Q54" s="45">
        <f>IF(ISNUMBER(Goods!R66),Goods!R66/(Goods!R66+Services!R66),"")</f>
        <v>0.69583531167333645</v>
      </c>
      <c r="R54" s="45">
        <f>IF(ISNUMBER(Goods!S66),Goods!S66/(Goods!S66+Services!S66),"")</f>
        <v>0.7393074502141892</v>
      </c>
      <c r="S54" s="45">
        <f>IF(ISNUMBER(Goods!T66),Goods!T66/(Goods!T66+Services!T66),"")</f>
        <v>0.88140423732617101</v>
      </c>
      <c r="T54" s="45">
        <f>IF(ISNUMBER(Goods!U66),Goods!U66/(Goods!U66+Services!U66),"")</f>
        <v>0.84171013110891435</v>
      </c>
      <c r="U54" s="45">
        <f>IF(ISNUMBER(Goods!V66),Goods!V66/(Goods!V66+Services!V66),"")</f>
        <v>0.78384030078632771</v>
      </c>
      <c r="V54" s="45">
        <f>IF(ISNUMBER(Goods!W66),Goods!W66/(Goods!W66+Services!W66),"")</f>
        <v>0.72244941111792438</v>
      </c>
      <c r="W54" s="45">
        <f>IF(ISNUMBER(Goods!X66),Goods!X66/(Goods!X66+Services!X66),"")</f>
        <v>0.8442512593784901</v>
      </c>
      <c r="X54" s="45">
        <f>IF(ISNUMBER(Goods!Y66),Goods!Y66/(Goods!Y66+Services!Y66),"")</f>
        <v>0.84651974136901542</v>
      </c>
      <c r="Y54" s="45" t="str">
        <f>IF(ISNUMBER(Goods!Z66),Goods!Z66/(Goods!Z66+Services!Z66),"")</f>
        <v/>
      </c>
      <c r="Z54" s="45" t="str">
        <f>IF(ISNUMBER(Goods!AA66),Goods!AA66/(Goods!AA66+Services!AA66),"")</f>
        <v/>
      </c>
      <c r="AA54" s="32"/>
      <c r="AB54" s="45">
        <f>IF(ISNUMBER(Services!C66),Services!C66/(Services!C66+Goods!C66),"")</f>
        <v>0.21153675228868546</v>
      </c>
      <c r="AC54" s="45">
        <f>IF(ISNUMBER(Services!D66),Services!D66/(Services!D66+Goods!D66),"")</f>
        <v>0.25988782103847541</v>
      </c>
      <c r="AD54" s="45">
        <f>IF(ISNUMBER(Services!E66),Services!E66/(Services!E66+Goods!E66),"")</f>
        <v>0.20196371557882636</v>
      </c>
      <c r="AE54" s="45">
        <f>IF(ISNUMBER(Services!F66),Services!F66/(Services!F66+Goods!F66),"")</f>
        <v>0.18153136971050732</v>
      </c>
      <c r="AF54" s="45">
        <f>IF(ISNUMBER(Services!G66),Services!G66/(Services!G66+Goods!G66),"")</f>
        <v>0.25159047196330819</v>
      </c>
      <c r="AG54" s="45">
        <f>IF(ISNUMBER(Services!H66),Services!H66/(Services!H66+Goods!H66),"")</f>
        <v>0.25092457447625738</v>
      </c>
      <c r="AH54" s="45">
        <f>IF(ISNUMBER(Services!I66),Services!I66/(Services!I66+Goods!I66),"")</f>
        <v>0.22434101484432864</v>
      </c>
      <c r="AI54" s="45">
        <f>IF(ISNUMBER(Services!J66),Services!J66/(Services!J66+Goods!J66),"")</f>
        <v>0.16443022314563285</v>
      </c>
      <c r="AJ54" s="45">
        <f>IF(ISNUMBER(Services!K66),Services!K66/(Services!K66+Goods!K66),"")</f>
        <v>8.7752881948543845E-2</v>
      </c>
      <c r="AK54" s="45">
        <f>IF(ISNUMBER(Services!L66),Services!L66/(Services!L66+Goods!L66),"")</f>
        <v>0.20458630963702334</v>
      </c>
      <c r="AL54" s="45">
        <f>IF(ISNUMBER(Services!M66),Services!M66/(Services!M66+Goods!M66),"")</f>
        <v>0.15390934298632664</v>
      </c>
      <c r="AM54" s="45">
        <f>IF(ISNUMBER(Services!N66),Services!N66/(Services!N66+Goods!N66),"")</f>
        <v>0.15408229531294854</v>
      </c>
      <c r="AN54" s="45">
        <f>IF(ISNUMBER(Services!O66),Services!O66/(Services!O66+Goods!O66),"")</f>
        <v>0.12696182503169978</v>
      </c>
      <c r="AO54" s="45">
        <f>IF(ISNUMBER(Services!P66),Services!P66/(Services!P66+Goods!P66),"")</f>
        <v>0.33375845312702351</v>
      </c>
      <c r="AP54" s="45">
        <f>IF(ISNUMBER(Services!Q66),Services!Q66/(Services!Q66+Goods!Q66),"")</f>
        <v>0.39875746610280333</v>
      </c>
      <c r="AQ54" s="45">
        <f>IF(ISNUMBER(Services!R66),Services!R66/(Services!R66+Goods!R66),"")</f>
        <v>0.30416468832666349</v>
      </c>
      <c r="AR54" s="45">
        <f>IF(ISNUMBER(Services!S66),Services!S66/(Services!S66+Goods!S66),"")</f>
        <v>0.26069254978581075</v>
      </c>
      <c r="AS54" s="45">
        <f>IF(ISNUMBER(Services!T66),Services!T66/(Services!T66+Goods!T66),"")</f>
        <v>0.11859576267382888</v>
      </c>
      <c r="AT54" s="45">
        <f>IF(ISNUMBER(Services!U66),Services!U66/(Services!U66+Goods!U66),"")</f>
        <v>0.15828986889108568</v>
      </c>
      <c r="AU54" s="45">
        <f>IF(ISNUMBER(Services!V66),Services!V66/(Services!V66+Goods!V66),"")</f>
        <v>0.2161596992136724</v>
      </c>
      <c r="AV54" s="45">
        <f>IF(ISNUMBER(Services!W66),Services!W66/(Services!W66+Goods!W66),"")</f>
        <v>0.27755058888207557</v>
      </c>
      <c r="AW54" s="45">
        <f>IF(ISNUMBER(Services!X66),Services!X66/(Services!X66+Goods!X66),"")</f>
        <v>0.15574874062150992</v>
      </c>
      <c r="AX54" s="45">
        <f>IF(ISNUMBER(Services!Y66),Services!Y66/(Services!Y66+Goods!Y66),"")</f>
        <v>0.15348025863098452</v>
      </c>
      <c r="AY54" s="45" t="str">
        <f>IF(ISNUMBER(Services!Z66),Services!Z66/(Services!Z66+Goods!Z66),"")</f>
        <v/>
      </c>
      <c r="AZ54" s="45" t="str">
        <f>IF(ISNUMBER(Services!AA66),Services!AA66/(Services!AA66+Goods!AA66),"")</f>
        <v/>
      </c>
      <c r="BA54" s="32"/>
      <c r="BB54" s="12"/>
      <c r="BC54" s="12"/>
      <c r="BD54" s="12"/>
      <c r="BE54" s="12"/>
      <c r="BF54" s="12"/>
    </row>
    <row r="55" spans="1:58" x14ac:dyDescent="0.2">
      <c r="A55" s="39">
        <f>Goods!B67</f>
        <v>39903</v>
      </c>
      <c r="B55" s="45">
        <f>IF(ISNUMBER(Goods!C67),Goods!C67/(Goods!C67+Services!C67),"")</f>
        <v>0.77262703974126523</v>
      </c>
      <c r="C55" s="45">
        <f>IF(ISNUMBER(Goods!D67),Goods!D67/(Goods!D67+Services!D67),"")</f>
        <v>0.73512837851683366</v>
      </c>
      <c r="D55" s="45">
        <f>IF(ISNUMBER(Goods!E67),Goods!E67/(Goods!E67+Services!E67),"")</f>
        <v>0.78131482103448424</v>
      </c>
      <c r="E55" s="45">
        <f>IF(ISNUMBER(Goods!F67),Goods!F67/(Goods!F67+Services!F67),"")</f>
        <v>0.79890727596696232</v>
      </c>
      <c r="F55" s="45">
        <f>IF(ISNUMBER(Goods!G67),Goods!G67/(Goods!G67+Services!G67),"")</f>
        <v>0.74600524683997138</v>
      </c>
      <c r="G55" s="45">
        <f>IF(ISNUMBER(Goods!H67),Goods!H67/(Goods!H67+Services!H67),"")</f>
        <v>0.73129674320804761</v>
      </c>
      <c r="H55" s="45">
        <f>IF(ISNUMBER(Goods!I67),Goods!I67/(Goods!I67+Services!I67),"")</f>
        <v>0.75709096532187037</v>
      </c>
      <c r="I55" s="45">
        <f>IF(ISNUMBER(Goods!J67),Goods!J67/(Goods!J67+Services!J67),"")</f>
        <v>0.8167472192257903</v>
      </c>
      <c r="J55" s="45">
        <f>IF(ISNUMBER(Goods!K67),Goods!K67/(Goods!K67+Services!K67),"")</f>
        <v>0.90025410972135489</v>
      </c>
      <c r="K55" s="45">
        <f>IF(ISNUMBER(Goods!L67),Goods!L67/(Goods!L67+Services!L67),"")</f>
        <v>0.77567238053254428</v>
      </c>
      <c r="L55" s="45">
        <f>IF(ISNUMBER(Goods!M67),Goods!M67/(Goods!M67+Services!M67),"")</f>
        <v>0.84011570114716072</v>
      </c>
      <c r="M55" s="45">
        <f>IF(ISNUMBER(Goods!N67),Goods!N67/(Goods!N67+Services!N67),"")</f>
        <v>0.82879108058012674</v>
      </c>
      <c r="N55" s="45">
        <f>IF(ISNUMBER(Goods!O67),Goods!O67/(Goods!O67+Services!O67),"")</f>
        <v>0.80635188864612006</v>
      </c>
      <c r="O55" s="45">
        <f>IF(ISNUMBER(Goods!P67),Goods!P67/(Goods!P67+Services!P67),"")</f>
        <v>0.65280495409293227</v>
      </c>
      <c r="P55" s="45">
        <f>IF(ISNUMBER(Goods!Q67),Goods!Q67/(Goods!Q67+Services!Q67),"")</f>
        <v>0.58752903238190302</v>
      </c>
      <c r="Q55" s="45">
        <f>IF(ISNUMBER(Goods!R67),Goods!R67/(Goods!R67+Services!R67),"")</f>
        <v>0.70103810944444866</v>
      </c>
      <c r="R55" s="45">
        <f>IF(ISNUMBER(Goods!S67),Goods!S67/(Goods!S67+Services!S67),"")</f>
        <v>0.74084279412349141</v>
      </c>
      <c r="S55" s="45">
        <f>IF(ISNUMBER(Goods!T67),Goods!T67/(Goods!T67+Services!T67),"")</f>
        <v>0.85726555066642851</v>
      </c>
      <c r="T55" s="45">
        <f>IF(ISNUMBER(Goods!U67),Goods!U67/(Goods!U67+Services!U67),"")</f>
        <v>0.84426412566068632</v>
      </c>
      <c r="U55" s="45">
        <f>IF(ISNUMBER(Goods!V67),Goods!V67/(Goods!V67+Services!V67),"")</f>
        <v>0.78860155548740141</v>
      </c>
      <c r="V55" s="45">
        <f>IF(ISNUMBER(Goods!W67),Goods!W67/(Goods!W67+Services!W67),"")</f>
        <v>0.71445383903509774</v>
      </c>
      <c r="W55" s="45">
        <f>IF(ISNUMBER(Goods!X67),Goods!X67/(Goods!X67+Services!X67),"")</f>
        <v>0.83598617263667796</v>
      </c>
      <c r="X55" s="45">
        <f>IF(ISNUMBER(Goods!Y67),Goods!Y67/(Goods!Y67+Services!Y67),"")</f>
        <v>0.84802674620004048</v>
      </c>
      <c r="Y55" s="45" t="str">
        <f>IF(ISNUMBER(Goods!Z67),Goods!Z67/(Goods!Z67+Services!Z67),"")</f>
        <v/>
      </c>
      <c r="Z55" s="45" t="str">
        <f>IF(ISNUMBER(Goods!AA67),Goods!AA67/(Goods!AA67+Services!AA67),"")</f>
        <v/>
      </c>
      <c r="AA55" s="32"/>
      <c r="AB55" s="45">
        <f>IF(ISNUMBER(Services!C67),Services!C67/(Services!C67+Goods!C67),"")</f>
        <v>0.22737296025873474</v>
      </c>
      <c r="AC55" s="45">
        <f>IF(ISNUMBER(Services!D67),Services!D67/(Services!D67+Goods!D67),"")</f>
        <v>0.26487162148316634</v>
      </c>
      <c r="AD55" s="45">
        <f>IF(ISNUMBER(Services!E67),Services!E67/(Services!E67+Goods!E67),"")</f>
        <v>0.21868517896551576</v>
      </c>
      <c r="AE55" s="45">
        <f>IF(ISNUMBER(Services!F67),Services!F67/(Services!F67+Goods!F67),"")</f>
        <v>0.20109272403303768</v>
      </c>
      <c r="AF55" s="45">
        <f>IF(ISNUMBER(Services!G67),Services!G67/(Services!G67+Goods!G67),"")</f>
        <v>0.25399475316002862</v>
      </c>
      <c r="AG55" s="45">
        <f>IF(ISNUMBER(Services!H67),Services!H67/(Services!H67+Goods!H67),"")</f>
        <v>0.26870325679195239</v>
      </c>
      <c r="AH55" s="45">
        <f>IF(ISNUMBER(Services!I67),Services!I67/(Services!I67+Goods!I67),"")</f>
        <v>0.24290903467812966</v>
      </c>
      <c r="AI55" s="45">
        <f>IF(ISNUMBER(Services!J67),Services!J67/(Services!J67+Goods!J67),"")</f>
        <v>0.18325278077420962</v>
      </c>
      <c r="AJ55" s="45">
        <f>IF(ISNUMBER(Services!K67),Services!K67/(Services!K67+Goods!K67),"")</f>
        <v>9.974589027864518E-2</v>
      </c>
      <c r="AK55" s="45">
        <f>IF(ISNUMBER(Services!L67),Services!L67/(Services!L67+Goods!L67),"")</f>
        <v>0.22432761946745572</v>
      </c>
      <c r="AL55" s="45">
        <f>IF(ISNUMBER(Services!M67),Services!M67/(Services!M67+Goods!M67),"")</f>
        <v>0.15988429885283925</v>
      </c>
      <c r="AM55" s="45">
        <f>IF(ISNUMBER(Services!N67),Services!N67/(Services!N67+Goods!N67),"")</f>
        <v>0.17120891941987323</v>
      </c>
      <c r="AN55" s="45">
        <f>IF(ISNUMBER(Services!O67),Services!O67/(Services!O67+Goods!O67),"")</f>
        <v>0.19364811135387991</v>
      </c>
      <c r="AO55" s="45">
        <f>IF(ISNUMBER(Services!P67),Services!P67/(Services!P67+Goods!P67),"")</f>
        <v>0.34719504590706773</v>
      </c>
      <c r="AP55" s="45">
        <f>IF(ISNUMBER(Services!Q67),Services!Q67/(Services!Q67+Goods!Q67),"")</f>
        <v>0.41247096761809698</v>
      </c>
      <c r="AQ55" s="45">
        <f>IF(ISNUMBER(Services!R67),Services!R67/(Services!R67+Goods!R67),"")</f>
        <v>0.29896189055555134</v>
      </c>
      <c r="AR55" s="45">
        <f>IF(ISNUMBER(Services!S67),Services!S67/(Services!S67+Goods!S67),"")</f>
        <v>0.25915720587650853</v>
      </c>
      <c r="AS55" s="45">
        <f>IF(ISNUMBER(Services!T67),Services!T67/(Services!T67+Goods!T67),"")</f>
        <v>0.14273444933357141</v>
      </c>
      <c r="AT55" s="45">
        <f>IF(ISNUMBER(Services!U67),Services!U67/(Services!U67+Goods!U67),"")</f>
        <v>0.15573587433931363</v>
      </c>
      <c r="AU55" s="45">
        <f>IF(ISNUMBER(Services!V67),Services!V67/(Services!V67+Goods!V67),"")</f>
        <v>0.21139844451259862</v>
      </c>
      <c r="AV55" s="45">
        <f>IF(ISNUMBER(Services!W67),Services!W67/(Services!W67+Goods!W67),"")</f>
        <v>0.28554616096490221</v>
      </c>
      <c r="AW55" s="45">
        <f>IF(ISNUMBER(Services!X67),Services!X67/(Services!X67+Goods!X67),"")</f>
        <v>0.16401382736332196</v>
      </c>
      <c r="AX55" s="45">
        <f>IF(ISNUMBER(Services!Y67),Services!Y67/(Services!Y67+Goods!Y67),"")</f>
        <v>0.15197325379995946</v>
      </c>
      <c r="AY55" s="45" t="str">
        <f>IF(ISNUMBER(Services!Z67),Services!Z67/(Services!Z67+Goods!Z67),"")</f>
        <v/>
      </c>
      <c r="AZ55" s="45" t="str">
        <f>IF(ISNUMBER(Services!AA67),Services!AA67/(Services!AA67+Goods!AA67),"")</f>
        <v/>
      </c>
      <c r="BA55" s="32"/>
      <c r="BB55" s="12"/>
      <c r="BC55" s="12"/>
      <c r="BD55" s="12"/>
      <c r="BE55" s="12"/>
      <c r="BF55" s="12"/>
    </row>
    <row r="56" spans="1:58" x14ac:dyDescent="0.2">
      <c r="A56" s="39">
        <f>Goods!B68</f>
        <v>39994</v>
      </c>
      <c r="B56" s="45">
        <f>IF(ISNUMBER(Goods!C68),Goods!C68/(Goods!C68+Services!C68),"")</f>
        <v>0.7634183673469388</v>
      </c>
      <c r="C56" s="45">
        <f>IF(ISNUMBER(Goods!D68),Goods!D68/(Goods!D68+Services!D68),"")</f>
        <v>0.73551697352103462</v>
      </c>
      <c r="D56" s="45">
        <f>IF(ISNUMBER(Goods!E68),Goods!E68/(Goods!E68+Services!E68),"")</f>
        <v>0.777731010667427</v>
      </c>
      <c r="E56" s="45">
        <f>IF(ISNUMBER(Goods!F68),Goods!F68/(Goods!F68+Services!F68),"")</f>
        <v>0.79372783124841206</v>
      </c>
      <c r="F56" s="45">
        <f>IF(ISNUMBER(Goods!G68),Goods!G68/(Goods!G68+Services!G68),"")</f>
        <v>0.74529900734403998</v>
      </c>
      <c r="G56" s="45">
        <f>IF(ISNUMBER(Goods!H68),Goods!H68/(Goods!H68+Services!H68),"")</f>
        <v>0.72501753259874713</v>
      </c>
      <c r="H56" s="45">
        <f>IF(ISNUMBER(Goods!I68),Goods!I68/(Goods!I68+Services!I68),"")</f>
        <v>0.76591319098091848</v>
      </c>
      <c r="I56" s="45">
        <f>IF(ISNUMBER(Goods!J68),Goods!J68/(Goods!J68+Services!J68),"")</f>
        <v>0.81068817410202054</v>
      </c>
      <c r="J56" s="45">
        <f>IF(ISNUMBER(Goods!K68),Goods!K68/(Goods!K68+Services!K68),"")</f>
        <v>0.9086318244938475</v>
      </c>
      <c r="K56" s="45">
        <f>IF(ISNUMBER(Goods!L68),Goods!L68/(Goods!L68+Services!L68),"")</f>
        <v>0.75394468353005262</v>
      </c>
      <c r="L56" s="45">
        <f>IF(ISNUMBER(Goods!M68),Goods!M68/(Goods!M68+Services!M68),"")</f>
        <v>0.84257129547406573</v>
      </c>
      <c r="M56" s="45">
        <f>IF(ISNUMBER(Goods!N68),Goods!N68/(Goods!N68+Services!N68),"")</f>
        <v>0.83515202048139081</v>
      </c>
      <c r="N56" s="45">
        <f>IF(ISNUMBER(Goods!O68),Goods!O68/(Goods!O68+Services!O68),"")</f>
        <v>0.8162420696794368</v>
      </c>
      <c r="O56" s="45">
        <f>IF(ISNUMBER(Goods!P68),Goods!P68/(Goods!P68+Services!P68),"")</f>
        <v>0.63952095028459044</v>
      </c>
      <c r="P56" s="45">
        <f>IF(ISNUMBER(Goods!Q68),Goods!Q68/(Goods!Q68+Services!Q68),"")</f>
        <v>0.57975202479752019</v>
      </c>
      <c r="Q56" s="45">
        <f>IF(ISNUMBER(Goods!R68),Goods!R68/(Goods!R68+Services!R68),"")</f>
        <v>0.69147556970015378</v>
      </c>
      <c r="R56" s="45">
        <f>IF(ISNUMBER(Goods!S68),Goods!S68/(Goods!S68+Services!S68),"")</f>
        <v>0.70735828347480634</v>
      </c>
      <c r="S56" s="45">
        <f>IF(ISNUMBER(Goods!T68),Goods!T68/(Goods!T68+Services!T68),"")</f>
        <v>0.8598817681776646</v>
      </c>
      <c r="T56" s="45">
        <f>IF(ISNUMBER(Goods!U68),Goods!U68/(Goods!U68+Services!U68),"")</f>
        <v>0.85107236403838959</v>
      </c>
      <c r="U56" s="45">
        <f>IF(ISNUMBER(Goods!V68),Goods!V68/(Goods!V68+Services!V68),"")</f>
        <v>0.78003875868733663</v>
      </c>
      <c r="V56" s="45">
        <f>IF(ISNUMBER(Goods!W68),Goods!W68/(Goods!W68+Services!W68),"")</f>
        <v>0.70124587667865468</v>
      </c>
      <c r="W56" s="45">
        <f>IF(ISNUMBER(Goods!X68),Goods!X68/(Goods!X68+Services!X68),"")</f>
        <v>0.85151814241234358</v>
      </c>
      <c r="X56" s="45">
        <f>IF(ISNUMBER(Goods!Y68),Goods!Y68/(Goods!Y68+Services!Y68),"")</f>
        <v>0.83326503890876302</v>
      </c>
      <c r="Y56" s="45" t="str">
        <f>IF(ISNUMBER(Goods!Z68),Goods!Z68/(Goods!Z68+Services!Z68),"")</f>
        <v/>
      </c>
      <c r="Z56" s="45" t="str">
        <f>IF(ISNUMBER(Goods!AA68),Goods!AA68/(Goods!AA68+Services!AA68),"")</f>
        <v/>
      </c>
      <c r="AA56" s="32"/>
      <c r="AB56" s="45">
        <f>IF(ISNUMBER(Services!C68),Services!C68/(Services!C68+Goods!C68),"")</f>
        <v>0.23658163265306123</v>
      </c>
      <c r="AC56" s="45">
        <f>IF(ISNUMBER(Services!D68),Services!D68/(Services!D68+Goods!D68),"")</f>
        <v>0.26448302647896538</v>
      </c>
      <c r="AD56" s="45">
        <f>IF(ISNUMBER(Services!E68),Services!E68/(Services!E68+Goods!E68),"")</f>
        <v>0.222268989332573</v>
      </c>
      <c r="AE56" s="45">
        <f>IF(ISNUMBER(Services!F68),Services!F68/(Services!F68+Goods!F68),"")</f>
        <v>0.20627216875158794</v>
      </c>
      <c r="AF56" s="45">
        <f>IF(ISNUMBER(Services!G68),Services!G68/(Services!G68+Goods!G68),"")</f>
        <v>0.25470099265595997</v>
      </c>
      <c r="AG56" s="45">
        <f>IF(ISNUMBER(Services!H68),Services!H68/(Services!H68+Goods!H68),"")</f>
        <v>0.27498246740125282</v>
      </c>
      <c r="AH56" s="45">
        <f>IF(ISNUMBER(Services!I68),Services!I68/(Services!I68+Goods!I68),"")</f>
        <v>0.23408680901908141</v>
      </c>
      <c r="AI56" s="45">
        <f>IF(ISNUMBER(Services!J68),Services!J68/(Services!J68+Goods!J68),"")</f>
        <v>0.18931182589797951</v>
      </c>
      <c r="AJ56" s="45">
        <f>IF(ISNUMBER(Services!K68),Services!K68/(Services!K68+Goods!K68),"")</f>
        <v>9.1368175506152491E-2</v>
      </c>
      <c r="AK56" s="45">
        <f>IF(ISNUMBER(Services!L68),Services!L68/(Services!L68+Goods!L68),"")</f>
        <v>0.24605531646994738</v>
      </c>
      <c r="AL56" s="45">
        <f>IF(ISNUMBER(Services!M68),Services!M68/(Services!M68+Goods!M68),"")</f>
        <v>0.15742870452593422</v>
      </c>
      <c r="AM56" s="45">
        <f>IF(ISNUMBER(Services!N68),Services!N68/(Services!N68+Goods!N68),"")</f>
        <v>0.16484797951860916</v>
      </c>
      <c r="AN56" s="45">
        <f>IF(ISNUMBER(Services!O68),Services!O68/(Services!O68+Goods!O68),"")</f>
        <v>0.18375793032056323</v>
      </c>
      <c r="AO56" s="45">
        <f>IF(ISNUMBER(Services!P68),Services!P68/(Services!P68+Goods!P68),"")</f>
        <v>0.36047904971540956</v>
      </c>
      <c r="AP56" s="45">
        <f>IF(ISNUMBER(Services!Q68),Services!Q68/(Services!Q68+Goods!Q68),"")</f>
        <v>0.42024797520247975</v>
      </c>
      <c r="AQ56" s="45">
        <f>IF(ISNUMBER(Services!R68),Services!R68/(Services!R68+Goods!R68),"")</f>
        <v>0.30852443029984616</v>
      </c>
      <c r="AR56" s="45">
        <f>IF(ISNUMBER(Services!S68),Services!S68/(Services!S68+Goods!S68),"")</f>
        <v>0.29264171652519372</v>
      </c>
      <c r="AS56" s="45">
        <f>IF(ISNUMBER(Services!T68),Services!T68/(Services!T68+Goods!T68),"")</f>
        <v>0.14011823182233538</v>
      </c>
      <c r="AT56" s="45">
        <f>IF(ISNUMBER(Services!U68),Services!U68/(Services!U68+Goods!U68),"")</f>
        <v>0.14892763596161038</v>
      </c>
      <c r="AU56" s="45">
        <f>IF(ISNUMBER(Services!V68),Services!V68/(Services!V68+Goods!V68),"")</f>
        <v>0.21996124131266342</v>
      </c>
      <c r="AV56" s="45">
        <f>IF(ISNUMBER(Services!W68),Services!W68/(Services!W68+Goods!W68),"")</f>
        <v>0.29875412332134532</v>
      </c>
      <c r="AW56" s="45">
        <f>IF(ISNUMBER(Services!X68),Services!X68/(Services!X68+Goods!X68),"")</f>
        <v>0.14848185758765647</v>
      </c>
      <c r="AX56" s="45">
        <f>IF(ISNUMBER(Services!Y68),Services!Y68/(Services!Y68+Goods!Y68),"")</f>
        <v>0.16673496109123689</v>
      </c>
      <c r="AY56" s="45" t="str">
        <f>IF(ISNUMBER(Services!Z68),Services!Z68/(Services!Z68+Goods!Z68),"")</f>
        <v/>
      </c>
      <c r="AZ56" s="45" t="str">
        <f>IF(ISNUMBER(Services!AA68),Services!AA68/(Services!AA68+Goods!AA68),"")</f>
        <v/>
      </c>
      <c r="BA56" s="32"/>
      <c r="BB56" s="12"/>
      <c r="BC56" s="12"/>
      <c r="BD56" s="12"/>
      <c r="BE56" s="12"/>
      <c r="BF56" s="12"/>
    </row>
    <row r="57" spans="1:58" x14ac:dyDescent="0.2">
      <c r="A57" s="39">
        <f>Goods!B69</f>
        <v>40086</v>
      </c>
      <c r="B57" s="45">
        <f>IF(ISNUMBER(Goods!C69),Goods!C69/(Goods!C69+Services!C69),"")</f>
        <v>0.77018877175778377</v>
      </c>
      <c r="C57" s="45">
        <f>IF(ISNUMBER(Goods!D69),Goods!D69/(Goods!D69+Services!D69),"")</f>
        <v>0.74382896273489751</v>
      </c>
      <c r="D57" s="45">
        <f>IF(ISNUMBER(Goods!E69),Goods!E69/(Goods!E69+Services!E69),"")</f>
        <v>0.79488599292606721</v>
      </c>
      <c r="E57" s="45">
        <f>IF(ISNUMBER(Goods!F69),Goods!F69/(Goods!F69+Services!F69),"")</f>
        <v>0.80124583405430216</v>
      </c>
      <c r="F57" s="45">
        <f>IF(ISNUMBER(Goods!G69),Goods!G69/(Goods!G69+Services!G69),"")</f>
        <v>0.72618759577385272</v>
      </c>
      <c r="G57" s="45">
        <f>IF(ISNUMBER(Goods!H69),Goods!H69/(Goods!H69+Services!H69),"")</f>
        <v>0.73195195537086588</v>
      </c>
      <c r="H57" s="45">
        <f>IF(ISNUMBER(Goods!I69),Goods!I69/(Goods!I69+Services!I69),"")</f>
        <v>0.78163248908154814</v>
      </c>
      <c r="I57" s="45">
        <f>IF(ISNUMBER(Goods!J69),Goods!J69/(Goods!J69+Services!J69),"")</f>
        <v>0.8081466126032244</v>
      </c>
      <c r="J57" s="45">
        <f>IF(ISNUMBER(Goods!K69),Goods!K69/(Goods!K69+Services!K69),"")</f>
        <v>0.90247376489277298</v>
      </c>
      <c r="K57" s="45">
        <f>IF(ISNUMBER(Goods!L69),Goods!L69/(Goods!L69+Services!L69),"")</f>
        <v>0.7680185771978828</v>
      </c>
      <c r="L57" s="45">
        <f>IF(ISNUMBER(Goods!M69),Goods!M69/(Goods!M69+Services!M69),"")</f>
        <v>0.85671235283781411</v>
      </c>
      <c r="M57" s="45">
        <f>IF(ISNUMBER(Goods!N69),Goods!N69/(Goods!N69+Services!N69),"")</f>
        <v>0.83814163914428641</v>
      </c>
      <c r="N57" s="45">
        <f>IF(ISNUMBER(Goods!O69),Goods!O69/(Goods!O69+Services!O69),"")</f>
        <v>0.83170556674306861</v>
      </c>
      <c r="O57" s="45">
        <f>IF(ISNUMBER(Goods!P69),Goods!P69/(Goods!P69+Services!P69),"")</f>
        <v>0.66416957044764335</v>
      </c>
      <c r="P57" s="45">
        <f>IF(ISNUMBER(Goods!Q69),Goods!Q69/(Goods!Q69+Services!Q69),"")</f>
        <v>0.57302633783867896</v>
      </c>
      <c r="Q57" s="45">
        <f>IF(ISNUMBER(Goods!R69),Goods!R69/(Goods!R69+Services!R69),"")</f>
        <v>0.69712511508112518</v>
      </c>
      <c r="R57" s="45">
        <f>IF(ISNUMBER(Goods!S69),Goods!S69/(Goods!S69+Services!S69),"")</f>
        <v>0.70907631317847986</v>
      </c>
      <c r="S57" s="45">
        <f>IF(ISNUMBER(Goods!T69),Goods!T69/(Goods!T69+Services!T69),"")</f>
        <v>0.87162788021747251</v>
      </c>
      <c r="T57" s="45">
        <f>IF(ISNUMBER(Goods!U69),Goods!U69/(Goods!U69+Services!U69),"")</f>
        <v>0.85246193519101865</v>
      </c>
      <c r="U57" s="45">
        <f>IF(ISNUMBER(Goods!V69),Goods!V69/(Goods!V69+Services!V69),"")</f>
        <v>0.79596585389616903</v>
      </c>
      <c r="V57" s="45">
        <f>IF(ISNUMBER(Goods!W69),Goods!W69/(Goods!W69+Services!W69),"")</f>
        <v>0.69844347464855727</v>
      </c>
      <c r="W57" s="45">
        <f>IF(ISNUMBER(Goods!X69),Goods!X69/(Goods!X69+Services!X69),"")</f>
        <v>0.85516889253222295</v>
      </c>
      <c r="X57" s="45">
        <f>IF(ISNUMBER(Goods!Y69),Goods!Y69/(Goods!Y69+Services!Y69),"")</f>
        <v>0.83566710031585933</v>
      </c>
      <c r="Y57" s="45" t="str">
        <f>IF(ISNUMBER(Goods!Z69),Goods!Z69/(Goods!Z69+Services!Z69),"")</f>
        <v/>
      </c>
      <c r="Z57" s="45" t="str">
        <f>IF(ISNUMBER(Goods!AA69),Goods!AA69/(Goods!AA69+Services!AA69),"")</f>
        <v/>
      </c>
      <c r="AB57" s="45">
        <f>IF(ISNUMBER(Services!C69),Services!C69/(Services!C69+Goods!C69),"")</f>
        <v>0.22981122824221623</v>
      </c>
      <c r="AC57" s="45">
        <f>IF(ISNUMBER(Services!D69),Services!D69/(Services!D69+Goods!D69),"")</f>
        <v>0.25617103726510243</v>
      </c>
      <c r="AD57" s="45">
        <f>IF(ISNUMBER(Services!E69),Services!E69/(Services!E69+Goods!E69),"")</f>
        <v>0.20511400707393293</v>
      </c>
      <c r="AE57" s="45">
        <f>IF(ISNUMBER(Services!F69),Services!F69/(Services!F69+Goods!F69),"")</f>
        <v>0.19875416594569789</v>
      </c>
      <c r="AF57" s="45">
        <f>IF(ISNUMBER(Services!G69),Services!G69/(Services!G69+Goods!G69),"")</f>
        <v>0.27381240422614728</v>
      </c>
      <c r="AG57" s="45">
        <f>IF(ISNUMBER(Services!H69),Services!H69/(Services!H69+Goods!H69),"")</f>
        <v>0.26804804462913417</v>
      </c>
      <c r="AH57" s="45">
        <f>IF(ISNUMBER(Services!I69),Services!I69/(Services!I69+Goods!I69),"")</f>
        <v>0.21836751091845183</v>
      </c>
      <c r="AI57" s="45">
        <f>IF(ISNUMBER(Services!J69),Services!J69/(Services!J69+Goods!J69),"")</f>
        <v>0.19185338739677554</v>
      </c>
      <c r="AJ57" s="45">
        <f>IF(ISNUMBER(Services!K69),Services!K69/(Services!K69+Goods!K69),"")</f>
        <v>9.7526235107227008E-2</v>
      </c>
      <c r="AK57" s="45">
        <f>IF(ISNUMBER(Services!L69),Services!L69/(Services!L69+Goods!L69),"")</f>
        <v>0.23198142280211725</v>
      </c>
      <c r="AL57" s="45">
        <f>IF(ISNUMBER(Services!M69),Services!M69/(Services!M69+Goods!M69),"")</f>
        <v>0.14328764716218589</v>
      </c>
      <c r="AM57" s="45">
        <f>IF(ISNUMBER(Services!N69),Services!N69/(Services!N69+Goods!N69),"")</f>
        <v>0.16185836085571351</v>
      </c>
      <c r="AN57" s="45">
        <f>IF(ISNUMBER(Services!O69),Services!O69/(Services!O69+Goods!O69),"")</f>
        <v>0.16829443325693133</v>
      </c>
      <c r="AO57" s="45">
        <f>IF(ISNUMBER(Services!P69),Services!P69/(Services!P69+Goods!P69),"")</f>
        <v>0.33583042955235665</v>
      </c>
      <c r="AP57" s="45">
        <f>IF(ISNUMBER(Services!Q69),Services!Q69/(Services!Q69+Goods!Q69),"")</f>
        <v>0.42697366216132104</v>
      </c>
      <c r="AQ57" s="45">
        <f>IF(ISNUMBER(Services!R69),Services!R69/(Services!R69+Goods!R69),"")</f>
        <v>0.30287488491887482</v>
      </c>
      <c r="AR57" s="45">
        <f>IF(ISNUMBER(Services!S69),Services!S69/(Services!S69+Goods!S69),"")</f>
        <v>0.2909236868215202</v>
      </c>
      <c r="AS57" s="45">
        <f>IF(ISNUMBER(Services!T69),Services!T69/(Services!T69+Goods!T69),"")</f>
        <v>0.12837211978252741</v>
      </c>
      <c r="AT57" s="45">
        <f>IF(ISNUMBER(Services!U69),Services!U69/(Services!U69+Goods!U69),"")</f>
        <v>0.14753806480898138</v>
      </c>
      <c r="AU57" s="45">
        <f>IF(ISNUMBER(Services!V69),Services!V69/(Services!V69+Goods!V69),"")</f>
        <v>0.204034146103831</v>
      </c>
      <c r="AV57" s="45">
        <f>IF(ISNUMBER(Services!W69),Services!W69/(Services!W69+Goods!W69),"")</f>
        <v>0.30155652535144278</v>
      </c>
      <c r="AW57" s="45">
        <f>IF(ISNUMBER(Services!X69),Services!X69/(Services!X69+Goods!X69),"")</f>
        <v>0.14483110746777697</v>
      </c>
      <c r="AX57" s="45">
        <f>IF(ISNUMBER(Services!Y69),Services!Y69/(Services!Y69+Goods!Y69),"")</f>
        <v>0.16433289968414064</v>
      </c>
      <c r="AY57" s="45" t="str">
        <f>IF(ISNUMBER(Services!Z69),Services!Z69/(Services!Z69+Goods!Z69),"")</f>
        <v/>
      </c>
      <c r="AZ57" s="45" t="str">
        <f>IF(ISNUMBER(Services!AA69),Services!AA69/(Services!AA69+Goods!AA69),"")</f>
        <v/>
      </c>
    </row>
    <row r="58" spans="1:58" x14ac:dyDescent="0.2">
      <c r="A58" s="39">
        <f>Goods!B70</f>
        <v>40178</v>
      </c>
      <c r="B58" s="45">
        <f>IF(ISNUMBER(Goods!C70),Goods!C70/(Goods!C70+Services!C70),"")</f>
        <v>0.77695619618120548</v>
      </c>
      <c r="C58" s="45">
        <f>IF(ISNUMBER(Goods!D70),Goods!D70/(Goods!D70+Services!D70),"")</f>
        <v>0.74498834803156799</v>
      </c>
      <c r="D58" s="45">
        <f>IF(ISNUMBER(Goods!E70),Goods!E70/(Goods!E70+Services!E70),"")</f>
        <v>0.79732337083706473</v>
      </c>
      <c r="E58" s="45">
        <f>IF(ISNUMBER(Goods!F70),Goods!F70/(Goods!F70+Services!F70),"")</f>
        <v>0.80013108176858994</v>
      </c>
      <c r="F58" s="45">
        <f>IF(ISNUMBER(Goods!G70),Goods!G70/(Goods!G70+Services!G70),"")</f>
        <v>0.73751328374070135</v>
      </c>
      <c r="G58" s="45">
        <f>IF(ISNUMBER(Goods!H70),Goods!H70/(Goods!H70+Services!H70),"")</f>
        <v>0.72548256456108973</v>
      </c>
      <c r="H58" s="45">
        <f>IF(ISNUMBER(Goods!I70),Goods!I70/(Goods!I70+Services!I70),"")</f>
        <v>0.80121739804665137</v>
      </c>
      <c r="I58" s="45">
        <f>IF(ISNUMBER(Goods!J70),Goods!J70/(Goods!J70+Services!J70),"")</f>
        <v>0.82488734754415183</v>
      </c>
      <c r="J58" s="45">
        <f>IF(ISNUMBER(Goods!K70),Goods!K70/(Goods!K70+Services!K70),"")</f>
        <v>0.9128722830755136</v>
      </c>
      <c r="K58" s="45">
        <f>IF(ISNUMBER(Goods!L70),Goods!L70/(Goods!L70+Services!L70),"")</f>
        <v>0.78990132523378453</v>
      </c>
      <c r="L58" s="45">
        <f>IF(ISNUMBER(Goods!M70),Goods!M70/(Goods!M70+Services!M70),"")</f>
        <v>0.85781835886650959</v>
      </c>
      <c r="M58" s="45">
        <f>IF(ISNUMBER(Goods!N70),Goods!N70/(Goods!N70+Services!N70),"")</f>
        <v>0.83054658004358062</v>
      </c>
      <c r="N58" s="45">
        <f>IF(ISNUMBER(Goods!O70),Goods!O70/(Goods!O70+Services!O70),"")</f>
        <v>0.83419404680391496</v>
      </c>
      <c r="O58" s="45">
        <f>IF(ISNUMBER(Goods!P70),Goods!P70/(Goods!P70+Services!P70),"")</f>
        <v>0.68138045151203619</v>
      </c>
      <c r="P58" s="45">
        <f>IF(ISNUMBER(Goods!Q70),Goods!Q70/(Goods!Q70+Services!Q70),"")</f>
        <v>0.59887790301231403</v>
      </c>
      <c r="Q58" s="45">
        <f>IF(ISNUMBER(Goods!R70),Goods!R70/(Goods!R70+Services!R70),"")</f>
        <v>0.69370086869312564</v>
      </c>
      <c r="R58" s="45">
        <f>IF(ISNUMBER(Goods!S70),Goods!S70/(Goods!S70+Services!S70),"")</f>
        <v>0.71401865160848732</v>
      </c>
      <c r="S58" s="45">
        <f>IF(ISNUMBER(Goods!T70),Goods!T70/(Goods!T70+Services!T70),"")</f>
        <v>0.87593636179402179</v>
      </c>
      <c r="T58" s="45">
        <f>IF(ISNUMBER(Goods!U70),Goods!U70/(Goods!U70+Services!U70),"")</f>
        <v>0.85823944919269557</v>
      </c>
      <c r="U58" s="45">
        <f>IF(ISNUMBER(Goods!V70),Goods!V70/(Goods!V70+Services!V70),"")</f>
        <v>0.78984222533107262</v>
      </c>
      <c r="V58" s="45">
        <f>IF(ISNUMBER(Goods!W70),Goods!W70/(Goods!W70+Services!W70),"")</f>
        <v>0.70994201074771102</v>
      </c>
      <c r="W58" s="45">
        <f>IF(ISNUMBER(Goods!X70),Goods!X70/(Goods!X70+Services!X70),"")</f>
        <v>0.8552475997843455</v>
      </c>
      <c r="X58" s="45">
        <f>IF(ISNUMBER(Goods!Y70),Goods!Y70/(Goods!Y70+Services!Y70),"")</f>
        <v>0.83146373772126259</v>
      </c>
      <c r="Y58" s="45" t="str">
        <f>IF(ISNUMBER(Goods!Z70),Goods!Z70/(Goods!Z70+Services!Z70),"")</f>
        <v/>
      </c>
      <c r="Z58" s="45" t="str">
        <f>IF(ISNUMBER(Goods!AA70),Goods!AA70/(Goods!AA70+Services!AA70),"")</f>
        <v/>
      </c>
      <c r="AB58" s="45">
        <f>IF(ISNUMBER(Services!C70),Services!C70/(Services!C70+Goods!C70),"")</f>
        <v>0.22304380381879446</v>
      </c>
      <c r="AC58" s="45">
        <f>IF(ISNUMBER(Services!D70),Services!D70/(Services!D70+Goods!D70),"")</f>
        <v>0.25501165196843195</v>
      </c>
      <c r="AD58" s="45">
        <f>IF(ISNUMBER(Services!E70),Services!E70/(Services!E70+Goods!E70),"")</f>
        <v>0.20267662916293513</v>
      </c>
      <c r="AE58" s="45">
        <f>IF(ISNUMBER(Services!F70),Services!F70/(Services!F70+Goods!F70),"")</f>
        <v>0.19986891823141001</v>
      </c>
      <c r="AF58" s="45">
        <f>IF(ISNUMBER(Services!G70),Services!G70/(Services!G70+Goods!G70),"")</f>
        <v>0.26248671625929859</v>
      </c>
      <c r="AG58" s="45">
        <f>IF(ISNUMBER(Services!H70),Services!H70/(Services!H70+Goods!H70),"")</f>
        <v>0.27451743543891022</v>
      </c>
      <c r="AH58" s="45">
        <f>IF(ISNUMBER(Services!I70),Services!I70/(Services!I70+Goods!I70),"")</f>
        <v>0.19878260195334857</v>
      </c>
      <c r="AI58" s="45">
        <f>IF(ISNUMBER(Services!J70),Services!J70/(Services!J70+Goods!J70),"")</f>
        <v>0.17511265245584809</v>
      </c>
      <c r="AJ58" s="45">
        <f>IF(ISNUMBER(Services!K70),Services!K70/(Services!K70+Goods!K70),"")</f>
        <v>8.7127716924486384E-2</v>
      </c>
      <c r="AK58" s="45">
        <f>IF(ISNUMBER(Services!L70),Services!L70/(Services!L70+Goods!L70),"")</f>
        <v>0.21009867476621541</v>
      </c>
      <c r="AL58" s="45">
        <f>IF(ISNUMBER(Services!M70),Services!M70/(Services!M70+Goods!M70),"")</f>
        <v>0.14218164113349044</v>
      </c>
      <c r="AM58" s="45">
        <f>IF(ISNUMBER(Services!N70),Services!N70/(Services!N70+Goods!N70),"")</f>
        <v>0.16945341995641933</v>
      </c>
      <c r="AN58" s="45">
        <f>IF(ISNUMBER(Services!O70),Services!O70/(Services!O70+Goods!O70),"")</f>
        <v>0.16580595319608496</v>
      </c>
      <c r="AO58" s="45">
        <f>IF(ISNUMBER(Services!P70),Services!P70/(Services!P70+Goods!P70),"")</f>
        <v>0.31861954848796398</v>
      </c>
      <c r="AP58" s="45">
        <f>IF(ISNUMBER(Services!Q70),Services!Q70/(Services!Q70+Goods!Q70),"")</f>
        <v>0.40112209698768603</v>
      </c>
      <c r="AQ58" s="45">
        <f>IF(ISNUMBER(Services!R70),Services!R70/(Services!R70+Goods!R70),"")</f>
        <v>0.30629913130687431</v>
      </c>
      <c r="AR58" s="45">
        <f>IF(ISNUMBER(Services!S70),Services!S70/(Services!S70+Goods!S70),"")</f>
        <v>0.28598134839151268</v>
      </c>
      <c r="AS58" s="45">
        <f>IF(ISNUMBER(Services!T70),Services!T70/(Services!T70+Goods!T70),"")</f>
        <v>0.12406363820597822</v>
      </c>
      <c r="AT58" s="45">
        <f>IF(ISNUMBER(Services!U70),Services!U70/(Services!U70+Goods!U70),"")</f>
        <v>0.14176055080730443</v>
      </c>
      <c r="AU58" s="45">
        <f>IF(ISNUMBER(Services!V70),Services!V70/(Services!V70+Goods!V70),"")</f>
        <v>0.21015777466892741</v>
      </c>
      <c r="AV58" s="45">
        <f>IF(ISNUMBER(Services!W70),Services!W70/(Services!W70+Goods!W70),"")</f>
        <v>0.29005798925228898</v>
      </c>
      <c r="AW58" s="45">
        <f>IF(ISNUMBER(Services!X70),Services!X70/(Services!X70+Goods!X70),"")</f>
        <v>0.1447524002156545</v>
      </c>
      <c r="AX58" s="45">
        <f>IF(ISNUMBER(Services!Y70),Services!Y70/(Services!Y70+Goods!Y70),"")</f>
        <v>0.16853626227873741</v>
      </c>
      <c r="AY58" s="45" t="str">
        <f>IF(ISNUMBER(Services!Z70),Services!Z70/(Services!Z70+Goods!Z70),"")</f>
        <v/>
      </c>
      <c r="AZ58" s="45" t="str">
        <f>IF(ISNUMBER(Services!AA70),Services!AA70/(Services!AA70+Goods!AA70),"")</f>
        <v/>
      </c>
    </row>
    <row r="59" spans="1:58" x14ac:dyDescent="0.2">
      <c r="A59" s="39">
        <f>Goods!B71</f>
        <v>40268</v>
      </c>
      <c r="B59" s="45">
        <f>IF(ISNUMBER(Goods!C71),Goods!C71/(Goods!C71+Services!C71),"")</f>
        <v>0.78169110593394553</v>
      </c>
      <c r="C59" s="45">
        <f>IF(ISNUMBER(Goods!D71),Goods!D71/(Goods!D71+Services!D71),"")</f>
        <v>0.74451081174615785</v>
      </c>
      <c r="D59" s="45">
        <f>IF(ISNUMBER(Goods!E71),Goods!E71/(Goods!E71+Services!E71),"")</f>
        <v>0.79743192926246154</v>
      </c>
      <c r="E59" s="45">
        <f>IF(ISNUMBER(Goods!F71),Goods!F71/(Goods!F71+Services!F71),"")</f>
        <v>0.79587391814771979</v>
      </c>
      <c r="F59" s="45">
        <f>IF(ISNUMBER(Goods!G71),Goods!G71/(Goods!G71+Services!G71),"")</f>
        <v>0.73887351335178397</v>
      </c>
      <c r="G59" s="45">
        <f>IF(ISNUMBER(Goods!H71),Goods!H71/(Goods!H71+Services!H71),"")</f>
        <v>0.72556909168305195</v>
      </c>
      <c r="H59" s="45">
        <f>IF(ISNUMBER(Goods!I71),Goods!I71/(Goods!I71+Services!I71),"")</f>
        <v>0.801240066074275</v>
      </c>
      <c r="I59" s="45">
        <f>IF(ISNUMBER(Goods!J71),Goods!J71/(Goods!J71+Services!J71),"")</f>
        <v>0.83704277114050629</v>
      </c>
      <c r="J59" s="45">
        <f>IF(ISNUMBER(Goods!K71),Goods!K71/(Goods!K71+Services!K71),"")</f>
        <v>0.92209140030751457</v>
      </c>
      <c r="K59" s="45">
        <f>IF(ISNUMBER(Goods!L71),Goods!L71/(Goods!L71+Services!L71),"")</f>
        <v>0.85378637276496228</v>
      </c>
      <c r="L59" s="45">
        <f>IF(ISNUMBER(Goods!M71),Goods!M71/(Goods!M71+Services!M71),"")</f>
        <v>0.85290196780676097</v>
      </c>
      <c r="M59" s="45">
        <f>IF(ISNUMBER(Goods!N71),Goods!N71/(Goods!N71+Services!N71),"")</f>
        <v>0.84583395541744588</v>
      </c>
      <c r="N59" s="45">
        <f>IF(ISNUMBER(Goods!O71),Goods!O71/(Goods!O71+Services!O71),"")</f>
        <v>0.85338903346046657</v>
      </c>
      <c r="O59" s="45">
        <f>IF(ISNUMBER(Goods!P71),Goods!P71/(Goods!P71+Services!P71),"")</f>
        <v>0.68765564486826125</v>
      </c>
      <c r="P59" s="45">
        <f>IF(ISNUMBER(Goods!Q71),Goods!Q71/(Goods!Q71+Services!Q71),"")</f>
        <v>0.59831836233448543</v>
      </c>
      <c r="Q59" s="45">
        <f>IF(ISNUMBER(Goods!R71),Goods!R71/(Goods!R71+Services!R71),"")</f>
        <v>0.68939257940126808</v>
      </c>
      <c r="R59" s="45">
        <f>IF(ISNUMBER(Goods!S71),Goods!S71/(Goods!S71+Services!S71),"")</f>
        <v>0.71961988891856699</v>
      </c>
      <c r="S59" s="45">
        <f>IF(ISNUMBER(Goods!T71),Goods!T71/(Goods!T71+Services!T71),"")</f>
        <v>0.86524732317946307</v>
      </c>
      <c r="T59" s="45">
        <f>IF(ISNUMBER(Goods!U71),Goods!U71/(Goods!U71+Services!U71),"")</f>
        <v>0.86128952211765508</v>
      </c>
      <c r="U59" s="45">
        <f>IF(ISNUMBER(Goods!V71),Goods!V71/(Goods!V71+Services!V71),"")</f>
        <v>0.79467049510119392</v>
      </c>
      <c r="V59" s="45">
        <f>IF(ISNUMBER(Goods!W71),Goods!W71/(Goods!W71+Services!W71),"")</f>
        <v>0.72392340214839757</v>
      </c>
      <c r="W59" s="45">
        <f>IF(ISNUMBER(Goods!X71),Goods!X71/(Goods!X71+Services!X71),"")</f>
        <v>0.85479477084156918</v>
      </c>
      <c r="X59" s="45">
        <f>IF(ISNUMBER(Goods!Y71),Goods!Y71/(Goods!Y71+Services!Y71),"")</f>
        <v>0.83115237158927213</v>
      </c>
      <c r="Y59" s="45" t="str">
        <f>IF(ISNUMBER(Goods!Z71),Goods!Z71/(Goods!Z71+Services!Z71),"")</f>
        <v/>
      </c>
      <c r="Z59" s="45" t="str">
        <f>IF(ISNUMBER(Goods!AA71),Goods!AA71/(Goods!AA71+Services!AA71),"")</f>
        <v/>
      </c>
      <c r="AB59" s="45">
        <f>IF(ISNUMBER(Services!C71),Services!C71/(Services!C71+Goods!C71),"")</f>
        <v>0.21830889406605455</v>
      </c>
      <c r="AC59" s="45">
        <f>IF(ISNUMBER(Services!D71),Services!D71/(Services!D71+Goods!D71),"")</f>
        <v>0.25548918825384209</v>
      </c>
      <c r="AD59" s="45">
        <f>IF(ISNUMBER(Services!E71),Services!E71/(Services!E71+Goods!E71),"")</f>
        <v>0.20256807073753838</v>
      </c>
      <c r="AE59" s="45">
        <f>IF(ISNUMBER(Services!F71),Services!F71/(Services!F71+Goods!F71),"")</f>
        <v>0.20412608185228023</v>
      </c>
      <c r="AF59" s="45">
        <f>IF(ISNUMBER(Services!G71),Services!G71/(Services!G71+Goods!G71),"")</f>
        <v>0.26112648664821603</v>
      </c>
      <c r="AG59" s="45">
        <f>IF(ISNUMBER(Services!H71),Services!H71/(Services!H71+Goods!H71),"")</f>
        <v>0.27443090831694811</v>
      </c>
      <c r="AH59" s="45">
        <f>IF(ISNUMBER(Services!I71),Services!I71/(Services!I71+Goods!I71),"")</f>
        <v>0.19875993392572502</v>
      </c>
      <c r="AI59" s="45">
        <f>IF(ISNUMBER(Services!J71),Services!J71/(Services!J71+Goods!J71),"")</f>
        <v>0.16295722885949368</v>
      </c>
      <c r="AJ59" s="45">
        <f>IF(ISNUMBER(Services!K71),Services!K71/(Services!K71+Goods!K71),"")</f>
        <v>7.7908599692485411E-2</v>
      </c>
      <c r="AK59" s="45">
        <f>IF(ISNUMBER(Services!L71),Services!L71/(Services!L71+Goods!L71),"")</f>
        <v>0.14621362723503778</v>
      </c>
      <c r="AL59" s="45">
        <f>IF(ISNUMBER(Services!M71),Services!M71/(Services!M71+Goods!M71),"")</f>
        <v>0.14709803219323903</v>
      </c>
      <c r="AM59" s="45">
        <f>IF(ISNUMBER(Services!N71),Services!N71/(Services!N71+Goods!N71),"")</f>
        <v>0.15416604458255415</v>
      </c>
      <c r="AN59" s="45">
        <f>IF(ISNUMBER(Services!O71),Services!O71/(Services!O71+Goods!O71),"")</f>
        <v>0.14661096653953343</v>
      </c>
      <c r="AO59" s="45">
        <f>IF(ISNUMBER(Services!P71),Services!P71/(Services!P71+Goods!P71),"")</f>
        <v>0.31234435513173869</v>
      </c>
      <c r="AP59" s="45">
        <f>IF(ISNUMBER(Services!Q71),Services!Q71/(Services!Q71+Goods!Q71),"")</f>
        <v>0.40168163766551457</v>
      </c>
      <c r="AQ59" s="45">
        <f>IF(ISNUMBER(Services!R71),Services!R71/(Services!R71+Goods!R71),"")</f>
        <v>0.31060742059873186</v>
      </c>
      <c r="AR59" s="45">
        <f>IF(ISNUMBER(Services!S71),Services!S71/(Services!S71+Goods!S71),"")</f>
        <v>0.28038011108143313</v>
      </c>
      <c r="AS59" s="45">
        <f>IF(ISNUMBER(Services!T71),Services!T71/(Services!T71+Goods!T71),"")</f>
        <v>0.1347526768205369</v>
      </c>
      <c r="AT59" s="45">
        <f>IF(ISNUMBER(Services!U71),Services!U71/(Services!U71+Goods!U71),"")</f>
        <v>0.13871047788234489</v>
      </c>
      <c r="AU59" s="45">
        <f>IF(ISNUMBER(Services!V71),Services!V71/(Services!V71+Goods!V71),"")</f>
        <v>0.205329504898806</v>
      </c>
      <c r="AV59" s="45">
        <f>IF(ISNUMBER(Services!W71),Services!W71/(Services!W71+Goods!W71),"")</f>
        <v>0.27607659785160232</v>
      </c>
      <c r="AW59" s="45">
        <f>IF(ISNUMBER(Services!X71),Services!X71/(Services!X71+Goods!X71),"")</f>
        <v>0.14520522915843084</v>
      </c>
      <c r="AX59" s="45">
        <f>IF(ISNUMBER(Services!Y71),Services!Y71/(Services!Y71+Goods!Y71),"")</f>
        <v>0.1688476284107279</v>
      </c>
      <c r="AY59" s="45" t="str">
        <f>IF(ISNUMBER(Services!Z71),Services!Z71/(Services!Z71+Goods!Z71),"")</f>
        <v/>
      </c>
      <c r="AZ59" s="45" t="str">
        <f>IF(ISNUMBER(Services!AA71),Services!AA71/(Services!AA71+Goods!AA71),"")</f>
        <v/>
      </c>
    </row>
    <row r="60" spans="1:58" x14ac:dyDescent="0.2">
      <c r="A60" s="39">
        <f>Goods!B72</f>
        <v>40359</v>
      </c>
      <c r="B60" s="45">
        <f>IF(ISNUMBER(Goods!C72),Goods!C72/(Goods!C72+Services!C72),"")</f>
        <v>0.78972923319189892</v>
      </c>
      <c r="C60" s="45">
        <f>IF(ISNUMBER(Goods!D72),Goods!D72/(Goods!D72+Services!D72),"")</f>
        <v>0.74742889082101605</v>
      </c>
      <c r="D60" s="45">
        <f>IF(ISNUMBER(Goods!E72),Goods!E72/(Goods!E72+Services!E72),"")</f>
        <v>0.8013738370044966</v>
      </c>
      <c r="E60" s="45">
        <f>IF(ISNUMBER(Goods!F72),Goods!F72/(Goods!F72+Services!F72),"")</f>
        <v>0.79900895917100678</v>
      </c>
      <c r="F60" s="45">
        <f>IF(ISNUMBER(Goods!G72),Goods!G72/(Goods!G72+Services!G72),"")</f>
        <v>0.738974095545608</v>
      </c>
      <c r="G60" s="45">
        <f>IF(ISNUMBER(Goods!H72),Goods!H72/(Goods!H72+Services!H72),"")</f>
        <v>0.72959064099058635</v>
      </c>
      <c r="H60" s="45">
        <f>IF(ISNUMBER(Goods!I72),Goods!I72/(Goods!I72+Services!I72),"")</f>
        <v>0.79539672343634849</v>
      </c>
      <c r="I60" s="45">
        <f>IF(ISNUMBER(Goods!J72),Goods!J72/(Goods!J72+Services!J72),"")</f>
        <v>0.83763998874828594</v>
      </c>
      <c r="J60" s="45">
        <f>IF(ISNUMBER(Goods!K72),Goods!K72/(Goods!K72+Services!K72),"")</f>
        <v>0.92556784240702683</v>
      </c>
      <c r="K60" s="45">
        <f>IF(ISNUMBER(Goods!L72),Goods!L72/(Goods!L72+Services!L72),"")</f>
        <v>0.85383978856432918</v>
      </c>
      <c r="L60" s="45">
        <f>IF(ISNUMBER(Goods!M72),Goods!M72/(Goods!M72+Services!M72),"")</f>
        <v>0.8512429560583793</v>
      </c>
      <c r="M60" s="45">
        <f>IF(ISNUMBER(Goods!N72),Goods!N72/(Goods!N72+Services!N72),"")</f>
        <v>0.8513467707543666</v>
      </c>
      <c r="N60" s="45">
        <f>IF(ISNUMBER(Goods!O72),Goods!O72/(Goods!O72+Services!O72),"")</f>
        <v>0.8576554327821867</v>
      </c>
      <c r="O60" s="45">
        <f>IF(ISNUMBER(Goods!P72),Goods!P72/(Goods!P72+Services!P72),"")</f>
        <v>0.70129091642566144</v>
      </c>
      <c r="P60" s="45">
        <f>IF(ISNUMBER(Goods!Q72),Goods!Q72/(Goods!Q72+Services!Q72),"")</f>
        <v>0.60878312380637667</v>
      </c>
      <c r="Q60" s="45">
        <f>IF(ISNUMBER(Goods!R72),Goods!R72/(Goods!R72+Services!R72),"")</f>
        <v>0.68960210659507892</v>
      </c>
      <c r="R60" s="45">
        <f>IF(ISNUMBER(Goods!S72),Goods!S72/(Goods!S72+Services!S72),"")</f>
        <v>0.72446970468498251</v>
      </c>
      <c r="S60" s="45">
        <f>IF(ISNUMBER(Goods!T72),Goods!T72/(Goods!T72+Services!T72),"")</f>
        <v>0.8589390770090537</v>
      </c>
      <c r="T60" s="45">
        <f>IF(ISNUMBER(Goods!U72),Goods!U72/(Goods!U72+Services!U72),"")</f>
        <v>0.86180356848896356</v>
      </c>
      <c r="U60" s="45">
        <f>IF(ISNUMBER(Goods!V72),Goods!V72/(Goods!V72+Services!V72),"")</f>
        <v>0.80350981048892756</v>
      </c>
      <c r="V60" s="45">
        <f>IF(ISNUMBER(Goods!W72),Goods!W72/(Goods!W72+Services!W72),"")</f>
        <v>0.72036720922838526</v>
      </c>
      <c r="W60" s="45">
        <f>IF(ISNUMBER(Goods!X72),Goods!X72/(Goods!X72+Services!X72),"")</f>
        <v>0.85223342069869068</v>
      </c>
      <c r="X60" s="45">
        <f>IF(ISNUMBER(Goods!Y72),Goods!Y72/(Goods!Y72+Services!Y72),"")</f>
        <v>0.83534920701276405</v>
      </c>
      <c r="Y60" s="45" t="str">
        <f>IF(ISNUMBER(Goods!Z72),Goods!Z72/(Goods!Z72+Services!Z72),"")</f>
        <v/>
      </c>
      <c r="Z60" s="45" t="str">
        <f>IF(ISNUMBER(Goods!AA72),Goods!AA72/(Goods!AA72+Services!AA72),"")</f>
        <v/>
      </c>
      <c r="AB60" s="45">
        <f>IF(ISNUMBER(Services!C72),Services!C72/(Services!C72+Goods!C72),"")</f>
        <v>0.21027076680810114</v>
      </c>
      <c r="AC60" s="45">
        <f>IF(ISNUMBER(Services!D72),Services!D72/(Services!D72+Goods!D72),"")</f>
        <v>0.25257110917898395</v>
      </c>
      <c r="AD60" s="45">
        <f>IF(ISNUMBER(Services!E72),Services!E72/(Services!E72+Goods!E72),"")</f>
        <v>0.19862616299550342</v>
      </c>
      <c r="AE60" s="45">
        <f>IF(ISNUMBER(Services!F72),Services!F72/(Services!F72+Goods!F72),"")</f>
        <v>0.20099104082899316</v>
      </c>
      <c r="AF60" s="45">
        <f>IF(ISNUMBER(Services!G72),Services!G72/(Services!G72+Goods!G72),"")</f>
        <v>0.261025904454392</v>
      </c>
      <c r="AG60" s="45">
        <f>IF(ISNUMBER(Services!H72),Services!H72/(Services!H72+Goods!H72),"")</f>
        <v>0.27040935900941371</v>
      </c>
      <c r="AH60" s="45">
        <f>IF(ISNUMBER(Services!I72),Services!I72/(Services!I72+Goods!I72),"")</f>
        <v>0.20460327656365154</v>
      </c>
      <c r="AI60" s="45">
        <f>IF(ISNUMBER(Services!J72),Services!J72/(Services!J72+Goods!J72),"")</f>
        <v>0.16236001125171406</v>
      </c>
      <c r="AJ60" s="45">
        <f>IF(ISNUMBER(Services!K72),Services!K72/(Services!K72+Goods!K72),"")</f>
        <v>7.4432157592973253E-2</v>
      </c>
      <c r="AK60" s="45">
        <f>IF(ISNUMBER(Services!L72),Services!L72/(Services!L72+Goods!L72),"")</f>
        <v>0.14616021143567071</v>
      </c>
      <c r="AL60" s="45">
        <f>IF(ISNUMBER(Services!M72),Services!M72/(Services!M72+Goods!M72),"")</f>
        <v>0.14875704394162076</v>
      </c>
      <c r="AM60" s="45">
        <f>IF(ISNUMBER(Services!N72),Services!N72/(Services!N72+Goods!N72),"")</f>
        <v>0.1486532292456334</v>
      </c>
      <c r="AN60" s="45">
        <f>IF(ISNUMBER(Services!O72),Services!O72/(Services!O72+Goods!O72),"")</f>
        <v>0.14234456721781322</v>
      </c>
      <c r="AO60" s="45">
        <f>IF(ISNUMBER(Services!P72),Services!P72/(Services!P72+Goods!P72),"")</f>
        <v>0.29870908357433845</v>
      </c>
      <c r="AP60" s="45">
        <f>IF(ISNUMBER(Services!Q72),Services!Q72/(Services!Q72+Goods!Q72),"")</f>
        <v>0.39121687619362333</v>
      </c>
      <c r="AQ60" s="45">
        <f>IF(ISNUMBER(Services!R72),Services!R72/(Services!R72+Goods!R72),"")</f>
        <v>0.31039789340492108</v>
      </c>
      <c r="AR60" s="45">
        <f>IF(ISNUMBER(Services!S72),Services!S72/(Services!S72+Goods!S72),"")</f>
        <v>0.27553029531501749</v>
      </c>
      <c r="AS60" s="45">
        <f>IF(ISNUMBER(Services!T72),Services!T72/(Services!T72+Goods!T72),"")</f>
        <v>0.14106092299094633</v>
      </c>
      <c r="AT60" s="45">
        <f>IF(ISNUMBER(Services!U72),Services!U72/(Services!U72+Goods!U72),"")</f>
        <v>0.13819643151103644</v>
      </c>
      <c r="AU60" s="45">
        <f>IF(ISNUMBER(Services!V72),Services!V72/(Services!V72+Goods!V72),"")</f>
        <v>0.19649018951107233</v>
      </c>
      <c r="AV60" s="45">
        <f>IF(ISNUMBER(Services!W72),Services!W72/(Services!W72+Goods!W72),"")</f>
        <v>0.27963279077161479</v>
      </c>
      <c r="AW60" s="45">
        <f>IF(ISNUMBER(Services!X72),Services!X72/(Services!X72+Goods!X72),"")</f>
        <v>0.14776657930130949</v>
      </c>
      <c r="AX60" s="45">
        <f>IF(ISNUMBER(Services!Y72),Services!Y72/(Services!Y72+Goods!Y72),"")</f>
        <v>0.16465079298723589</v>
      </c>
      <c r="AY60" s="45" t="str">
        <f>IF(ISNUMBER(Services!Z72),Services!Z72/(Services!Z72+Goods!Z72),"")</f>
        <v/>
      </c>
      <c r="AZ60" s="45" t="str">
        <f>IF(ISNUMBER(Services!AA72),Services!AA72/(Services!AA72+Goods!AA72),"")</f>
        <v/>
      </c>
    </row>
    <row r="61" spans="1:58" x14ac:dyDescent="0.2">
      <c r="A61" s="39">
        <f>Goods!B73</f>
        <v>40451</v>
      </c>
      <c r="B61" s="45">
        <f>IF(ISNUMBER(Goods!C73),Goods!C73/(Goods!C73+Services!C73),"")</f>
        <v>0.79211060375443942</v>
      </c>
      <c r="C61" s="45">
        <f>IF(ISNUMBER(Goods!D73),Goods!D73/(Goods!D73+Services!D73),"")</f>
        <v>0.75108419096196766</v>
      </c>
      <c r="D61" s="45">
        <f>IF(ISNUMBER(Goods!E73),Goods!E73/(Goods!E73+Services!E73),"")</f>
        <v>0.80454494130423471</v>
      </c>
      <c r="E61" s="45">
        <f>IF(ISNUMBER(Goods!F73),Goods!F73/(Goods!F73+Services!F73),"")</f>
        <v>0.80588866301591189</v>
      </c>
      <c r="F61" s="45">
        <f>IF(ISNUMBER(Goods!G73),Goods!G73/(Goods!G73+Services!G73),"")</f>
        <v>0.74662064998561983</v>
      </c>
      <c r="G61" s="45">
        <f>IF(ISNUMBER(Goods!H73),Goods!H73/(Goods!H73+Services!H73),"")</f>
        <v>0.72081825552193945</v>
      </c>
      <c r="H61" s="45">
        <f>IF(ISNUMBER(Goods!I73),Goods!I73/(Goods!I73+Services!I73),"")</f>
        <v>0.80295917781089787</v>
      </c>
      <c r="I61" s="45">
        <f>IF(ISNUMBER(Goods!J73),Goods!J73/(Goods!J73+Services!J73),"")</f>
        <v>0.82776086673349492</v>
      </c>
      <c r="J61" s="45">
        <f>IF(ISNUMBER(Goods!K73),Goods!K73/(Goods!K73+Services!K73),"")</f>
        <v>0.9198078044334399</v>
      </c>
      <c r="K61" s="45">
        <f>IF(ISNUMBER(Goods!L73),Goods!L73/(Goods!L73+Services!L73),"")</f>
        <v>0.86480223128365152</v>
      </c>
      <c r="L61" s="45">
        <f>IF(ISNUMBER(Goods!M73),Goods!M73/(Goods!M73+Services!M73),"")</f>
        <v>0.84895252444698177</v>
      </c>
      <c r="M61" s="45">
        <f>IF(ISNUMBER(Goods!N73),Goods!N73/(Goods!N73+Services!N73),"")</f>
        <v>0.85900893268093048</v>
      </c>
      <c r="N61" s="45">
        <f>IF(ISNUMBER(Goods!O73),Goods!O73/(Goods!O73+Services!O73),"")</f>
        <v>0.8587696757020622</v>
      </c>
      <c r="O61" s="45">
        <f>IF(ISNUMBER(Goods!P73),Goods!P73/(Goods!P73+Services!P73),"")</f>
        <v>0.69899636331866277</v>
      </c>
      <c r="P61" s="45">
        <f>IF(ISNUMBER(Goods!Q73),Goods!Q73/(Goods!Q73+Services!Q73),"")</f>
        <v>0.60722722897891324</v>
      </c>
      <c r="Q61" s="45">
        <f>IF(ISNUMBER(Goods!R73),Goods!R73/(Goods!R73+Services!R73),"")</f>
        <v>0.68663218544453697</v>
      </c>
      <c r="R61" s="45">
        <f>IF(ISNUMBER(Goods!S73),Goods!S73/(Goods!S73+Services!S73),"")</f>
        <v>0.71983773487719638</v>
      </c>
      <c r="S61" s="45">
        <f>IF(ISNUMBER(Goods!T73),Goods!T73/(Goods!T73+Services!T73),"")</f>
        <v>0.85654627621905366</v>
      </c>
      <c r="T61" s="45">
        <f>IF(ISNUMBER(Goods!U73),Goods!U73/(Goods!U73+Services!U73),"")</f>
        <v>0.86398535361675577</v>
      </c>
      <c r="U61" s="45">
        <f>IF(ISNUMBER(Goods!V73),Goods!V73/(Goods!V73+Services!V73),"")</f>
        <v>0.80617730815094568</v>
      </c>
      <c r="V61" s="45">
        <f>IF(ISNUMBER(Goods!W73),Goods!W73/(Goods!W73+Services!W73),"")</f>
        <v>0.73338476477790437</v>
      </c>
      <c r="W61" s="45">
        <f>IF(ISNUMBER(Goods!X73),Goods!X73/(Goods!X73+Services!X73),"")</f>
        <v>0.85393770287153092</v>
      </c>
      <c r="X61" s="45">
        <f>IF(ISNUMBER(Goods!Y73),Goods!Y73/(Goods!Y73+Services!Y73),"")</f>
        <v>0.83085059112331638</v>
      </c>
      <c r="Y61" s="45" t="str">
        <f>IF(ISNUMBER(Goods!Z73),Goods!Z73/(Goods!Z73+Services!Z73),"")</f>
        <v/>
      </c>
      <c r="Z61" s="45" t="str">
        <f>IF(ISNUMBER(Goods!AA73),Goods!AA73/(Goods!AA73+Services!AA73),"")</f>
        <v/>
      </c>
      <c r="AB61" s="45">
        <f>IF(ISNUMBER(Services!C73),Services!C73/(Services!C73+Goods!C73),"")</f>
        <v>0.20788939624556063</v>
      </c>
      <c r="AC61" s="45">
        <f>IF(ISNUMBER(Services!D73),Services!D73/(Services!D73+Goods!D73),"")</f>
        <v>0.2489158090380324</v>
      </c>
      <c r="AD61" s="45">
        <f>IF(ISNUMBER(Services!E73),Services!E73/(Services!E73+Goods!E73),"")</f>
        <v>0.19545505869576527</v>
      </c>
      <c r="AE61" s="45">
        <f>IF(ISNUMBER(Services!F73),Services!F73/(Services!F73+Goods!F73),"")</f>
        <v>0.19411133698408808</v>
      </c>
      <c r="AF61" s="45">
        <f>IF(ISNUMBER(Services!G73),Services!G73/(Services!G73+Goods!G73),"")</f>
        <v>0.25337935001438022</v>
      </c>
      <c r="AG61" s="45">
        <f>IF(ISNUMBER(Services!H73),Services!H73/(Services!H73+Goods!H73),"")</f>
        <v>0.27918174447806055</v>
      </c>
      <c r="AH61" s="45">
        <f>IF(ISNUMBER(Services!I73),Services!I73/(Services!I73+Goods!I73),"")</f>
        <v>0.19704082218910218</v>
      </c>
      <c r="AI61" s="45">
        <f>IF(ISNUMBER(Services!J73),Services!J73/(Services!J73+Goods!J73),"")</f>
        <v>0.17223913326650511</v>
      </c>
      <c r="AJ61" s="45">
        <f>IF(ISNUMBER(Services!K73),Services!K73/(Services!K73+Goods!K73),"")</f>
        <v>8.0192195566560043E-2</v>
      </c>
      <c r="AK61" s="45">
        <f>IF(ISNUMBER(Services!L73),Services!L73/(Services!L73+Goods!L73),"")</f>
        <v>0.1351977687163485</v>
      </c>
      <c r="AL61" s="45">
        <f>IF(ISNUMBER(Services!M73),Services!M73/(Services!M73+Goods!M73),"")</f>
        <v>0.15104747555301823</v>
      </c>
      <c r="AM61" s="45">
        <f>IF(ISNUMBER(Services!N73),Services!N73/(Services!N73+Goods!N73),"")</f>
        <v>0.14099106731906944</v>
      </c>
      <c r="AN61" s="45">
        <f>IF(ISNUMBER(Services!O73),Services!O73/(Services!O73+Goods!O73),"")</f>
        <v>0.14123032429793778</v>
      </c>
      <c r="AO61" s="45">
        <f>IF(ISNUMBER(Services!P73),Services!P73/(Services!P73+Goods!P73),"")</f>
        <v>0.30100363668133712</v>
      </c>
      <c r="AP61" s="45">
        <f>IF(ISNUMBER(Services!Q73),Services!Q73/(Services!Q73+Goods!Q73),"")</f>
        <v>0.39277277102108671</v>
      </c>
      <c r="AQ61" s="45">
        <f>IF(ISNUMBER(Services!R73),Services!R73/(Services!R73+Goods!R73),"")</f>
        <v>0.31336781455546303</v>
      </c>
      <c r="AR61" s="45">
        <f>IF(ISNUMBER(Services!S73),Services!S73/(Services!S73+Goods!S73),"")</f>
        <v>0.28016226512280351</v>
      </c>
      <c r="AS61" s="45">
        <f>IF(ISNUMBER(Services!T73),Services!T73/(Services!T73+Goods!T73),"")</f>
        <v>0.14345372378094631</v>
      </c>
      <c r="AT61" s="45">
        <f>IF(ISNUMBER(Services!U73),Services!U73/(Services!U73+Goods!U73),"")</f>
        <v>0.13601464638324429</v>
      </c>
      <c r="AU61" s="45">
        <f>IF(ISNUMBER(Services!V73),Services!V73/(Services!V73+Goods!V73),"")</f>
        <v>0.19382269184905432</v>
      </c>
      <c r="AV61" s="45">
        <f>IF(ISNUMBER(Services!W73),Services!W73/(Services!W73+Goods!W73),"")</f>
        <v>0.26661523522209557</v>
      </c>
      <c r="AW61" s="45">
        <f>IF(ISNUMBER(Services!X73),Services!X73/(Services!X73+Goods!X73),"")</f>
        <v>0.1460622971284691</v>
      </c>
      <c r="AX61" s="45">
        <f>IF(ISNUMBER(Services!Y73),Services!Y73/(Services!Y73+Goods!Y73),"")</f>
        <v>0.16914940887668362</v>
      </c>
      <c r="AY61" s="45" t="str">
        <f>IF(ISNUMBER(Services!Z73),Services!Z73/(Services!Z73+Goods!Z73),"")</f>
        <v/>
      </c>
      <c r="AZ61" s="45" t="str">
        <f>IF(ISNUMBER(Services!AA73),Services!AA73/(Services!AA73+Goods!AA73),"")</f>
        <v/>
      </c>
    </row>
    <row r="62" spans="1:58" x14ac:dyDescent="0.2">
      <c r="A62" s="39">
        <f>Goods!B74</f>
        <v>40543</v>
      </c>
      <c r="B62" s="45">
        <f>IF(ISNUMBER(Goods!C74),Goods!C74/(Goods!C74+Services!C74),"")</f>
        <v>0.79349429065014954</v>
      </c>
      <c r="C62" s="45">
        <f>IF(ISNUMBER(Goods!D74),Goods!D74/(Goods!D74+Services!D74),"")</f>
        <v>0.75687728795774056</v>
      </c>
      <c r="D62" s="45">
        <f>IF(ISNUMBER(Goods!E74),Goods!E74/(Goods!E74+Services!E74),"")</f>
        <v>0.80646794618273787</v>
      </c>
      <c r="E62" s="45">
        <f>IF(ISNUMBER(Goods!F74),Goods!F74/(Goods!F74+Services!F74),"")</f>
        <v>0.79910103318526438</v>
      </c>
      <c r="F62" s="45">
        <f>IF(ISNUMBER(Goods!G74),Goods!G74/(Goods!G74+Services!G74),"")</f>
        <v>0.7481609119225926</v>
      </c>
      <c r="G62" s="45">
        <f>IF(ISNUMBER(Goods!H74),Goods!H74/(Goods!H74+Services!H74),"")</f>
        <v>0.71570858884165378</v>
      </c>
      <c r="H62" s="45">
        <f>IF(ISNUMBER(Goods!I74),Goods!I74/(Goods!I74+Services!I74),"")</f>
        <v>0.81388528847860242</v>
      </c>
      <c r="I62" s="45">
        <f>IF(ISNUMBER(Goods!J74),Goods!J74/(Goods!J74+Services!J74),"")</f>
        <v>0.82813146977235963</v>
      </c>
      <c r="J62" s="45">
        <f>IF(ISNUMBER(Goods!K74),Goods!K74/(Goods!K74+Services!K74),"")</f>
        <v>0.9239016244164624</v>
      </c>
      <c r="K62" s="45">
        <f>IF(ISNUMBER(Goods!L74),Goods!L74/(Goods!L74+Services!L74),"")</f>
        <v>0.86253249997719872</v>
      </c>
      <c r="L62" s="45">
        <f>IF(ISNUMBER(Goods!M74),Goods!M74/(Goods!M74+Services!M74),"")</f>
        <v>0.84495028486785506</v>
      </c>
      <c r="M62" s="45">
        <f>IF(ISNUMBER(Goods!N74),Goods!N74/(Goods!N74+Services!N74),"")</f>
        <v>0.86161404006467013</v>
      </c>
      <c r="N62" s="45">
        <f>IF(ISNUMBER(Goods!O74),Goods!O74/(Goods!O74+Services!O74),"")</f>
        <v>0.86571416984488858</v>
      </c>
      <c r="O62" s="45">
        <f>IF(ISNUMBER(Goods!P74),Goods!P74/(Goods!P74+Services!P74),"")</f>
        <v>0.701899817900144</v>
      </c>
      <c r="P62" s="45">
        <f>IF(ISNUMBER(Goods!Q74),Goods!Q74/(Goods!Q74+Services!Q74),"")</f>
        <v>0.60488938543272386</v>
      </c>
      <c r="Q62" s="45">
        <f>IF(ISNUMBER(Goods!R74),Goods!R74/(Goods!R74+Services!R74),"")</f>
        <v>0.69020839596269534</v>
      </c>
      <c r="R62" s="45">
        <f>IF(ISNUMBER(Goods!S74),Goods!S74/(Goods!S74+Services!S74),"")</f>
        <v>0.72224723009401814</v>
      </c>
      <c r="S62" s="45">
        <f>IF(ISNUMBER(Goods!T74),Goods!T74/(Goods!T74+Services!T74),"")</f>
        <v>0.85384899726964247</v>
      </c>
      <c r="T62" s="45">
        <f>IF(ISNUMBER(Goods!U74),Goods!U74/(Goods!U74+Services!U74),"")</f>
        <v>0.86224234597694072</v>
      </c>
      <c r="U62" s="45">
        <f>IF(ISNUMBER(Goods!V74),Goods!V74/(Goods!V74+Services!V74),"")</f>
        <v>0.80366622888958772</v>
      </c>
      <c r="V62" s="45">
        <f>IF(ISNUMBER(Goods!W74),Goods!W74/(Goods!W74+Services!W74),"")</f>
        <v>0.71974739795792231</v>
      </c>
      <c r="W62" s="45">
        <f>IF(ISNUMBER(Goods!X74),Goods!X74/(Goods!X74+Services!X74),"")</f>
        <v>0.86158093811338154</v>
      </c>
      <c r="X62" s="45">
        <f>IF(ISNUMBER(Goods!Y74),Goods!Y74/(Goods!Y74+Services!Y74),"")</f>
        <v>0.83536266569479056</v>
      </c>
      <c r="Y62" s="45" t="str">
        <f>IF(ISNUMBER(Goods!Z74),Goods!Z74/(Goods!Z74+Services!Z74),"")</f>
        <v/>
      </c>
      <c r="Z62" s="45" t="str">
        <f>IF(ISNUMBER(Goods!AA74),Goods!AA74/(Goods!AA74+Services!AA74),"")</f>
        <v/>
      </c>
      <c r="AB62" s="45">
        <f>IF(ISNUMBER(Services!C74),Services!C74/(Services!C74+Goods!C74),"")</f>
        <v>0.20650570934985041</v>
      </c>
      <c r="AC62" s="45">
        <f>IF(ISNUMBER(Services!D74),Services!D74/(Services!D74+Goods!D74),"")</f>
        <v>0.24312271204225941</v>
      </c>
      <c r="AD62" s="45">
        <f>IF(ISNUMBER(Services!E74),Services!E74/(Services!E74+Goods!E74),"")</f>
        <v>0.19353205381726216</v>
      </c>
      <c r="AE62" s="45">
        <f>IF(ISNUMBER(Services!F74),Services!F74/(Services!F74+Goods!F74),"")</f>
        <v>0.20089896681473568</v>
      </c>
      <c r="AF62" s="45">
        <f>IF(ISNUMBER(Services!G74),Services!G74/(Services!G74+Goods!G74),"")</f>
        <v>0.2518390880774074</v>
      </c>
      <c r="AG62" s="45">
        <f>IF(ISNUMBER(Services!H74),Services!H74/(Services!H74+Goods!H74),"")</f>
        <v>0.28429141115834616</v>
      </c>
      <c r="AH62" s="45">
        <f>IF(ISNUMBER(Services!I74),Services!I74/(Services!I74+Goods!I74),"")</f>
        <v>0.18611471152139758</v>
      </c>
      <c r="AI62" s="45">
        <f>IF(ISNUMBER(Services!J74),Services!J74/(Services!J74+Goods!J74),"")</f>
        <v>0.17186853022764029</v>
      </c>
      <c r="AJ62" s="45">
        <f>IF(ISNUMBER(Services!K74),Services!K74/(Services!K74+Goods!K74),"")</f>
        <v>7.6098375583537561E-2</v>
      </c>
      <c r="AK62" s="45">
        <f>IF(ISNUMBER(Services!L74),Services!L74/(Services!L74+Goods!L74),"")</f>
        <v>0.13746750002280123</v>
      </c>
      <c r="AL62" s="45">
        <f>IF(ISNUMBER(Services!M74),Services!M74/(Services!M74+Goods!M74),"")</f>
        <v>0.15504971513214497</v>
      </c>
      <c r="AM62" s="45">
        <f>IF(ISNUMBER(Services!N74),Services!N74/(Services!N74+Goods!N74),"")</f>
        <v>0.13838595993532984</v>
      </c>
      <c r="AN62" s="45">
        <f>IF(ISNUMBER(Services!O74),Services!O74/(Services!O74+Goods!O74),"")</f>
        <v>0.13428583015511134</v>
      </c>
      <c r="AO62" s="45">
        <f>IF(ISNUMBER(Services!P74),Services!P74/(Services!P74+Goods!P74),"")</f>
        <v>0.29810018209985595</v>
      </c>
      <c r="AP62" s="45">
        <f>IF(ISNUMBER(Services!Q74),Services!Q74/(Services!Q74+Goods!Q74),"")</f>
        <v>0.3951106145672762</v>
      </c>
      <c r="AQ62" s="45">
        <f>IF(ISNUMBER(Services!R74),Services!R74/(Services!R74+Goods!R74),"")</f>
        <v>0.30979160403730466</v>
      </c>
      <c r="AR62" s="45">
        <f>IF(ISNUMBER(Services!S74),Services!S74/(Services!S74+Goods!S74),"")</f>
        <v>0.27775276990598174</v>
      </c>
      <c r="AS62" s="45">
        <f>IF(ISNUMBER(Services!T74),Services!T74/(Services!T74+Goods!T74),"")</f>
        <v>0.14615100273035758</v>
      </c>
      <c r="AT62" s="45">
        <f>IF(ISNUMBER(Services!U74),Services!U74/(Services!U74+Goods!U74),"")</f>
        <v>0.13775765402305928</v>
      </c>
      <c r="AU62" s="45">
        <f>IF(ISNUMBER(Services!V74),Services!V74/(Services!V74+Goods!V74),"")</f>
        <v>0.19633377111041231</v>
      </c>
      <c r="AV62" s="45">
        <f>IF(ISNUMBER(Services!W74),Services!W74/(Services!W74+Goods!W74),"")</f>
        <v>0.28025260204207769</v>
      </c>
      <c r="AW62" s="45">
        <f>IF(ISNUMBER(Services!X74),Services!X74/(Services!X74+Goods!X74),"")</f>
        <v>0.13841906188661834</v>
      </c>
      <c r="AX62" s="45">
        <f>IF(ISNUMBER(Services!Y74),Services!Y74/(Services!Y74+Goods!Y74),"")</f>
        <v>0.16463733430520941</v>
      </c>
      <c r="AY62" s="45" t="str">
        <f>IF(ISNUMBER(Services!Z74),Services!Z74/(Services!Z74+Goods!Z74),"")</f>
        <v/>
      </c>
      <c r="AZ62" s="45" t="str">
        <f>IF(ISNUMBER(Services!AA74),Services!AA74/(Services!AA74+Goods!AA74),"")</f>
        <v/>
      </c>
    </row>
    <row r="63" spans="1:58" x14ac:dyDescent="0.2">
      <c r="A63" s="39">
        <f>Goods!B75</f>
        <v>40633</v>
      </c>
      <c r="B63" s="45">
        <f>IF(ISNUMBER(Goods!C75),Goods!C75/(Goods!C75+Services!C75),"")</f>
        <v>0.79789332326157203</v>
      </c>
      <c r="C63" s="45">
        <f>IF(ISNUMBER(Goods!D75),Goods!D75/(Goods!D75+Services!D75),"")</f>
        <v>0.75534305463960338</v>
      </c>
      <c r="D63" s="45">
        <f>IF(ISNUMBER(Goods!E75),Goods!E75/(Goods!E75+Services!E75),"")</f>
        <v>0.80453679135991629</v>
      </c>
      <c r="E63" s="45">
        <f>IF(ISNUMBER(Goods!F75),Goods!F75/(Goods!F75+Services!F75),"")</f>
        <v>0.80221381139527226</v>
      </c>
      <c r="F63" s="45">
        <f>IF(ISNUMBER(Goods!G75),Goods!G75/(Goods!G75+Services!G75),"")</f>
        <v>0.73800205973223476</v>
      </c>
      <c r="G63" s="45">
        <f>IF(ISNUMBER(Goods!H75),Goods!H75/(Goods!H75+Services!H75),"")</f>
        <v>0.7143510908547519</v>
      </c>
      <c r="H63" s="45">
        <f>IF(ISNUMBER(Goods!I75),Goods!I75/(Goods!I75+Services!I75),"")</f>
        <v>0.81684614484059803</v>
      </c>
      <c r="I63" s="45">
        <f>IF(ISNUMBER(Goods!J75),Goods!J75/(Goods!J75+Services!J75),"")</f>
        <v>0.83569753080421494</v>
      </c>
      <c r="J63" s="45">
        <f>IF(ISNUMBER(Goods!K75),Goods!K75/(Goods!K75+Services!K75),"")</f>
        <v>0.92456098272339959</v>
      </c>
      <c r="K63" s="45">
        <f>IF(ISNUMBER(Goods!L75),Goods!L75/(Goods!L75+Services!L75),"")</f>
        <v>0.86404834079835957</v>
      </c>
      <c r="L63" s="45">
        <f>IF(ISNUMBER(Goods!M75),Goods!M75/(Goods!M75+Services!M75),"")</f>
        <v>0.8485823246559443</v>
      </c>
      <c r="M63" s="45">
        <f>IF(ISNUMBER(Goods!N75),Goods!N75/(Goods!N75+Services!N75),"")</f>
        <v>0.85594035334468654</v>
      </c>
      <c r="N63" s="45">
        <f>IF(ISNUMBER(Goods!O75),Goods!O75/(Goods!O75+Services!O75),"")</f>
        <v>0.86347461857940522</v>
      </c>
      <c r="O63" s="45">
        <f>IF(ISNUMBER(Goods!P75),Goods!P75/(Goods!P75+Services!P75),"")</f>
        <v>0.70776613014461698</v>
      </c>
      <c r="P63" s="45">
        <f>IF(ISNUMBER(Goods!Q75),Goods!Q75/(Goods!Q75+Services!Q75),"")</f>
        <v>0.5890943954724428</v>
      </c>
      <c r="Q63" s="45">
        <f>IF(ISNUMBER(Goods!R75),Goods!R75/(Goods!R75+Services!R75),"")</f>
        <v>0.71592894018398956</v>
      </c>
      <c r="R63" s="45">
        <f>IF(ISNUMBER(Goods!S75),Goods!S75/(Goods!S75+Services!S75),"")</f>
        <v>0.72967199090051826</v>
      </c>
      <c r="S63" s="45">
        <f>IF(ISNUMBER(Goods!T75),Goods!T75/(Goods!T75+Services!T75),"")</f>
        <v>0.86707234934848099</v>
      </c>
      <c r="T63" s="45">
        <f>IF(ISNUMBER(Goods!U75),Goods!U75/(Goods!U75+Services!U75),"")</f>
        <v>0.87161961181405612</v>
      </c>
      <c r="U63" s="45">
        <f>IF(ISNUMBER(Goods!V75),Goods!V75/(Goods!V75+Services!V75),"")</f>
        <v>0.82542933488503856</v>
      </c>
      <c r="V63" s="45">
        <f>IF(ISNUMBER(Goods!W75),Goods!W75/(Goods!W75+Services!W75),"")</f>
        <v>0.71215749127670758</v>
      </c>
      <c r="W63" s="45">
        <f>IF(ISNUMBER(Goods!X75),Goods!X75/(Goods!X75+Services!X75),"")</f>
        <v>0.86185243500056807</v>
      </c>
      <c r="X63" s="45">
        <f>IF(ISNUMBER(Goods!Y75),Goods!Y75/(Goods!Y75+Services!Y75),"")</f>
        <v>0.84456311354278413</v>
      </c>
      <c r="Y63" s="45" t="str">
        <f>IF(ISNUMBER(Goods!Z75),Goods!Z75/(Goods!Z75+Services!Z75),"")</f>
        <v/>
      </c>
      <c r="Z63" s="45" t="str">
        <f>IF(ISNUMBER(Goods!AA75),Goods!AA75/(Goods!AA75+Services!AA75),"")</f>
        <v/>
      </c>
      <c r="AB63" s="45">
        <f>IF(ISNUMBER(Services!C75),Services!C75/(Services!C75+Goods!C75),"")</f>
        <v>0.20210667673842797</v>
      </c>
      <c r="AC63" s="45">
        <f>IF(ISNUMBER(Services!D75),Services!D75/(Services!D75+Goods!D75),"")</f>
        <v>0.24465694536039667</v>
      </c>
      <c r="AD63" s="45">
        <f>IF(ISNUMBER(Services!E75),Services!E75/(Services!E75+Goods!E75),"")</f>
        <v>0.19546320864008371</v>
      </c>
      <c r="AE63" s="45">
        <f>IF(ISNUMBER(Services!F75),Services!F75/(Services!F75+Goods!F75),"")</f>
        <v>0.19778618860472771</v>
      </c>
      <c r="AF63" s="45">
        <f>IF(ISNUMBER(Services!G75),Services!G75/(Services!G75+Goods!G75),"")</f>
        <v>0.26199794026776518</v>
      </c>
      <c r="AG63" s="45">
        <f>IF(ISNUMBER(Services!H75),Services!H75/(Services!H75+Goods!H75),"")</f>
        <v>0.28564890914524804</v>
      </c>
      <c r="AH63" s="45">
        <f>IF(ISNUMBER(Services!I75),Services!I75/(Services!I75+Goods!I75),"")</f>
        <v>0.183153855159402</v>
      </c>
      <c r="AI63" s="45">
        <f>IF(ISNUMBER(Services!J75),Services!J75/(Services!J75+Goods!J75),"")</f>
        <v>0.16430246919578503</v>
      </c>
      <c r="AJ63" s="45">
        <f>IF(ISNUMBER(Services!K75),Services!K75/(Services!K75+Goods!K75),"")</f>
        <v>7.5439017276600406E-2</v>
      </c>
      <c r="AK63" s="45">
        <f>IF(ISNUMBER(Services!L75),Services!L75/(Services!L75+Goods!L75),"")</f>
        <v>0.13595165920164046</v>
      </c>
      <c r="AL63" s="45">
        <f>IF(ISNUMBER(Services!M75),Services!M75/(Services!M75+Goods!M75),"")</f>
        <v>0.1514176753440557</v>
      </c>
      <c r="AM63" s="45">
        <f>IF(ISNUMBER(Services!N75),Services!N75/(Services!N75+Goods!N75),"")</f>
        <v>0.1440596466553134</v>
      </c>
      <c r="AN63" s="45">
        <f>IF(ISNUMBER(Services!O75),Services!O75/(Services!O75+Goods!O75),"")</f>
        <v>0.13652538142059475</v>
      </c>
      <c r="AO63" s="45">
        <f>IF(ISNUMBER(Services!P75),Services!P75/(Services!P75+Goods!P75),"")</f>
        <v>0.29223386985538308</v>
      </c>
      <c r="AP63" s="45">
        <f>IF(ISNUMBER(Services!Q75),Services!Q75/(Services!Q75+Goods!Q75),"")</f>
        <v>0.4109056045275572</v>
      </c>
      <c r="AQ63" s="45">
        <f>IF(ISNUMBER(Services!R75),Services!R75/(Services!R75+Goods!R75),"")</f>
        <v>0.28407105981601044</v>
      </c>
      <c r="AR63" s="45">
        <f>IF(ISNUMBER(Services!S75),Services!S75/(Services!S75+Goods!S75),"")</f>
        <v>0.27032800909948185</v>
      </c>
      <c r="AS63" s="45">
        <f>IF(ISNUMBER(Services!T75),Services!T75/(Services!T75+Goods!T75),"")</f>
        <v>0.13292765065151904</v>
      </c>
      <c r="AT63" s="45">
        <f>IF(ISNUMBER(Services!U75),Services!U75/(Services!U75+Goods!U75),"")</f>
        <v>0.12838038818594388</v>
      </c>
      <c r="AU63" s="45">
        <f>IF(ISNUMBER(Services!V75),Services!V75/(Services!V75+Goods!V75),"")</f>
        <v>0.17457066511496144</v>
      </c>
      <c r="AV63" s="45">
        <f>IF(ISNUMBER(Services!W75),Services!W75/(Services!W75+Goods!W75),"")</f>
        <v>0.28784250872329242</v>
      </c>
      <c r="AW63" s="45">
        <f>IF(ISNUMBER(Services!X75),Services!X75/(Services!X75+Goods!X75),"")</f>
        <v>0.13814756499943182</v>
      </c>
      <c r="AX63" s="45">
        <f>IF(ISNUMBER(Services!Y75),Services!Y75/(Services!Y75+Goods!Y75),"")</f>
        <v>0.15543688645721593</v>
      </c>
      <c r="AY63" s="45" t="str">
        <f>IF(ISNUMBER(Services!Z75),Services!Z75/(Services!Z75+Goods!Z75),"")</f>
        <v/>
      </c>
      <c r="AZ63" s="45" t="str">
        <f>IF(ISNUMBER(Services!AA75),Services!AA75/(Services!AA75+Goods!AA75),"")</f>
        <v/>
      </c>
    </row>
    <row r="64" spans="1:58" x14ac:dyDescent="0.2">
      <c r="A64" s="39">
        <f>Goods!B76</f>
        <v>40724</v>
      </c>
      <c r="B64" s="45">
        <f>IF(ISNUMBER(Goods!C76),Goods!C76/(Goods!C76+Services!C76),"")</f>
        <v>0.79413362303096147</v>
      </c>
      <c r="C64" s="45">
        <f>IF(ISNUMBER(Goods!D76),Goods!D76/(Goods!D76+Services!D76),"")</f>
        <v>0.75712278163523061</v>
      </c>
      <c r="D64" s="45">
        <f>IF(ISNUMBER(Goods!E76),Goods!E76/(Goods!E76+Services!E76),"")</f>
        <v>0.81847861737099203</v>
      </c>
      <c r="E64" s="45">
        <f>IF(ISNUMBER(Goods!F76),Goods!F76/(Goods!F76+Services!F76),"")</f>
        <v>0.79898465639072036</v>
      </c>
      <c r="F64" s="45">
        <f>IF(ISNUMBER(Goods!G76),Goods!G76/(Goods!G76+Services!G76),"")</f>
        <v>0.74063188831741367</v>
      </c>
      <c r="G64" s="45">
        <f>IF(ISNUMBER(Goods!H76),Goods!H76/(Goods!H76+Services!H76),"")</f>
        <v>0.71540488826311421</v>
      </c>
      <c r="H64" s="45">
        <f>IF(ISNUMBER(Goods!I76),Goods!I76/(Goods!I76+Services!I76),"")</f>
        <v>0.81656015312714492</v>
      </c>
      <c r="I64" s="45">
        <f>IF(ISNUMBER(Goods!J76),Goods!J76/(Goods!J76+Services!J76),"")</f>
        <v>0.81526645785364593</v>
      </c>
      <c r="J64" s="45">
        <f>IF(ISNUMBER(Goods!K76),Goods!K76/(Goods!K76+Services!K76),"")</f>
        <v>0.91895145779644105</v>
      </c>
      <c r="K64" s="45">
        <f>IF(ISNUMBER(Goods!L76),Goods!L76/(Goods!L76+Services!L76),"")</f>
        <v>0.88779849401582422</v>
      </c>
      <c r="L64" s="45">
        <f>IF(ISNUMBER(Goods!M76),Goods!M76/(Goods!M76+Services!M76),"")</f>
        <v>0.84911947037558622</v>
      </c>
      <c r="M64" s="45">
        <f>IF(ISNUMBER(Goods!N76),Goods!N76/(Goods!N76+Services!N76),"")</f>
        <v>0.85665016202505473</v>
      </c>
      <c r="N64" s="45">
        <f>IF(ISNUMBER(Goods!O76),Goods!O76/(Goods!O76+Services!O76),"")</f>
        <v>0.86027867881610287</v>
      </c>
      <c r="O64" s="45">
        <f>IF(ISNUMBER(Goods!P76),Goods!P76/(Goods!P76+Services!P76),"")</f>
        <v>0.71425979776096249</v>
      </c>
      <c r="P64" s="45">
        <f>IF(ISNUMBER(Goods!Q76),Goods!Q76/(Goods!Q76+Services!Q76),"")</f>
        <v>0.59637185159286199</v>
      </c>
      <c r="Q64" s="45">
        <f>IF(ISNUMBER(Goods!R76),Goods!R76/(Goods!R76+Services!R76),"")</f>
        <v>0.69417846707125197</v>
      </c>
      <c r="R64" s="45">
        <f>IF(ISNUMBER(Goods!S76),Goods!S76/(Goods!S76+Services!S76),"")</f>
        <v>0.71758090903962235</v>
      </c>
      <c r="S64" s="45">
        <f>IF(ISNUMBER(Goods!T76),Goods!T76/(Goods!T76+Services!T76),"")</f>
        <v>0.8671653627715501</v>
      </c>
      <c r="T64" s="45">
        <f>IF(ISNUMBER(Goods!U76),Goods!U76/(Goods!U76+Services!U76),"")</f>
        <v>0.86884856061038185</v>
      </c>
      <c r="U64" s="45">
        <f>IF(ISNUMBER(Goods!V76),Goods!V76/(Goods!V76+Services!V76),"")</f>
        <v>0.83116427655491965</v>
      </c>
      <c r="V64" s="45">
        <f>IF(ISNUMBER(Goods!W76),Goods!W76/(Goods!W76+Services!W76),"")</f>
        <v>0.70661250165355038</v>
      </c>
      <c r="W64" s="45">
        <f>IF(ISNUMBER(Goods!X76),Goods!X76/(Goods!X76+Services!X76),"")</f>
        <v>0.85151447867172581</v>
      </c>
      <c r="X64" s="45">
        <f>IF(ISNUMBER(Goods!Y76),Goods!Y76/(Goods!Y76+Services!Y76),"")</f>
        <v>0.84668459435985033</v>
      </c>
      <c r="Y64" s="45" t="str">
        <f>IF(ISNUMBER(Goods!Z76),Goods!Z76/(Goods!Z76+Services!Z76),"")</f>
        <v/>
      </c>
      <c r="Z64" s="45" t="str">
        <f>IF(ISNUMBER(Goods!AA76),Goods!AA76/(Goods!AA76+Services!AA76),"")</f>
        <v/>
      </c>
      <c r="AB64" s="45">
        <f>IF(ISNUMBER(Services!C76),Services!C76/(Services!C76+Goods!C76),"")</f>
        <v>0.20586637696903859</v>
      </c>
      <c r="AC64" s="45">
        <f>IF(ISNUMBER(Services!D76),Services!D76/(Services!D76+Goods!D76),"")</f>
        <v>0.24287721836476944</v>
      </c>
      <c r="AD64" s="45">
        <f>IF(ISNUMBER(Services!E76),Services!E76/(Services!E76+Goods!E76),"")</f>
        <v>0.18152138262900808</v>
      </c>
      <c r="AE64" s="45">
        <f>IF(ISNUMBER(Services!F76),Services!F76/(Services!F76+Goods!F76),"")</f>
        <v>0.20101534360927967</v>
      </c>
      <c r="AF64" s="45">
        <f>IF(ISNUMBER(Services!G76),Services!G76/(Services!G76+Goods!G76),"")</f>
        <v>0.25936811168258633</v>
      </c>
      <c r="AG64" s="45">
        <f>IF(ISNUMBER(Services!H76),Services!H76/(Services!H76+Goods!H76),"")</f>
        <v>0.28459511173688579</v>
      </c>
      <c r="AH64" s="45">
        <f>IF(ISNUMBER(Services!I76),Services!I76/(Services!I76+Goods!I76),"")</f>
        <v>0.183439846872855</v>
      </c>
      <c r="AI64" s="45">
        <f>IF(ISNUMBER(Services!J76),Services!J76/(Services!J76+Goods!J76),"")</f>
        <v>0.18473354214635401</v>
      </c>
      <c r="AJ64" s="45">
        <f>IF(ISNUMBER(Services!K76),Services!K76/(Services!K76+Goods!K76),"")</f>
        <v>8.1048542203558879E-2</v>
      </c>
      <c r="AK64" s="45">
        <f>IF(ISNUMBER(Services!L76),Services!L76/(Services!L76+Goods!L76),"")</f>
        <v>0.1122015059841758</v>
      </c>
      <c r="AL64" s="45">
        <f>IF(ISNUMBER(Services!M76),Services!M76/(Services!M76+Goods!M76),"")</f>
        <v>0.15088052962441384</v>
      </c>
      <c r="AM64" s="45">
        <f>IF(ISNUMBER(Services!N76),Services!N76/(Services!N76+Goods!N76),"")</f>
        <v>0.14334983797494527</v>
      </c>
      <c r="AN64" s="45">
        <f>IF(ISNUMBER(Services!O76),Services!O76/(Services!O76+Goods!O76),"")</f>
        <v>0.13972132118389707</v>
      </c>
      <c r="AO64" s="45">
        <f>IF(ISNUMBER(Services!P76),Services!P76/(Services!P76+Goods!P76),"")</f>
        <v>0.28574020223903751</v>
      </c>
      <c r="AP64" s="45">
        <f>IF(ISNUMBER(Services!Q76),Services!Q76/(Services!Q76+Goods!Q76),"")</f>
        <v>0.40362814840713795</v>
      </c>
      <c r="AQ64" s="45">
        <f>IF(ISNUMBER(Services!R76),Services!R76/(Services!R76+Goods!R76),"")</f>
        <v>0.30582153292874803</v>
      </c>
      <c r="AR64" s="45">
        <f>IF(ISNUMBER(Services!S76),Services!S76/(Services!S76+Goods!S76),"")</f>
        <v>0.28241909096037759</v>
      </c>
      <c r="AS64" s="45">
        <f>IF(ISNUMBER(Services!T76),Services!T76/(Services!T76+Goods!T76),"")</f>
        <v>0.13283463722845001</v>
      </c>
      <c r="AT64" s="45">
        <f>IF(ISNUMBER(Services!U76),Services!U76/(Services!U76+Goods!U76),"")</f>
        <v>0.13115143938961815</v>
      </c>
      <c r="AU64" s="45">
        <f>IF(ISNUMBER(Services!V76),Services!V76/(Services!V76+Goods!V76),"")</f>
        <v>0.16883572344508035</v>
      </c>
      <c r="AV64" s="45">
        <f>IF(ISNUMBER(Services!W76),Services!W76/(Services!W76+Goods!W76),"")</f>
        <v>0.29338749834644962</v>
      </c>
      <c r="AW64" s="45">
        <f>IF(ISNUMBER(Services!X76),Services!X76/(Services!X76+Goods!X76),"")</f>
        <v>0.14848552132827425</v>
      </c>
      <c r="AX64" s="45">
        <f>IF(ISNUMBER(Services!Y76),Services!Y76/(Services!Y76+Goods!Y76),"")</f>
        <v>0.15331540564014967</v>
      </c>
      <c r="AY64" s="45" t="str">
        <f>IF(ISNUMBER(Services!Z76),Services!Z76/(Services!Z76+Goods!Z76),"")</f>
        <v/>
      </c>
      <c r="AZ64" s="45" t="str">
        <f>IF(ISNUMBER(Services!AA76),Services!AA76/(Services!AA76+Goods!AA76),"")</f>
        <v/>
      </c>
    </row>
    <row r="65" spans="1:52" x14ac:dyDescent="0.2">
      <c r="A65" s="39">
        <f>Goods!B77</f>
        <v>40816</v>
      </c>
      <c r="B65" s="45">
        <f>IF(ISNUMBER(Goods!C77),Goods!C77/(Goods!C77+Services!C77),"")</f>
        <v>0.79324877081353551</v>
      </c>
      <c r="C65" s="45">
        <f>IF(ISNUMBER(Goods!D77),Goods!D77/(Goods!D77+Services!D77),"")</f>
        <v>0.75428768319560868</v>
      </c>
      <c r="D65" s="45">
        <f>IF(ISNUMBER(Goods!E77),Goods!E77/(Goods!E77+Services!E77),"")</f>
        <v>0.81414263970270384</v>
      </c>
      <c r="E65" s="45">
        <f>IF(ISNUMBER(Goods!F77),Goods!F77/(Goods!F77+Services!F77),"")</f>
        <v>0.80290746258243439</v>
      </c>
      <c r="F65" s="45">
        <f>IF(ISNUMBER(Goods!G77),Goods!G77/(Goods!G77+Services!G77),"")</f>
        <v>0.73971524178203529</v>
      </c>
      <c r="G65" s="45">
        <f>IF(ISNUMBER(Goods!H77),Goods!H77/(Goods!H77+Services!H77),"")</f>
        <v>0.7277682255845942</v>
      </c>
      <c r="H65" s="45">
        <f>IF(ISNUMBER(Goods!I77),Goods!I77/(Goods!I77+Services!I77),"")</f>
        <v>0.82636359936491144</v>
      </c>
      <c r="I65" s="45">
        <f>IF(ISNUMBER(Goods!J77),Goods!J77/(Goods!J77+Services!J77),"")</f>
        <v>0.82927433358218372</v>
      </c>
      <c r="J65" s="45">
        <f>IF(ISNUMBER(Goods!K77),Goods!K77/(Goods!K77+Services!K77),"")</f>
        <v>0.91206810167692054</v>
      </c>
      <c r="K65" s="45">
        <f>IF(ISNUMBER(Goods!L77),Goods!L77/(Goods!L77+Services!L77),"")</f>
        <v>0.89644651445420109</v>
      </c>
      <c r="L65" s="45">
        <f>IF(ISNUMBER(Goods!M77),Goods!M77/(Goods!M77+Services!M77),"")</f>
        <v>0.85103918014122393</v>
      </c>
      <c r="M65" s="45">
        <f>IF(ISNUMBER(Goods!N77),Goods!N77/(Goods!N77+Services!N77),"")</f>
        <v>0.85511159781559343</v>
      </c>
      <c r="N65" s="45">
        <f>IF(ISNUMBER(Goods!O77),Goods!O77/(Goods!O77+Services!O77),"")</f>
        <v>0.84735232487548229</v>
      </c>
      <c r="O65" s="45">
        <f>IF(ISNUMBER(Goods!P77),Goods!P77/(Goods!P77+Services!P77),"")</f>
        <v>0.70498316480726375</v>
      </c>
      <c r="P65" s="45">
        <f>IF(ISNUMBER(Goods!Q77),Goods!Q77/(Goods!Q77+Services!Q77),"")</f>
        <v>0.60177194392671962</v>
      </c>
      <c r="Q65" s="45">
        <f>IF(ISNUMBER(Goods!R77),Goods!R77/(Goods!R77+Services!R77),"")</f>
        <v>0.68682249668265793</v>
      </c>
      <c r="R65" s="45">
        <f>IF(ISNUMBER(Goods!S77),Goods!S77/(Goods!S77+Services!S77),"")</f>
        <v>0.72295635089604748</v>
      </c>
      <c r="S65" s="45">
        <f>IF(ISNUMBER(Goods!T77),Goods!T77/(Goods!T77+Services!T77),"")</f>
        <v>0.85986666902859699</v>
      </c>
      <c r="T65" s="45">
        <f>IF(ISNUMBER(Goods!U77),Goods!U77/(Goods!U77+Services!U77),"")</f>
        <v>0.8692108466144054</v>
      </c>
      <c r="U65" s="45">
        <f>IF(ISNUMBER(Goods!V77),Goods!V77/(Goods!V77+Services!V77),"")</f>
        <v>0.8248708551588616</v>
      </c>
      <c r="V65" s="45">
        <f>IF(ISNUMBER(Goods!W77),Goods!W77/(Goods!W77+Services!W77),"")</f>
        <v>0.70452652020787543</v>
      </c>
      <c r="W65" s="45">
        <f>IF(ISNUMBER(Goods!X77),Goods!X77/(Goods!X77+Services!X77),"")</f>
        <v>0.85513330273881427</v>
      </c>
      <c r="X65" s="45">
        <f>IF(ISNUMBER(Goods!Y77),Goods!Y77/(Goods!Y77+Services!Y77),"")</f>
        <v>0.84579623120645697</v>
      </c>
      <c r="Y65" s="45" t="str">
        <f>IF(ISNUMBER(Goods!Z77),Goods!Z77/(Goods!Z77+Services!Z77),"")</f>
        <v/>
      </c>
      <c r="Z65" s="45" t="str">
        <f>IF(ISNUMBER(Goods!AA77),Goods!AA77/(Goods!AA77+Services!AA77),"")</f>
        <v/>
      </c>
      <c r="AB65" s="45">
        <f>IF(ISNUMBER(Services!C77),Services!C77/(Services!C77+Goods!C77),"")</f>
        <v>0.20675122918646446</v>
      </c>
      <c r="AC65" s="45">
        <f>IF(ISNUMBER(Services!D77),Services!D77/(Services!D77+Goods!D77),"")</f>
        <v>0.24571231680439135</v>
      </c>
      <c r="AD65" s="45">
        <f>IF(ISNUMBER(Services!E77),Services!E77/(Services!E77+Goods!E77),"")</f>
        <v>0.18585736029729624</v>
      </c>
      <c r="AE65" s="45">
        <f>IF(ISNUMBER(Services!F77),Services!F77/(Services!F77+Goods!F77),"")</f>
        <v>0.19709253741756561</v>
      </c>
      <c r="AF65" s="45">
        <f>IF(ISNUMBER(Services!G77),Services!G77/(Services!G77+Goods!G77),"")</f>
        <v>0.26028475821796471</v>
      </c>
      <c r="AG65" s="45">
        <f>IF(ISNUMBER(Services!H77),Services!H77/(Services!H77+Goods!H77),"")</f>
        <v>0.2722317744154058</v>
      </c>
      <c r="AH65" s="45">
        <f>IF(ISNUMBER(Services!I77),Services!I77/(Services!I77+Goods!I77),"")</f>
        <v>0.17363640063508851</v>
      </c>
      <c r="AI65" s="45">
        <f>IF(ISNUMBER(Services!J77),Services!J77/(Services!J77+Goods!J77),"")</f>
        <v>0.17072566641781639</v>
      </c>
      <c r="AJ65" s="45">
        <f>IF(ISNUMBER(Services!K77),Services!K77/(Services!K77+Goods!K77),"")</f>
        <v>8.7931898323079433E-2</v>
      </c>
      <c r="AK65" s="45">
        <f>IF(ISNUMBER(Services!L77),Services!L77/(Services!L77+Goods!L77),"")</f>
        <v>0.10355348554579889</v>
      </c>
      <c r="AL65" s="45">
        <f>IF(ISNUMBER(Services!M77),Services!M77/(Services!M77+Goods!M77),"")</f>
        <v>0.14896081985877607</v>
      </c>
      <c r="AM65" s="45">
        <f>IF(ISNUMBER(Services!N77),Services!N77/(Services!N77+Goods!N77),"")</f>
        <v>0.14488840218440655</v>
      </c>
      <c r="AN65" s="45">
        <f>IF(ISNUMBER(Services!O77),Services!O77/(Services!O77+Goods!O77),"")</f>
        <v>0.1526476751245178</v>
      </c>
      <c r="AO65" s="45">
        <f>IF(ISNUMBER(Services!P77),Services!P77/(Services!P77+Goods!P77),"")</f>
        <v>0.29501683519273619</v>
      </c>
      <c r="AP65" s="45">
        <f>IF(ISNUMBER(Services!Q77),Services!Q77/(Services!Q77+Goods!Q77),"")</f>
        <v>0.39822805607328038</v>
      </c>
      <c r="AQ65" s="45">
        <f>IF(ISNUMBER(Services!R77),Services!R77/(Services!R77+Goods!R77),"")</f>
        <v>0.31317750331734207</v>
      </c>
      <c r="AR65" s="45">
        <f>IF(ISNUMBER(Services!S77),Services!S77/(Services!S77+Goods!S77),"")</f>
        <v>0.27704364910395252</v>
      </c>
      <c r="AS65" s="45">
        <f>IF(ISNUMBER(Services!T77),Services!T77/(Services!T77+Goods!T77),"")</f>
        <v>0.14013333097140293</v>
      </c>
      <c r="AT65" s="45">
        <f>IF(ISNUMBER(Services!U77),Services!U77/(Services!U77+Goods!U77),"")</f>
        <v>0.13078915338559458</v>
      </c>
      <c r="AU65" s="45">
        <f>IF(ISNUMBER(Services!V77),Services!V77/(Services!V77+Goods!V77),"")</f>
        <v>0.17512914484113826</v>
      </c>
      <c r="AV65" s="45">
        <f>IF(ISNUMBER(Services!W77),Services!W77/(Services!W77+Goods!W77),"")</f>
        <v>0.29547347979212457</v>
      </c>
      <c r="AW65" s="45">
        <f>IF(ISNUMBER(Services!X77),Services!X77/(Services!X77+Goods!X77),"")</f>
        <v>0.14486669726118578</v>
      </c>
      <c r="AX65" s="45">
        <f>IF(ISNUMBER(Services!Y77),Services!Y77/(Services!Y77+Goods!Y77),"")</f>
        <v>0.154203768793543</v>
      </c>
      <c r="AY65" s="45" t="str">
        <f>IF(ISNUMBER(Services!Z77),Services!Z77/(Services!Z77+Goods!Z77),"")</f>
        <v/>
      </c>
      <c r="AZ65" s="45" t="str">
        <f>IF(ISNUMBER(Services!AA77),Services!AA77/(Services!AA77+Goods!AA77),"")</f>
        <v/>
      </c>
    </row>
    <row r="66" spans="1:52" x14ac:dyDescent="0.2">
      <c r="A66" s="39">
        <f>Goods!B78</f>
        <v>40908</v>
      </c>
      <c r="B66" s="45">
        <f>IF(ISNUMBER(Goods!C78),Goods!C78/(Goods!C78+Services!C78),"")</f>
        <v>0.79691453758876829</v>
      </c>
      <c r="C66" s="45">
        <f>IF(ISNUMBER(Goods!D78),Goods!D78/(Goods!D78+Services!D78),"")</f>
        <v>0.74989671250663992</v>
      </c>
      <c r="D66" s="45">
        <f>IF(ISNUMBER(Goods!E78),Goods!E78/(Goods!E78+Services!E78),"")</f>
        <v>0.8162365347018864</v>
      </c>
      <c r="E66" s="45">
        <f>IF(ISNUMBER(Goods!F78),Goods!F78/(Goods!F78+Services!F78),"")</f>
        <v>0.805311013049828</v>
      </c>
      <c r="F66" s="45">
        <f>IF(ISNUMBER(Goods!G78),Goods!G78/(Goods!G78+Services!G78),"")</f>
        <v>0.74803565533179273</v>
      </c>
      <c r="G66" s="45">
        <f>IF(ISNUMBER(Goods!H78),Goods!H78/(Goods!H78+Services!H78),"")</f>
        <v>0.72827620620827316</v>
      </c>
      <c r="H66" s="45">
        <f>IF(ISNUMBER(Goods!I78),Goods!I78/(Goods!I78+Services!I78),"")</f>
        <v>0.80897104339081105</v>
      </c>
      <c r="I66" s="45">
        <f>IF(ISNUMBER(Goods!J78),Goods!J78/(Goods!J78+Services!J78),"")</f>
        <v>0.83497135442410497</v>
      </c>
      <c r="J66" s="45">
        <f>IF(ISNUMBER(Goods!K78),Goods!K78/(Goods!K78+Services!K78),"")</f>
        <v>0.91393201271182889</v>
      </c>
      <c r="K66" s="45">
        <f>IF(ISNUMBER(Goods!L78),Goods!L78/(Goods!L78+Services!L78),"")</f>
        <v>0.87201039076054176</v>
      </c>
      <c r="L66" s="45">
        <f>IF(ISNUMBER(Goods!M78),Goods!M78/(Goods!M78+Services!M78),"")</f>
        <v>0.84509216050737324</v>
      </c>
      <c r="M66" s="45">
        <f>IF(ISNUMBER(Goods!N78),Goods!N78/(Goods!N78+Services!N78),"")</f>
        <v>0.85799081122760579</v>
      </c>
      <c r="N66" s="45">
        <f>IF(ISNUMBER(Goods!O78),Goods!O78/(Goods!O78+Services!O78),"")</f>
        <v>0.85645862726929323</v>
      </c>
      <c r="O66" s="45">
        <f>IF(ISNUMBER(Goods!P78),Goods!P78/(Goods!P78+Services!P78),"")</f>
        <v>0.70107118887696906</v>
      </c>
      <c r="P66" s="45">
        <f>IF(ISNUMBER(Goods!Q78),Goods!Q78/(Goods!Q78+Services!Q78),"")</f>
        <v>0.59585909719911012</v>
      </c>
      <c r="Q66" s="45">
        <f>IF(ISNUMBER(Goods!R78),Goods!R78/(Goods!R78+Services!R78),"")</f>
        <v>0.67281441742846504</v>
      </c>
      <c r="R66" s="45">
        <f>IF(ISNUMBER(Goods!S78),Goods!S78/(Goods!S78+Services!S78),"")</f>
        <v>0.72527064305117073</v>
      </c>
      <c r="S66" s="45">
        <f>IF(ISNUMBER(Goods!T78),Goods!T78/(Goods!T78+Services!T78),"")</f>
        <v>0.84610630075150728</v>
      </c>
      <c r="T66" s="45">
        <f>IF(ISNUMBER(Goods!U78),Goods!U78/(Goods!U78+Services!U78),"")</f>
        <v>0.87051281846255213</v>
      </c>
      <c r="U66" s="45">
        <f>IF(ISNUMBER(Goods!V78),Goods!V78/(Goods!V78+Services!V78),"")</f>
        <v>0.82681318746797272</v>
      </c>
      <c r="V66" s="45">
        <f>IF(ISNUMBER(Goods!W78),Goods!W78/(Goods!W78+Services!W78),"")</f>
        <v>0.70134086658974248</v>
      </c>
      <c r="W66" s="45">
        <f>IF(ISNUMBER(Goods!X78),Goods!X78/(Goods!X78+Services!X78),"")</f>
        <v>0.8398999595617751</v>
      </c>
      <c r="X66" s="45">
        <f>IF(ISNUMBER(Goods!Y78),Goods!Y78/(Goods!Y78+Services!Y78),"")</f>
        <v>0.84639063926673508</v>
      </c>
      <c r="Y66" s="45" t="str">
        <f>IF(ISNUMBER(Goods!Z78),Goods!Z78/(Goods!Z78+Services!Z78),"")</f>
        <v/>
      </c>
      <c r="Z66" s="45" t="str">
        <f>IF(ISNUMBER(Goods!AA78),Goods!AA78/(Goods!AA78+Services!AA78),"")</f>
        <v/>
      </c>
      <c r="AB66" s="45">
        <f>IF(ISNUMBER(Services!C78),Services!C78/(Services!C78+Goods!C78),"")</f>
        <v>0.20308546241123177</v>
      </c>
      <c r="AC66" s="45">
        <f>IF(ISNUMBER(Services!D78),Services!D78/(Services!D78+Goods!D78),"")</f>
        <v>0.25010328749336008</v>
      </c>
      <c r="AD66" s="45">
        <f>IF(ISNUMBER(Services!E78),Services!E78/(Services!E78+Goods!E78),"")</f>
        <v>0.18376346529811363</v>
      </c>
      <c r="AE66" s="45">
        <f>IF(ISNUMBER(Services!F78),Services!F78/(Services!F78+Goods!F78),"")</f>
        <v>0.19468898695017195</v>
      </c>
      <c r="AF66" s="45">
        <f>IF(ISNUMBER(Services!G78),Services!G78/(Services!G78+Goods!G78),"")</f>
        <v>0.25196434466820733</v>
      </c>
      <c r="AG66" s="45">
        <f>IF(ISNUMBER(Services!H78),Services!H78/(Services!H78+Goods!H78),"")</f>
        <v>0.2717237937917269</v>
      </c>
      <c r="AH66" s="45">
        <f>IF(ISNUMBER(Services!I78),Services!I78/(Services!I78+Goods!I78),"")</f>
        <v>0.19102895660918889</v>
      </c>
      <c r="AI66" s="45">
        <f>IF(ISNUMBER(Services!J78),Services!J78/(Services!J78+Goods!J78),"")</f>
        <v>0.16502864557589497</v>
      </c>
      <c r="AJ66" s="45">
        <f>IF(ISNUMBER(Services!K78),Services!K78/(Services!K78+Goods!K78),"")</f>
        <v>8.6067987288171208E-2</v>
      </c>
      <c r="AK66" s="45">
        <f>IF(ISNUMBER(Services!L78),Services!L78/(Services!L78+Goods!L78),"")</f>
        <v>0.12798960923945821</v>
      </c>
      <c r="AL66" s="45">
        <f>IF(ISNUMBER(Services!M78),Services!M78/(Services!M78+Goods!M78),"")</f>
        <v>0.15490783949262674</v>
      </c>
      <c r="AM66" s="45">
        <f>IF(ISNUMBER(Services!N78),Services!N78/(Services!N78+Goods!N78),"")</f>
        <v>0.14200918877239421</v>
      </c>
      <c r="AN66" s="45">
        <f>IF(ISNUMBER(Services!O78),Services!O78/(Services!O78+Goods!O78),"")</f>
        <v>0.14354137273070677</v>
      </c>
      <c r="AO66" s="45">
        <f>IF(ISNUMBER(Services!P78),Services!P78/(Services!P78+Goods!P78),"")</f>
        <v>0.29892881112303082</v>
      </c>
      <c r="AP66" s="45">
        <f>IF(ISNUMBER(Services!Q78),Services!Q78/(Services!Q78+Goods!Q78),"")</f>
        <v>0.40414090280088982</v>
      </c>
      <c r="AQ66" s="45">
        <f>IF(ISNUMBER(Services!R78),Services!R78/(Services!R78+Goods!R78),"")</f>
        <v>0.32718558257153496</v>
      </c>
      <c r="AR66" s="45">
        <f>IF(ISNUMBER(Services!S78),Services!S78/(Services!S78+Goods!S78),"")</f>
        <v>0.27472935694882916</v>
      </c>
      <c r="AS66" s="45">
        <f>IF(ISNUMBER(Services!T78),Services!T78/(Services!T78+Goods!T78),"")</f>
        <v>0.15389369924849272</v>
      </c>
      <c r="AT66" s="45">
        <f>IF(ISNUMBER(Services!U78),Services!U78/(Services!U78+Goods!U78),"")</f>
        <v>0.1294871815374479</v>
      </c>
      <c r="AU66" s="45">
        <f>IF(ISNUMBER(Services!V78),Services!V78/(Services!V78+Goods!V78),"")</f>
        <v>0.1731868125320272</v>
      </c>
      <c r="AV66" s="45">
        <f>IF(ISNUMBER(Services!W78),Services!W78/(Services!W78+Goods!W78),"")</f>
        <v>0.2986591334102574</v>
      </c>
      <c r="AW66" s="45">
        <f>IF(ISNUMBER(Services!X78),Services!X78/(Services!X78+Goods!X78),"")</f>
        <v>0.16010004043822482</v>
      </c>
      <c r="AX66" s="45">
        <f>IF(ISNUMBER(Services!Y78),Services!Y78/(Services!Y78+Goods!Y78),"")</f>
        <v>0.15360936073326495</v>
      </c>
      <c r="AY66" s="45" t="str">
        <f>IF(ISNUMBER(Services!Z78),Services!Z78/(Services!Z78+Goods!Z78),"")</f>
        <v/>
      </c>
      <c r="AZ66" s="45" t="str">
        <f>IF(ISNUMBER(Services!AA78),Services!AA78/(Services!AA78+Goods!AA78),"")</f>
        <v/>
      </c>
    </row>
    <row r="67" spans="1:52" x14ac:dyDescent="0.2">
      <c r="A67" s="39">
        <f>Goods!B79</f>
        <v>40999</v>
      </c>
      <c r="B67" s="45">
        <f>IF(ISNUMBER(Goods!C79),Goods!C79/(Goods!C79+Services!C79),"")</f>
        <v>0.79729510194135333</v>
      </c>
      <c r="C67" s="45">
        <f>IF(ISNUMBER(Goods!D79),Goods!D79/(Goods!D79+Services!D79),"")</f>
        <v>0.75113879878684264</v>
      </c>
      <c r="D67" s="45">
        <f>IF(ISNUMBER(Goods!E79),Goods!E79/(Goods!E79+Services!E79),"")</f>
        <v>0.81428370654923643</v>
      </c>
      <c r="E67" s="45">
        <f>IF(ISNUMBER(Goods!F79),Goods!F79/(Goods!F79+Services!F79),"")</f>
        <v>0.79952348273974294</v>
      </c>
      <c r="F67" s="45">
        <f>IF(ISNUMBER(Goods!G79),Goods!G79/(Goods!G79+Services!G79),"")</f>
        <v>0.75070368474923233</v>
      </c>
      <c r="G67" s="45">
        <f>IF(ISNUMBER(Goods!H79),Goods!H79/(Goods!H79+Services!H79),"")</f>
        <v>0.72343171127669315</v>
      </c>
      <c r="H67" s="45">
        <f>IF(ISNUMBER(Goods!I79),Goods!I79/(Goods!I79+Services!I79),"")</f>
        <v>0.82201391607103802</v>
      </c>
      <c r="I67" s="45">
        <f>IF(ISNUMBER(Goods!J79),Goods!J79/(Goods!J79+Services!J79),"")</f>
        <v>0.85174034012696753</v>
      </c>
      <c r="J67" s="45">
        <f>IF(ISNUMBER(Goods!K79),Goods!K79/(Goods!K79+Services!K79),"")</f>
        <v>0.92223631302291498</v>
      </c>
      <c r="K67" s="45">
        <f>IF(ISNUMBER(Goods!L79),Goods!L79/(Goods!L79+Services!L79),"")</f>
        <v>0.86484887282414602</v>
      </c>
      <c r="L67" s="45">
        <f>IF(ISNUMBER(Goods!M79),Goods!M79/(Goods!M79+Services!M79),"")</f>
        <v>0.8462486562371323</v>
      </c>
      <c r="M67" s="45">
        <f>IF(ISNUMBER(Goods!N79),Goods!N79/(Goods!N79+Services!N79),"")</f>
        <v>0.86054388333501519</v>
      </c>
      <c r="N67" s="45">
        <f>IF(ISNUMBER(Goods!O79),Goods!O79/(Goods!O79+Services!O79),"")</f>
        <v>0.84017911788555866</v>
      </c>
      <c r="O67" s="45">
        <f>IF(ISNUMBER(Goods!P79),Goods!P79/(Goods!P79+Services!P79),"")</f>
        <v>0.69620505285920842</v>
      </c>
      <c r="P67" s="45">
        <f>IF(ISNUMBER(Goods!Q79),Goods!Q79/(Goods!Q79+Services!Q79),"")</f>
        <v>0.57843205727006852</v>
      </c>
      <c r="Q67" s="45">
        <f>IF(ISNUMBER(Goods!R79),Goods!R79/(Goods!R79+Services!R79),"")</f>
        <v>0.67590226082614435</v>
      </c>
      <c r="R67" s="45">
        <f>IF(ISNUMBER(Goods!S79),Goods!S79/(Goods!S79+Services!S79),"")</f>
        <v>0.70475274566278256</v>
      </c>
      <c r="S67" s="45">
        <f>IF(ISNUMBER(Goods!T79),Goods!T79/(Goods!T79+Services!T79),"")</f>
        <v>0.85092805816755157</v>
      </c>
      <c r="T67" s="45">
        <f>IF(ISNUMBER(Goods!U79),Goods!U79/(Goods!U79+Services!U79),"")</f>
        <v>0.86716984026599375</v>
      </c>
      <c r="U67" s="45">
        <f>IF(ISNUMBER(Goods!V79),Goods!V79/(Goods!V79+Services!V79),"")</f>
        <v>0.82447300607318974</v>
      </c>
      <c r="V67" s="45">
        <f>IF(ISNUMBER(Goods!W79),Goods!W79/(Goods!W79+Services!W79),"")</f>
        <v>0.69485889620889207</v>
      </c>
      <c r="W67" s="45">
        <f>IF(ISNUMBER(Goods!X79),Goods!X79/(Goods!X79+Services!X79),"")</f>
        <v>0.83679926822170381</v>
      </c>
      <c r="X67" s="45">
        <f>IF(ISNUMBER(Goods!Y79),Goods!Y79/(Goods!Y79+Services!Y79),"")</f>
        <v>0.8493116461884509</v>
      </c>
      <c r="Y67" s="45" t="str">
        <f>IF(ISNUMBER(Goods!Z79),Goods!Z79/(Goods!Z79+Services!Z79),"")</f>
        <v/>
      </c>
      <c r="Z67" s="45" t="str">
        <f>IF(ISNUMBER(Goods!AA79),Goods!AA79/(Goods!AA79+Services!AA79),"")</f>
        <v/>
      </c>
      <c r="AB67" s="45">
        <f>IF(ISNUMBER(Services!C79),Services!C79/(Services!C79+Goods!C79),"")</f>
        <v>0.20270489805864678</v>
      </c>
      <c r="AC67" s="45">
        <f>IF(ISNUMBER(Services!D79),Services!D79/(Services!D79+Goods!D79),"")</f>
        <v>0.24886120121315738</v>
      </c>
      <c r="AD67" s="45">
        <f>IF(ISNUMBER(Services!E79),Services!E79/(Services!E79+Goods!E79),"")</f>
        <v>0.18571629345076363</v>
      </c>
      <c r="AE67" s="45">
        <f>IF(ISNUMBER(Services!F79),Services!F79/(Services!F79+Goods!F79),"")</f>
        <v>0.20047651726025706</v>
      </c>
      <c r="AF67" s="45">
        <f>IF(ISNUMBER(Services!G79),Services!G79/(Services!G79+Goods!G79),"")</f>
        <v>0.24929631525076765</v>
      </c>
      <c r="AG67" s="45">
        <f>IF(ISNUMBER(Services!H79),Services!H79/(Services!H79+Goods!H79),"")</f>
        <v>0.27656828872330685</v>
      </c>
      <c r="AH67" s="45">
        <f>IF(ISNUMBER(Services!I79),Services!I79/(Services!I79+Goods!I79),"")</f>
        <v>0.17798608392896195</v>
      </c>
      <c r="AI67" s="45">
        <f>IF(ISNUMBER(Services!J79),Services!J79/(Services!J79+Goods!J79),"")</f>
        <v>0.14825965987303238</v>
      </c>
      <c r="AJ67" s="45">
        <f>IF(ISNUMBER(Services!K79),Services!K79/(Services!K79+Goods!K79),"")</f>
        <v>7.7763686977085023E-2</v>
      </c>
      <c r="AK67" s="45">
        <f>IF(ISNUMBER(Services!L79),Services!L79/(Services!L79+Goods!L79),"")</f>
        <v>0.13515112717585398</v>
      </c>
      <c r="AL67" s="45">
        <f>IF(ISNUMBER(Services!M79),Services!M79/(Services!M79+Goods!M79),"")</f>
        <v>0.15375134376286764</v>
      </c>
      <c r="AM67" s="45">
        <f>IF(ISNUMBER(Services!N79),Services!N79/(Services!N79+Goods!N79),"")</f>
        <v>0.13945611666498486</v>
      </c>
      <c r="AN67" s="45">
        <f>IF(ISNUMBER(Services!O79),Services!O79/(Services!O79+Goods!O79),"")</f>
        <v>0.15982088211444137</v>
      </c>
      <c r="AO67" s="45">
        <f>IF(ISNUMBER(Services!P79),Services!P79/(Services!P79+Goods!P79),"")</f>
        <v>0.30379494714079147</v>
      </c>
      <c r="AP67" s="45">
        <f>IF(ISNUMBER(Services!Q79),Services!Q79/(Services!Q79+Goods!Q79),"")</f>
        <v>0.42156794272993148</v>
      </c>
      <c r="AQ67" s="45">
        <f>IF(ISNUMBER(Services!R79),Services!R79/(Services!R79+Goods!R79),"")</f>
        <v>0.32409773917385565</v>
      </c>
      <c r="AR67" s="45">
        <f>IF(ISNUMBER(Services!S79),Services!S79/(Services!S79+Goods!S79),"")</f>
        <v>0.29524725433721755</v>
      </c>
      <c r="AS67" s="45">
        <f>IF(ISNUMBER(Services!T79),Services!T79/(Services!T79+Goods!T79),"")</f>
        <v>0.14907194183244846</v>
      </c>
      <c r="AT67" s="45">
        <f>IF(ISNUMBER(Services!U79),Services!U79/(Services!U79+Goods!U79),"")</f>
        <v>0.13283015973400625</v>
      </c>
      <c r="AU67" s="45">
        <f>IF(ISNUMBER(Services!V79),Services!V79/(Services!V79+Goods!V79),"")</f>
        <v>0.1755269939268102</v>
      </c>
      <c r="AV67" s="45">
        <f>IF(ISNUMBER(Services!W79),Services!W79/(Services!W79+Goods!W79),"")</f>
        <v>0.30514110379110782</v>
      </c>
      <c r="AW67" s="45">
        <f>IF(ISNUMBER(Services!X79),Services!X79/(Services!X79+Goods!X79),"")</f>
        <v>0.16320073177829605</v>
      </c>
      <c r="AX67" s="45">
        <f>IF(ISNUMBER(Services!Y79),Services!Y79/(Services!Y79+Goods!Y79),"")</f>
        <v>0.15068835381154908</v>
      </c>
      <c r="AY67" s="45" t="str">
        <f>IF(ISNUMBER(Services!Z79),Services!Z79/(Services!Z79+Goods!Z79),"")</f>
        <v/>
      </c>
      <c r="AZ67" s="45" t="str">
        <f>IF(ISNUMBER(Services!AA79),Services!AA79/(Services!AA79+Goods!AA79),"")</f>
        <v/>
      </c>
    </row>
    <row r="68" spans="1:52" x14ac:dyDescent="0.2">
      <c r="A68" s="39">
        <f>Goods!B80</f>
        <v>41090</v>
      </c>
      <c r="B68" s="45">
        <f>IF(ISNUMBER(Goods!C80),Goods!C80/(Goods!C80+Services!C80),"")</f>
        <v>0.79696540562411489</v>
      </c>
      <c r="C68" s="45">
        <f>IF(ISNUMBER(Goods!D80),Goods!D80/(Goods!D80+Services!D80),"")</f>
        <v>0.74990087745005085</v>
      </c>
      <c r="D68" s="45">
        <f>IF(ISNUMBER(Goods!E80),Goods!E80/(Goods!E80+Services!E80),"")</f>
        <v>0.80942823547461185</v>
      </c>
      <c r="E68" s="45">
        <f>IF(ISNUMBER(Goods!F80),Goods!F80/(Goods!F80+Services!F80),"")</f>
        <v>0.80118506320799665</v>
      </c>
      <c r="F68" s="45">
        <f>IF(ISNUMBER(Goods!G80),Goods!G80/(Goods!G80+Services!G80),"")</f>
        <v>0.74885602493534054</v>
      </c>
      <c r="G68" s="45">
        <f>IF(ISNUMBER(Goods!H80),Goods!H80/(Goods!H80+Services!H80),"")</f>
        <v>0.72464811729144518</v>
      </c>
      <c r="H68" s="45">
        <f>IF(ISNUMBER(Goods!I80),Goods!I80/(Goods!I80+Services!I80),"")</f>
        <v>0.83025871394358586</v>
      </c>
      <c r="I68" s="45">
        <f>IF(ISNUMBER(Goods!J80),Goods!J80/(Goods!J80+Services!J80),"")</f>
        <v>0.85412231947988382</v>
      </c>
      <c r="J68" s="45">
        <f>IF(ISNUMBER(Goods!K80),Goods!K80/(Goods!K80+Services!K80),"")</f>
        <v>0.91985384721730634</v>
      </c>
      <c r="K68" s="45">
        <f>IF(ISNUMBER(Goods!L80),Goods!L80/(Goods!L80+Services!L80),"")</f>
        <v>0.86801247897556422</v>
      </c>
      <c r="L68" s="45">
        <f>IF(ISNUMBER(Goods!M80),Goods!M80/(Goods!M80+Services!M80),"")</f>
        <v>0.84590124313759107</v>
      </c>
      <c r="M68" s="45">
        <f>IF(ISNUMBER(Goods!N80),Goods!N80/(Goods!N80+Services!N80),"")</f>
        <v>0.85848713547359479</v>
      </c>
      <c r="N68" s="45">
        <f>IF(ISNUMBER(Goods!O80),Goods!O80/(Goods!O80+Services!O80),"")</f>
        <v>0.85110003975537762</v>
      </c>
      <c r="O68" s="45">
        <f>IF(ISNUMBER(Goods!P80),Goods!P80/(Goods!P80+Services!P80),"")</f>
        <v>0.69578545253674207</v>
      </c>
      <c r="P68" s="45">
        <f>IF(ISNUMBER(Goods!Q80),Goods!Q80/(Goods!Q80+Services!Q80),"")</f>
        <v>0.58107962550463377</v>
      </c>
      <c r="Q68" s="45">
        <f>IF(ISNUMBER(Goods!R80),Goods!R80/(Goods!R80+Services!R80),"")</f>
        <v>0.67410911649009808</v>
      </c>
      <c r="R68" s="45">
        <f>IF(ISNUMBER(Goods!S80),Goods!S80/(Goods!S80+Services!S80),"")</f>
        <v>0.69138575270170921</v>
      </c>
      <c r="S68" s="45">
        <f>IF(ISNUMBER(Goods!T80),Goods!T80/(Goods!T80+Services!T80),"")</f>
        <v>0.84869581958166074</v>
      </c>
      <c r="T68" s="45">
        <f>IF(ISNUMBER(Goods!U80),Goods!U80/(Goods!U80+Services!U80),"")</f>
        <v>0.87181130972917698</v>
      </c>
      <c r="U68" s="45">
        <f>IF(ISNUMBER(Goods!V80),Goods!V80/(Goods!V80+Services!V80),"")</f>
        <v>0.82767602530437723</v>
      </c>
      <c r="V68" s="45">
        <f>IF(ISNUMBER(Goods!W80),Goods!W80/(Goods!W80+Services!W80),"")</f>
        <v>0.69210823467423299</v>
      </c>
      <c r="W68" s="45">
        <f>IF(ISNUMBER(Goods!X80),Goods!X80/(Goods!X80+Services!X80),"")</f>
        <v>0.84721940703699605</v>
      </c>
      <c r="X68" s="45">
        <f>IF(ISNUMBER(Goods!Y80),Goods!Y80/(Goods!Y80+Services!Y80),"")</f>
        <v>0.85631242065964952</v>
      </c>
      <c r="Y68" s="45" t="str">
        <f>IF(ISNUMBER(Goods!Z80),Goods!Z80/(Goods!Z80+Services!Z80),"")</f>
        <v/>
      </c>
      <c r="Z68" s="45" t="str">
        <f>IF(ISNUMBER(Goods!AA80),Goods!AA80/(Goods!AA80+Services!AA80),"")</f>
        <v/>
      </c>
      <c r="AB68" s="45">
        <f>IF(ISNUMBER(Services!C80),Services!C80/(Services!C80+Goods!C80),"")</f>
        <v>0.20303459437588509</v>
      </c>
      <c r="AC68" s="45">
        <f>IF(ISNUMBER(Services!D80),Services!D80/(Services!D80+Goods!D80),"")</f>
        <v>0.25009912254994915</v>
      </c>
      <c r="AD68" s="45">
        <f>IF(ISNUMBER(Services!E80),Services!E80/(Services!E80+Goods!E80),"")</f>
        <v>0.19057176452538818</v>
      </c>
      <c r="AE68" s="45">
        <f>IF(ISNUMBER(Services!F80),Services!F80/(Services!F80+Goods!F80),"")</f>
        <v>0.19881493679200338</v>
      </c>
      <c r="AF68" s="45">
        <f>IF(ISNUMBER(Services!G80),Services!G80/(Services!G80+Goods!G80),"")</f>
        <v>0.25114397506465946</v>
      </c>
      <c r="AG68" s="45">
        <f>IF(ISNUMBER(Services!H80),Services!H80/(Services!H80+Goods!H80),"")</f>
        <v>0.27535188270855487</v>
      </c>
      <c r="AH68" s="45">
        <f>IF(ISNUMBER(Services!I80),Services!I80/(Services!I80+Goods!I80),"")</f>
        <v>0.16974128605641406</v>
      </c>
      <c r="AI68" s="45">
        <f>IF(ISNUMBER(Services!J80),Services!J80/(Services!J80+Goods!J80),"")</f>
        <v>0.14587768052011613</v>
      </c>
      <c r="AJ68" s="45">
        <f>IF(ISNUMBER(Services!K80),Services!K80/(Services!K80+Goods!K80),"")</f>
        <v>8.0146152782693714E-2</v>
      </c>
      <c r="AK68" s="45">
        <f>IF(ISNUMBER(Services!L80),Services!L80/(Services!L80+Goods!L80),"")</f>
        <v>0.13198752102443576</v>
      </c>
      <c r="AL68" s="45">
        <f>IF(ISNUMBER(Services!M80),Services!M80/(Services!M80+Goods!M80),"")</f>
        <v>0.15409875686240895</v>
      </c>
      <c r="AM68" s="45">
        <f>IF(ISNUMBER(Services!N80),Services!N80/(Services!N80+Goods!N80),"")</f>
        <v>0.14151286452640527</v>
      </c>
      <c r="AN68" s="45">
        <f>IF(ISNUMBER(Services!O80),Services!O80/(Services!O80+Goods!O80),"")</f>
        <v>0.14889996024462246</v>
      </c>
      <c r="AO68" s="45">
        <f>IF(ISNUMBER(Services!P80),Services!P80/(Services!P80+Goods!P80),"")</f>
        <v>0.30421454746325782</v>
      </c>
      <c r="AP68" s="45">
        <f>IF(ISNUMBER(Services!Q80),Services!Q80/(Services!Q80+Goods!Q80),"")</f>
        <v>0.41892037449536618</v>
      </c>
      <c r="AQ68" s="45">
        <f>IF(ISNUMBER(Services!R80),Services!R80/(Services!R80+Goods!R80),"")</f>
        <v>0.32589088350990192</v>
      </c>
      <c r="AR68" s="45">
        <f>IF(ISNUMBER(Services!S80),Services!S80/(Services!S80+Goods!S80),"")</f>
        <v>0.30861424729829084</v>
      </c>
      <c r="AS68" s="45">
        <f>IF(ISNUMBER(Services!T80),Services!T80/(Services!T80+Goods!T80),"")</f>
        <v>0.15130418041833926</v>
      </c>
      <c r="AT68" s="45">
        <f>IF(ISNUMBER(Services!U80),Services!U80/(Services!U80+Goods!U80),"")</f>
        <v>0.12818869027082302</v>
      </c>
      <c r="AU68" s="45">
        <f>IF(ISNUMBER(Services!V80),Services!V80/(Services!V80+Goods!V80),"")</f>
        <v>0.17232397469562272</v>
      </c>
      <c r="AV68" s="45">
        <f>IF(ISNUMBER(Services!W80),Services!W80/(Services!W80+Goods!W80),"")</f>
        <v>0.30789176532576701</v>
      </c>
      <c r="AW68" s="45">
        <f>IF(ISNUMBER(Services!X80),Services!X80/(Services!X80+Goods!X80),"")</f>
        <v>0.152780592963004</v>
      </c>
      <c r="AX68" s="45">
        <f>IF(ISNUMBER(Services!Y80),Services!Y80/(Services!Y80+Goods!Y80),"")</f>
        <v>0.14368757934035051</v>
      </c>
      <c r="AY68" s="45" t="str">
        <f>IF(ISNUMBER(Services!Z80),Services!Z80/(Services!Z80+Goods!Z80),"")</f>
        <v/>
      </c>
      <c r="AZ68" s="45" t="str">
        <f>IF(ISNUMBER(Services!AA80),Services!AA80/(Services!AA80+Goods!AA80),"")</f>
        <v/>
      </c>
    </row>
    <row r="69" spans="1:52" x14ac:dyDescent="0.2">
      <c r="A69" s="39">
        <f>Goods!B81</f>
        <v>41182</v>
      </c>
      <c r="B69" s="45">
        <f>IF(ISNUMBER(Goods!C81),Goods!C81/(Goods!C81+Services!C81),"")</f>
        <v>0.79778627490440734</v>
      </c>
      <c r="C69" s="45">
        <f>IF(ISNUMBER(Goods!D81),Goods!D81/(Goods!D81+Services!D81),"")</f>
        <v>0.75410102416804481</v>
      </c>
      <c r="D69" s="45">
        <f>IF(ISNUMBER(Goods!E81),Goods!E81/(Goods!E81+Services!E81),"")</f>
        <v>0.80620178160688771</v>
      </c>
      <c r="E69" s="45">
        <f>IF(ISNUMBER(Goods!F81),Goods!F81/(Goods!F81+Services!F81),"")</f>
        <v>0.79908269754643713</v>
      </c>
      <c r="F69" s="45">
        <f>IF(ISNUMBER(Goods!G81),Goods!G81/(Goods!G81+Services!G81),"")</f>
        <v>0.75123056994818649</v>
      </c>
      <c r="G69" s="45">
        <f>IF(ISNUMBER(Goods!H81),Goods!H81/(Goods!H81+Services!H81),"")</f>
        <v>0.7129004777336051</v>
      </c>
      <c r="H69" s="45">
        <f>IF(ISNUMBER(Goods!I81),Goods!I81/(Goods!I81+Services!I81),"")</f>
        <v>0.832801858349145</v>
      </c>
      <c r="I69" s="45">
        <f>IF(ISNUMBER(Goods!J81),Goods!J81/(Goods!J81+Services!J81),"")</f>
        <v>0.85431881643569096</v>
      </c>
      <c r="J69" s="45">
        <f>IF(ISNUMBER(Goods!K81),Goods!K81/(Goods!K81+Services!K81),"")</f>
        <v>0.91066484582460894</v>
      </c>
      <c r="K69" s="45">
        <f>IF(ISNUMBER(Goods!L81),Goods!L81/(Goods!L81+Services!L81),"")</f>
        <v>0.87206433268863215</v>
      </c>
      <c r="L69" s="45">
        <f>IF(ISNUMBER(Goods!M81),Goods!M81/(Goods!M81+Services!M81),"")</f>
        <v>0.83834986733366001</v>
      </c>
      <c r="M69" s="45">
        <f>IF(ISNUMBER(Goods!N81),Goods!N81/(Goods!N81+Services!N81),"")</f>
        <v>0.85540299970342126</v>
      </c>
      <c r="N69" s="45">
        <f>IF(ISNUMBER(Goods!O81),Goods!O81/(Goods!O81+Services!O81),"")</f>
        <v>0.85587485960058074</v>
      </c>
      <c r="O69" s="45">
        <f>IF(ISNUMBER(Goods!P81),Goods!P81/(Goods!P81+Services!P81),"")</f>
        <v>0.70003970509237268</v>
      </c>
      <c r="P69" s="45">
        <f>IF(ISNUMBER(Goods!Q81),Goods!Q81/(Goods!Q81+Services!Q81),"")</f>
        <v>0.5765877849312685</v>
      </c>
      <c r="Q69" s="45">
        <f>IF(ISNUMBER(Goods!R81),Goods!R81/(Goods!R81+Services!R81),"")</f>
        <v>0.67209500181846527</v>
      </c>
      <c r="R69" s="45">
        <f>IF(ISNUMBER(Goods!S81),Goods!S81/(Goods!S81+Services!S81),"")</f>
        <v>0.70470183214148452</v>
      </c>
      <c r="S69" s="45">
        <f>IF(ISNUMBER(Goods!T81),Goods!T81/(Goods!T81+Services!T81),"")</f>
        <v>0.84576370996610351</v>
      </c>
      <c r="T69" s="45">
        <f>IF(ISNUMBER(Goods!U81),Goods!U81/(Goods!U81+Services!U81),"")</f>
        <v>0.87494364048730988</v>
      </c>
      <c r="U69" s="45">
        <f>IF(ISNUMBER(Goods!V81),Goods!V81/(Goods!V81+Services!V81),"")</f>
        <v>0.82269523007621304</v>
      </c>
      <c r="V69" s="45">
        <f>IF(ISNUMBER(Goods!W81),Goods!W81/(Goods!W81+Services!W81),"")</f>
        <v>0.67306022046094238</v>
      </c>
      <c r="W69" s="45">
        <f>IF(ISNUMBER(Goods!X81),Goods!X81/(Goods!X81+Services!X81),"")</f>
        <v>0.84767762205850106</v>
      </c>
      <c r="X69" s="45">
        <f>IF(ISNUMBER(Goods!Y81),Goods!Y81/(Goods!Y81+Services!Y81),"")</f>
        <v>0.85668197044091643</v>
      </c>
      <c r="Y69" s="45" t="str">
        <f>IF(ISNUMBER(Goods!Z81),Goods!Z81/(Goods!Z81+Services!Z81),"")</f>
        <v/>
      </c>
      <c r="Z69" s="45" t="str">
        <f>IF(ISNUMBER(Goods!AA81),Goods!AA81/(Goods!AA81+Services!AA81),"")</f>
        <v/>
      </c>
      <c r="AB69" s="45">
        <f>IF(ISNUMBER(Services!C81),Services!C81/(Services!C81+Goods!C81),"")</f>
        <v>0.20221372509559266</v>
      </c>
      <c r="AC69" s="45">
        <f>IF(ISNUMBER(Services!D81),Services!D81/(Services!D81+Goods!D81),"")</f>
        <v>0.24589897583195519</v>
      </c>
      <c r="AD69" s="45">
        <f>IF(ISNUMBER(Services!E81),Services!E81/(Services!E81+Goods!E81),"")</f>
        <v>0.19379821839311218</v>
      </c>
      <c r="AE69" s="45">
        <f>IF(ISNUMBER(Services!F81),Services!F81/(Services!F81+Goods!F81),"")</f>
        <v>0.2009173024535629</v>
      </c>
      <c r="AF69" s="45">
        <f>IF(ISNUMBER(Services!G81),Services!G81/(Services!G81+Goods!G81),"")</f>
        <v>0.24876943005181348</v>
      </c>
      <c r="AG69" s="45">
        <f>IF(ISNUMBER(Services!H81),Services!H81/(Services!H81+Goods!H81),"")</f>
        <v>0.28709952226639496</v>
      </c>
      <c r="AH69" s="45">
        <f>IF(ISNUMBER(Services!I81),Services!I81/(Services!I81+Goods!I81),"")</f>
        <v>0.16719814165085492</v>
      </c>
      <c r="AI69" s="45">
        <f>IF(ISNUMBER(Services!J81),Services!J81/(Services!J81+Goods!J81),"")</f>
        <v>0.14568118356430906</v>
      </c>
      <c r="AJ69" s="45">
        <f>IF(ISNUMBER(Services!K81),Services!K81/(Services!K81+Goods!K81),"")</f>
        <v>8.933515417539109E-2</v>
      </c>
      <c r="AK69" s="45">
        <f>IF(ISNUMBER(Services!L81),Services!L81/(Services!L81+Goods!L81),"")</f>
        <v>0.12793566731136777</v>
      </c>
      <c r="AL69" s="45">
        <f>IF(ISNUMBER(Services!M81),Services!M81/(Services!M81+Goods!M81),"")</f>
        <v>0.16165013266633993</v>
      </c>
      <c r="AM69" s="45">
        <f>IF(ISNUMBER(Services!N81),Services!N81/(Services!N81+Goods!N81),"")</f>
        <v>0.14459700029657874</v>
      </c>
      <c r="AN69" s="45">
        <f>IF(ISNUMBER(Services!O81),Services!O81/(Services!O81+Goods!O81),"")</f>
        <v>0.14412514039941923</v>
      </c>
      <c r="AO69" s="45">
        <f>IF(ISNUMBER(Services!P81),Services!P81/(Services!P81+Goods!P81),"")</f>
        <v>0.29996029490762727</v>
      </c>
      <c r="AP69" s="45">
        <f>IF(ISNUMBER(Services!Q81),Services!Q81/(Services!Q81+Goods!Q81),"")</f>
        <v>0.4234122150687315</v>
      </c>
      <c r="AQ69" s="45">
        <f>IF(ISNUMBER(Services!R81),Services!R81/(Services!R81+Goods!R81),"")</f>
        <v>0.32790499818153479</v>
      </c>
      <c r="AR69" s="45">
        <f>IF(ISNUMBER(Services!S81),Services!S81/(Services!S81+Goods!S81),"")</f>
        <v>0.29529816785851559</v>
      </c>
      <c r="AS69" s="45">
        <f>IF(ISNUMBER(Services!T81),Services!T81/(Services!T81+Goods!T81),"")</f>
        <v>0.15423629003389649</v>
      </c>
      <c r="AT69" s="45">
        <f>IF(ISNUMBER(Services!U81),Services!U81/(Services!U81+Goods!U81),"")</f>
        <v>0.12505635951269009</v>
      </c>
      <c r="AU69" s="45">
        <f>IF(ISNUMBER(Services!V81),Services!V81/(Services!V81+Goods!V81),"")</f>
        <v>0.17730476992378694</v>
      </c>
      <c r="AV69" s="45">
        <f>IF(ISNUMBER(Services!W81),Services!W81/(Services!W81+Goods!W81),"")</f>
        <v>0.32693977953905767</v>
      </c>
      <c r="AW69" s="45">
        <f>IF(ISNUMBER(Services!X81),Services!X81/(Services!X81+Goods!X81),"")</f>
        <v>0.15232237794149892</v>
      </c>
      <c r="AX69" s="45">
        <f>IF(ISNUMBER(Services!Y81),Services!Y81/(Services!Y81+Goods!Y81),"")</f>
        <v>0.14331802955908363</v>
      </c>
      <c r="AY69" s="45" t="str">
        <f>IF(ISNUMBER(Services!Z81),Services!Z81/(Services!Z81+Goods!Z81),"")</f>
        <v/>
      </c>
      <c r="AZ69" s="45" t="str">
        <f>IF(ISNUMBER(Services!AA81),Services!AA81/(Services!AA81+Goods!AA81),"")</f>
        <v/>
      </c>
    </row>
    <row r="70" spans="1:52" x14ac:dyDescent="0.2">
      <c r="A70" s="39">
        <f>Goods!B82</f>
        <v>41274</v>
      </c>
      <c r="B70" s="45">
        <f>IF(ISNUMBER(Goods!C82),Goods!C82/(Goods!C82+Services!C82),"")</f>
        <v>0.797578417032342</v>
      </c>
      <c r="C70" s="45">
        <f>IF(ISNUMBER(Goods!D82),Goods!D82/(Goods!D82+Services!D82),"")</f>
        <v>0.75433329991330456</v>
      </c>
      <c r="D70" s="45">
        <f>IF(ISNUMBER(Goods!E82),Goods!E82/(Goods!E82+Services!E82),"")</f>
        <v>0.80359266924171102</v>
      </c>
      <c r="E70" s="45">
        <f>IF(ISNUMBER(Goods!F82),Goods!F82/(Goods!F82+Services!F82),"")</f>
        <v>0.79840793187258552</v>
      </c>
      <c r="F70" s="45">
        <f>IF(ISNUMBER(Goods!G82),Goods!G82/(Goods!G82+Services!G82),"")</f>
        <v>0.74711750226713303</v>
      </c>
      <c r="G70" s="45">
        <f>IF(ISNUMBER(Goods!H82),Goods!H82/(Goods!H82+Services!H82),"")</f>
        <v>0.70492827489826959</v>
      </c>
      <c r="H70" s="45">
        <f>IF(ISNUMBER(Goods!I82),Goods!I82/(Goods!I82+Services!I82),"")</f>
        <v>0.83087329067581606</v>
      </c>
      <c r="I70" s="45">
        <f>IF(ISNUMBER(Goods!J82),Goods!J82/(Goods!J82+Services!J82),"")</f>
        <v>0.85344473063274984</v>
      </c>
      <c r="J70" s="45">
        <f>IF(ISNUMBER(Goods!K82),Goods!K82/(Goods!K82+Services!K82),"")</f>
        <v>0.91509722614219724</v>
      </c>
      <c r="K70" s="45">
        <f>IF(ISNUMBER(Goods!L82),Goods!L82/(Goods!L82+Services!L82),"")</f>
        <v>0.88403606273639945</v>
      </c>
      <c r="L70" s="45">
        <f>IF(ISNUMBER(Goods!M82),Goods!M82/(Goods!M82+Services!M82),"")</f>
        <v>0.83945743194855105</v>
      </c>
      <c r="M70" s="45">
        <f>IF(ISNUMBER(Goods!N82),Goods!N82/(Goods!N82+Services!N82),"")</f>
        <v>0.85642660490914346</v>
      </c>
      <c r="N70" s="45">
        <f>IF(ISNUMBER(Goods!O82),Goods!O82/(Goods!O82+Services!O82),"")</f>
        <v>0.84592786528506225</v>
      </c>
      <c r="O70" s="45">
        <f>IF(ISNUMBER(Goods!P82),Goods!P82/(Goods!P82+Services!P82),"")</f>
        <v>0.69706925350799076</v>
      </c>
      <c r="P70" s="45">
        <f>IF(ISNUMBER(Goods!Q82),Goods!Q82/(Goods!Q82+Services!Q82),"")</f>
        <v>0.58838717556186515</v>
      </c>
      <c r="Q70" s="45">
        <f>IF(ISNUMBER(Goods!R82),Goods!R82/(Goods!R82+Services!R82),"")</f>
        <v>0.67560553914881005</v>
      </c>
      <c r="R70" s="45">
        <f>IF(ISNUMBER(Goods!S82),Goods!S82/(Goods!S82+Services!S82),"")</f>
        <v>0.68254872160394431</v>
      </c>
      <c r="S70" s="45">
        <f>IF(ISNUMBER(Goods!T82),Goods!T82/(Goods!T82+Services!T82),"")</f>
        <v>0.84956159303362311</v>
      </c>
      <c r="T70" s="45">
        <f>IF(ISNUMBER(Goods!U82),Goods!U82/(Goods!U82+Services!U82),"")</f>
        <v>0.87619902295230057</v>
      </c>
      <c r="U70" s="45">
        <f>IF(ISNUMBER(Goods!V82),Goods!V82/(Goods!V82+Services!V82),"")</f>
        <v>0.81722632899406888</v>
      </c>
      <c r="V70" s="45">
        <f>IF(ISNUMBER(Goods!W82),Goods!W82/(Goods!W82+Services!W82),"")</f>
        <v>0.67842460335596189</v>
      </c>
      <c r="W70" s="45">
        <f>IF(ISNUMBER(Goods!X82),Goods!X82/(Goods!X82+Services!X82),"")</f>
        <v>0.84706824709103101</v>
      </c>
      <c r="X70" s="45">
        <f>IF(ISNUMBER(Goods!Y82),Goods!Y82/(Goods!Y82+Services!Y82),"")</f>
        <v>0.8547848311533276</v>
      </c>
      <c r="Y70" s="45" t="str">
        <f>IF(ISNUMBER(Goods!Z82),Goods!Z82/(Goods!Z82+Services!Z82),"")</f>
        <v/>
      </c>
      <c r="Z70" s="45" t="str">
        <f>IF(ISNUMBER(Goods!AA82),Goods!AA82/(Goods!AA82+Services!AA82),"")</f>
        <v/>
      </c>
      <c r="AB70" s="45">
        <f>IF(ISNUMBER(Services!C82),Services!C82/(Services!C82+Goods!C82),"")</f>
        <v>0.20242158296765805</v>
      </c>
      <c r="AC70" s="45">
        <f>IF(ISNUMBER(Services!D82),Services!D82/(Services!D82+Goods!D82),"")</f>
        <v>0.2456667000866955</v>
      </c>
      <c r="AD70" s="45">
        <f>IF(ISNUMBER(Services!E82),Services!E82/(Services!E82+Goods!E82),"")</f>
        <v>0.19640733075828898</v>
      </c>
      <c r="AE70" s="45">
        <f>IF(ISNUMBER(Services!F82),Services!F82/(Services!F82+Goods!F82),"")</f>
        <v>0.20159206812741443</v>
      </c>
      <c r="AF70" s="45">
        <f>IF(ISNUMBER(Services!G82),Services!G82/(Services!G82+Goods!G82),"")</f>
        <v>0.25288249773286697</v>
      </c>
      <c r="AG70" s="45">
        <f>IF(ISNUMBER(Services!H82),Services!H82/(Services!H82+Goods!H82),"")</f>
        <v>0.29507172510173046</v>
      </c>
      <c r="AH70" s="45">
        <f>IF(ISNUMBER(Services!I82),Services!I82/(Services!I82+Goods!I82),"")</f>
        <v>0.16912670932418386</v>
      </c>
      <c r="AI70" s="45">
        <f>IF(ISNUMBER(Services!J82),Services!J82/(Services!J82+Goods!J82),"")</f>
        <v>0.14655526936725019</v>
      </c>
      <c r="AJ70" s="45">
        <f>IF(ISNUMBER(Services!K82),Services!K82/(Services!K82+Goods!K82),"")</f>
        <v>8.4902773857802774E-2</v>
      </c>
      <c r="AK70" s="45">
        <f>IF(ISNUMBER(Services!L82),Services!L82/(Services!L82+Goods!L82),"")</f>
        <v>0.11596393726360049</v>
      </c>
      <c r="AL70" s="45">
        <f>IF(ISNUMBER(Services!M82),Services!M82/(Services!M82+Goods!M82),"")</f>
        <v>0.16054256805144895</v>
      </c>
      <c r="AM70" s="45">
        <f>IF(ISNUMBER(Services!N82),Services!N82/(Services!N82+Goods!N82),"")</f>
        <v>0.14357339509085648</v>
      </c>
      <c r="AN70" s="45">
        <f>IF(ISNUMBER(Services!O82),Services!O82/(Services!O82+Goods!O82),"")</f>
        <v>0.15407213471493783</v>
      </c>
      <c r="AO70" s="45">
        <f>IF(ISNUMBER(Services!P82),Services!P82/(Services!P82+Goods!P82),"")</f>
        <v>0.30293074649200924</v>
      </c>
      <c r="AP70" s="45">
        <f>IF(ISNUMBER(Services!Q82),Services!Q82/(Services!Q82+Goods!Q82),"")</f>
        <v>0.41161282443813485</v>
      </c>
      <c r="AQ70" s="45">
        <f>IF(ISNUMBER(Services!R82),Services!R82/(Services!R82+Goods!R82),"")</f>
        <v>0.32439446085118989</v>
      </c>
      <c r="AR70" s="45">
        <f>IF(ISNUMBER(Services!S82),Services!S82/(Services!S82+Goods!S82),"")</f>
        <v>0.3174512783960558</v>
      </c>
      <c r="AS70" s="45">
        <f>IF(ISNUMBER(Services!T82),Services!T82/(Services!T82+Goods!T82),"")</f>
        <v>0.15043840696637695</v>
      </c>
      <c r="AT70" s="45">
        <f>IF(ISNUMBER(Services!U82),Services!U82/(Services!U82+Goods!U82),"")</f>
        <v>0.12380097704769942</v>
      </c>
      <c r="AU70" s="45">
        <f>IF(ISNUMBER(Services!V82),Services!V82/(Services!V82+Goods!V82),"")</f>
        <v>0.18277367100593098</v>
      </c>
      <c r="AV70" s="45">
        <f>IF(ISNUMBER(Services!W82),Services!W82/(Services!W82+Goods!W82),"")</f>
        <v>0.32157539664403811</v>
      </c>
      <c r="AW70" s="45">
        <f>IF(ISNUMBER(Services!X82),Services!X82/(Services!X82+Goods!X82),"")</f>
        <v>0.1529317529089691</v>
      </c>
      <c r="AX70" s="45">
        <f>IF(ISNUMBER(Services!Y82),Services!Y82/(Services!Y82+Goods!Y82),"")</f>
        <v>0.14521516884667235</v>
      </c>
      <c r="AY70" s="45" t="str">
        <f>IF(ISNUMBER(Services!Z82),Services!Z82/(Services!Z82+Goods!Z82),"")</f>
        <v/>
      </c>
      <c r="AZ70" s="45" t="str">
        <f>IF(ISNUMBER(Services!AA82),Services!AA82/(Services!AA82+Goods!AA82),"")</f>
        <v/>
      </c>
    </row>
    <row r="71" spans="1:52" x14ac:dyDescent="0.2">
      <c r="A71" s="39">
        <f>Goods!B83</f>
        <v>41364</v>
      </c>
      <c r="B71" s="45">
        <f>IF(ISNUMBER(Goods!C83),Goods!C83/(Goods!C83+Services!C83),"")</f>
        <v>0.80291436014327588</v>
      </c>
      <c r="C71" s="45">
        <f>IF(ISNUMBER(Goods!D83),Goods!D83/(Goods!D83+Services!D83),"")</f>
        <v>0.74398598150075557</v>
      </c>
      <c r="D71" s="45">
        <f>IF(ISNUMBER(Goods!E83),Goods!E83/(Goods!E83+Services!E83),"")</f>
        <v>0.80353182510842813</v>
      </c>
      <c r="E71" s="45">
        <f>IF(ISNUMBER(Goods!F83),Goods!F83/(Goods!F83+Services!F83),"")</f>
        <v>0.80060451754326245</v>
      </c>
      <c r="F71" s="45">
        <f>IF(ISNUMBER(Goods!G83),Goods!G83/(Goods!G83+Services!G83),"")</f>
        <v>0.75281040798282173</v>
      </c>
      <c r="G71" s="45">
        <f>IF(ISNUMBER(Goods!H83),Goods!H83/(Goods!H83+Services!H83),"")</f>
        <v>0.69826159295374823</v>
      </c>
      <c r="H71" s="45">
        <f>IF(ISNUMBER(Goods!I83),Goods!I83/(Goods!I83+Services!I83),"")</f>
        <v>0.83766692443090662</v>
      </c>
      <c r="I71" s="45">
        <f>IF(ISNUMBER(Goods!J83),Goods!J83/(Goods!J83+Services!J83),"")</f>
        <v>0.84893488807364781</v>
      </c>
      <c r="J71" s="45">
        <f>IF(ISNUMBER(Goods!K83),Goods!K83/(Goods!K83+Services!K83),"")</f>
        <v>0.91943701670834976</v>
      </c>
      <c r="K71" s="45">
        <f>IF(ISNUMBER(Goods!L83),Goods!L83/(Goods!L83+Services!L83),"")</f>
        <v>0.87372932578246854</v>
      </c>
      <c r="L71" s="45">
        <f>IF(ISNUMBER(Goods!M83),Goods!M83/(Goods!M83+Services!M83),"")</f>
        <v>0.84306447400481777</v>
      </c>
      <c r="M71" s="45">
        <f>IF(ISNUMBER(Goods!N83),Goods!N83/(Goods!N83+Services!N83),"")</f>
        <v>0.85160221476217468</v>
      </c>
      <c r="N71" s="45">
        <f>IF(ISNUMBER(Goods!O83),Goods!O83/(Goods!O83+Services!O83),"")</f>
        <v>0.83886724808963808</v>
      </c>
      <c r="O71" s="45">
        <f>IF(ISNUMBER(Goods!P83),Goods!P83/(Goods!P83+Services!P83),"")</f>
        <v>0.68490556097046973</v>
      </c>
      <c r="P71" s="45">
        <f>IF(ISNUMBER(Goods!Q83),Goods!Q83/(Goods!Q83+Services!Q83),"")</f>
        <v>0.59769955953610809</v>
      </c>
      <c r="Q71" s="45">
        <f>IF(ISNUMBER(Goods!R83),Goods!R83/(Goods!R83+Services!R83),"")</f>
        <v>0.67468496537457268</v>
      </c>
      <c r="R71" s="45">
        <f>IF(ISNUMBER(Goods!S83),Goods!S83/(Goods!S83+Services!S83),"")</f>
        <v>0.71254450203833164</v>
      </c>
      <c r="S71" s="45">
        <f>IF(ISNUMBER(Goods!T83),Goods!T83/(Goods!T83+Services!T83),"")</f>
        <v>0.84797801852792598</v>
      </c>
      <c r="T71" s="45">
        <f>IF(ISNUMBER(Goods!U83),Goods!U83/(Goods!U83+Services!U83),"")</f>
        <v>0.88130355255903703</v>
      </c>
      <c r="U71" s="45">
        <f>IF(ISNUMBER(Goods!V83),Goods!V83/(Goods!V83+Services!V83),"")</f>
        <v>0.8181334235997495</v>
      </c>
      <c r="V71" s="45">
        <f>IF(ISNUMBER(Goods!W83),Goods!W83/(Goods!W83+Services!W83),"")</f>
        <v>0.67015948571715567</v>
      </c>
      <c r="W71" s="45">
        <f>IF(ISNUMBER(Goods!X83),Goods!X83/(Goods!X83+Services!X83),"")</f>
        <v>0.85044482429276202</v>
      </c>
      <c r="X71" s="45">
        <f>IF(ISNUMBER(Goods!Y83),Goods!Y83/(Goods!Y83+Services!Y83),"")</f>
        <v>0.85072228158338481</v>
      </c>
      <c r="Y71" s="45" t="str">
        <f>IF(ISNUMBER(Goods!Z83),Goods!Z83/(Goods!Z83+Services!Z83),"")</f>
        <v/>
      </c>
      <c r="Z71" s="45" t="str">
        <f>IF(ISNUMBER(Goods!AA83),Goods!AA83/(Goods!AA83+Services!AA83),"")</f>
        <v/>
      </c>
      <c r="AB71" s="45">
        <f>IF(ISNUMBER(Services!C83),Services!C83/(Services!C83+Goods!C83),"")</f>
        <v>0.1970856398567242</v>
      </c>
      <c r="AC71" s="45">
        <f>IF(ISNUMBER(Services!D83),Services!D83/(Services!D83+Goods!D83),"")</f>
        <v>0.25601401849924438</v>
      </c>
      <c r="AD71" s="45">
        <f>IF(ISNUMBER(Services!E83),Services!E83/(Services!E83+Goods!E83),"")</f>
        <v>0.19646817489157192</v>
      </c>
      <c r="AE71" s="45">
        <f>IF(ISNUMBER(Services!F83),Services!F83/(Services!F83+Goods!F83),"")</f>
        <v>0.19939548245673752</v>
      </c>
      <c r="AF71" s="45">
        <f>IF(ISNUMBER(Services!G83),Services!G83/(Services!G83+Goods!G83),"")</f>
        <v>0.24718959201717822</v>
      </c>
      <c r="AG71" s="45">
        <f>IF(ISNUMBER(Services!H83),Services!H83/(Services!H83+Goods!H83),"")</f>
        <v>0.30173840704625177</v>
      </c>
      <c r="AH71" s="45">
        <f>IF(ISNUMBER(Services!I83),Services!I83/(Services!I83+Goods!I83),"")</f>
        <v>0.16233307556909335</v>
      </c>
      <c r="AI71" s="45">
        <f>IF(ISNUMBER(Services!J83),Services!J83/(Services!J83+Goods!J83),"")</f>
        <v>0.15106511192635214</v>
      </c>
      <c r="AJ71" s="45">
        <f>IF(ISNUMBER(Services!K83),Services!K83/(Services!K83+Goods!K83),"")</f>
        <v>8.0562983291650209E-2</v>
      </c>
      <c r="AK71" s="45">
        <f>IF(ISNUMBER(Services!L83),Services!L83/(Services!L83+Goods!L83),"")</f>
        <v>0.12627067421753146</v>
      </c>
      <c r="AL71" s="45">
        <f>IF(ISNUMBER(Services!M83),Services!M83/(Services!M83+Goods!M83),"")</f>
        <v>0.15693552599518221</v>
      </c>
      <c r="AM71" s="45">
        <f>IF(ISNUMBER(Services!N83),Services!N83/(Services!N83+Goods!N83),"")</f>
        <v>0.14839778523782535</v>
      </c>
      <c r="AN71" s="45">
        <f>IF(ISNUMBER(Services!O83),Services!O83/(Services!O83+Goods!O83),"")</f>
        <v>0.16113275191036183</v>
      </c>
      <c r="AO71" s="45">
        <f>IF(ISNUMBER(Services!P83),Services!P83/(Services!P83+Goods!P83),"")</f>
        <v>0.31509443902953027</v>
      </c>
      <c r="AP71" s="45">
        <f>IF(ISNUMBER(Services!Q83),Services!Q83/(Services!Q83+Goods!Q83),"")</f>
        <v>0.40230044046389191</v>
      </c>
      <c r="AQ71" s="45">
        <f>IF(ISNUMBER(Services!R83),Services!R83/(Services!R83+Goods!R83),"")</f>
        <v>0.32531503462542732</v>
      </c>
      <c r="AR71" s="45">
        <f>IF(ISNUMBER(Services!S83),Services!S83/(Services!S83+Goods!S83),"")</f>
        <v>0.2874554979616683</v>
      </c>
      <c r="AS71" s="45">
        <f>IF(ISNUMBER(Services!T83),Services!T83/(Services!T83+Goods!T83),"")</f>
        <v>0.15202198147207402</v>
      </c>
      <c r="AT71" s="45">
        <f>IF(ISNUMBER(Services!U83),Services!U83/(Services!U83+Goods!U83),"")</f>
        <v>0.11869644744096297</v>
      </c>
      <c r="AU71" s="45">
        <f>IF(ISNUMBER(Services!V83),Services!V83/(Services!V83+Goods!V83),"")</f>
        <v>0.18186657640025056</v>
      </c>
      <c r="AV71" s="45">
        <f>IF(ISNUMBER(Services!W83),Services!W83/(Services!W83+Goods!W83),"")</f>
        <v>0.32984051428284439</v>
      </c>
      <c r="AW71" s="45">
        <f>IF(ISNUMBER(Services!X83),Services!X83/(Services!X83+Goods!X83),"")</f>
        <v>0.14955517570723798</v>
      </c>
      <c r="AX71" s="45">
        <f>IF(ISNUMBER(Services!Y83),Services!Y83/(Services!Y83+Goods!Y83),"")</f>
        <v>0.14927771841661519</v>
      </c>
      <c r="AY71" s="45" t="str">
        <f>IF(ISNUMBER(Services!Z83),Services!Z83/(Services!Z83+Goods!Z83),"")</f>
        <v/>
      </c>
      <c r="AZ71" s="45" t="str">
        <f>IF(ISNUMBER(Services!AA83),Services!AA83/(Services!AA83+Goods!AA83),"")</f>
        <v/>
      </c>
    </row>
    <row r="72" spans="1:52" x14ac:dyDescent="0.2">
      <c r="A72" s="39">
        <f>Goods!B84</f>
        <v>41455</v>
      </c>
      <c r="B72" s="45">
        <f>IF(ISNUMBER(Goods!C84),Goods!C84/(Goods!C84+Services!C84),"")</f>
        <v>0.80467150941124543</v>
      </c>
      <c r="C72" s="45">
        <f>IF(ISNUMBER(Goods!D84),Goods!D84/(Goods!D84+Services!D84),"")</f>
        <v>0.7532235578672728</v>
      </c>
      <c r="D72" s="45">
        <f>IF(ISNUMBER(Goods!E84),Goods!E84/(Goods!E84+Services!E84),"")</f>
        <v>0.81162220177859545</v>
      </c>
      <c r="E72" s="45">
        <f>IF(ISNUMBER(Goods!F84),Goods!F84/(Goods!F84+Services!F84),"")</f>
        <v>0.80199912573803278</v>
      </c>
      <c r="F72" s="45">
        <f>IF(ISNUMBER(Goods!G84),Goods!G84/(Goods!G84+Services!G84),"")</f>
        <v>0.75040680936287396</v>
      </c>
      <c r="G72" s="45">
        <f>IF(ISNUMBER(Goods!H84),Goods!H84/(Goods!H84+Services!H84),"")</f>
        <v>0.70056917833151333</v>
      </c>
      <c r="H72" s="45">
        <f>IF(ISNUMBER(Goods!I84),Goods!I84/(Goods!I84+Services!I84),"")</f>
        <v>0.83636294311348092</v>
      </c>
      <c r="I72" s="45">
        <f>IF(ISNUMBER(Goods!J84),Goods!J84/(Goods!J84+Services!J84),"")</f>
        <v>0.85574120421581401</v>
      </c>
      <c r="J72" s="45">
        <f>IF(ISNUMBER(Goods!K84),Goods!K84/(Goods!K84+Services!K84),"")</f>
        <v>0.91394461127291204</v>
      </c>
      <c r="K72" s="45">
        <f>IF(ISNUMBER(Goods!L84),Goods!L84/(Goods!L84+Services!L84),"")</f>
        <v>0.88241675550816323</v>
      </c>
      <c r="L72" s="45">
        <f>IF(ISNUMBER(Goods!M84),Goods!M84/(Goods!M84+Services!M84),"")</f>
        <v>0.84272166116740732</v>
      </c>
      <c r="M72" s="45">
        <f>IF(ISNUMBER(Goods!N84),Goods!N84/(Goods!N84+Services!N84),"")</f>
        <v>0.84758293502961246</v>
      </c>
      <c r="N72" s="45">
        <f>IF(ISNUMBER(Goods!O84),Goods!O84/(Goods!O84+Services!O84),"")</f>
        <v>0.83201711427608482</v>
      </c>
      <c r="O72" s="45">
        <f>IF(ISNUMBER(Goods!P84),Goods!P84/(Goods!P84+Services!P84),"")</f>
        <v>0.67501788631229109</v>
      </c>
      <c r="P72" s="45">
        <f>IF(ISNUMBER(Goods!Q84),Goods!Q84/(Goods!Q84+Services!Q84),"")</f>
        <v>0.58815144883360893</v>
      </c>
      <c r="Q72" s="45">
        <f>IF(ISNUMBER(Goods!R84),Goods!R84/(Goods!R84+Services!R84),"")</f>
        <v>0.66775822713165278</v>
      </c>
      <c r="R72" s="45">
        <f>IF(ISNUMBER(Goods!S84),Goods!S84/(Goods!S84+Services!S84),"")</f>
        <v>0.74162368780915355</v>
      </c>
      <c r="S72" s="45">
        <f>IF(ISNUMBER(Goods!T84),Goods!T84/(Goods!T84+Services!T84),"")</f>
        <v>0.84637284147355984</v>
      </c>
      <c r="T72" s="45">
        <f>IF(ISNUMBER(Goods!U84),Goods!U84/(Goods!U84+Services!U84),"")</f>
        <v>0.88504088435159678</v>
      </c>
      <c r="U72" s="45">
        <f>IF(ISNUMBER(Goods!V84),Goods!V84/(Goods!V84+Services!V84),"")</f>
        <v>0.82278490102653778</v>
      </c>
      <c r="V72" s="45">
        <f>IF(ISNUMBER(Goods!W84),Goods!W84/(Goods!W84+Services!W84),"")</f>
        <v>0.67683983635537681</v>
      </c>
      <c r="W72" s="45">
        <f>IF(ISNUMBER(Goods!X84),Goods!X84/(Goods!X84+Services!X84),"")</f>
        <v>0.84329751810378173</v>
      </c>
      <c r="X72" s="45">
        <f>IF(ISNUMBER(Goods!Y84),Goods!Y84/(Goods!Y84+Services!Y84),"")</f>
        <v>0.85500891056288575</v>
      </c>
      <c r="Y72" s="45" t="str">
        <f>IF(ISNUMBER(Goods!Z84),Goods!Z84/(Goods!Z84+Services!Z84),"")</f>
        <v/>
      </c>
      <c r="Z72" s="45" t="str">
        <f>IF(ISNUMBER(Goods!AA84),Goods!AA84/(Goods!AA84+Services!AA84),"")</f>
        <v/>
      </c>
      <c r="AB72" s="45">
        <f>IF(ISNUMBER(Services!C84),Services!C84/(Services!C84+Goods!C84),"")</f>
        <v>0.19532849058875468</v>
      </c>
      <c r="AC72" s="45">
        <f>IF(ISNUMBER(Services!D84),Services!D84/(Services!D84+Goods!D84),"")</f>
        <v>0.24677644213272715</v>
      </c>
      <c r="AD72" s="45">
        <f>IF(ISNUMBER(Services!E84),Services!E84/(Services!E84+Goods!E84),"")</f>
        <v>0.18837779822140446</v>
      </c>
      <c r="AE72" s="45">
        <f>IF(ISNUMBER(Services!F84),Services!F84/(Services!F84+Goods!F84),"")</f>
        <v>0.19800087426196722</v>
      </c>
      <c r="AF72" s="45">
        <f>IF(ISNUMBER(Services!G84),Services!G84/(Services!G84+Goods!G84),"")</f>
        <v>0.24959319063712604</v>
      </c>
      <c r="AG72" s="45">
        <f>IF(ISNUMBER(Services!H84),Services!H84/(Services!H84+Goods!H84),"")</f>
        <v>0.29943082166848672</v>
      </c>
      <c r="AH72" s="45">
        <f>IF(ISNUMBER(Services!I84),Services!I84/(Services!I84+Goods!I84),"")</f>
        <v>0.16363705688651906</v>
      </c>
      <c r="AI72" s="45">
        <f>IF(ISNUMBER(Services!J84),Services!J84/(Services!J84+Goods!J84),"")</f>
        <v>0.14425879578418599</v>
      </c>
      <c r="AJ72" s="45">
        <f>IF(ISNUMBER(Services!K84),Services!K84/(Services!K84+Goods!K84),"")</f>
        <v>8.605538872708797E-2</v>
      </c>
      <c r="AK72" s="45">
        <f>IF(ISNUMBER(Services!L84),Services!L84/(Services!L84+Goods!L84),"")</f>
        <v>0.1175832444918368</v>
      </c>
      <c r="AL72" s="45">
        <f>IF(ISNUMBER(Services!M84),Services!M84/(Services!M84+Goods!M84),"")</f>
        <v>0.15727833883259262</v>
      </c>
      <c r="AM72" s="45">
        <f>IF(ISNUMBER(Services!N84),Services!N84/(Services!N84+Goods!N84),"")</f>
        <v>0.15241706497038746</v>
      </c>
      <c r="AN72" s="45">
        <f>IF(ISNUMBER(Services!O84),Services!O84/(Services!O84+Goods!O84),"")</f>
        <v>0.1679828857239152</v>
      </c>
      <c r="AO72" s="45">
        <f>IF(ISNUMBER(Services!P84),Services!P84/(Services!P84+Goods!P84),"")</f>
        <v>0.3249821136877088</v>
      </c>
      <c r="AP72" s="45">
        <f>IF(ISNUMBER(Services!Q84),Services!Q84/(Services!Q84+Goods!Q84),"")</f>
        <v>0.41184855116639107</v>
      </c>
      <c r="AQ72" s="45">
        <f>IF(ISNUMBER(Services!R84),Services!R84/(Services!R84+Goods!R84),"")</f>
        <v>0.33224177286834722</v>
      </c>
      <c r="AR72" s="45">
        <f>IF(ISNUMBER(Services!S84),Services!S84/(Services!S84+Goods!S84),"")</f>
        <v>0.25837631219084639</v>
      </c>
      <c r="AS72" s="45">
        <f>IF(ISNUMBER(Services!T84),Services!T84/(Services!T84+Goods!T84),"")</f>
        <v>0.15362715852644007</v>
      </c>
      <c r="AT72" s="45">
        <f>IF(ISNUMBER(Services!U84),Services!U84/(Services!U84+Goods!U84),"")</f>
        <v>0.11495911564840318</v>
      </c>
      <c r="AU72" s="45">
        <f>IF(ISNUMBER(Services!V84),Services!V84/(Services!V84+Goods!V84),"")</f>
        <v>0.17721509897346227</v>
      </c>
      <c r="AV72" s="45">
        <f>IF(ISNUMBER(Services!W84),Services!W84/(Services!W84+Goods!W84),"")</f>
        <v>0.32316016364462308</v>
      </c>
      <c r="AW72" s="45">
        <f>IF(ISNUMBER(Services!X84),Services!X84/(Services!X84+Goods!X84),"")</f>
        <v>0.15670248189621833</v>
      </c>
      <c r="AX72" s="45">
        <f>IF(ISNUMBER(Services!Y84),Services!Y84/(Services!Y84+Goods!Y84),"")</f>
        <v>0.14499108943711431</v>
      </c>
      <c r="AY72" s="45" t="str">
        <f>IF(ISNUMBER(Services!Z84),Services!Z84/(Services!Z84+Goods!Z84),"")</f>
        <v/>
      </c>
      <c r="AZ72" s="45" t="str">
        <f>IF(ISNUMBER(Services!AA84),Services!AA84/(Services!AA84+Goods!AA84),"")</f>
        <v/>
      </c>
    </row>
    <row r="73" spans="1:52" x14ac:dyDescent="0.2">
      <c r="A73" s="39">
        <f>Goods!B85</f>
        <v>41547</v>
      </c>
      <c r="B73" s="45">
        <f>IF(ISNUMBER(Goods!C85),Goods!C85/(Goods!C85+Services!C85),"")</f>
        <v>0.80594635526682878</v>
      </c>
      <c r="C73" s="45">
        <f>IF(ISNUMBER(Goods!D85),Goods!D85/(Goods!D85+Services!D85),"")</f>
        <v>0.75270543331836548</v>
      </c>
      <c r="D73" s="45">
        <f>IF(ISNUMBER(Goods!E85),Goods!E85/(Goods!E85+Services!E85),"")</f>
        <v>0.8120857534832342</v>
      </c>
      <c r="E73" s="45">
        <f>IF(ISNUMBER(Goods!F85),Goods!F85/(Goods!F85+Services!F85),"")</f>
        <v>0.80245133056117424</v>
      </c>
      <c r="F73" s="45">
        <f>IF(ISNUMBER(Goods!G85),Goods!G85/(Goods!G85+Services!G85),"")</f>
        <v>0.75539483044818589</v>
      </c>
      <c r="G73" s="45">
        <f>IF(ISNUMBER(Goods!H85),Goods!H85/(Goods!H85+Services!H85),"")</f>
        <v>0.7121815961740664</v>
      </c>
      <c r="H73" s="45">
        <f>IF(ISNUMBER(Goods!I85),Goods!I85/(Goods!I85+Services!I85),"")</f>
        <v>0.82467773067271777</v>
      </c>
      <c r="I73" s="45">
        <f>IF(ISNUMBER(Goods!J85),Goods!J85/(Goods!J85+Services!J85),"")</f>
        <v>0.84999987934623888</v>
      </c>
      <c r="J73" s="45">
        <f>IF(ISNUMBER(Goods!K85),Goods!K85/(Goods!K85+Services!K85),"")</f>
        <v>0.91575220689666981</v>
      </c>
      <c r="K73" s="45">
        <f>IF(ISNUMBER(Goods!L85),Goods!L85/(Goods!L85+Services!L85),"")</f>
        <v>0.8830720897022154</v>
      </c>
      <c r="L73" s="45">
        <f>IF(ISNUMBER(Goods!M85),Goods!M85/(Goods!M85+Services!M85),"")</f>
        <v>0.85007908111067487</v>
      </c>
      <c r="M73" s="45">
        <f>IF(ISNUMBER(Goods!N85),Goods!N85/(Goods!N85+Services!N85),"")</f>
        <v>0.85441044744237105</v>
      </c>
      <c r="N73" s="45">
        <f>IF(ISNUMBER(Goods!O85),Goods!O85/(Goods!O85+Services!O85),"")</f>
        <v>0.84026199705921678</v>
      </c>
      <c r="O73" s="45">
        <f>IF(ISNUMBER(Goods!P85),Goods!P85/(Goods!P85+Services!P85),"")</f>
        <v>0.67601900487914712</v>
      </c>
      <c r="P73" s="45">
        <f>IF(ISNUMBER(Goods!Q85),Goods!Q85/(Goods!Q85+Services!Q85),"")</f>
        <v>0.59585414019949434</v>
      </c>
      <c r="Q73" s="45">
        <f>IF(ISNUMBER(Goods!R85),Goods!R85/(Goods!R85+Services!R85),"")</f>
        <v>0.67350005366534293</v>
      </c>
      <c r="R73" s="45">
        <f>IF(ISNUMBER(Goods!S85),Goods!S85/(Goods!S85+Services!S85),"")</f>
        <v>0.72336082395241041</v>
      </c>
      <c r="S73" s="45">
        <f>IF(ISNUMBER(Goods!T85),Goods!T85/(Goods!T85+Services!T85),"")</f>
        <v>0.84715430848044793</v>
      </c>
      <c r="T73" s="45">
        <f>IF(ISNUMBER(Goods!U85),Goods!U85/(Goods!U85+Services!U85),"")</f>
        <v>0.88753051100286084</v>
      </c>
      <c r="U73" s="45">
        <f>IF(ISNUMBER(Goods!V85),Goods!V85/(Goods!V85+Services!V85),"")</f>
        <v>0.82031030241916825</v>
      </c>
      <c r="V73" s="45">
        <f>IF(ISNUMBER(Goods!W85),Goods!W85/(Goods!W85+Services!W85),"")</f>
        <v>0.67184839344058811</v>
      </c>
      <c r="W73" s="45">
        <f>IF(ISNUMBER(Goods!X85),Goods!X85/(Goods!X85+Services!X85),"")</f>
        <v>0.84298346560751436</v>
      </c>
      <c r="X73" s="45">
        <f>IF(ISNUMBER(Goods!Y85),Goods!Y85/(Goods!Y85+Services!Y85),"")</f>
        <v>0.857821844571798</v>
      </c>
      <c r="Y73" s="45" t="str">
        <f>IF(ISNUMBER(Goods!Z85),Goods!Z85/(Goods!Z85+Services!Z85),"")</f>
        <v/>
      </c>
      <c r="Z73" s="45" t="str">
        <f>IF(ISNUMBER(Goods!AA85),Goods!AA85/(Goods!AA85+Services!AA85),"")</f>
        <v/>
      </c>
      <c r="AB73" s="45">
        <f>IF(ISNUMBER(Services!C85),Services!C85/(Services!C85+Goods!C85),"")</f>
        <v>0.19405364473317124</v>
      </c>
      <c r="AC73" s="45">
        <f>IF(ISNUMBER(Services!D85),Services!D85/(Services!D85+Goods!D85),"")</f>
        <v>0.24729456668163449</v>
      </c>
      <c r="AD73" s="45">
        <f>IF(ISNUMBER(Services!E85),Services!E85/(Services!E85+Goods!E85),"")</f>
        <v>0.18791424651676583</v>
      </c>
      <c r="AE73" s="45">
        <f>IF(ISNUMBER(Services!F85),Services!F85/(Services!F85+Goods!F85),"")</f>
        <v>0.19754866943882576</v>
      </c>
      <c r="AF73" s="45">
        <f>IF(ISNUMBER(Services!G85),Services!G85/(Services!G85+Goods!G85),"")</f>
        <v>0.24460516955181408</v>
      </c>
      <c r="AG73" s="45">
        <f>IF(ISNUMBER(Services!H85),Services!H85/(Services!H85+Goods!H85),"")</f>
        <v>0.2878184038259336</v>
      </c>
      <c r="AH73" s="45">
        <f>IF(ISNUMBER(Services!I85),Services!I85/(Services!I85+Goods!I85),"")</f>
        <v>0.17532226932728218</v>
      </c>
      <c r="AI73" s="45">
        <f>IF(ISNUMBER(Services!J85),Services!J85/(Services!J85+Goods!J85),"")</f>
        <v>0.15000012065376112</v>
      </c>
      <c r="AJ73" s="45">
        <f>IF(ISNUMBER(Services!K85),Services!K85/(Services!K85+Goods!K85),"")</f>
        <v>8.4247793103330165E-2</v>
      </c>
      <c r="AK73" s="45">
        <f>IF(ISNUMBER(Services!L85),Services!L85/(Services!L85+Goods!L85),"")</f>
        <v>0.11692791029778465</v>
      </c>
      <c r="AL73" s="45">
        <f>IF(ISNUMBER(Services!M85),Services!M85/(Services!M85+Goods!M85),"")</f>
        <v>0.14992091888932516</v>
      </c>
      <c r="AM73" s="45">
        <f>IF(ISNUMBER(Services!N85),Services!N85/(Services!N85+Goods!N85),"")</f>
        <v>0.14558955255762904</v>
      </c>
      <c r="AN73" s="45">
        <f>IF(ISNUMBER(Services!O85),Services!O85/(Services!O85+Goods!O85),"")</f>
        <v>0.15973800294078333</v>
      </c>
      <c r="AO73" s="45">
        <f>IF(ISNUMBER(Services!P85),Services!P85/(Services!P85+Goods!P85),"")</f>
        <v>0.32398099512085293</v>
      </c>
      <c r="AP73" s="45">
        <f>IF(ISNUMBER(Services!Q85),Services!Q85/(Services!Q85+Goods!Q85),"")</f>
        <v>0.40414585980050566</v>
      </c>
      <c r="AQ73" s="45">
        <f>IF(ISNUMBER(Services!R85),Services!R85/(Services!R85+Goods!R85),"")</f>
        <v>0.32649994633465707</v>
      </c>
      <c r="AR73" s="45">
        <f>IF(ISNUMBER(Services!S85),Services!S85/(Services!S85+Goods!S85),"")</f>
        <v>0.27663917604758959</v>
      </c>
      <c r="AS73" s="45">
        <f>IF(ISNUMBER(Services!T85),Services!T85/(Services!T85+Goods!T85),"")</f>
        <v>0.15284569151955207</v>
      </c>
      <c r="AT73" s="45">
        <f>IF(ISNUMBER(Services!U85),Services!U85/(Services!U85+Goods!U85),"")</f>
        <v>0.11246948899713913</v>
      </c>
      <c r="AU73" s="45">
        <f>IF(ISNUMBER(Services!V85),Services!V85/(Services!V85+Goods!V85),"")</f>
        <v>0.17968969758083181</v>
      </c>
      <c r="AV73" s="45">
        <f>IF(ISNUMBER(Services!W85),Services!W85/(Services!W85+Goods!W85),"")</f>
        <v>0.32815160655941183</v>
      </c>
      <c r="AW73" s="45">
        <f>IF(ISNUMBER(Services!X85),Services!X85/(Services!X85+Goods!X85),"")</f>
        <v>0.15701653439248567</v>
      </c>
      <c r="AX73" s="45">
        <f>IF(ISNUMBER(Services!Y85),Services!Y85/(Services!Y85+Goods!Y85),"")</f>
        <v>0.14217815542820197</v>
      </c>
      <c r="AY73" s="45" t="str">
        <f>IF(ISNUMBER(Services!Z85),Services!Z85/(Services!Z85+Goods!Z85),"")</f>
        <v/>
      </c>
      <c r="AZ73" s="45" t="str">
        <f>IF(ISNUMBER(Services!AA85),Services!AA85/(Services!AA85+Goods!AA85),"")</f>
        <v/>
      </c>
    </row>
    <row r="74" spans="1:52" x14ac:dyDescent="0.2">
      <c r="A74" s="39">
        <f>Goods!B86</f>
        <v>41639</v>
      </c>
      <c r="B74" s="45">
        <f>IF(ISNUMBER(Goods!C86),Goods!C86/(Goods!C86+Services!C86),"")</f>
        <v>0.80511624229005219</v>
      </c>
      <c r="C74" s="45">
        <f>IF(ISNUMBER(Goods!D86),Goods!D86/(Goods!D86+Services!D86),"")</f>
        <v>0.75956887227044867</v>
      </c>
      <c r="D74" s="45">
        <f>IF(ISNUMBER(Goods!E86),Goods!E86/(Goods!E86+Services!E86),"")</f>
        <v>0.81161996386601232</v>
      </c>
      <c r="E74" s="45">
        <f>IF(ISNUMBER(Goods!F86),Goods!F86/(Goods!F86+Services!F86),"")</f>
        <v>0.80381278333183226</v>
      </c>
      <c r="F74" s="45">
        <f>IF(ISNUMBER(Goods!G86),Goods!G86/(Goods!G86+Services!G86),"")</f>
        <v>0.7505517447062332</v>
      </c>
      <c r="G74" s="45">
        <f>IF(ISNUMBER(Goods!H86),Goods!H86/(Goods!H86+Services!H86),"")</f>
        <v>0.71070879267234344</v>
      </c>
      <c r="H74" s="45">
        <f>IF(ISNUMBER(Goods!I86),Goods!I86/(Goods!I86+Services!I86),"")</f>
        <v>0.82028413378750664</v>
      </c>
      <c r="I74" s="45">
        <f>IF(ISNUMBER(Goods!J86),Goods!J86/(Goods!J86+Services!J86),"")</f>
        <v>0.84046405346999098</v>
      </c>
      <c r="J74" s="45">
        <f>IF(ISNUMBER(Goods!K86),Goods!K86/(Goods!K86+Services!K86),"")</f>
        <v>0.91526204201417549</v>
      </c>
      <c r="K74" s="45">
        <f>IF(ISNUMBER(Goods!L86),Goods!L86/(Goods!L86+Services!L86),"")</f>
        <v>0.87315346587767251</v>
      </c>
      <c r="L74" s="45">
        <f>IF(ISNUMBER(Goods!M86),Goods!M86/(Goods!M86+Services!M86),"")</f>
        <v>0.85243428454536152</v>
      </c>
      <c r="M74" s="45">
        <f>IF(ISNUMBER(Goods!N86),Goods!N86/(Goods!N86+Services!N86),"")</f>
        <v>0.84296723425635456</v>
      </c>
      <c r="N74" s="45">
        <f>IF(ISNUMBER(Goods!O86),Goods!O86/(Goods!O86+Services!O86),"")</f>
        <v>0.83045916462981473</v>
      </c>
      <c r="O74" s="45">
        <f>IF(ISNUMBER(Goods!P86),Goods!P86/(Goods!P86+Services!P86),"")</f>
        <v>0.68022785647076767</v>
      </c>
      <c r="P74" s="45">
        <f>IF(ISNUMBER(Goods!Q86),Goods!Q86/(Goods!Q86+Services!Q86),"")</f>
        <v>0.5882330330945944</v>
      </c>
      <c r="Q74" s="45">
        <f>IF(ISNUMBER(Goods!R86),Goods!R86/(Goods!R86+Services!R86),"")</f>
        <v>0.65924931163339562</v>
      </c>
      <c r="R74" s="45">
        <f>IF(ISNUMBER(Goods!S86),Goods!S86/(Goods!S86+Services!S86),"")</f>
        <v>0.71743885051425094</v>
      </c>
      <c r="S74" s="45">
        <f>IF(ISNUMBER(Goods!T86),Goods!T86/(Goods!T86+Services!T86),"")</f>
        <v>0.85487086498204079</v>
      </c>
      <c r="T74" s="45">
        <f>IF(ISNUMBER(Goods!U86),Goods!U86/(Goods!U86+Services!U86),"")</f>
        <v>0.88583679633161005</v>
      </c>
      <c r="U74" s="45">
        <f>IF(ISNUMBER(Goods!V86),Goods!V86/(Goods!V86+Services!V86),"")</f>
        <v>0.81678569409636514</v>
      </c>
      <c r="V74" s="45">
        <f>IF(ISNUMBER(Goods!W86),Goods!W86/(Goods!W86+Services!W86),"")</f>
        <v>0.66238899067541479</v>
      </c>
      <c r="W74" s="45">
        <f>IF(ISNUMBER(Goods!X86),Goods!X86/(Goods!X86+Services!X86),"")</f>
        <v>0.8485146434175086</v>
      </c>
      <c r="X74" s="45">
        <f>IF(ISNUMBER(Goods!Y86),Goods!Y86/(Goods!Y86+Services!Y86),"")</f>
        <v>0.85851942881912235</v>
      </c>
      <c r="Y74" s="45" t="str">
        <f>IF(ISNUMBER(Goods!Z86),Goods!Z86/(Goods!Z86+Services!Z86),"")</f>
        <v/>
      </c>
      <c r="Z74" s="45" t="str">
        <f>IF(ISNUMBER(Goods!AA86),Goods!AA86/(Goods!AA86+Services!AA86),"")</f>
        <v/>
      </c>
      <c r="AB74" s="45">
        <f>IF(ISNUMBER(Services!C86),Services!C86/(Services!C86+Goods!C86),"")</f>
        <v>0.19488375770994781</v>
      </c>
      <c r="AC74" s="45">
        <f>IF(ISNUMBER(Services!D86),Services!D86/(Services!D86+Goods!D86),"")</f>
        <v>0.24043112772955136</v>
      </c>
      <c r="AD74" s="45">
        <f>IF(ISNUMBER(Services!E86),Services!E86/(Services!E86+Goods!E86),"")</f>
        <v>0.18838003613398766</v>
      </c>
      <c r="AE74" s="45">
        <f>IF(ISNUMBER(Services!F86),Services!F86/(Services!F86+Goods!F86),"")</f>
        <v>0.19618721666816777</v>
      </c>
      <c r="AF74" s="45">
        <f>IF(ISNUMBER(Services!G86),Services!G86/(Services!G86+Goods!G86),"")</f>
        <v>0.24944825529376677</v>
      </c>
      <c r="AG74" s="45">
        <f>IF(ISNUMBER(Services!H86),Services!H86/(Services!H86+Goods!H86),"")</f>
        <v>0.28929120732765656</v>
      </c>
      <c r="AH74" s="45">
        <f>IF(ISNUMBER(Services!I86),Services!I86/(Services!I86+Goods!I86),"")</f>
        <v>0.17971586621249333</v>
      </c>
      <c r="AI74" s="45">
        <f>IF(ISNUMBER(Services!J86),Services!J86/(Services!J86+Goods!J86),"")</f>
        <v>0.15953594653000902</v>
      </c>
      <c r="AJ74" s="45">
        <f>IF(ISNUMBER(Services!K86),Services!K86/(Services!K86+Goods!K86),"")</f>
        <v>8.4737957985824564E-2</v>
      </c>
      <c r="AK74" s="45">
        <f>IF(ISNUMBER(Services!L86),Services!L86/(Services!L86+Goods!L86),"")</f>
        <v>0.12684653412232758</v>
      </c>
      <c r="AL74" s="45">
        <f>IF(ISNUMBER(Services!M86),Services!M86/(Services!M86+Goods!M86),"")</f>
        <v>0.14756571545463842</v>
      </c>
      <c r="AM74" s="45">
        <f>IF(ISNUMBER(Services!N86),Services!N86/(Services!N86+Goods!N86),"")</f>
        <v>0.15703276574364552</v>
      </c>
      <c r="AN74" s="45">
        <f>IF(ISNUMBER(Services!O86),Services!O86/(Services!O86+Goods!O86),"")</f>
        <v>0.16954083537018533</v>
      </c>
      <c r="AO74" s="45">
        <f>IF(ISNUMBER(Services!P86),Services!P86/(Services!P86+Goods!P86),"")</f>
        <v>0.31977214352923222</v>
      </c>
      <c r="AP74" s="45">
        <f>IF(ISNUMBER(Services!Q86),Services!Q86/(Services!Q86+Goods!Q86),"")</f>
        <v>0.4117669669054056</v>
      </c>
      <c r="AQ74" s="45">
        <f>IF(ISNUMBER(Services!R86),Services!R86/(Services!R86+Goods!R86),"")</f>
        <v>0.34075068836660438</v>
      </c>
      <c r="AR74" s="45">
        <f>IF(ISNUMBER(Services!S86),Services!S86/(Services!S86+Goods!S86),"")</f>
        <v>0.28256114948574912</v>
      </c>
      <c r="AS74" s="45">
        <f>IF(ISNUMBER(Services!T86),Services!T86/(Services!T86+Goods!T86),"")</f>
        <v>0.14512913501795927</v>
      </c>
      <c r="AT74" s="45">
        <f>IF(ISNUMBER(Services!U86),Services!U86/(Services!U86+Goods!U86),"")</f>
        <v>0.1141632036683899</v>
      </c>
      <c r="AU74" s="45">
        <f>IF(ISNUMBER(Services!V86),Services!V86/(Services!V86+Goods!V86),"")</f>
        <v>0.18321430590363488</v>
      </c>
      <c r="AV74" s="45">
        <f>IF(ISNUMBER(Services!W86),Services!W86/(Services!W86+Goods!W86),"")</f>
        <v>0.3376110093245851</v>
      </c>
      <c r="AW74" s="45">
        <f>IF(ISNUMBER(Services!X86),Services!X86/(Services!X86+Goods!X86),"")</f>
        <v>0.15148535658249138</v>
      </c>
      <c r="AX74" s="45">
        <f>IF(ISNUMBER(Services!Y86),Services!Y86/(Services!Y86+Goods!Y86),"")</f>
        <v>0.14148057118087767</v>
      </c>
      <c r="AY74" s="45" t="str">
        <f>IF(ISNUMBER(Services!Z86),Services!Z86/(Services!Z86+Goods!Z86),"")</f>
        <v/>
      </c>
      <c r="AZ74" s="45" t="str">
        <f>IF(ISNUMBER(Services!AA86),Services!AA86/(Services!AA86+Goods!AA86),"")</f>
        <v/>
      </c>
    </row>
    <row r="75" spans="1:52" x14ac:dyDescent="0.2">
      <c r="A75" s="39">
        <f>Goods!B87</f>
        <v>41729</v>
      </c>
      <c r="B75" s="45">
        <f>IF(ISNUMBER(Goods!C87),Goods!C87/(Goods!C87+Services!C87),"")</f>
        <v>0.80460577673692435</v>
      </c>
      <c r="C75" s="45">
        <f>IF(ISNUMBER(Goods!D87),Goods!D87/(Goods!D87+Services!D87),"")</f>
        <v>0.74518603588033938</v>
      </c>
      <c r="D75" s="45">
        <f>IF(ISNUMBER(Goods!E87),Goods!E87/(Goods!E87+Services!E87),"")</f>
        <v>0.80455074955616712</v>
      </c>
      <c r="E75" s="45">
        <f>IF(ISNUMBER(Goods!F87),Goods!F87/(Goods!F87+Services!F87),"")</f>
        <v>0.80124607204929932</v>
      </c>
      <c r="F75" s="45">
        <f>IF(ISNUMBER(Goods!G87),Goods!G87/(Goods!G87+Services!G87),"")</f>
        <v>0.75465657741559955</v>
      </c>
      <c r="G75" s="45">
        <f>IF(ISNUMBER(Goods!H87),Goods!H87/(Goods!H87+Services!H87),"")</f>
        <v>0.71392127958194673</v>
      </c>
      <c r="H75" s="45">
        <f>IF(ISNUMBER(Goods!I87),Goods!I87/(Goods!I87+Services!I87),"")</f>
        <v>0.81640485785047467</v>
      </c>
      <c r="I75" s="45">
        <f>IF(ISNUMBER(Goods!J87),Goods!J87/(Goods!J87+Services!J87),"")</f>
        <v>0.84125228983853406</v>
      </c>
      <c r="J75" s="45">
        <f>IF(ISNUMBER(Goods!K87),Goods!K87/(Goods!K87+Services!K87),"")</f>
        <v>0.92094004596170054</v>
      </c>
      <c r="K75" s="45">
        <f>IF(ISNUMBER(Goods!L87),Goods!L87/(Goods!L87+Services!L87),"")</f>
        <v>0.84437124124198437</v>
      </c>
      <c r="L75" s="45">
        <f>IF(ISNUMBER(Goods!M87),Goods!M87/(Goods!M87+Services!M87),"")</f>
        <v>0.85081145057813323</v>
      </c>
      <c r="M75" s="45">
        <f>IF(ISNUMBER(Goods!N87),Goods!N87/(Goods!N87+Services!N87),"")</f>
        <v>0.84951831940250533</v>
      </c>
      <c r="N75" s="45">
        <f>IF(ISNUMBER(Goods!O87),Goods!O87/(Goods!O87+Services!O87),"")</f>
        <v>0.84837688219990925</v>
      </c>
      <c r="O75" s="45">
        <f>IF(ISNUMBER(Goods!P87),Goods!P87/(Goods!P87+Services!P87),"")</f>
        <v>0.6782651023464803</v>
      </c>
      <c r="P75" s="45">
        <f>IF(ISNUMBER(Goods!Q87),Goods!Q87/(Goods!Q87+Services!Q87),"")</f>
        <v>0.58263333208888668</v>
      </c>
      <c r="Q75" s="45">
        <f>IF(ISNUMBER(Goods!R87),Goods!R87/(Goods!R87+Services!R87),"")</f>
        <v>0.66631020067676272</v>
      </c>
      <c r="R75" s="45">
        <f>IF(ISNUMBER(Goods!S87),Goods!S87/(Goods!S87+Services!S87),"")</f>
        <v>0.70256265586386668</v>
      </c>
      <c r="S75" s="45">
        <f>IF(ISNUMBER(Goods!T87),Goods!T87/(Goods!T87+Services!T87),"")</f>
        <v>0.85372805796896101</v>
      </c>
      <c r="T75" s="45">
        <f>IF(ISNUMBER(Goods!U87),Goods!U87/(Goods!U87+Services!U87),"")</f>
        <v>0.88983384384925468</v>
      </c>
      <c r="U75" s="45">
        <f>IF(ISNUMBER(Goods!V87),Goods!V87/(Goods!V87+Services!V87),"")</f>
        <v>0.81549248281544517</v>
      </c>
      <c r="V75" s="45">
        <f>IF(ISNUMBER(Goods!W87),Goods!W87/(Goods!W87+Services!W87),"")</f>
        <v>0.65233314002973175</v>
      </c>
      <c r="W75" s="45">
        <f>IF(ISNUMBER(Goods!X87),Goods!X87/(Goods!X87+Services!X87),"")</f>
        <v>0.84606658072313135</v>
      </c>
      <c r="X75" s="45">
        <f>IF(ISNUMBER(Goods!Y87),Goods!Y87/(Goods!Y87+Services!Y87),"")</f>
        <v>0.85913826935079396</v>
      </c>
      <c r="Y75" s="45" t="str">
        <f>IF(ISNUMBER(Goods!Z87),Goods!Z87/(Goods!Z87+Services!Z87),"")</f>
        <v/>
      </c>
      <c r="Z75" s="45" t="str">
        <f>IF(ISNUMBER(Goods!AA87),Goods!AA87/(Goods!AA87+Services!AA87),"")</f>
        <v/>
      </c>
      <c r="AB75" s="45">
        <f>IF(ISNUMBER(Services!C87),Services!C87/(Services!C87+Goods!C87),"")</f>
        <v>0.19539422326307573</v>
      </c>
      <c r="AC75" s="45">
        <f>IF(ISNUMBER(Services!D87),Services!D87/(Services!D87+Goods!D87),"")</f>
        <v>0.25481396411966062</v>
      </c>
      <c r="AD75" s="45">
        <f>IF(ISNUMBER(Services!E87),Services!E87/(Services!E87+Goods!E87),"")</f>
        <v>0.19544925044383288</v>
      </c>
      <c r="AE75" s="45">
        <f>IF(ISNUMBER(Services!F87),Services!F87/(Services!F87+Goods!F87),"")</f>
        <v>0.19875392795070074</v>
      </c>
      <c r="AF75" s="45">
        <f>IF(ISNUMBER(Services!G87),Services!G87/(Services!G87+Goods!G87),"")</f>
        <v>0.24534342258440048</v>
      </c>
      <c r="AG75" s="45">
        <f>IF(ISNUMBER(Services!H87),Services!H87/(Services!H87+Goods!H87),"")</f>
        <v>0.28607872041805327</v>
      </c>
      <c r="AH75" s="45">
        <f>IF(ISNUMBER(Services!I87),Services!I87/(Services!I87+Goods!I87),"")</f>
        <v>0.18359514214952527</v>
      </c>
      <c r="AI75" s="45">
        <f>IF(ISNUMBER(Services!J87),Services!J87/(Services!J87+Goods!J87),"")</f>
        <v>0.15874771016146602</v>
      </c>
      <c r="AJ75" s="45">
        <f>IF(ISNUMBER(Services!K87),Services!K87/(Services!K87+Goods!K87),"")</f>
        <v>7.9059954038299476E-2</v>
      </c>
      <c r="AK75" s="45">
        <f>IF(ISNUMBER(Services!L87),Services!L87/(Services!L87+Goods!L87),"")</f>
        <v>0.15562875875801563</v>
      </c>
      <c r="AL75" s="45">
        <f>IF(ISNUMBER(Services!M87),Services!M87/(Services!M87+Goods!M87),"")</f>
        <v>0.14918854942186677</v>
      </c>
      <c r="AM75" s="45">
        <f>IF(ISNUMBER(Services!N87),Services!N87/(Services!N87+Goods!N87),"")</f>
        <v>0.15048168059749467</v>
      </c>
      <c r="AN75" s="45">
        <f>IF(ISNUMBER(Services!O87),Services!O87/(Services!O87+Goods!O87),"")</f>
        <v>0.1516231178000908</v>
      </c>
      <c r="AO75" s="45">
        <f>IF(ISNUMBER(Services!P87),Services!P87/(Services!P87+Goods!P87),"")</f>
        <v>0.32173489765351976</v>
      </c>
      <c r="AP75" s="45">
        <f>IF(ISNUMBER(Services!Q87),Services!Q87/(Services!Q87+Goods!Q87),"")</f>
        <v>0.41736666791111332</v>
      </c>
      <c r="AQ75" s="45">
        <f>IF(ISNUMBER(Services!R87),Services!R87/(Services!R87+Goods!R87),"")</f>
        <v>0.33368979932323728</v>
      </c>
      <c r="AR75" s="45">
        <f>IF(ISNUMBER(Services!S87),Services!S87/(Services!S87+Goods!S87),"")</f>
        <v>0.29743734413613332</v>
      </c>
      <c r="AS75" s="45">
        <f>IF(ISNUMBER(Services!T87),Services!T87/(Services!T87+Goods!T87),"")</f>
        <v>0.14627194203103891</v>
      </c>
      <c r="AT75" s="45">
        <f>IF(ISNUMBER(Services!U87),Services!U87/(Services!U87+Goods!U87),"")</f>
        <v>0.11016615615074528</v>
      </c>
      <c r="AU75" s="45">
        <f>IF(ISNUMBER(Services!V87),Services!V87/(Services!V87+Goods!V87),"")</f>
        <v>0.18450751718455477</v>
      </c>
      <c r="AV75" s="45">
        <f>IF(ISNUMBER(Services!W87),Services!W87/(Services!W87+Goods!W87),"")</f>
        <v>0.34766685997026825</v>
      </c>
      <c r="AW75" s="45">
        <f>IF(ISNUMBER(Services!X87),Services!X87/(Services!X87+Goods!X87),"")</f>
        <v>0.15393341927686863</v>
      </c>
      <c r="AX75" s="45">
        <f>IF(ISNUMBER(Services!Y87),Services!Y87/(Services!Y87+Goods!Y87),"")</f>
        <v>0.14086173064920604</v>
      </c>
      <c r="AY75" s="45" t="str">
        <f>IF(ISNUMBER(Services!Z87),Services!Z87/(Services!Z87+Goods!Z87),"")</f>
        <v/>
      </c>
      <c r="AZ75" s="45" t="str">
        <f>IF(ISNUMBER(Services!AA87),Services!AA87/(Services!AA87+Goods!AA87),"")</f>
        <v/>
      </c>
    </row>
    <row r="76" spans="1:52" x14ac:dyDescent="0.2">
      <c r="A76" s="39">
        <f>Goods!B88</f>
        <v>41820</v>
      </c>
      <c r="B76" s="45">
        <f>IF(ISNUMBER(Goods!C88),Goods!C88/(Goods!C88+Services!C88),"")</f>
        <v>0.80924921713892917</v>
      </c>
      <c r="C76" s="45">
        <f>IF(ISNUMBER(Goods!D88),Goods!D88/(Goods!D88+Services!D88),"")</f>
        <v>0.74594894253956812</v>
      </c>
      <c r="D76" s="45">
        <f>IF(ISNUMBER(Goods!E88),Goods!E88/(Goods!E88+Services!E88),"")</f>
        <v>0.79398100301776642</v>
      </c>
      <c r="E76" s="45">
        <f>IF(ISNUMBER(Goods!F88),Goods!F88/(Goods!F88+Services!F88),"")</f>
        <v>0.80160328837718176</v>
      </c>
      <c r="F76" s="45">
        <f>IF(ISNUMBER(Goods!G88),Goods!G88/(Goods!G88+Services!G88),"")</f>
        <v>0.75688151820824068</v>
      </c>
      <c r="G76" s="45">
        <f>IF(ISNUMBER(Goods!H88),Goods!H88/(Goods!H88+Services!H88),"")</f>
        <v>0.72064530006452998</v>
      </c>
      <c r="H76" s="45">
        <f>IF(ISNUMBER(Goods!I88),Goods!I88/(Goods!I88+Services!I88),"")</f>
        <v>0.82006672242195044</v>
      </c>
      <c r="I76" s="45">
        <f>IF(ISNUMBER(Goods!J88),Goods!J88/(Goods!J88+Services!J88),"")</f>
        <v>0.83957247527007162</v>
      </c>
      <c r="J76" s="45">
        <f>IF(ISNUMBER(Goods!K88),Goods!K88/(Goods!K88+Services!K88),"")</f>
        <v>0.92193213640021365</v>
      </c>
      <c r="K76" s="45">
        <f>IF(ISNUMBER(Goods!L88),Goods!L88/(Goods!L88+Services!L88),"")</f>
        <v>0.84885836427579098</v>
      </c>
      <c r="L76" s="45">
        <f>IF(ISNUMBER(Goods!M88),Goods!M88/(Goods!M88+Services!M88),"")</f>
        <v>0.84885746661561901</v>
      </c>
      <c r="M76" s="45">
        <f>IF(ISNUMBER(Goods!N88),Goods!N88/(Goods!N88+Services!N88),"")</f>
        <v>0.85028045576519073</v>
      </c>
      <c r="N76" s="45">
        <f>IF(ISNUMBER(Goods!O88),Goods!O88/(Goods!O88+Services!O88),"")</f>
        <v>0.84161532209236456</v>
      </c>
      <c r="O76" s="45">
        <f>IF(ISNUMBER(Goods!P88),Goods!P88/(Goods!P88+Services!P88),"")</f>
        <v>0.67847790031134514</v>
      </c>
      <c r="P76" s="45">
        <f>IF(ISNUMBER(Goods!Q88),Goods!Q88/(Goods!Q88+Services!Q88),"")</f>
        <v>0.60113947184943461</v>
      </c>
      <c r="Q76" s="45">
        <f>IF(ISNUMBER(Goods!R88),Goods!R88/(Goods!R88+Services!R88),"")</f>
        <v>0.6621070066404291</v>
      </c>
      <c r="R76" s="45">
        <f>IF(ISNUMBER(Goods!S88),Goods!S88/(Goods!S88+Services!S88),"")</f>
        <v>0.6760329961089494</v>
      </c>
      <c r="S76" s="45">
        <f>IF(ISNUMBER(Goods!T88),Goods!T88/(Goods!T88+Services!T88),"")</f>
        <v>0.85403511333357662</v>
      </c>
      <c r="T76" s="45">
        <f>IF(ISNUMBER(Goods!U88),Goods!U88/(Goods!U88+Services!U88),"")</f>
        <v>0.8879009517218478</v>
      </c>
      <c r="U76" s="45">
        <f>IF(ISNUMBER(Goods!V88),Goods!V88/(Goods!V88+Services!V88),"")</f>
        <v>0.80998230128242021</v>
      </c>
      <c r="V76" s="45">
        <f>IF(ISNUMBER(Goods!W88),Goods!W88/(Goods!W88+Services!W88),"")</f>
        <v>0.64863898325180047</v>
      </c>
      <c r="W76" s="45">
        <f>IF(ISNUMBER(Goods!X88),Goods!X88/(Goods!X88+Services!X88),"")</f>
        <v>0.84176878251473053</v>
      </c>
      <c r="X76" s="45">
        <f>IF(ISNUMBER(Goods!Y88),Goods!Y88/(Goods!Y88+Services!Y88),"")</f>
        <v>0.85982791493855582</v>
      </c>
      <c r="Y76" s="45" t="str">
        <f>IF(ISNUMBER(Goods!Z88),Goods!Z88/(Goods!Z88+Services!Z88),"")</f>
        <v/>
      </c>
      <c r="Z76" s="45" t="str">
        <f>IF(ISNUMBER(Goods!AA88),Goods!AA88/(Goods!AA88+Services!AA88),"")</f>
        <v/>
      </c>
      <c r="AB76" s="45">
        <f>IF(ISNUMBER(Services!C88),Services!C88/(Services!C88+Goods!C88),"")</f>
        <v>0.19075078286107081</v>
      </c>
      <c r="AC76" s="45">
        <f>IF(ISNUMBER(Services!D88),Services!D88/(Services!D88+Goods!D88),"")</f>
        <v>0.25405105746043183</v>
      </c>
      <c r="AD76" s="45">
        <f>IF(ISNUMBER(Services!E88),Services!E88/(Services!E88+Goods!E88),"")</f>
        <v>0.20601899698223367</v>
      </c>
      <c r="AE76" s="45">
        <f>IF(ISNUMBER(Services!F88),Services!F88/(Services!F88+Goods!F88),"")</f>
        <v>0.19839671162281822</v>
      </c>
      <c r="AF76" s="45">
        <f>IF(ISNUMBER(Services!G88),Services!G88/(Services!G88+Goods!G88),"")</f>
        <v>0.24311848179175927</v>
      </c>
      <c r="AG76" s="45">
        <f>IF(ISNUMBER(Services!H88),Services!H88/(Services!H88+Goods!H88),"")</f>
        <v>0.27935469993547002</v>
      </c>
      <c r="AH76" s="45">
        <f>IF(ISNUMBER(Services!I88),Services!I88/(Services!I88+Goods!I88),"")</f>
        <v>0.1799332775780495</v>
      </c>
      <c r="AI76" s="45">
        <f>IF(ISNUMBER(Services!J88),Services!J88/(Services!J88+Goods!J88),"")</f>
        <v>0.16042752472992841</v>
      </c>
      <c r="AJ76" s="45">
        <f>IF(ISNUMBER(Services!K88),Services!K88/(Services!K88+Goods!K88),"")</f>
        <v>7.8067863599786402E-2</v>
      </c>
      <c r="AK76" s="45">
        <f>IF(ISNUMBER(Services!L88),Services!L88/(Services!L88+Goods!L88),"")</f>
        <v>0.15114163572420902</v>
      </c>
      <c r="AL76" s="45">
        <f>IF(ISNUMBER(Services!M88),Services!M88/(Services!M88+Goods!M88),"")</f>
        <v>0.15114253338438097</v>
      </c>
      <c r="AM76" s="45">
        <f>IF(ISNUMBER(Services!N88),Services!N88/(Services!N88+Goods!N88),"")</f>
        <v>0.14971954423480929</v>
      </c>
      <c r="AN76" s="45">
        <f>IF(ISNUMBER(Services!O88),Services!O88/(Services!O88+Goods!O88),"")</f>
        <v>0.15838467790763536</v>
      </c>
      <c r="AO76" s="45">
        <f>IF(ISNUMBER(Services!P88),Services!P88/(Services!P88+Goods!P88),"")</f>
        <v>0.32152209968865481</v>
      </c>
      <c r="AP76" s="45">
        <f>IF(ISNUMBER(Services!Q88),Services!Q88/(Services!Q88+Goods!Q88),"")</f>
        <v>0.39886052815056539</v>
      </c>
      <c r="AQ76" s="45">
        <f>IF(ISNUMBER(Services!R88),Services!R88/(Services!R88+Goods!R88),"")</f>
        <v>0.3378929933595709</v>
      </c>
      <c r="AR76" s="45">
        <f>IF(ISNUMBER(Services!S88),Services!S88/(Services!S88+Goods!S88),"")</f>
        <v>0.32396700389105054</v>
      </c>
      <c r="AS76" s="45">
        <f>IF(ISNUMBER(Services!T88),Services!T88/(Services!T88+Goods!T88),"")</f>
        <v>0.14596488666642332</v>
      </c>
      <c r="AT76" s="45">
        <f>IF(ISNUMBER(Services!U88),Services!U88/(Services!U88+Goods!U88),"")</f>
        <v>0.11209904827815226</v>
      </c>
      <c r="AU76" s="45">
        <f>IF(ISNUMBER(Services!V88),Services!V88/(Services!V88+Goods!V88),"")</f>
        <v>0.19001769871757984</v>
      </c>
      <c r="AV76" s="45">
        <f>IF(ISNUMBER(Services!W88),Services!W88/(Services!W88+Goods!W88),"")</f>
        <v>0.35136101674819964</v>
      </c>
      <c r="AW76" s="45">
        <f>IF(ISNUMBER(Services!X88),Services!X88/(Services!X88+Goods!X88),"")</f>
        <v>0.15823121748526944</v>
      </c>
      <c r="AX76" s="45">
        <f>IF(ISNUMBER(Services!Y88),Services!Y88/(Services!Y88+Goods!Y88),"")</f>
        <v>0.14017208506144418</v>
      </c>
      <c r="AY76" s="45" t="str">
        <f>IF(ISNUMBER(Services!Z88),Services!Z88/(Services!Z88+Goods!Z88),"")</f>
        <v/>
      </c>
      <c r="AZ76" s="45" t="str">
        <f>IF(ISNUMBER(Services!AA88),Services!AA88/(Services!AA88+Goods!AA88),"")</f>
        <v/>
      </c>
    </row>
    <row r="77" spans="1:52" x14ac:dyDescent="0.2">
      <c r="A77" s="39">
        <f>Goods!B89</f>
        <v>41912</v>
      </c>
      <c r="B77" s="45">
        <f>IF(ISNUMBER(Goods!C89),Goods!C89/(Goods!C89+Services!C89),"")</f>
        <v>0.80975795692776831</v>
      </c>
      <c r="C77" s="45">
        <f>IF(ISNUMBER(Goods!D89),Goods!D89/(Goods!D89+Services!D89),"")</f>
        <v>0.74467925739660801</v>
      </c>
      <c r="D77" s="45">
        <f>IF(ISNUMBER(Goods!E89),Goods!E89/(Goods!E89+Services!E89),"")</f>
        <v>0.79097574638132351</v>
      </c>
      <c r="E77" s="45">
        <f>IF(ISNUMBER(Goods!F89),Goods!F89/(Goods!F89+Services!F89),"")</f>
        <v>0.80284009654175115</v>
      </c>
      <c r="F77" s="45">
        <f>IF(ISNUMBER(Goods!G89),Goods!G89/(Goods!G89+Services!G89),"")</f>
        <v>0.75902871242709735</v>
      </c>
      <c r="G77" s="45">
        <f>IF(ISNUMBER(Goods!H89),Goods!H89/(Goods!H89+Services!H89),"")</f>
        <v>0.71940524493667113</v>
      </c>
      <c r="H77" s="45">
        <f>IF(ISNUMBER(Goods!I89),Goods!I89/(Goods!I89+Services!I89),"")</f>
        <v>0.8239109889321411</v>
      </c>
      <c r="I77" s="45">
        <f>IF(ISNUMBER(Goods!J89),Goods!J89/(Goods!J89+Services!J89),"")</f>
        <v>0.85779888884160982</v>
      </c>
      <c r="J77" s="45">
        <f>IF(ISNUMBER(Goods!K89),Goods!K89/(Goods!K89+Services!K89),"")</f>
        <v>0.91769710920109804</v>
      </c>
      <c r="K77" s="45">
        <f>IF(ISNUMBER(Goods!L89),Goods!L89/(Goods!L89+Services!L89),"")</f>
        <v>0.84495844260379882</v>
      </c>
      <c r="L77" s="45">
        <f>IF(ISNUMBER(Goods!M89),Goods!M89/(Goods!M89+Services!M89),"")</f>
        <v>0.84418246727085788</v>
      </c>
      <c r="M77" s="45">
        <f>IF(ISNUMBER(Goods!N89),Goods!N89/(Goods!N89+Services!N89),"")</f>
        <v>0.85374587487808729</v>
      </c>
      <c r="N77" s="45">
        <f>IF(ISNUMBER(Goods!O89),Goods!O89/(Goods!O89+Services!O89),"")</f>
        <v>0.83211645523409694</v>
      </c>
      <c r="O77" s="45">
        <f>IF(ISNUMBER(Goods!P89),Goods!P89/(Goods!P89+Services!P89),"")</f>
        <v>0.67227361053397672</v>
      </c>
      <c r="P77" s="45">
        <f>IF(ISNUMBER(Goods!Q89),Goods!Q89/(Goods!Q89+Services!Q89),"")</f>
        <v>0.59359921747207312</v>
      </c>
      <c r="Q77" s="45">
        <f>IF(ISNUMBER(Goods!R89),Goods!R89/(Goods!R89+Services!R89),"")</f>
        <v>0.67829255140854305</v>
      </c>
      <c r="R77" s="45">
        <f>IF(ISNUMBER(Goods!S89),Goods!S89/(Goods!S89+Services!S89),"")</f>
        <v>0.67301374286239013</v>
      </c>
      <c r="S77" s="45">
        <f>IF(ISNUMBER(Goods!T89),Goods!T89/(Goods!T89+Services!T89),"")</f>
        <v>0.8549148883033314</v>
      </c>
      <c r="T77" s="45">
        <f>IF(ISNUMBER(Goods!U89),Goods!U89/(Goods!U89+Services!U89),"")</f>
        <v>0.88834199112770706</v>
      </c>
      <c r="U77" s="45">
        <f>IF(ISNUMBER(Goods!V89),Goods!V89/(Goods!V89+Services!V89),"")</f>
        <v>0.80993569305517266</v>
      </c>
      <c r="V77" s="45">
        <f>IF(ISNUMBER(Goods!W89),Goods!W89/(Goods!W89+Services!W89),"")</f>
        <v>0.64321167113299782</v>
      </c>
      <c r="W77" s="45">
        <f>IF(ISNUMBER(Goods!X89),Goods!X89/(Goods!X89+Services!X89),"")</f>
        <v>0.84168873656442333</v>
      </c>
      <c r="X77" s="45">
        <f>IF(ISNUMBER(Goods!Y89),Goods!Y89/(Goods!Y89+Services!Y89),"")</f>
        <v>0.85493064813099673</v>
      </c>
      <c r="Y77" s="45" t="str">
        <f>IF(ISNUMBER(Goods!Z89),Goods!Z89/(Goods!Z89+Services!Z89),"")</f>
        <v/>
      </c>
      <c r="Z77" s="45" t="str">
        <f>IF(ISNUMBER(Goods!AA89),Goods!AA89/(Goods!AA89+Services!AA89),"")</f>
        <v/>
      </c>
      <c r="AB77" s="45">
        <f>IF(ISNUMBER(Services!C89),Services!C89/(Services!C89+Goods!C89),"")</f>
        <v>0.19024204307223175</v>
      </c>
      <c r="AC77" s="45">
        <f>IF(ISNUMBER(Services!D89),Services!D89/(Services!D89+Goods!D89),"")</f>
        <v>0.25532074260339199</v>
      </c>
      <c r="AD77" s="45">
        <f>IF(ISNUMBER(Services!E89),Services!E89/(Services!E89+Goods!E89),"")</f>
        <v>0.20902425361867658</v>
      </c>
      <c r="AE77" s="45">
        <f>IF(ISNUMBER(Services!F89),Services!F89/(Services!F89+Goods!F89),"")</f>
        <v>0.19715990345824888</v>
      </c>
      <c r="AF77" s="45">
        <f>IF(ISNUMBER(Services!G89),Services!G89/(Services!G89+Goods!G89),"")</f>
        <v>0.24097128757290265</v>
      </c>
      <c r="AG77" s="45">
        <f>IF(ISNUMBER(Services!H89),Services!H89/(Services!H89+Goods!H89),"")</f>
        <v>0.28059475506332882</v>
      </c>
      <c r="AH77" s="45">
        <f>IF(ISNUMBER(Services!I89),Services!I89/(Services!I89+Goods!I89),"")</f>
        <v>0.17608901106785885</v>
      </c>
      <c r="AI77" s="45">
        <f>IF(ISNUMBER(Services!J89),Services!J89/(Services!J89+Goods!J89),"")</f>
        <v>0.14220111115839021</v>
      </c>
      <c r="AJ77" s="45">
        <f>IF(ISNUMBER(Services!K89),Services!K89/(Services!K89+Goods!K89),"")</f>
        <v>8.2302890798902045E-2</v>
      </c>
      <c r="AK77" s="45">
        <f>IF(ISNUMBER(Services!L89),Services!L89/(Services!L89+Goods!L89),"")</f>
        <v>0.15504155739620123</v>
      </c>
      <c r="AL77" s="45">
        <f>IF(ISNUMBER(Services!M89),Services!M89/(Services!M89+Goods!M89),"")</f>
        <v>0.15581753272914212</v>
      </c>
      <c r="AM77" s="45">
        <f>IF(ISNUMBER(Services!N89),Services!N89/(Services!N89+Goods!N89),"")</f>
        <v>0.14625412512191269</v>
      </c>
      <c r="AN77" s="45">
        <f>IF(ISNUMBER(Services!O89),Services!O89/(Services!O89+Goods!O89),"")</f>
        <v>0.16788354476590306</v>
      </c>
      <c r="AO77" s="45">
        <f>IF(ISNUMBER(Services!P89),Services!P89/(Services!P89+Goods!P89),"")</f>
        <v>0.32772638946602328</v>
      </c>
      <c r="AP77" s="45">
        <f>IF(ISNUMBER(Services!Q89),Services!Q89/(Services!Q89+Goods!Q89),"")</f>
        <v>0.40640078252792688</v>
      </c>
      <c r="AQ77" s="45">
        <f>IF(ISNUMBER(Services!R89),Services!R89/(Services!R89+Goods!R89),"")</f>
        <v>0.32170744859145695</v>
      </c>
      <c r="AR77" s="45">
        <f>IF(ISNUMBER(Services!S89),Services!S89/(Services!S89+Goods!S89),"")</f>
        <v>0.32698625713760987</v>
      </c>
      <c r="AS77" s="45">
        <f>IF(ISNUMBER(Services!T89),Services!T89/(Services!T89+Goods!T89),"")</f>
        <v>0.14508511169666866</v>
      </c>
      <c r="AT77" s="45">
        <f>IF(ISNUMBER(Services!U89),Services!U89/(Services!U89+Goods!U89),"")</f>
        <v>0.11165800887229295</v>
      </c>
      <c r="AU77" s="45">
        <f>IF(ISNUMBER(Services!V89),Services!V89/(Services!V89+Goods!V89),"")</f>
        <v>0.19006430694482737</v>
      </c>
      <c r="AV77" s="45">
        <f>IF(ISNUMBER(Services!W89),Services!W89/(Services!W89+Goods!W89),"")</f>
        <v>0.35678832886700224</v>
      </c>
      <c r="AW77" s="45">
        <f>IF(ISNUMBER(Services!X89),Services!X89/(Services!X89+Goods!X89),"")</f>
        <v>0.15831126343557664</v>
      </c>
      <c r="AX77" s="45">
        <f>IF(ISNUMBER(Services!Y89),Services!Y89/(Services!Y89+Goods!Y89),"")</f>
        <v>0.14506935186900324</v>
      </c>
      <c r="AY77" s="45" t="str">
        <f>IF(ISNUMBER(Services!Z89),Services!Z89/(Services!Z89+Goods!Z89),"")</f>
        <v/>
      </c>
      <c r="AZ77" s="45" t="str">
        <f>IF(ISNUMBER(Services!AA89),Services!AA89/(Services!AA89+Goods!AA89),"")</f>
        <v/>
      </c>
    </row>
    <row r="78" spans="1:52" x14ac:dyDescent="0.2">
      <c r="A78" s="39">
        <f>Goods!B90</f>
        <v>42004</v>
      </c>
      <c r="B78" s="45">
        <f>IF(ISNUMBER(Goods!C90),Goods!C90/(Goods!C90+Services!C90),"")</f>
        <v>0.80900211683440426</v>
      </c>
      <c r="C78" s="45">
        <f>IF(ISNUMBER(Goods!D90),Goods!D90/(Goods!D90+Services!D90),"")</f>
        <v>0.74631658005232149</v>
      </c>
      <c r="D78" s="45">
        <f>IF(ISNUMBER(Goods!E90),Goods!E90/(Goods!E90+Services!E90),"")</f>
        <v>0.79546135930991924</v>
      </c>
      <c r="E78" s="45">
        <f>IF(ISNUMBER(Goods!F90),Goods!F90/(Goods!F90+Services!F90),"")</f>
        <v>0.80397754745330441</v>
      </c>
      <c r="F78" s="45">
        <f>IF(ISNUMBER(Goods!G90),Goods!G90/(Goods!G90+Services!G90),"")</f>
        <v>0.76235553109521192</v>
      </c>
      <c r="G78" s="45">
        <f>IF(ISNUMBER(Goods!H90),Goods!H90/(Goods!H90+Services!H90),"")</f>
        <v>0.71952194660590685</v>
      </c>
      <c r="H78" s="45">
        <f>IF(ISNUMBER(Goods!I90),Goods!I90/(Goods!I90+Services!I90),"")</f>
        <v>0.82408882867970379</v>
      </c>
      <c r="I78" s="45">
        <f>IF(ISNUMBER(Goods!J90),Goods!J90/(Goods!J90+Services!J90),"")</f>
        <v>0.85024620755815183</v>
      </c>
      <c r="J78" s="45">
        <f>IF(ISNUMBER(Goods!K90),Goods!K90/(Goods!K90+Services!K90),"")</f>
        <v>0.92043359322260487</v>
      </c>
      <c r="K78" s="45">
        <f>IF(ISNUMBER(Goods!L90),Goods!L90/(Goods!L90+Services!L90),"")</f>
        <v>0.84668544642659194</v>
      </c>
      <c r="L78" s="45">
        <f>IF(ISNUMBER(Goods!M90),Goods!M90/(Goods!M90+Services!M90),"")</f>
        <v>0.84374779048117587</v>
      </c>
      <c r="M78" s="45">
        <f>IF(ISNUMBER(Goods!N90),Goods!N90/(Goods!N90+Services!N90),"")</f>
        <v>0.8509619958818293</v>
      </c>
      <c r="N78" s="45">
        <f>IF(ISNUMBER(Goods!O90),Goods!O90/(Goods!O90+Services!O90),"")</f>
        <v>0.85209109327620403</v>
      </c>
      <c r="O78" s="45">
        <f>IF(ISNUMBER(Goods!P90),Goods!P90/(Goods!P90+Services!P90),"")</f>
        <v>0.65594699380553045</v>
      </c>
      <c r="P78" s="45">
        <f>IF(ISNUMBER(Goods!Q90),Goods!Q90/(Goods!Q90+Services!Q90),"")</f>
        <v>0.58736904404723256</v>
      </c>
      <c r="Q78" s="45">
        <f>IF(ISNUMBER(Goods!R90),Goods!R90/(Goods!R90+Services!R90),"")</f>
        <v>0.66025366486380654</v>
      </c>
      <c r="R78" s="45">
        <f>IF(ISNUMBER(Goods!S90),Goods!S90/(Goods!S90+Services!S90),"")</f>
        <v>0.68292515779158036</v>
      </c>
      <c r="S78" s="45">
        <f>IF(ISNUMBER(Goods!T90),Goods!T90/(Goods!T90+Services!T90),"")</f>
        <v>0.85137373537233973</v>
      </c>
      <c r="T78" s="45">
        <f>IF(ISNUMBER(Goods!U90),Goods!U90/(Goods!U90+Services!U90),"")</f>
        <v>0.88839892812725241</v>
      </c>
      <c r="U78" s="45">
        <f>IF(ISNUMBER(Goods!V90),Goods!V90/(Goods!V90+Services!V90),"")</f>
        <v>0.80730495604944075</v>
      </c>
      <c r="V78" s="45">
        <f>IF(ISNUMBER(Goods!W90),Goods!W90/(Goods!W90+Services!W90),"")</f>
        <v>0.64984431075357652</v>
      </c>
      <c r="W78" s="45">
        <f>IF(ISNUMBER(Goods!X90),Goods!X90/(Goods!X90+Services!X90),"")</f>
        <v>0.83244443906780319</v>
      </c>
      <c r="X78" s="45">
        <f>IF(ISNUMBER(Goods!Y90),Goods!Y90/(Goods!Y90+Services!Y90),"")</f>
        <v>0.85694602617328008</v>
      </c>
      <c r="Y78" s="45" t="str">
        <f>IF(ISNUMBER(Goods!Z90),Goods!Z90/(Goods!Z90+Services!Z90),"")</f>
        <v/>
      </c>
      <c r="Z78" s="45" t="str">
        <f>IF(ISNUMBER(Goods!AA90),Goods!AA90/(Goods!AA90+Services!AA90),"")</f>
        <v/>
      </c>
      <c r="AB78" s="45">
        <f>IF(ISNUMBER(Services!C90),Services!C90/(Services!C90+Goods!C90),"")</f>
        <v>0.19099788316559588</v>
      </c>
      <c r="AC78" s="45">
        <f>IF(ISNUMBER(Services!D90),Services!D90/(Services!D90+Goods!D90),"")</f>
        <v>0.25368341994767857</v>
      </c>
      <c r="AD78" s="45">
        <f>IF(ISNUMBER(Services!E90),Services!E90/(Services!E90+Goods!E90),"")</f>
        <v>0.20453864069008088</v>
      </c>
      <c r="AE78" s="45">
        <f>IF(ISNUMBER(Services!F90),Services!F90/(Services!F90+Goods!F90),"")</f>
        <v>0.19602245254669556</v>
      </c>
      <c r="AF78" s="45">
        <f>IF(ISNUMBER(Services!G90),Services!G90/(Services!G90+Goods!G90),"")</f>
        <v>0.2376444689047881</v>
      </c>
      <c r="AG78" s="45">
        <f>IF(ISNUMBER(Services!H90),Services!H90/(Services!H90+Goods!H90),"")</f>
        <v>0.2804780533940931</v>
      </c>
      <c r="AH78" s="45">
        <f>IF(ISNUMBER(Services!I90),Services!I90/(Services!I90+Goods!I90),"")</f>
        <v>0.17591117132029618</v>
      </c>
      <c r="AI78" s="45">
        <f>IF(ISNUMBER(Services!J90),Services!J90/(Services!J90+Goods!J90),"")</f>
        <v>0.14975379244184825</v>
      </c>
      <c r="AJ78" s="45">
        <f>IF(ISNUMBER(Services!K90),Services!K90/(Services!K90+Goods!K90),"")</f>
        <v>7.9566406777395182E-2</v>
      </c>
      <c r="AK78" s="45">
        <f>IF(ISNUMBER(Services!L90),Services!L90/(Services!L90+Goods!L90),"")</f>
        <v>0.15331455357340809</v>
      </c>
      <c r="AL78" s="45">
        <f>IF(ISNUMBER(Services!M90),Services!M90/(Services!M90+Goods!M90),"")</f>
        <v>0.15625220951882418</v>
      </c>
      <c r="AM78" s="45">
        <f>IF(ISNUMBER(Services!N90),Services!N90/(Services!N90+Goods!N90),"")</f>
        <v>0.14903800411817064</v>
      </c>
      <c r="AN78" s="45">
        <f>IF(ISNUMBER(Services!O90),Services!O90/(Services!O90+Goods!O90),"")</f>
        <v>0.14790890672379609</v>
      </c>
      <c r="AO78" s="45">
        <f>IF(ISNUMBER(Services!P90),Services!P90/(Services!P90+Goods!P90),"")</f>
        <v>0.34405300619446955</v>
      </c>
      <c r="AP78" s="45">
        <f>IF(ISNUMBER(Services!Q90),Services!Q90/(Services!Q90+Goods!Q90),"")</f>
        <v>0.4126309559527675</v>
      </c>
      <c r="AQ78" s="45">
        <f>IF(ISNUMBER(Services!R90),Services!R90/(Services!R90+Goods!R90),"")</f>
        <v>0.33974633513619346</v>
      </c>
      <c r="AR78" s="45">
        <f>IF(ISNUMBER(Services!S90),Services!S90/(Services!S90+Goods!S90),"")</f>
        <v>0.31707484220841964</v>
      </c>
      <c r="AS78" s="45">
        <f>IF(ISNUMBER(Services!T90),Services!T90/(Services!T90+Goods!T90),"")</f>
        <v>0.14862626462766021</v>
      </c>
      <c r="AT78" s="45">
        <f>IF(ISNUMBER(Services!U90),Services!U90/(Services!U90+Goods!U90),"")</f>
        <v>0.11160107187274762</v>
      </c>
      <c r="AU78" s="45">
        <f>IF(ISNUMBER(Services!V90),Services!V90/(Services!V90+Goods!V90),"")</f>
        <v>0.1926950439505592</v>
      </c>
      <c r="AV78" s="45">
        <f>IF(ISNUMBER(Services!W90),Services!W90/(Services!W90+Goods!W90),"")</f>
        <v>0.35015568924642337</v>
      </c>
      <c r="AW78" s="45">
        <f>IF(ISNUMBER(Services!X90),Services!X90/(Services!X90+Goods!X90),"")</f>
        <v>0.1675555609321967</v>
      </c>
      <c r="AX78" s="45">
        <f>IF(ISNUMBER(Services!Y90),Services!Y90/(Services!Y90+Goods!Y90),"")</f>
        <v>0.14305397382671989</v>
      </c>
      <c r="AY78" s="45" t="str">
        <f>IF(ISNUMBER(Services!Z90),Services!Z90/(Services!Z90+Goods!Z90),"")</f>
        <v/>
      </c>
      <c r="AZ78" s="45" t="str">
        <f>IF(ISNUMBER(Services!AA90),Services!AA90/(Services!AA90+Goods!AA90),"")</f>
        <v/>
      </c>
    </row>
    <row r="79" spans="1:52" x14ac:dyDescent="0.2">
      <c r="A79" s="39">
        <f>Goods!B91</f>
        <v>42094</v>
      </c>
      <c r="B79" s="45">
        <f>IF(ISNUMBER(Goods!C91),Goods!C91/(Goods!C91+Services!C91),"")</f>
        <v>0.81502361167038839</v>
      </c>
      <c r="C79" s="45">
        <f>IF(ISNUMBER(Goods!D91),Goods!D91/(Goods!D91+Services!D91),"")</f>
        <v>0.74089498570318491</v>
      </c>
      <c r="D79" s="45">
        <f>IF(ISNUMBER(Goods!E91),Goods!E91/(Goods!E91+Services!E91),"")</f>
        <v>0.78707453071290012</v>
      </c>
      <c r="E79" s="45">
        <f>IF(ISNUMBER(Goods!F91),Goods!F91/(Goods!F91+Services!F91),"")</f>
        <v>0.80196656092511298</v>
      </c>
      <c r="F79" s="45">
        <f>IF(ISNUMBER(Goods!G91),Goods!G91/(Goods!G91+Services!G91),"")</f>
        <v>0.76147986942328616</v>
      </c>
      <c r="G79" s="45">
        <f>IF(ISNUMBER(Goods!H91),Goods!H91/(Goods!H91+Services!H91),"")</f>
        <v>0.72244717786776003</v>
      </c>
      <c r="H79" s="45">
        <f>IF(ISNUMBER(Goods!I91),Goods!I91/(Goods!I91+Services!I91),"")</f>
        <v>0.83108280889068087</v>
      </c>
      <c r="I79" s="45">
        <f>IF(ISNUMBER(Goods!J91),Goods!J91/(Goods!J91+Services!J91),"")</f>
        <v>0.84988771874929636</v>
      </c>
      <c r="J79" s="45">
        <f>IF(ISNUMBER(Goods!K91),Goods!K91/(Goods!K91+Services!K91),"")</f>
        <v>0.9203699917757463</v>
      </c>
      <c r="K79" s="45">
        <f>IF(ISNUMBER(Goods!L91),Goods!L91/(Goods!L91+Services!L91),"")</f>
        <v>0.86282587655081067</v>
      </c>
      <c r="L79" s="45">
        <f>IF(ISNUMBER(Goods!M91),Goods!M91/(Goods!M91+Services!M91),"")</f>
        <v>0.84871201615543357</v>
      </c>
      <c r="M79" s="45">
        <f>IF(ISNUMBER(Goods!N91),Goods!N91/(Goods!N91+Services!N91),"")</f>
        <v>0.84808222351264995</v>
      </c>
      <c r="N79" s="45">
        <f>IF(ISNUMBER(Goods!O91),Goods!O91/(Goods!O91+Services!O91),"")</f>
        <v>0.8365492512241085</v>
      </c>
      <c r="O79" s="45">
        <f>IF(ISNUMBER(Goods!P91),Goods!P91/(Goods!P91+Services!P91),"")</f>
        <v>0.66356722368151422</v>
      </c>
      <c r="P79" s="45">
        <f>IF(ISNUMBER(Goods!Q91),Goods!Q91/(Goods!Q91+Services!Q91),"")</f>
        <v>0.60707726709478471</v>
      </c>
      <c r="Q79" s="45">
        <f>IF(ISNUMBER(Goods!R91),Goods!R91/(Goods!R91+Services!R91),"")</f>
        <v>0.67709958070657172</v>
      </c>
      <c r="R79" s="45">
        <f>IF(ISNUMBER(Goods!S91),Goods!S91/(Goods!S91+Services!S91),"")</f>
        <v>0.68380535427179323</v>
      </c>
      <c r="S79" s="45">
        <f>IF(ISNUMBER(Goods!T91),Goods!T91/(Goods!T91+Services!T91),"")</f>
        <v>0.84783149925429302</v>
      </c>
      <c r="T79" s="45">
        <f>IF(ISNUMBER(Goods!U91),Goods!U91/(Goods!U91+Services!U91),"")</f>
        <v>0.88445296053046252</v>
      </c>
      <c r="U79" s="45">
        <f>IF(ISNUMBER(Goods!V91),Goods!V91/(Goods!V91+Services!V91),"")</f>
        <v>0.79955601629336426</v>
      </c>
      <c r="V79" s="45">
        <f>IF(ISNUMBER(Goods!W91),Goods!W91/(Goods!W91+Services!W91),"")</f>
        <v>0.65909954964724493</v>
      </c>
      <c r="W79" s="45">
        <f>IF(ISNUMBER(Goods!X91),Goods!X91/(Goods!X91+Services!X91),"")</f>
        <v>0.83584255017536802</v>
      </c>
      <c r="X79" s="45">
        <f>IF(ISNUMBER(Goods!Y91),Goods!Y91/(Goods!Y91+Services!Y91),"")</f>
        <v>0.85769283514729899</v>
      </c>
      <c r="Y79" s="45">
        <f>IF(ISNUMBER(Goods!Z91),Goods!Z91/(Goods!Z91+Services!Z91),"")</f>
        <v>0.78905245582301375</v>
      </c>
      <c r="Z79" s="45" t="str">
        <f>IF(ISNUMBER(Goods!AA91),Goods!AA91/(Goods!AA91+Services!AA91),"")</f>
        <v/>
      </c>
      <c r="AB79" s="45">
        <f>IF(ISNUMBER(Services!C91),Services!C91/(Services!C91+Goods!C91),"")</f>
        <v>0.18497638832961158</v>
      </c>
      <c r="AC79" s="45">
        <f>IF(ISNUMBER(Services!D91),Services!D91/(Services!D91+Goods!D91),"")</f>
        <v>0.25910501429681509</v>
      </c>
      <c r="AD79" s="45">
        <f>IF(ISNUMBER(Services!E91),Services!E91/(Services!E91+Goods!E91),"")</f>
        <v>0.21292546928709977</v>
      </c>
      <c r="AE79" s="45">
        <f>IF(ISNUMBER(Services!F91),Services!F91/(Services!F91+Goods!F91),"")</f>
        <v>0.19803343907488705</v>
      </c>
      <c r="AF79" s="45">
        <f>IF(ISNUMBER(Services!G91),Services!G91/(Services!G91+Goods!G91),"")</f>
        <v>0.23852013057671381</v>
      </c>
      <c r="AG79" s="45">
        <f>IF(ISNUMBER(Services!H91),Services!H91/(Services!H91+Goods!H91),"")</f>
        <v>0.27755282213223997</v>
      </c>
      <c r="AH79" s="45">
        <f>IF(ISNUMBER(Services!I91),Services!I91/(Services!I91+Goods!I91),"")</f>
        <v>0.16891719110931908</v>
      </c>
      <c r="AI79" s="45">
        <f>IF(ISNUMBER(Services!J91),Services!J91/(Services!J91+Goods!J91),"")</f>
        <v>0.15011228125070367</v>
      </c>
      <c r="AJ79" s="45">
        <f>IF(ISNUMBER(Services!K91),Services!K91/(Services!K91+Goods!K91),"")</f>
        <v>7.9630008224253729E-2</v>
      </c>
      <c r="AK79" s="45">
        <f>IF(ISNUMBER(Services!L91),Services!L91/(Services!L91+Goods!L91),"")</f>
        <v>0.13717412344918936</v>
      </c>
      <c r="AL79" s="45">
        <f>IF(ISNUMBER(Services!M91),Services!M91/(Services!M91+Goods!M91),"")</f>
        <v>0.15128798384456649</v>
      </c>
      <c r="AM79" s="45">
        <f>IF(ISNUMBER(Services!N91),Services!N91/(Services!N91+Goods!N91),"")</f>
        <v>0.15191777648735011</v>
      </c>
      <c r="AN79" s="45">
        <f>IF(ISNUMBER(Services!O91),Services!O91/(Services!O91+Goods!O91),"")</f>
        <v>0.16345074877589152</v>
      </c>
      <c r="AO79" s="45">
        <f>IF(ISNUMBER(Services!P91),Services!P91/(Services!P91+Goods!P91),"")</f>
        <v>0.33643277631848584</v>
      </c>
      <c r="AP79" s="45">
        <f>IF(ISNUMBER(Services!Q91),Services!Q91/(Services!Q91+Goods!Q91),"")</f>
        <v>0.39292273290521534</v>
      </c>
      <c r="AQ79" s="45">
        <f>IF(ISNUMBER(Services!R91),Services!R91/(Services!R91+Goods!R91),"")</f>
        <v>0.32290041929342828</v>
      </c>
      <c r="AR79" s="45">
        <f>IF(ISNUMBER(Services!S91),Services!S91/(Services!S91+Goods!S91),"")</f>
        <v>0.31619464572820682</v>
      </c>
      <c r="AS79" s="45">
        <f>IF(ISNUMBER(Services!T91),Services!T91/(Services!T91+Goods!T91),"")</f>
        <v>0.15216850074570701</v>
      </c>
      <c r="AT79" s="45">
        <f>IF(ISNUMBER(Services!U91),Services!U91/(Services!U91+Goods!U91),"")</f>
        <v>0.11554703946953748</v>
      </c>
      <c r="AU79" s="45">
        <f>IF(ISNUMBER(Services!V91),Services!V91/(Services!V91+Goods!V91),"")</f>
        <v>0.20044398370663566</v>
      </c>
      <c r="AV79" s="45">
        <f>IF(ISNUMBER(Services!W91),Services!W91/(Services!W91+Goods!W91),"")</f>
        <v>0.34090045035275507</v>
      </c>
      <c r="AW79" s="45">
        <f>IF(ISNUMBER(Services!X91),Services!X91/(Services!X91+Goods!X91),"")</f>
        <v>0.16415744982463196</v>
      </c>
      <c r="AX79" s="45">
        <f>IF(ISNUMBER(Services!Y91),Services!Y91/(Services!Y91+Goods!Y91),"")</f>
        <v>0.14230716485270101</v>
      </c>
      <c r="AY79" s="45">
        <f>IF(ISNUMBER(Services!Z91),Services!Z91/(Services!Z91+Goods!Z91),"")</f>
        <v>0.21094754417698622</v>
      </c>
      <c r="AZ79" s="45" t="str">
        <f>IF(ISNUMBER(Services!AA91),Services!AA91/(Services!AA91+Goods!AA91),"")</f>
        <v/>
      </c>
    </row>
    <row r="80" spans="1:52" x14ac:dyDescent="0.2">
      <c r="A80" s="39">
        <f>Goods!B92</f>
        <v>42185</v>
      </c>
      <c r="B80" s="45">
        <f>IF(ISNUMBER(Goods!C92),Goods!C92/(Goods!C92+Services!C92),"")</f>
        <v>0.81479732674705796</v>
      </c>
      <c r="C80" s="45">
        <f>IF(ISNUMBER(Goods!D92),Goods!D92/(Goods!D92+Services!D92),"")</f>
        <v>0.73088651653289693</v>
      </c>
      <c r="D80" s="45">
        <f>IF(ISNUMBER(Goods!E92),Goods!E92/(Goods!E92+Services!E92),"")</f>
        <v>0.78527384647761356</v>
      </c>
      <c r="E80" s="45">
        <f>IF(ISNUMBER(Goods!F92),Goods!F92/(Goods!F92+Services!F92),"")</f>
        <v>0.79722510650974854</v>
      </c>
      <c r="F80" s="45">
        <f>IF(ISNUMBER(Goods!G92),Goods!G92/(Goods!G92+Services!G92),"")</f>
        <v>0.76335632921546603</v>
      </c>
      <c r="G80" s="45">
        <f>IF(ISNUMBER(Goods!H92),Goods!H92/(Goods!H92+Services!H92),"")</f>
        <v>0.72310812289101878</v>
      </c>
      <c r="H80" s="45">
        <f>IF(ISNUMBER(Goods!I92),Goods!I92/(Goods!I92+Services!I92),"")</f>
        <v>0.82066186055668744</v>
      </c>
      <c r="I80" s="45">
        <f>IF(ISNUMBER(Goods!J92),Goods!J92/(Goods!J92+Services!J92),"")</f>
        <v>0.84328787445929088</v>
      </c>
      <c r="J80" s="45">
        <f>IF(ISNUMBER(Goods!K92),Goods!K92/(Goods!K92+Services!K92),"")</f>
        <v>0.91749150725110606</v>
      </c>
      <c r="K80" s="45">
        <f>IF(ISNUMBER(Goods!L92),Goods!L92/(Goods!L92+Services!L92),"")</f>
        <v>0.84980993861893506</v>
      </c>
      <c r="L80" s="45">
        <f>IF(ISNUMBER(Goods!M92),Goods!M92/(Goods!M92+Services!M92),"")</f>
        <v>0.84719519357165329</v>
      </c>
      <c r="M80" s="45">
        <f>IF(ISNUMBER(Goods!N92),Goods!N92/(Goods!N92+Services!N92),"")</f>
        <v>0.8490865990941534</v>
      </c>
      <c r="N80" s="45">
        <f>IF(ISNUMBER(Goods!O92),Goods!O92/(Goods!O92+Services!O92),"")</f>
        <v>0.84152808525974365</v>
      </c>
      <c r="O80" s="45">
        <f>IF(ISNUMBER(Goods!P92),Goods!P92/(Goods!P92+Services!P92),"")</f>
        <v>0.66356540640231843</v>
      </c>
      <c r="P80" s="45">
        <f>IF(ISNUMBER(Goods!Q92),Goods!Q92/(Goods!Q92+Services!Q92),"")</f>
        <v>0.59922007446565484</v>
      </c>
      <c r="Q80" s="45">
        <f>IF(ISNUMBER(Goods!R92),Goods!R92/(Goods!R92+Services!R92),"")</f>
        <v>0.67524614057526988</v>
      </c>
      <c r="R80" s="45">
        <f>IF(ISNUMBER(Goods!S92),Goods!S92/(Goods!S92+Services!S92),"")</f>
        <v>0.65338592598936807</v>
      </c>
      <c r="S80" s="45">
        <f>IF(ISNUMBER(Goods!T92),Goods!T92/(Goods!T92+Services!T92),"")</f>
        <v>0.84677563155652247</v>
      </c>
      <c r="T80" s="45">
        <f>IF(ISNUMBER(Goods!U92),Goods!U92/(Goods!U92+Services!U92),"")</f>
        <v>0.87962578960299054</v>
      </c>
      <c r="U80" s="45">
        <f>IF(ISNUMBER(Goods!V92),Goods!V92/(Goods!V92+Services!V92),"")</f>
        <v>0.7973836210411569</v>
      </c>
      <c r="V80" s="45">
        <f>IF(ISNUMBER(Goods!W92),Goods!W92/(Goods!W92+Services!W92),"")</f>
        <v>0.64785476708574097</v>
      </c>
      <c r="W80" s="45">
        <f>IF(ISNUMBER(Goods!X92),Goods!X92/(Goods!X92+Services!X92),"")</f>
        <v>0.8339414440912889</v>
      </c>
      <c r="X80" s="45">
        <f>IF(ISNUMBER(Goods!Y92),Goods!Y92/(Goods!Y92+Services!Y92),"")</f>
        <v>0.85394576031535119</v>
      </c>
      <c r="Y80" s="45">
        <f>IF(ISNUMBER(Goods!Z92),Goods!Z92/(Goods!Z92+Services!Z92),"")</f>
        <v>0.78232673098944461</v>
      </c>
      <c r="Z80" s="45" t="str">
        <f>IF(ISNUMBER(Goods!AA92),Goods!AA92/(Goods!AA92+Services!AA92),"")</f>
        <v/>
      </c>
      <c r="AB80" s="45">
        <f>IF(ISNUMBER(Services!C92),Services!C92/(Services!C92+Goods!C92),"")</f>
        <v>0.18520267325294201</v>
      </c>
      <c r="AC80" s="45">
        <f>IF(ISNUMBER(Services!D92),Services!D92/(Services!D92+Goods!D92),"")</f>
        <v>0.26911348346710307</v>
      </c>
      <c r="AD80" s="45">
        <f>IF(ISNUMBER(Services!E92),Services!E92/(Services!E92+Goods!E92),"")</f>
        <v>0.2147261535223865</v>
      </c>
      <c r="AE80" s="45">
        <f>IF(ISNUMBER(Services!F92),Services!F92/(Services!F92+Goods!F92),"")</f>
        <v>0.20277489349025143</v>
      </c>
      <c r="AF80" s="45">
        <f>IF(ISNUMBER(Services!G92),Services!G92/(Services!G92+Goods!G92),"")</f>
        <v>0.23664367078453394</v>
      </c>
      <c r="AG80" s="45">
        <f>IF(ISNUMBER(Services!H92),Services!H92/(Services!H92+Goods!H92),"")</f>
        <v>0.27689187710898122</v>
      </c>
      <c r="AH80" s="45">
        <f>IF(ISNUMBER(Services!I92),Services!I92/(Services!I92+Goods!I92),"")</f>
        <v>0.17933813944331253</v>
      </c>
      <c r="AI80" s="45">
        <f>IF(ISNUMBER(Services!J92),Services!J92/(Services!J92+Goods!J92),"")</f>
        <v>0.15671212554070918</v>
      </c>
      <c r="AJ80" s="45">
        <f>IF(ISNUMBER(Services!K92),Services!K92/(Services!K92+Goods!K92),"")</f>
        <v>8.2508492748893936E-2</v>
      </c>
      <c r="AK80" s="45">
        <f>IF(ISNUMBER(Services!L92),Services!L92/(Services!L92+Goods!L92),"")</f>
        <v>0.15019006138106503</v>
      </c>
      <c r="AL80" s="45">
        <f>IF(ISNUMBER(Services!M92),Services!M92/(Services!M92+Goods!M92),"")</f>
        <v>0.15280480642834673</v>
      </c>
      <c r="AM80" s="45">
        <f>IF(ISNUMBER(Services!N92),Services!N92/(Services!N92+Goods!N92),"")</f>
        <v>0.15091340090584671</v>
      </c>
      <c r="AN80" s="45">
        <f>IF(ISNUMBER(Services!O92),Services!O92/(Services!O92+Goods!O92),"")</f>
        <v>0.1584719147402564</v>
      </c>
      <c r="AO80" s="45">
        <f>IF(ISNUMBER(Services!P92),Services!P92/(Services!P92+Goods!P92),"")</f>
        <v>0.33643459359768141</v>
      </c>
      <c r="AP80" s="45">
        <f>IF(ISNUMBER(Services!Q92),Services!Q92/(Services!Q92+Goods!Q92),"")</f>
        <v>0.40077992553434516</v>
      </c>
      <c r="AQ80" s="45">
        <f>IF(ISNUMBER(Services!R92),Services!R92/(Services!R92+Goods!R92),"")</f>
        <v>0.32475385942473006</v>
      </c>
      <c r="AR80" s="45">
        <f>IF(ISNUMBER(Services!S92),Services!S92/(Services!S92+Goods!S92),"")</f>
        <v>0.34661407401063199</v>
      </c>
      <c r="AS80" s="45">
        <f>IF(ISNUMBER(Services!T92),Services!T92/(Services!T92+Goods!T92),"")</f>
        <v>0.15322436844347762</v>
      </c>
      <c r="AT80" s="45">
        <f>IF(ISNUMBER(Services!U92),Services!U92/(Services!U92+Goods!U92),"")</f>
        <v>0.12037421039700941</v>
      </c>
      <c r="AU80" s="45">
        <f>IF(ISNUMBER(Services!V92),Services!V92/(Services!V92+Goods!V92),"")</f>
        <v>0.20261637895884316</v>
      </c>
      <c r="AV80" s="45">
        <f>IF(ISNUMBER(Services!W92),Services!W92/(Services!W92+Goods!W92),"")</f>
        <v>0.35214523291425909</v>
      </c>
      <c r="AW80" s="45">
        <f>IF(ISNUMBER(Services!X92),Services!X92/(Services!X92+Goods!X92),"")</f>
        <v>0.16605855590871105</v>
      </c>
      <c r="AX80" s="45">
        <f>IF(ISNUMBER(Services!Y92),Services!Y92/(Services!Y92+Goods!Y92),"")</f>
        <v>0.14605423968464892</v>
      </c>
      <c r="AY80" s="45">
        <f>IF(ISNUMBER(Services!Z92),Services!Z92/(Services!Z92+Goods!Z92),"")</f>
        <v>0.21767326901055545</v>
      </c>
      <c r="AZ80" s="45" t="str">
        <f>IF(ISNUMBER(Services!AA92),Services!AA92/(Services!AA92+Goods!AA92),"")</f>
        <v/>
      </c>
    </row>
    <row r="81" spans="1:52" x14ac:dyDescent="0.2">
      <c r="A81" s="39">
        <f>Goods!B93</f>
        <v>42277</v>
      </c>
      <c r="B81" s="45">
        <f>IF(ISNUMBER(Goods!C93),Goods!C93/(Goods!C93+Services!C93),"")</f>
        <v>0.81328908448163917</v>
      </c>
      <c r="C81" s="45">
        <f>IF(ISNUMBER(Goods!D93),Goods!D93/(Goods!D93+Services!D93),"")</f>
        <v>0.73695622783572701</v>
      </c>
      <c r="D81" s="45">
        <f>IF(ISNUMBER(Goods!E93),Goods!E93/(Goods!E93+Services!E93),"")</f>
        <v>0.79315101435186364</v>
      </c>
      <c r="E81" s="45">
        <f>IF(ISNUMBER(Goods!F93),Goods!F93/(Goods!F93+Services!F93),"")</f>
        <v>0.7979658863718192</v>
      </c>
      <c r="F81" s="45">
        <f>IF(ISNUMBER(Goods!G93),Goods!G93/(Goods!G93+Services!G93),"")</f>
        <v>0.76802949788526187</v>
      </c>
      <c r="G81" s="45">
        <f>IF(ISNUMBER(Goods!H93),Goods!H93/(Goods!H93+Services!H93),"")</f>
        <v>0.72698059259634118</v>
      </c>
      <c r="H81" s="45">
        <f>IF(ISNUMBER(Goods!I93),Goods!I93/(Goods!I93+Services!I93),"")</f>
        <v>0.82152041388636987</v>
      </c>
      <c r="I81" s="45">
        <f>IF(ISNUMBER(Goods!J93),Goods!J93/(Goods!J93+Services!J93),"")</f>
        <v>0.84925677578263836</v>
      </c>
      <c r="J81" s="45">
        <f>IF(ISNUMBER(Goods!K93),Goods!K93/(Goods!K93+Services!K93),"")</f>
        <v>0.92214246658429166</v>
      </c>
      <c r="K81" s="45">
        <f>IF(ISNUMBER(Goods!L93),Goods!L93/(Goods!L93+Services!L93),"")</f>
        <v>0.85135919472038646</v>
      </c>
      <c r="L81" s="45">
        <f>IF(ISNUMBER(Goods!M93),Goods!M93/(Goods!M93+Services!M93),"")</f>
        <v>0.85001589342391792</v>
      </c>
      <c r="M81" s="45">
        <f>IF(ISNUMBER(Goods!N93),Goods!N93/(Goods!N93+Services!N93),"")</f>
        <v>0.8489271299936243</v>
      </c>
      <c r="N81" s="45">
        <f>IF(ISNUMBER(Goods!O93),Goods!O93/(Goods!O93+Services!O93),"")</f>
        <v>0.84995964858179529</v>
      </c>
      <c r="O81" s="45">
        <f>IF(ISNUMBER(Goods!P93),Goods!P93/(Goods!P93+Services!P93),"")</f>
        <v>0.67063391842404341</v>
      </c>
      <c r="P81" s="45">
        <f>IF(ISNUMBER(Goods!Q93),Goods!Q93/(Goods!Q93+Services!Q93),"")</f>
        <v>0.59631119341660865</v>
      </c>
      <c r="Q81" s="45">
        <f>IF(ISNUMBER(Goods!R93),Goods!R93/(Goods!R93+Services!R93),"")</f>
        <v>0.67111899251600493</v>
      </c>
      <c r="R81" s="45">
        <f>IF(ISNUMBER(Goods!S93),Goods!S93/(Goods!S93+Services!S93),"")</f>
        <v>0.66865816189467842</v>
      </c>
      <c r="S81" s="45">
        <f>IF(ISNUMBER(Goods!T93),Goods!T93/(Goods!T93+Services!T93),"")</f>
        <v>0.84836361613270017</v>
      </c>
      <c r="T81" s="45">
        <f>IF(ISNUMBER(Goods!U93),Goods!U93/(Goods!U93+Services!U93),"")</f>
        <v>0.87916772257611187</v>
      </c>
      <c r="U81" s="45">
        <f>IF(ISNUMBER(Goods!V93),Goods!V93/(Goods!V93+Services!V93),"")</f>
        <v>0.79545349742350169</v>
      </c>
      <c r="V81" s="45">
        <f>IF(ISNUMBER(Goods!W93),Goods!W93/(Goods!W93+Services!W93),"")</f>
        <v>0.65484203838964727</v>
      </c>
      <c r="W81" s="45">
        <f>IF(ISNUMBER(Goods!X93),Goods!X93/(Goods!X93+Services!X93),"")</f>
        <v>0.83601164965160679</v>
      </c>
      <c r="X81" s="45">
        <f>IF(ISNUMBER(Goods!Y93),Goods!Y93/(Goods!Y93+Services!Y93),"")</f>
        <v>0.85708231425662151</v>
      </c>
      <c r="Y81" s="45">
        <f>IF(ISNUMBER(Goods!Z93),Goods!Z93/(Goods!Z93+Services!Z93),"")</f>
        <v>0.78365875119433848</v>
      </c>
      <c r="Z81" s="45" t="str">
        <f>IF(ISNUMBER(Goods!AA93),Goods!AA93/(Goods!AA93+Services!AA93),"")</f>
        <v/>
      </c>
      <c r="AB81" s="45">
        <f>IF(ISNUMBER(Services!C93),Services!C93/(Services!C93+Goods!C93),"")</f>
        <v>0.18671091551836089</v>
      </c>
      <c r="AC81" s="45">
        <f>IF(ISNUMBER(Services!D93),Services!D93/(Services!D93+Goods!D93),"")</f>
        <v>0.26304377216427299</v>
      </c>
      <c r="AD81" s="45">
        <f>IF(ISNUMBER(Services!E93),Services!E93/(Services!E93+Goods!E93),"")</f>
        <v>0.20684898564813631</v>
      </c>
      <c r="AE81" s="45">
        <f>IF(ISNUMBER(Services!F93),Services!F93/(Services!F93+Goods!F93),"")</f>
        <v>0.20203411362818077</v>
      </c>
      <c r="AF81" s="45">
        <f>IF(ISNUMBER(Services!G93),Services!G93/(Services!G93+Goods!G93),"")</f>
        <v>0.2319705021147381</v>
      </c>
      <c r="AG81" s="45">
        <f>IF(ISNUMBER(Services!H93),Services!H93/(Services!H93+Goods!H93),"")</f>
        <v>0.27301940740365882</v>
      </c>
      <c r="AH81" s="45">
        <f>IF(ISNUMBER(Services!I93),Services!I93/(Services!I93+Goods!I93),"")</f>
        <v>0.17847958611363005</v>
      </c>
      <c r="AI81" s="45">
        <f>IF(ISNUMBER(Services!J93),Services!J93/(Services!J93+Goods!J93),"")</f>
        <v>0.15074322421736164</v>
      </c>
      <c r="AJ81" s="45">
        <f>IF(ISNUMBER(Services!K93),Services!K93/(Services!K93+Goods!K93),"")</f>
        <v>7.7857533415708363E-2</v>
      </c>
      <c r="AK81" s="45">
        <f>IF(ISNUMBER(Services!L93),Services!L93/(Services!L93+Goods!L93),"")</f>
        <v>0.14864080527961351</v>
      </c>
      <c r="AL81" s="45">
        <f>IF(ISNUMBER(Services!M93),Services!M93/(Services!M93+Goods!M93),"")</f>
        <v>0.14998410657608205</v>
      </c>
      <c r="AM81" s="45">
        <f>IF(ISNUMBER(Services!N93),Services!N93/(Services!N93+Goods!N93),"")</f>
        <v>0.1510728700063757</v>
      </c>
      <c r="AN81" s="45">
        <f>IF(ISNUMBER(Services!O93),Services!O93/(Services!O93+Goods!O93),"")</f>
        <v>0.15004035141820471</v>
      </c>
      <c r="AO81" s="45">
        <f>IF(ISNUMBER(Services!P93),Services!P93/(Services!P93+Goods!P93),"")</f>
        <v>0.32936608157595659</v>
      </c>
      <c r="AP81" s="45">
        <f>IF(ISNUMBER(Services!Q93),Services!Q93/(Services!Q93+Goods!Q93),"")</f>
        <v>0.40368880658339135</v>
      </c>
      <c r="AQ81" s="45">
        <f>IF(ISNUMBER(Services!R93),Services!R93/(Services!R93+Goods!R93),"")</f>
        <v>0.32888100748399507</v>
      </c>
      <c r="AR81" s="45">
        <f>IF(ISNUMBER(Services!S93),Services!S93/(Services!S93+Goods!S93),"")</f>
        <v>0.33134183810532164</v>
      </c>
      <c r="AS81" s="45">
        <f>IF(ISNUMBER(Services!T93),Services!T93/(Services!T93+Goods!T93),"")</f>
        <v>0.15163638386729975</v>
      </c>
      <c r="AT81" s="45">
        <f>IF(ISNUMBER(Services!U93),Services!U93/(Services!U93+Goods!U93),"")</f>
        <v>0.12083227742388812</v>
      </c>
      <c r="AU81" s="45">
        <f>IF(ISNUMBER(Services!V93),Services!V93/(Services!V93+Goods!V93),"")</f>
        <v>0.20454650257649828</v>
      </c>
      <c r="AV81" s="45">
        <f>IF(ISNUMBER(Services!W93),Services!W93/(Services!W93+Goods!W93),"")</f>
        <v>0.34515796161035278</v>
      </c>
      <c r="AW81" s="45">
        <f>IF(ISNUMBER(Services!X93),Services!X93/(Services!X93+Goods!X93),"")</f>
        <v>0.16398835034839326</v>
      </c>
      <c r="AX81" s="45">
        <f>IF(ISNUMBER(Services!Y93),Services!Y93/(Services!Y93+Goods!Y93),"")</f>
        <v>0.14291768574337846</v>
      </c>
      <c r="AY81" s="45">
        <f>IF(ISNUMBER(Services!Z93),Services!Z93/(Services!Z93+Goods!Z93),"")</f>
        <v>0.21634124880566158</v>
      </c>
      <c r="AZ81" s="45" t="str">
        <f>IF(ISNUMBER(Services!AA93),Services!AA93/(Services!AA93+Goods!AA93),"")</f>
        <v/>
      </c>
    </row>
    <row r="82" spans="1:52" x14ac:dyDescent="0.2">
      <c r="A82" s="39">
        <f>Goods!B94</f>
        <v>42369</v>
      </c>
      <c r="B82" s="45">
        <f>IF(ISNUMBER(Goods!C94),Goods!C94/(Goods!C94+Services!C94),"")</f>
        <v>0.80920011509135381</v>
      </c>
      <c r="C82" s="45">
        <f>IF(ISNUMBER(Goods!D94),Goods!D94/(Goods!D94+Services!D94),"")</f>
        <v>0.73307635389168868</v>
      </c>
      <c r="D82" s="45">
        <f>IF(ISNUMBER(Goods!E94),Goods!E94/(Goods!E94+Services!E94),"")</f>
        <v>0.78154488346030859</v>
      </c>
      <c r="E82" s="45">
        <f>IF(ISNUMBER(Goods!F94),Goods!F94/(Goods!F94+Services!F94),"")</f>
        <v>0.79731103747430632</v>
      </c>
      <c r="F82" s="45">
        <f>IF(ISNUMBER(Goods!G94),Goods!G94/(Goods!G94+Services!G94),"")</f>
        <v>0.76336992375493429</v>
      </c>
      <c r="G82" s="45">
        <f>IF(ISNUMBER(Goods!H94),Goods!H94/(Goods!H94+Services!H94),"")</f>
        <v>0.71662277147487841</v>
      </c>
      <c r="H82" s="45">
        <f>IF(ISNUMBER(Goods!I94),Goods!I94/(Goods!I94+Services!I94),"")</f>
        <v>0.81889648177818919</v>
      </c>
      <c r="I82" s="45">
        <f>IF(ISNUMBER(Goods!J94),Goods!J94/(Goods!J94+Services!J94),"")</f>
        <v>0.85103448161207096</v>
      </c>
      <c r="J82" s="45">
        <f>IF(ISNUMBER(Goods!K94),Goods!K94/(Goods!K94+Services!K94),"")</f>
        <v>0.92871866175694062</v>
      </c>
      <c r="K82" s="45">
        <f>IF(ISNUMBER(Goods!L94),Goods!L94/(Goods!L94+Services!L94),"")</f>
        <v>0.86328562174067192</v>
      </c>
      <c r="L82" s="45">
        <f>IF(ISNUMBER(Goods!M94),Goods!M94/(Goods!M94+Services!M94),"")</f>
        <v>0.85332419706646045</v>
      </c>
      <c r="M82" s="45">
        <f>IF(ISNUMBER(Goods!N94),Goods!N94/(Goods!N94+Services!N94),"")</f>
        <v>0.83809137432503544</v>
      </c>
      <c r="N82" s="45">
        <f>IF(ISNUMBER(Goods!O94),Goods!O94/(Goods!O94+Services!O94),"")</f>
        <v>0.84228027395022687</v>
      </c>
      <c r="O82" s="45">
        <f>IF(ISNUMBER(Goods!P94),Goods!P94/(Goods!P94+Services!P94),"")</f>
        <v>0.66418193945658455</v>
      </c>
      <c r="P82" s="45">
        <f>IF(ISNUMBER(Goods!Q94),Goods!Q94/(Goods!Q94+Services!Q94),"")</f>
        <v>0.59531840311587148</v>
      </c>
      <c r="Q82" s="45">
        <f>IF(ISNUMBER(Goods!R94),Goods!R94/(Goods!R94+Services!R94),"")</f>
        <v>0.66434475245414393</v>
      </c>
      <c r="R82" s="45">
        <f>IF(ISNUMBER(Goods!S94),Goods!S94/(Goods!S94+Services!S94),"")</f>
        <v>0.67866842395238047</v>
      </c>
      <c r="S82" s="45">
        <f>IF(ISNUMBER(Goods!T94),Goods!T94/(Goods!T94+Services!T94),"")</f>
        <v>0.84615357110293088</v>
      </c>
      <c r="T82" s="45">
        <f>IF(ISNUMBER(Goods!U94),Goods!U94/(Goods!U94+Services!U94),"")</f>
        <v>0.88037335627363678</v>
      </c>
      <c r="U82" s="45">
        <f>IF(ISNUMBER(Goods!V94),Goods!V94/(Goods!V94+Services!V94),"")</f>
        <v>0.79813950443783033</v>
      </c>
      <c r="V82" s="45">
        <f>IF(ISNUMBER(Goods!W94),Goods!W94/(Goods!W94+Services!W94),"")</f>
        <v>0.64886421430507146</v>
      </c>
      <c r="W82" s="45">
        <f>IF(ISNUMBER(Goods!X94),Goods!X94/(Goods!X94+Services!X94),"")</f>
        <v>0.83224660450727717</v>
      </c>
      <c r="X82" s="45">
        <f>IF(ISNUMBER(Goods!Y94),Goods!Y94/(Goods!Y94+Services!Y94),"")</f>
        <v>0.85798572538298956</v>
      </c>
      <c r="Y82" s="45">
        <f>IF(ISNUMBER(Goods!Z94),Goods!Z94/(Goods!Z94+Services!Z94),"")</f>
        <v>0.78506921608572211</v>
      </c>
      <c r="Z82" s="45" t="str">
        <f>IF(ISNUMBER(Goods!AA94),Goods!AA94/(Goods!AA94+Services!AA94),"")</f>
        <v/>
      </c>
      <c r="AB82" s="45">
        <f>IF(ISNUMBER(Services!C94),Services!C94/(Services!C94+Goods!C94),"")</f>
        <v>0.19079988490864624</v>
      </c>
      <c r="AC82" s="45">
        <f>IF(ISNUMBER(Services!D94),Services!D94/(Services!D94+Goods!D94),"")</f>
        <v>0.26692364610831132</v>
      </c>
      <c r="AD82" s="45">
        <f>IF(ISNUMBER(Services!E94),Services!E94/(Services!E94+Goods!E94),"")</f>
        <v>0.21845511653969132</v>
      </c>
      <c r="AE82" s="45">
        <f>IF(ISNUMBER(Services!F94),Services!F94/(Services!F94+Goods!F94),"")</f>
        <v>0.20268896252569363</v>
      </c>
      <c r="AF82" s="45">
        <f>IF(ISNUMBER(Services!G94),Services!G94/(Services!G94+Goods!G94),"")</f>
        <v>0.23663007624506571</v>
      </c>
      <c r="AG82" s="45">
        <f>IF(ISNUMBER(Services!H94),Services!H94/(Services!H94+Goods!H94),"")</f>
        <v>0.28337722852512154</v>
      </c>
      <c r="AH82" s="45">
        <f>IF(ISNUMBER(Services!I94),Services!I94/(Services!I94+Goods!I94),"")</f>
        <v>0.18110351822181073</v>
      </c>
      <c r="AI82" s="45">
        <f>IF(ISNUMBER(Services!J94),Services!J94/(Services!J94+Goods!J94),"")</f>
        <v>0.1489655183879291</v>
      </c>
      <c r="AJ82" s="45">
        <f>IF(ISNUMBER(Services!K94),Services!K94/(Services!K94+Goods!K94),"")</f>
        <v>7.1281338243059295E-2</v>
      </c>
      <c r="AK82" s="45">
        <f>IF(ISNUMBER(Services!L94),Services!L94/(Services!L94+Goods!L94),"")</f>
        <v>0.13671437825932797</v>
      </c>
      <c r="AL82" s="45">
        <f>IF(ISNUMBER(Services!M94),Services!M94/(Services!M94+Goods!M94),"")</f>
        <v>0.14667580293353952</v>
      </c>
      <c r="AM82" s="45">
        <f>IF(ISNUMBER(Services!N94),Services!N94/(Services!N94+Goods!N94),"")</f>
        <v>0.16190862567496464</v>
      </c>
      <c r="AN82" s="45">
        <f>IF(ISNUMBER(Services!O94),Services!O94/(Services!O94+Goods!O94),"")</f>
        <v>0.15771972604977308</v>
      </c>
      <c r="AO82" s="45">
        <f>IF(ISNUMBER(Services!P94),Services!P94/(Services!P94+Goods!P94),"")</f>
        <v>0.33581806054341534</v>
      </c>
      <c r="AP82" s="45">
        <f>IF(ISNUMBER(Services!Q94),Services!Q94/(Services!Q94+Goods!Q94),"")</f>
        <v>0.40468159688412852</v>
      </c>
      <c r="AQ82" s="45">
        <f>IF(ISNUMBER(Services!R94),Services!R94/(Services!R94+Goods!R94),"")</f>
        <v>0.33565524754585607</v>
      </c>
      <c r="AR82" s="45">
        <f>IF(ISNUMBER(Services!S94),Services!S94/(Services!S94+Goods!S94),"")</f>
        <v>0.32133157604761958</v>
      </c>
      <c r="AS82" s="45">
        <f>IF(ISNUMBER(Services!T94),Services!T94/(Services!T94+Goods!T94),"")</f>
        <v>0.15384642889706923</v>
      </c>
      <c r="AT82" s="45">
        <f>IF(ISNUMBER(Services!U94),Services!U94/(Services!U94+Goods!U94),"")</f>
        <v>0.11962664372636318</v>
      </c>
      <c r="AU82" s="45">
        <f>IF(ISNUMBER(Services!V94),Services!V94/(Services!V94+Goods!V94),"")</f>
        <v>0.2018604955621697</v>
      </c>
      <c r="AV82" s="45">
        <f>IF(ISNUMBER(Services!W94),Services!W94/(Services!W94+Goods!W94),"")</f>
        <v>0.35113578569492865</v>
      </c>
      <c r="AW82" s="45">
        <f>IF(ISNUMBER(Services!X94),Services!X94/(Services!X94+Goods!X94),"")</f>
        <v>0.16775339549272281</v>
      </c>
      <c r="AX82" s="45">
        <f>IF(ISNUMBER(Services!Y94),Services!Y94/(Services!Y94+Goods!Y94),"")</f>
        <v>0.14201427461701044</v>
      </c>
      <c r="AY82" s="45">
        <f>IF(ISNUMBER(Services!Z94),Services!Z94/(Services!Z94+Goods!Z94),"")</f>
        <v>0.21493078391427792</v>
      </c>
      <c r="AZ82" s="45" t="str">
        <f>IF(ISNUMBER(Services!AA94),Services!AA94/(Services!AA94+Goods!AA94),"")</f>
        <v/>
      </c>
    </row>
    <row r="83" spans="1:52" x14ac:dyDescent="0.2">
      <c r="A83" s="39">
        <f>Goods!B95</f>
        <v>42460</v>
      </c>
      <c r="B83" s="45">
        <f>IF(ISNUMBER(Goods!C95),Goods!C95/(Goods!C95+Services!C95),"")</f>
        <v>0.81014800677013943</v>
      </c>
      <c r="C83" s="45">
        <f>IF(ISNUMBER(Goods!D95),Goods!D95/(Goods!D95+Services!D95),"")</f>
        <v>0.73321085628523097</v>
      </c>
      <c r="D83" s="45">
        <f>IF(ISNUMBER(Goods!E95),Goods!E95/(Goods!E95+Services!E95),"")</f>
        <v>0.79165428158716744</v>
      </c>
      <c r="E83" s="45">
        <f>IF(ISNUMBER(Goods!F95),Goods!F95/(Goods!F95+Services!F95),"")</f>
        <v>0.79759132140230449</v>
      </c>
      <c r="F83" s="45">
        <f>IF(ISNUMBER(Goods!G95),Goods!G95/(Goods!G95+Services!G95),"")</f>
        <v>0.76409399590384819</v>
      </c>
      <c r="G83" s="45">
        <f>IF(ISNUMBER(Goods!H95),Goods!H95/(Goods!H95+Services!H95),"")</f>
        <v>0.72084686904895257</v>
      </c>
      <c r="H83" s="45">
        <f>IF(ISNUMBER(Goods!I95),Goods!I95/(Goods!I95+Services!I95),"")</f>
        <v>0.81091884143731374</v>
      </c>
      <c r="I83" s="45">
        <f>IF(ISNUMBER(Goods!J95),Goods!J95/(Goods!J95+Services!J95),"")</f>
        <v>0.84646820731242001</v>
      </c>
      <c r="J83" s="45">
        <f>IF(ISNUMBER(Goods!K95),Goods!K95/(Goods!K95+Services!K95),"")</f>
        <v>0.92881455991471817</v>
      </c>
      <c r="K83" s="45">
        <f>IF(ISNUMBER(Goods!L95),Goods!L95/(Goods!L95+Services!L95),"")</f>
        <v>0.84796790296446156</v>
      </c>
      <c r="L83" s="45">
        <f>IF(ISNUMBER(Goods!M95),Goods!M95/(Goods!M95+Services!M95),"")</f>
        <v>0.854561479293239</v>
      </c>
      <c r="M83" s="45">
        <f>IF(ISNUMBER(Goods!N95),Goods!N95/(Goods!N95+Services!N95),"")</f>
        <v>0.84447602310254199</v>
      </c>
      <c r="N83" s="45">
        <f>IF(ISNUMBER(Goods!O95),Goods!O95/(Goods!O95+Services!O95),"")</f>
        <v>0.84938072983590152</v>
      </c>
      <c r="O83" s="45">
        <f>IF(ISNUMBER(Goods!P95),Goods!P95/(Goods!P95+Services!P95),"")</f>
        <v>0.663434680777238</v>
      </c>
      <c r="P83" s="45">
        <f>IF(ISNUMBER(Goods!Q95),Goods!Q95/(Goods!Q95+Services!Q95),"")</f>
        <v>0.58378506969089539</v>
      </c>
      <c r="Q83" s="45">
        <f>IF(ISNUMBER(Goods!R95),Goods!R95/(Goods!R95+Services!R95),"")</f>
        <v>0.6606243143160514</v>
      </c>
      <c r="R83" s="45">
        <f>IF(ISNUMBER(Goods!S95),Goods!S95/(Goods!S95+Services!S95),"")</f>
        <v>0.67941129796660615</v>
      </c>
      <c r="S83" s="45">
        <f>IF(ISNUMBER(Goods!T95),Goods!T95/(Goods!T95+Services!T95),"")</f>
        <v>0.84345846258678125</v>
      </c>
      <c r="T83" s="45">
        <f>IF(ISNUMBER(Goods!U95),Goods!U95/(Goods!U95+Services!U95),"")</f>
        <v>0.87376222899029909</v>
      </c>
      <c r="U83" s="45">
        <f>IF(ISNUMBER(Goods!V95),Goods!V95/(Goods!V95+Services!V95),"")</f>
        <v>0.78407722748369224</v>
      </c>
      <c r="V83" s="45">
        <f>IF(ISNUMBER(Goods!W95),Goods!W95/(Goods!W95+Services!W95),"")</f>
        <v>0.65323791572154244</v>
      </c>
      <c r="W83" s="45">
        <f>IF(ISNUMBER(Goods!X95),Goods!X95/(Goods!X95+Services!X95),"")</f>
        <v>0.82337593136614817</v>
      </c>
      <c r="X83" s="45">
        <f>IF(ISNUMBER(Goods!Y95),Goods!Y95/(Goods!Y95+Services!Y95),"")</f>
        <v>0.85642139935981954</v>
      </c>
      <c r="Y83" s="45">
        <f>IF(ISNUMBER(Goods!Z95),Goods!Z95/(Goods!Z95+Services!Z95),"")</f>
        <v>0.77529264441661672</v>
      </c>
      <c r="Z83" s="45" t="str">
        <f>IF(ISNUMBER(Goods!AA95),Goods!AA95/(Goods!AA95+Services!AA95),"")</f>
        <v/>
      </c>
      <c r="AB83" s="45">
        <f>IF(ISNUMBER(Services!C95),Services!C95/(Services!C95+Goods!C95),"")</f>
        <v>0.18985199322986068</v>
      </c>
      <c r="AC83" s="45">
        <f>IF(ISNUMBER(Services!D95),Services!D95/(Services!D95+Goods!D95),"")</f>
        <v>0.26678914371476903</v>
      </c>
      <c r="AD83" s="45">
        <f>IF(ISNUMBER(Services!E95),Services!E95/(Services!E95+Goods!E95),"")</f>
        <v>0.2083457184128325</v>
      </c>
      <c r="AE83" s="45">
        <f>IF(ISNUMBER(Services!F95),Services!F95/(Services!F95+Goods!F95),"")</f>
        <v>0.20240867859769551</v>
      </c>
      <c r="AF83" s="45">
        <f>IF(ISNUMBER(Services!G95),Services!G95/(Services!G95+Goods!G95),"")</f>
        <v>0.23590600409615178</v>
      </c>
      <c r="AG83" s="45">
        <f>IF(ISNUMBER(Services!H95),Services!H95/(Services!H95+Goods!H95),"")</f>
        <v>0.27915313095104738</v>
      </c>
      <c r="AH83" s="45">
        <f>IF(ISNUMBER(Services!I95),Services!I95/(Services!I95+Goods!I95),"")</f>
        <v>0.18908115856268623</v>
      </c>
      <c r="AI83" s="45">
        <f>IF(ISNUMBER(Services!J95),Services!J95/(Services!J95+Goods!J95),"")</f>
        <v>0.15353179268757991</v>
      </c>
      <c r="AJ83" s="45">
        <f>IF(ISNUMBER(Services!K95),Services!K95/(Services!K95+Goods!K95),"")</f>
        <v>7.1185440085281715E-2</v>
      </c>
      <c r="AK83" s="45">
        <f>IF(ISNUMBER(Services!L95),Services!L95/(Services!L95+Goods!L95),"")</f>
        <v>0.15203209703553855</v>
      </c>
      <c r="AL83" s="45">
        <f>IF(ISNUMBER(Services!M95),Services!M95/(Services!M95+Goods!M95),"")</f>
        <v>0.14543852070676105</v>
      </c>
      <c r="AM83" s="45">
        <f>IF(ISNUMBER(Services!N95),Services!N95/(Services!N95+Goods!N95),"")</f>
        <v>0.15552397689745817</v>
      </c>
      <c r="AN83" s="45">
        <f>IF(ISNUMBER(Services!O95),Services!O95/(Services!O95+Goods!O95),"")</f>
        <v>0.1506192701640986</v>
      </c>
      <c r="AO83" s="45">
        <f>IF(ISNUMBER(Services!P95),Services!P95/(Services!P95+Goods!P95),"")</f>
        <v>0.336565319222762</v>
      </c>
      <c r="AP83" s="45">
        <f>IF(ISNUMBER(Services!Q95),Services!Q95/(Services!Q95+Goods!Q95),"")</f>
        <v>0.41621493030910467</v>
      </c>
      <c r="AQ83" s="45">
        <f>IF(ISNUMBER(Services!R95),Services!R95/(Services!R95+Goods!R95),"")</f>
        <v>0.3393756856839486</v>
      </c>
      <c r="AR83" s="45">
        <f>IF(ISNUMBER(Services!S95),Services!S95/(Services!S95+Goods!S95),"")</f>
        <v>0.32058870203339379</v>
      </c>
      <c r="AS83" s="45">
        <f>IF(ISNUMBER(Services!T95),Services!T95/(Services!T95+Goods!T95),"")</f>
        <v>0.15654153741321866</v>
      </c>
      <c r="AT83" s="45">
        <f>IF(ISNUMBER(Services!U95),Services!U95/(Services!U95+Goods!U95),"")</f>
        <v>0.12623777100970093</v>
      </c>
      <c r="AU83" s="45">
        <f>IF(ISNUMBER(Services!V95),Services!V95/(Services!V95+Goods!V95),"")</f>
        <v>0.2159227725163077</v>
      </c>
      <c r="AV83" s="45">
        <f>IF(ISNUMBER(Services!W95),Services!W95/(Services!W95+Goods!W95),"")</f>
        <v>0.34676208427845756</v>
      </c>
      <c r="AW83" s="45">
        <f>IF(ISNUMBER(Services!X95),Services!X95/(Services!X95+Goods!X95),"")</f>
        <v>0.17662406863385197</v>
      </c>
      <c r="AX83" s="45">
        <f>IF(ISNUMBER(Services!Y95),Services!Y95/(Services!Y95+Goods!Y95),"")</f>
        <v>0.14357860064018041</v>
      </c>
      <c r="AY83" s="45">
        <f>IF(ISNUMBER(Services!Z95),Services!Z95/(Services!Z95+Goods!Z95),"")</f>
        <v>0.22470735558338323</v>
      </c>
      <c r="AZ83" s="45" t="str">
        <f>IF(ISNUMBER(Services!AA95),Services!AA95/(Services!AA95+Goods!AA95),"")</f>
        <v/>
      </c>
    </row>
    <row r="84" spans="1:52" x14ac:dyDescent="0.2">
      <c r="A84" s="39">
        <f>Goods!B96</f>
        <v>42551</v>
      </c>
      <c r="B84" s="45">
        <f>IF(ISNUMBER(Goods!C96),Goods!C96/(Goods!C96+Services!C96),"")</f>
        <v>0.80973276265151239</v>
      </c>
      <c r="C84" s="45">
        <f>IF(ISNUMBER(Goods!D96),Goods!D96/(Goods!D96+Services!D96),"")</f>
        <v>0.73708459177044128</v>
      </c>
      <c r="D84" s="45">
        <f>IF(ISNUMBER(Goods!E96),Goods!E96/(Goods!E96+Services!E96),"")</f>
        <v>0.78389276902197425</v>
      </c>
      <c r="E84" s="45">
        <f>IF(ISNUMBER(Goods!F96),Goods!F96/(Goods!F96+Services!F96),"")</f>
        <v>0.79537689670626444</v>
      </c>
      <c r="F84" s="45">
        <f>IF(ISNUMBER(Goods!G96),Goods!G96/(Goods!G96+Services!G96),"")</f>
        <v>0.76589293182768714</v>
      </c>
      <c r="G84" s="45">
        <f>IF(ISNUMBER(Goods!H96),Goods!H96/(Goods!H96+Services!H96),"")</f>
        <v>0.71997116689280871</v>
      </c>
      <c r="H84" s="45">
        <f>IF(ISNUMBER(Goods!I96),Goods!I96/(Goods!I96+Services!I96),"")</f>
        <v>0.81310579598098998</v>
      </c>
      <c r="I84" s="45">
        <f>IF(ISNUMBER(Goods!J96),Goods!J96/(Goods!J96+Services!J96),"")</f>
        <v>0.84993652614646331</v>
      </c>
      <c r="J84" s="45">
        <f>IF(ISNUMBER(Goods!K96),Goods!K96/(Goods!K96+Services!K96),"")</f>
        <v>0.91639853566330265</v>
      </c>
      <c r="K84" s="45">
        <f>IF(ISNUMBER(Goods!L96),Goods!L96/(Goods!L96+Services!L96),"")</f>
        <v>0.83861739926013212</v>
      </c>
      <c r="L84" s="45">
        <f>IF(ISNUMBER(Goods!M96),Goods!M96/(Goods!M96+Services!M96),"")</f>
        <v>0.84798183505624014</v>
      </c>
      <c r="M84" s="45">
        <f>IF(ISNUMBER(Goods!N96),Goods!N96/(Goods!N96+Services!N96),"")</f>
        <v>0.84356490100339665</v>
      </c>
      <c r="N84" s="45">
        <f>IF(ISNUMBER(Goods!O96),Goods!O96/(Goods!O96+Services!O96),"")</f>
        <v>0.85508400878176594</v>
      </c>
      <c r="O84" s="45">
        <f>IF(ISNUMBER(Goods!P96),Goods!P96/(Goods!P96+Services!P96),"")</f>
        <v>0.6606404037327881</v>
      </c>
      <c r="P84" s="45">
        <f>IF(ISNUMBER(Goods!Q96),Goods!Q96/(Goods!Q96+Services!Q96),"")</f>
        <v>0.56206787404517566</v>
      </c>
      <c r="Q84" s="45">
        <f>IF(ISNUMBER(Goods!R96),Goods!R96/(Goods!R96+Services!R96),"")</f>
        <v>0.65733204868882478</v>
      </c>
      <c r="R84" s="45">
        <f>IF(ISNUMBER(Goods!S96),Goods!S96/(Goods!S96+Services!S96),"")</f>
        <v>0.67306088588368196</v>
      </c>
      <c r="S84" s="45">
        <f>IF(ISNUMBER(Goods!T96),Goods!T96/(Goods!T96+Services!T96),"")</f>
        <v>0.84517405005852986</v>
      </c>
      <c r="T84" s="45">
        <f>IF(ISNUMBER(Goods!U96),Goods!U96/(Goods!U96+Services!U96),"")</f>
        <v>0.8805247332617766</v>
      </c>
      <c r="U84" s="45">
        <f>IF(ISNUMBER(Goods!V96),Goods!V96/(Goods!V96+Services!V96),"")</f>
        <v>0.78344601971477779</v>
      </c>
      <c r="V84" s="45">
        <f>IF(ISNUMBER(Goods!W96),Goods!W96/(Goods!W96+Services!W96),"")</f>
        <v>0.64623751058825007</v>
      </c>
      <c r="W84" s="45">
        <f>IF(ISNUMBER(Goods!X96),Goods!X96/(Goods!X96+Services!X96),"")</f>
        <v>0.82691922074920765</v>
      </c>
      <c r="X84" s="45">
        <f>IF(ISNUMBER(Goods!Y96),Goods!Y96/(Goods!Y96+Services!Y96),"")</f>
        <v>0.85728958129325483</v>
      </c>
      <c r="Y84" s="45">
        <f>IF(ISNUMBER(Goods!Z96),Goods!Z96/(Goods!Z96+Services!Z96),"")</f>
        <v>0.78102899187348995</v>
      </c>
      <c r="Z84" s="45" t="str">
        <f>IF(ISNUMBER(Goods!AA96),Goods!AA96/(Goods!AA96+Services!AA96),"")</f>
        <v/>
      </c>
      <c r="AB84" s="45">
        <f>IF(ISNUMBER(Services!C96),Services!C96/(Services!C96+Goods!C96),"")</f>
        <v>0.19026723734848755</v>
      </c>
      <c r="AC84" s="45">
        <f>IF(ISNUMBER(Services!D96),Services!D96/(Services!D96+Goods!D96),"")</f>
        <v>0.26291540822955878</v>
      </c>
      <c r="AD84" s="45">
        <f>IF(ISNUMBER(Services!E96),Services!E96/(Services!E96+Goods!E96),"")</f>
        <v>0.21610723097802573</v>
      </c>
      <c r="AE84" s="45">
        <f>IF(ISNUMBER(Services!F96),Services!F96/(Services!F96+Goods!F96),"")</f>
        <v>0.20462310329373556</v>
      </c>
      <c r="AF84" s="45">
        <f>IF(ISNUMBER(Services!G96),Services!G96/(Services!G96+Goods!G96),"")</f>
        <v>0.23410706817231283</v>
      </c>
      <c r="AG84" s="45">
        <f>IF(ISNUMBER(Services!H96),Services!H96/(Services!H96+Goods!H96),"")</f>
        <v>0.28002883310719129</v>
      </c>
      <c r="AH84" s="45">
        <f>IF(ISNUMBER(Services!I96),Services!I96/(Services!I96+Goods!I96),"")</f>
        <v>0.18689420401900989</v>
      </c>
      <c r="AI84" s="45">
        <f>IF(ISNUMBER(Services!J96),Services!J96/(Services!J96+Goods!J96),"")</f>
        <v>0.15006347385353666</v>
      </c>
      <c r="AJ84" s="45">
        <f>IF(ISNUMBER(Services!K96),Services!K96/(Services!K96+Goods!K96),"")</f>
        <v>8.360146433669742E-2</v>
      </c>
      <c r="AK84" s="45">
        <f>IF(ISNUMBER(Services!L96),Services!L96/(Services!L96+Goods!L96),"")</f>
        <v>0.16138260073986779</v>
      </c>
      <c r="AL84" s="45">
        <f>IF(ISNUMBER(Services!M96),Services!M96/(Services!M96+Goods!M96),"")</f>
        <v>0.15201816494375989</v>
      </c>
      <c r="AM84" s="45">
        <f>IF(ISNUMBER(Services!N96),Services!N96/(Services!N96+Goods!N96),"")</f>
        <v>0.15643509899660341</v>
      </c>
      <c r="AN84" s="45">
        <f>IF(ISNUMBER(Services!O96),Services!O96/(Services!O96+Goods!O96),"")</f>
        <v>0.14491599121823409</v>
      </c>
      <c r="AO84" s="45">
        <f>IF(ISNUMBER(Services!P96),Services!P96/(Services!P96+Goods!P96),"")</f>
        <v>0.33935959626721196</v>
      </c>
      <c r="AP84" s="45">
        <f>IF(ISNUMBER(Services!Q96),Services!Q96/(Services!Q96+Goods!Q96),"")</f>
        <v>0.43793212595482439</v>
      </c>
      <c r="AQ84" s="45">
        <f>IF(ISNUMBER(Services!R96),Services!R96/(Services!R96+Goods!R96),"")</f>
        <v>0.34266795131117522</v>
      </c>
      <c r="AR84" s="45">
        <f>IF(ISNUMBER(Services!S96),Services!S96/(Services!S96+Goods!S96),"")</f>
        <v>0.32693911411631804</v>
      </c>
      <c r="AS84" s="45">
        <f>IF(ISNUMBER(Services!T96),Services!T96/(Services!T96+Goods!T96),"")</f>
        <v>0.15482594994147011</v>
      </c>
      <c r="AT84" s="45">
        <f>IF(ISNUMBER(Services!U96),Services!U96/(Services!U96+Goods!U96),"")</f>
        <v>0.11947526673822335</v>
      </c>
      <c r="AU84" s="45">
        <f>IF(ISNUMBER(Services!V96),Services!V96/(Services!V96+Goods!V96),"")</f>
        <v>0.2165539802852223</v>
      </c>
      <c r="AV84" s="45">
        <f>IF(ISNUMBER(Services!W96),Services!W96/(Services!W96+Goods!W96),"")</f>
        <v>0.35376248941174987</v>
      </c>
      <c r="AW84" s="45">
        <f>IF(ISNUMBER(Services!X96),Services!X96/(Services!X96+Goods!X96),"")</f>
        <v>0.17308077925079235</v>
      </c>
      <c r="AX84" s="45">
        <f>IF(ISNUMBER(Services!Y96),Services!Y96/(Services!Y96+Goods!Y96),"")</f>
        <v>0.14271041870674528</v>
      </c>
      <c r="AY84" s="45">
        <f>IF(ISNUMBER(Services!Z96),Services!Z96/(Services!Z96+Goods!Z96),"")</f>
        <v>0.21897100812650999</v>
      </c>
      <c r="AZ84" s="45" t="str">
        <f>IF(ISNUMBER(Services!AA96),Services!AA96/(Services!AA96+Goods!AA96),"")</f>
        <v/>
      </c>
    </row>
    <row r="85" spans="1:52" x14ac:dyDescent="0.2">
      <c r="A85" s="39">
        <f>Goods!B97</f>
        <v>42643</v>
      </c>
      <c r="B85" s="45">
        <f>IF(ISNUMBER(Goods!C97),Goods!C97/(Goods!C97+Services!C97),"")</f>
        <v>0.80797657728425043</v>
      </c>
      <c r="C85" s="45">
        <f>IF(ISNUMBER(Goods!D97),Goods!D97/(Goods!D97+Services!D97),"")</f>
        <v>0.7355974975532058</v>
      </c>
      <c r="D85" s="45">
        <f>IF(ISNUMBER(Goods!E97),Goods!E97/(Goods!E97+Services!E97),"")</f>
        <v>0.78164173451004304</v>
      </c>
      <c r="E85" s="45">
        <f>IF(ISNUMBER(Goods!F97),Goods!F97/(Goods!F97+Services!F97),"")</f>
        <v>0.79826377747112409</v>
      </c>
      <c r="F85" s="45">
        <f>IF(ISNUMBER(Goods!G97),Goods!G97/(Goods!G97+Services!G97),"")</f>
        <v>0.76302338788786206</v>
      </c>
      <c r="G85" s="45">
        <f>IF(ISNUMBER(Goods!H97),Goods!H97/(Goods!H97+Services!H97),"")</f>
        <v>0.72006410682256028</v>
      </c>
      <c r="H85" s="45">
        <f>IF(ISNUMBER(Goods!I97),Goods!I97/(Goods!I97+Services!I97),"")</f>
        <v>0.81046456119318278</v>
      </c>
      <c r="I85" s="45">
        <f>IF(ISNUMBER(Goods!J97),Goods!J97/(Goods!J97+Services!J97),"")</f>
        <v>0.85009181798168498</v>
      </c>
      <c r="J85" s="45">
        <f>IF(ISNUMBER(Goods!K97),Goods!K97/(Goods!K97+Services!K97),"")</f>
        <v>0.92634861410531288</v>
      </c>
      <c r="K85" s="45">
        <f>IF(ISNUMBER(Goods!L97),Goods!L97/(Goods!L97+Services!L97),"")</f>
        <v>0.86151940776845648</v>
      </c>
      <c r="L85" s="45">
        <f>IF(ISNUMBER(Goods!M97),Goods!M97/(Goods!M97+Services!M97),"")</f>
        <v>0.85352900365209006</v>
      </c>
      <c r="M85" s="45">
        <f>IF(ISNUMBER(Goods!N97),Goods!N97/(Goods!N97+Services!N97),"")</f>
        <v>0.8472230573263011</v>
      </c>
      <c r="N85" s="45">
        <f>IF(ISNUMBER(Goods!O97),Goods!O97/(Goods!O97+Services!O97),"")</f>
        <v>0.85147966036103717</v>
      </c>
      <c r="O85" s="45">
        <f>IF(ISNUMBER(Goods!P97),Goods!P97/(Goods!P97+Services!P97),"")</f>
        <v>0.67049293803393306</v>
      </c>
      <c r="P85" s="45">
        <f>IF(ISNUMBER(Goods!Q97),Goods!Q97/(Goods!Q97+Services!Q97),"")</f>
        <v>0.57886995159336907</v>
      </c>
      <c r="Q85" s="45">
        <f>IF(ISNUMBER(Goods!R97),Goods!R97/(Goods!R97+Services!R97),"")</f>
        <v>0.66900258499319132</v>
      </c>
      <c r="R85" s="45">
        <f>IF(ISNUMBER(Goods!S97),Goods!S97/(Goods!S97+Services!S97),"")</f>
        <v>0.66711693530887339</v>
      </c>
      <c r="S85" s="45">
        <f>IF(ISNUMBER(Goods!T97),Goods!T97/(Goods!T97+Services!T97),"")</f>
        <v>0.84543654693201775</v>
      </c>
      <c r="T85" s="45">
        <f>IF(ISNUMBER(Goods!U97),Goods!U97/(Goods!U97+Services!U97),"")</f>
        <v>0.88092895154448758</v>
      </c>
      <c r="U85" s="45">
        <f>IF(ISNUMBER(Goods!V97),Goods!V97/(Goods!V97+Services!V97),"")</f>
        <v>0.78057855332909409</v>
      </c>
      <c r="V85" s="45">
        <f>IF(ISNUMBER(Goods!W97),Goods!W97/(Goods!W97+Services!W97),"")</f>
        <v>0.64438679574882485</v>
      </c>
      <c r="W85" s="45">
        <f>IF(ISNUMBER(Goods!X97),Goods!X97/(Goods!X97+Services!X97),"")</f>
        <v>0.82520692250266603</v>
      </c>
      <c r="X85" s="45">
        <f>IF(ISNUMBER(Goods!Y97),Goods!Y97/(Goods!Y97+Services!Y97),"")</f>
        <v>0.85866273852549879</v>
      </c>
      <c r="Y85" s="45">
        <f>IF(ISNUMBER(Goods!Z97),Goods!Z97/(Goods!Z97+Services!Z97),"")</f>
        <v>0.78458790395932188</v>
      </c>
      <c r="Z85" s="45" t="str">
        <f>IF(ISNUMBER(Goods!AA97),Goods!AA97/(Goods!AA97+Services!AA97),"")</f>
        <v/>
      </c>
      <c r="AB85" s="45">
        <f>IF(ISNUMBER(Services!C97),Services!C97/(Services!C97+Goods!C97),"")</f>
        <v>0.19202342271574963</v>
      </c>
      <c r="AC85" s="45">
        <f>IF(ISNUMBER(Services!D97),Services!D97/(Services!D97+Goods!D97),"")</f>
        <v>0.2644025024467942</v>
      </c>
      <c r="AD85" s="45">
        <f>IF(ISNUMBER(Services!E97),Services!E97/(Services!E97+Goods!E97),"")</f>
        <v>0.21835826548995702</v>
      </c>
      <c r="AE85" s="45">
        <f>IF(ISNUMBER(Services!F97),Services!F97/(Services!F97+Goods!F97),"")</f>
        <v>0.20173622252887588</v>
      </c>
      <c r="AF85" s="45">
        <f>IF(ISNUMBER(Services!G97),Services!G97/(Services!G97+Goods!G97),"")</f>
        <v>0.23697661211213794</v>
      </c>
      <c r="AG85" s="45">
        <f>IF(ISNUMBER(Services!H97),Services!H97/(Services!H97+Goods!H97),"")</f>
        <v>0.27993589317743972</v>
      </c>
      <c r="AH85" s="45">
        <f>IF(ISNUMBER(Services!I97),Services!I97/(Services!I97+Goods!I97),"")</f>
        <v>0.1895354388068172</v>
      </c>
      <c r="AI85" s="45">
        <f>IF(ISNUMBER(Services!J97),Services!J97/(Services!J97+Goods!J97),"")</f>
        <v>0.14990818201831493</v>
      </c>
      <c r="AJ85" s="45">
        <f>IF(ISNUMBER(Services!K97),Services!K97/(Services!K97+Goods!K97),"")</f>
        <v>7.3651385894687019E-2</v>
      </c>
      <c r="AK85" s="45">
        <f>IF(ISNUMBER(Services!L97),Services!L97/(Services!L97+Goods!L97),"")</f>
        <v>0.13848059223154349</v>
      </c>
      <c r="AL85" s="45">
        <f>IF(ISNUMBER(Services!M97),Services!M97/(Services!M97+Goods!M97),"")</f>
        <v>0.14647099634791</v>
      </c>
      <c r="AM85" s="45">
        <f>IF(ISNUMBER(Services!N97),Services!N97/(Services!N97+Goods!N97),"")</f>
        <v>0.15277694267369885</v>
      </c>
      <c r="AN85" s="45">
        <f>IF(ISNUMBER(Services!O97),Services!O97/(Services!O97+Goods!O97),"")</f>
        <v>0.14852033963896288</v>
      </c>
      <c r="AO85" s="45">
        <f>IF(ISNUMBER(Services!P97),Services!P97/(Services!P97+Goods!P97),"")</f>
        <v>0.32950706196606699</v>
      </c>
      <c r="AP85" s="45">
        <f>IF(ISNUMBER(Services!Q97),Services!Q97/(Services!Q97+Goods!Q97),"")</f>
        <v>0.42113004840663099</v>
      </c>
      <c r="AQ85" s="45">
        <f>IF(ISNUMBER(Services!R97),Services!R97/(Services!R97+Goods!R97),"")</f>
        <v>0.33099741500680868</v>
      </c>
      <c r="AR85" s="45">
        <f>IF(ISNUMBER(Services!S97),Services!S97/(Services!S97+Goods!S97),"")</f>
        <v>0.33288306469112655</v>
      </c>
      <c r="AS85" s="45">
        <f>IF(ISNUMBER(Services!T97),Services!T97/(Services!T97+Goods!T97),"")</f>
        <v>0.15456345306798236</v>
      </c>
      <c r="AT85" s="45">
        <f>IF(ISNUMBER(Services!U97),Services!U97/(Services!U97+Goods!U97),"")</f>
        <v>0.11907104845551245</v>
      </c>
      <c r="AU85" s="45">
        <f>IF(ISNUMBER(Services!V97),Services!V97/(Services!V97+Goods!V97),"")</f>
        <v>0.21942144667090588</v>
      </c>
      <c r="AV85" s="45">
        <f>IF(ISNUMBER(Services!W97),Services!W97/(Services!W97+Goods!W97),"")</f>
        <v>0.35561320425117515</v>
      </c>
      <c r="AW85" s="45">
        <f>IF(ISNUMBER(Services!X97),Services!X97/(Services!X97+Goods!X97),"")</f>
        <v>0.17479307749733389</v>
      </c>
      <c r="AX85" s="45">
        <f>IF(ISNUMBER(Services!Y97),Services!Y97/(Services!Y97+Goods!Y97),"")</f>
        <v>0.14133726147450124</v>
      </c>
      <c r="AY85" s="45">
        <f>IF(ISNUMBER(Services!Z97),Services!Z97/(Services!Z97+Goods!Z97),"")</f>
        <v>0.21541209604067812</v>
      </c>
      <c r="AZ85" s="45" t="str">
        <f>IF(ISNUMBER(Services!AA97),Services!AA97/(Services!AA97+Goods!AA97),"")</f>
        <v/>
      </c>
    </row>
    <row r="86" spans="1:52" x14ac:dyDescent="0.2">
      <c r="A86" s="39">
        <f>Goods!B98</f>
        <v>42735</v>
      </c>
      <c r="B86" s="45">
        <f>IF(ISNUMBER(Goods!C98),Goods!C98/(Goods!C98+Services!C98),"")</f>
        <v>0.81298180154176503</v>
      </c>
      <c r="C86" s="45">
        <f>IF(ISNUMBER(Goods!D98),Goods!D98/(Goods!D98+Services!D98),"")</f>
        <v>0.73462167779595811</v>
      </c>
      <c r="D86" s="45">
        <f>IF(ISNUMBER(Goods!E98),Goods!E98/(Goods!E98+Services!E98),"")</f>
        <v>0.77267369232267202</v>
      </c>
      <c r="E86" s="45">
        <f>IF(ISNUMBER(Goods!F98),Goods!F98/(Goods!F98+Services!F98),"")</f>
        <v>0.79326496653740997</v>
      </c>
      <c r="F86" s="45">
        <f>IF(ISNUMBER(Goods!G98),Goods!G98/(Goods!G98+Services!G98),"")</f>
        <v>0.76194595694875578</v>
      </c>
      <c r="G86" s="45">
        <f>IF(ISNUMBER(Goods!H98),Goods!H98/(Goods!H98+Services!H98),"")</f>
        <v>0.71833495435264116</v>
      </c>
      <c r="H86" s="45">
        <f>IF(ISNUMBER(Goods!I98),Goods!I98/(Goods!I98+Services!I98),"")</f>
        <v>0.81631965049269262</v>
      </c>
      <c r="I86" s="45">
        <f>IF(ISNUMBER(Goods!J98),Goods!J98/(Goods!J98+Services!J98),"")</f>
        <v>0.84882361951086716</v>
      </c>
      <c r="J86" s="45">
        <f>IF(ISNUMBER(Goods!K98),Goods!K98/(Goods!K98+Services!K98),"")</f>
        <v>0.91707438796313168</v>
      </c>
      <c r="K86" s="45">
        <f>IF(ISNUMBER(Goods!L98),Goods!L98/(Goods!L98+Services!L98),"")</f>
        <v>0.85966702292666552</v>
      </c>
      <c r="L86" s="45">
        <f>IF(ISNUMBER(Goods!M98),Goods!M98/(Goods!M98+Services!M98),"")</f>
        <v>0.85009935622768573</v>
      </c>
      <c r="M86" s="45">
        <f>IF(ISNUMBER(Goods!N98),Goods!N98/(Goods!N98+Services!N98),"")</f>
        <v>0.84715446718224585</v>
      </c>
      <c r="N86" s="45">
        <f>IF(ISNUMBER(Goods!O98),Goods!O98/(Goods!O98+Services!O98),"")</f>
        <v>0.84400664049977803</v>
      </c>
      <c r="O86" s="45">
        <f>IF(ISNUMBER(Goods!P98),Goods!P98/(Goods!P98+Services!P98),"")</f>
        <v>0.67195857751010102</v>
      </c>
      <c r="P86" s="45">
        <f>IF(ISNUMBER(Goods!Q98),Goods!Q98/(Goods!Q98+Services!Q98),"")</f>
        <v>0.58696042670967974</v>
      </c>
      <c r="Q86" s="45">
        <f>IF(ISNUMBER(Goods!R98),Goods!R98/(Goods!R98+Services!R98),"")</f>
        <v>0.65936175155351651</v>
      </c>
      <c r="R86" s="45">
        <f>IF(ISNUMBER(Goods!S98),Goods!S98/(Goods!S98+Services!S98),"")</f>
        <v>0.68040969565172793</v>
      </c>
      <c r="S86" s="45">
        <f>IF(ISNUMBER(Goods!T98),Goods!T98/(Goods!T98+Services!T98),"")</f>
        <v>0.84220160336577676</v>
      </c>
      <c r="T86" s="45">
        <f>IF(ISNUMBER(Goods!U98),Goods!U98/(Goods!U98+Services!U98),"")</f>
        <v>0.88275844762206412</v>
      </c>
      <c r="U86" s="45">
        <f>IF(ISNUMBER(Goods!V98),Goods!V98/(Goods!V98+Services!V98),"")</f>
        <v>0.79746252345797353</v>
      </c>
      <c r="V86" s="45">
        <f>IF(ISNUMBER(Goods!W98),Goods!W98/(Goods!W98+Services!W98),"")</f>
        <v>0.65340092964976693</v>
      </c>
      <c r="W86" s="45">
        <f>IF(ISNUMBER(Goods!X98),Goods!X98/(Goods!X98+Services!X98),"")</f>
        <v>0.83870451978935612</v>
      </c>
      <c r="X86" s="45">
        <f>IF(ISNUMBER(Goods!Y98),Goods!Y98/(Goods!Y98+Services!Y98),"")</f>
        <v>0.85590781283972273</v>
      </c>
      <c r="Y86" s="45">
        <f>IF(ISNUMBER(Goods!Z98),Goods!Z98/(Goods!Z98+Services!Z98),"")</f>
        <v>0.78994054871644048</v>
      </c>
      <c r="Z86" s="45" t="str">
        <f>IF(ISNUMBER(Goods!AA98),Goods!AA98/(Goods!AA98+Services!AA98),"")</f>
        <v/>
      </c>
      <c r="AB86" s="45">
        <f>IF(ISNUMBER(Services!C98),Services!C98/(Services!C98+Goods!C98),"")</f>
        <v>0.18701819845823509</v>
      </c>
      <c r="AC86" s="45">
        <f>IF(ISNUMBER(Services!D98),Services!D98/(Services!D98+Goods!D98),"")</f>
        <v>0.26537832220404195</v>
      </c>
      <c r="AD86" s="45">
        <f>IF(ISNUMBER(Services!E98),Services!E98/(Services!E98+Goods!E98),"")</f>
        <v>0.22732630767732809</v>
      </c>
      <c r="AE86" s="45">
        <f>IF(ISNUMBER(Services!F98),Services!F98/(Services!F98+Goods!F98),"")</f>
        <v>0.20673503346259006</v>
      </c>
      <c r="AF86" s="45">
        <f>IF(ISNUMBER(Services!G98),Services!G98/(Services!G98+Goods!G98),"")</f>
        <v>0.23805404305124422</v>
      </c>
      <c r="AG86" s="45">
        <f>IF(ISNUMBER(Services!H98),Services!H98/(Services!H98+Goods!H98),"")</f>
        <v>0.28166504564735884</v>
      </c>
      <c r="AH86" s="45">
        <f>IF(ISNUMBER(Services!I98),Services!I98/(Services!I98+Goods!I98),"")</f>
        <v>0.18368034950730738</v>
      </c>
      <c r="AI86" s="45">
        <f>IF(ISNUMBER(Services!J98),Services!J98/(Services!J98+Goods!J98),"")</f>
        <v>0.15117638048913276</v>
      </c>
      <c r="AJ86" s="45">
        <f>IF(ISNUMBER(Services!K98),Services!K98/(Services!K98+Goods!K98),"")</f>
        <v>8.2925612036868199E-2</v>
      </c>
      <c r="AK86" s="45">
        <f>IF(ISNUMBER(Services!L98),Services!L98/(Services!L98+Goods!L98),"")</f>
        <v>0.14033297707333442</v>
      </c>
      <c r="AL86" s="45">
        <f>IF(ISNUMBER(Services!M98),Services!M98/(Services!M98+Goods!M98),"")</f>
        <v>0.1499006437723143</v>
      </c>
      <c r="AM86" s="45">
        <f>IF(ISNUMBER(Services!N98),Services!N98/(Services!N98+Goods!N98),"")</f>
        <v>0.15284553281775409</v>
      </c>
      <c r="AN86" s="45">
        <f>IF(ISNUMBER(Services!O98),Services!O98/(Services!O98+Goods!O98),"")</f>
        <v>0.15599335950022197</v>
      </c>
      <c r="AO86" s="45">
        <f>IF(ISNUMBER(Services!P98),Services!P98/(Services!P98+Goods!P98),"")</f>
        <v>0.32804142248989893</v>
      </c>
      <c r="AP86" s="45">
        <f>IF(ISNUMBER(Services!Q98),Services!Q98/(Services!Q98+Goods!Q98),"")</f>
        <v>0.41303957329032021</v>
      </c>
      <c r="AQ86" s="45">
        <f>IF(ISNUMBER(Services!R98),Services!R98/(Services!R98+Goods!R98),"")</f>
        <v>0.34063824844648355</v>
      </c>
      <c r="AR86" s="45">
        <f>IF(ISNUMBER(Services!S98),Services!S98/(Services!S98+Goods!S98),"")</f>
        <v>0.31959030434827207</v>
      </c>
      <c r="AS86" s="45">
        <f>IF(ISNUMBER(Services!T98),Services!T98/(Services!T98+Goods!T98),"")</f>
        <v>0.15779839663422326</v>
      </c>
      <c r="AT86" s="45">
        <f>IF(ISNUMBER(Services!U98),Services!U98/(Services!U98+Goods!U98),"")</f>
        <v>0.11724155237793583</v>
      </c>
      <c r="AU86" s="45">
        <f>IF(ISNUMBER(Services!V98),Services!V98/(Services!V98+Goods!V98),"")</f>
        <v>0.20253747654202645</v>
      </c>
      <c r="AV86" s="45">
        <f>IF(ISNUMBER(Services!W98),Services!W98/(Services!W98+Goods!W98),"")</f>
        <v>0.34659907035023296</v>
      </c>
      <c r="AW86" s="45">
        <f>IF(ISNUMBER(Services!X98),Services!X98/(Services!X98+Goods!X98),"")</f>
        <v>0.16129548021064388</v>
      </c>
      <c r="AX86" s="45">
        <f>IF(ISNUMBER(Services!Y98),Services!Y98/(Services!Y98+Goods!Y98),"")</f>
        <v>0.14409218716027725</v>
      </c>
      <c r="AY86" s="45">
        <f>IF(ISNUMBER(Services!Z98),Services!Z98/(Services!Z98+Goods!Z98),"")</f>
        <v>0.21005945128355952</v>
      </c>
      <c r="AZ86" s="45" t="str">
        <f>IF(ISNUMBER(Services!AA98),Services!AA98/(Services!AA98+Goods!AA98),"")</f>
        <v/>
      </c>
    </row>
    <row r="87" spans="1:52" x14ac:dyDescent="0.2">
      <c r="A87" s="39">
        <f>Goods!B99</f>
        <v>42825</v>
      </c>
      <c r="B87" s="45">
        <f>IF(ISNUMBER(Goods!C99),Goods!C99/(Goods!C99+Services!C99),"")</f>
        <v>0.81043327556325817</v>
      </c>
      <c r="C87" s="45">
        <f>IF(ISNUMBER(Goods!D99),Goods!D99/(Goods!D99+Services!D99),"")</f>
        <v>0.73389505378432851</v>
      </c>
      <c r="D87" s="45">
        <f>IF(ISNUMBER(Goods!E99),Goods!E99/(Goods!E99+Services!E99),"")</f>
        <v>0.78098837036589353</v>
      </c>
      <c r="E87" s="45">
        <f>IF(ISNUMBER(Goods!F99),Goods!F99/(Goods!F99+Services!F99),"")</f>
        <v>0.79723756043634797</v>
      </c>
      <c r="F87" s="45">
        <f>IF(ISNUMBER(Goods!G99),Goods!G99/(Goods!G99+Services!G99),"")</f>
        <v>0.75997782705099781</v>
      </c>
      <c r="G87" s="45">
        <f>IF(ISNUMBER(Goods!H99),Goods!H99/(Goods!H99+Services!H99),"")</f>
        <v>0.71773383553044567</v>
      </c>
      <c r="H87" s="45">
        <f>IF(ISNUMBER(Goods!I99),Goods!I99/(Goods!I99+Services!I99),"")</f>
        <v>0.81663439477356858</v>
      </c>
      <c r="I87" s="45">
        <f>IF(ISNUMBER(Goods!J99),Goods!J99/(Goods!J99+Services!J99),"")</f>
        <v>0.84669377509930888</v>
      </c>
      <c r="J87" s="45">
        <f>IF(ISNUMBER(Goods!K99),Goods!K99/(Goods!K99+Services!K99),"")</f>
        <v>0.91833797508586146</v>
      </c>
      <c r="K87" s="45">
        <f>IF(ISNUMBER(Goods!L99),Goods!L99/(Goods!L99+Services!L99),"")</f>
        <v>0.8477697746433579</v>
      </c>
      <c r="L87" s="45">
        <f>IF(ISNUMBER(Goods!M99),Goods!M99/(Goods!M99+Services!M99),"")</f>
        <v>0.84399686710869237</v>
      </c>
      <c r="M87" s="45">
        <f>IF(ISNUMBER(Goods!N99),Goods!N99/(Goods!N99+Services!N99),"")</f>
        <v>0.85184891751252034</v>
      </c>
      <c r="N87" s="45">
        <f>IF(ISNUMBER(Goods!O99),Goods!O99/(Goods!O99+Services!O99),"")</f>
        <v>0.83680924093539222</v>
      </c>
      <c r="O87" s="45">
        <f>IF(ISNUMBER(Goods!P99),Goods!P99/(Goods!P99+Services!P99),"")</f>
        <v>0.66942982493796854</v>
      </c>
      <c r="P87" s="45">
        <f>IF(ISNUMBER(Goods!Q99),Goods!Q99/(Goods!Q99+Services!Q99),"")</f>
        <v>0.58021547285551356</v>
      </c>
      <c r="Q87" s="45">
        <f>IF(ISNUMBER(Goods!R99),Goods!R99/(Goods!R99+Services!R99),"")</f>
        <v>0.66754458574761077</v>
      </c>
      <c r="R87" s="45">
        <f>IF(ISNUMBER(Goods!S99),Goods!S99/(Goods!S99+Services!S99),"")</f>
        <v>0.66360876897133225</v>
      </c>
      <c r="S87" s="45">
        <f>IF(ISNUMBER(Goods!T99),Goods!T99/(Goods!T99+Services!T99),"")</f>
        <v>0.84773284338210197</v>
      </c>
      <c r="T87" s="45">
        <f>IF(ISNUMBER(Goods!U99),Goods!U99/(Goods!U99+Services!U99),"")</f>
        <v>0.88328995552878797</v>
      </c>
      <c r="U87" s="45">
        <f>IF(ISNUMBER(Goods!V99),Goods!V99/(Goods!V99+Services!V99),"")</f>
        <v>0.78580508179476716</v>
      </c>
      <c r="V87" s="45">
        <f>IF(ISNUMBER(Goods!W99),Goods!W99/(Goods!W99+Services!W99),"")</f>
        <v>0.63428056792074594</v>
      </c>
      <c r="W87" s="45">
        <f>IF(ISNUMBER(Goods!X99),Goods!X99/(Goods!X99+Services!X99),"")</f>
        <v>0.82517396755442429</v>
      </c>
      <c r="X87" s="45">
        <f>IF(ISNUMBER(Goods!Y99),Goods!Y99/(Goods!Y99+Services!Y99),"")</f>
        <v>0.86205391472922976</v>
      </c>
      <c r="Y87" s="45">
        <f>IF(ISNUMBER(Goods!Z99),Goods!Z99/(Goods!Z99+Services!Z99),"")</f>
        <v>0.80030050276424014</v>
      </c>
      <c r="Z87" s="45" t="str">
        <f>IF(ISNUMBER(Goods!AA99),Goods!AA99/(Goods!AA99+Services!AA99),"")</f>
        <v/>
      </c>
      <c r="AB87" s="45">
        <f>IF(ISNUMBER(Services!C99),Services!C99/(Services!C99+Goods!C99),"")</f>
        <v>0.18956672443674177</v>
      </c>
      <c r="AC87" s="45">
        <f>IF(ISNUMBER(Services!D99),Services!D99/(Services!D99+Goods!D99),"")</f>
        <v>0.26610494621567149</v>
      </c>
      <c r="AD87" s="45">
        <f>IF(ISNUMBER(Services!E99),Services!E99/(Services!E99+Goods!E99),"")</f>
        <v>0.2190116296341065</v>
      </c>
      <c r="AE87" s="45">
        <f>IF(ISNUMBER(Services!F99),Services!F99/(Services!F99+Goods!F99),"")</f>
        <v>0.20276243956365206</v>
      </c>
      <c r="AF87" s="45">
        <f>IF(ISNUMBER(Services!G99),Services!G99/(Services!G99+Goods!G99),"")</f>
        <v>0.24002217294900222</v>
      </c>
      <c r="AG87" s="45">
        <f>IF(ISNUMBER(Services!H99),Services!H99/(Services!H99+Goods!H99),"")</f>
        <v>0.28226616446955433</v>
      </c>
      <c r="AH87" s="45">
        <f>IF(ISNUMBER(Services!I99),Services!I99/(Services!I99+Goods!I99),"")</f>
        <v>0.18336560522643139</v>
      </c>
      <c r="AI87" s="45">
        <f>IF(ISNUMBER(Services!J99),Services!J99/(Services!J99+Goods!J99),"")</f>
        <v>0.15330622490069112</v>
      </c>
      <c r="AJ87" s="45">
        <f>IF(ISNUMBER(Services!K99),Services!K99/(Services!K99+Goods!K99),"")</f>
        <v>8.1662024914138515E-2</v>
      </c>
      <c r="AK87" s="45">
        <f>IF(ISNUMBER(Services!L99),Services!L99/(Services!L99+Goods!L99),"")</f>
        <v>0.15223022535664205</v>
      </c>
      <c r="AL87" s="45">
        <f>IF(ISNUMBER(Services!M99),Services!M99/(Services!M99+Goods!M99),"")</f>
        <v>0.15600313289130757</v>
      </c>
      <c r="AM87" s="45">
        <f>IF(ISNUMBER(Services!N99),Services!N99/(Services!N99+Goods!N99),"")</f>
        <v>0.14815108248747971</v>
      </c>
      <c r="AN87" s="45">
        <f>IF(ISNUMBER(Services!O99),Services!O99/(Services!O99+Goods!O99),"")</f>
        <v>0.16319075906460781</v>
      </c>
      <c r="AO87" s="45">
        <f>IF(ISNUMBER(Services!P99),Services!P99/(Services!P99+Goods!P99),"")</f>
        <v>0.33057017506203157</v>
      </c>
      <c r="AP87" s="45">
        <f>IF(ISNUMBER(Services!Q99),Services!Q99/(Services!Q99+Goods!Q99),"")</f>
        <v>0.41978452714448639</v>
      </c>
      <c r="AQ87" s="45">
        <f>IF(ISNUMBER(Services!R99),Services!R99/(Services!R99+Goods!R99),"")</f>
        <v>0.33245541425238917</v>
      </c>
      <c r="AR87" s="45">
        <f>IF(ISNUMBER(Services!S99),Services!S99/(Services!S99+Goods!S99),"")</f>
        <v>0.33639123102866775</v>
      </c>
      <c r="AS87" s="45">
        <f>IF(ISNUMBER(Services!T99),Services!T99/(Services!T99+Goods!T99),"")</f>
        <v>0.15226715661789797</v>
      </c>
      <c r="AT87" s="45">
        <f>IF(ISNUMBER(Services!U99),Services!U99/(Services!U99+Goods!U99),"")</f>
        <v>0.11671004447121201</v>
      </c>
      <c r="AU87" s="45">
        <f>IF(ISNUMBER(Services!V99),Services!V99/(Services!V99+Goods!V99),"")</f>
        <v>0.2141949182052327</v>
      </c>
      <c r="AV87" s="45">
        <f>IF(ISNUMBER(Services!W99),Services!W99/(Services!W99+Goods!W99),"")</f>
        <v>0.365719432079254</v>
      </c>
      <c r="AW87" s="45">
        <f>IF(ISNUMBER(Services!X99),Services!X99/(Services!X99+Goods!X99),"")</f>
        <v>0.17482603244557579</v>
      </c>
      <c r="AX87" s="45">
        <f>IF(ISNUMBER(Services!Y99),Services!Y99/(Services!Y99+Goods!Y99),"")</f>
        <v>0.13794608527077026</v>
      </c>
      <c r="AY87" s="45">
        <f>IF(ISNUMBER(Services!Z99),Services!Z99/(Services!Z99+Goods!Z99),"")</f>
        <v>0.19969949723575983</v>
      </c>
      <c r="AZ87" s="45" t="str">
        <f>IF(ISNUMBER(Services!AA99),Services!AA99/(Services!AA99+Goods!AA99),"")</f>
        <v/>
      </c>
    </row>
    <row r="88" spans="1:52" x14ac:dyDescent="0.2">
      <c r="A88" s="39">
        <f>Goods!B100</f>
        <v>42916</v>
      </c>
      <c r="B88" s="45">
        <f>IF(ISNUMBER(Goods!C100),Goods!C100/(Goods!C100+Services!C100),"")</f>
        <v>0.80903004291845504</v>
      </c>
      <c r="C88" s="45">
        <f>IF(ISNUMBER(Goods!D100),Goods!D100/(Goods!D100+Services!D100),"")</f>
        <v>0.72908296777918158</v>
      </c>
      <c r="D88" s="45">
        <f>IF(ISNUMBER(Goods!E100),Goods!E100/(Goods!E100+Services!E100),"")</f>
        <v>0.78608031824285862</v>
      </c>
      <c r="E88" s="45">
        <f>IF(ISNUMBER(Goods!F100),Goods!F100/(Goods!F100+Services!F100),"")</f>
        <v>0.80273442671382444</v>
      </c>
      <c r="F88" s="45">
        <f>IF(ISNUMBER(Goods!G100),Goods!G100/(Goods!G100+Services!G100),"")</f>
        <v>0.76831731953683169</v>
      </c>
      <c r="G88" s="45">
        <f>IF(ISNUMBER(Goods!H100),Goods!H100/(Goods!H100+Services!H100),"")</f>
        <v>0.71621079776402785</v>
      </c>
      <c r="H88" s="45">
        <f>IF(ISNUMBER(Goods!I100),Goods!I100/(Goods!I100+Services!I100),"")</f>
        <v>0.82397471069597283</v>
      </c>
      <c r="I88" s="45">
        <f>IF(ISNUMBER(Goods!J100),Goods!J100/(Goods!J100+Services!J100),"")</f>
        <v>0.85700063124091796</v>
      </c>
      <c r="J88" s="45">
        <f>IF(ISNUMBER(Goods!K100),Goods!K100/(Goods!K100+Services!K100),"")</f>
        <v>0.92058836351706363</v>
      </c>
      <c r="K88" s="45">
        <f>IF(ISNUMBER(Goods!L100),Goods!L100/(Goods!L100+Services!L100),"")</f>
        <v>0.84704196533758214</v>
      </c>
      <c r="L88" s="45">
        <f>IF(ISNUMBER(Goods!M100),Goods!M100/(Goods!M100+Services!M100),"")</f>
        <v>0.85303718460809441</v>
      </c>
      <c r="M88" s="45">
        <f>IF(ISNUMBER(Goods!N100),Goods!N100/(Goods!N100+Services!N100),"")</f>
        <v>0.84848883213003634</v>
      </c>
      <c r="N88" s="45">
        <f>IF(ISNUMBER(Goods!O100),Goods!O100/(Goods!O100+Services!O100),"")</f>
        <v>0.8339231445214681</v>
      </c>
      <c r="O88" s="45">
        <f>IF(ISNUMBER(Goods!P100),Goods!P100/(Goods!P100+Services!P100),"")</f>
        <v>0.66332280958965728</v>
      </c>
      <c r="P88" s="45">
        <f>IF(ISNUMBER(Goods!Q100),Goods!Q100/(Goods!Q100+Services!Q100),"")</f>
        <v>0.59150707130229818</v>
      </c>
      <c r="Q88" s="45">
        <f>IF(ISNUMBER(Goods!R100),Goods!R100/(Goods!R100+Services!R100),"")</f>
        <v>0.66678953294496068</v>
      </c>
      <c r="R88" s="45">
        <f>IF(ISNUMBER(Goods!S100),Goods!S100/(Goods!S100+Services!S100),"")</f>
        <v>0.66042516088762149</v>
      </c>
      <c r="S88" s="45">
        <f>IF(ISNUMBER(Goods!T100),Goods!T100/(Goods!T100+Services!T100),"")</f>
        <v>0.85233510106881472</v>
      </c>
      <c r="T88" s="45">
        <f>IF(ISNUMBER(Goods!U100),Goods!U100/(Goods!U100+Services!U100),"")</f>
        <v>0.88215789255141175</v>
      </c>
      <c r="U88" s="45">
        <f>IF(ISNUMBER(Goods!V100),Goods!V100/(Goods!V100+Services!V100),"")</f>
        <v>0.7870522767293161</v>
      </c>
      <c r="V88" s="45">
        <f>IF(ISNUMBER(Goods!W100),Goods!W100/(Goods!W100+Services!W100),"")</f>
        <v>0.63541931086353587</v>
      </c>
      <c r="W88" s="45">
        <f>IF(ISNUMBER(Goods!X100),Goods!X100/(Goods!X100+Services!X100),"")</f>
        <v>0.82637902054018464</v>
      </c>
      <c r="X88" s="45">
        <f>IF(ISNUMBER(Goods!Y100),Goods!Y100/(Goods!Y100+Services!Y100),"")</f>
        <v>0.85739929747827681</v>
      </c>
      <c r="Y88" s="45">
        <f>IF(ISNUMBER(Goods!Z100),Goods!Z100/(Goods!Z100+Services!Z100),"")</f>
        <v>0.7863520599250936</v>
      </c>
      <c r="Z88" s="45" t="str">
        <f>IF(ISNUMBER(Goods!AA100),Goods!AA100/(Goods!AA100+Services!AA100),"")</f>
        <v/>
      </c>
      <c r="AB88" s="45">
        <f>IF(ISNUMBER(Services!C100),Services!C100/(Services!C100+Goods!C100),"")</f>
        <v>0.19096995708154507</v>
      </c>
      <c r="AC88" s="45">
        <f>IF(ISNUMBER(Services!D100),Services!D100/(Services!D100+Goods!D100),"")</f>
        <v>0.27091703222081837</v>
      </c>
      <c r="AD88" s="45">
        <f>IF(ISNUMBER(Services!E100),Services!E100/(Services!E100+Goods!E100),"")</f>
        <v>0.21391968175714132</v>
      </c>
      <c r="AE88" s="45">
        <f>IF(ISNUMBER(Services!F100),Services!F100/(Services!F100+Goods!F100),"")</f>
        <v>0.19726557328617556</v>
      </c>
      <c r="AF88" s="45">
        <f>IF(ISNUMBER(Services!G100),Services!G100/(Services!G100+Goods!G100),"")</f>
        <v>0.23168268046316826</v>
      </c>
      <c r="AG88" s="45">
        <f>IF(ISNUMBER(Services!H100),Services!H100/(Services!H100+Goods!H100),"")</f>
        <v>0.28378920223597209</v>
      </c>
      <c r="AH88" s="45">
        <f>IF(ISNUMBER(Services!I100),Services!I100/(Services!I100+Goods!I100),"")</f>
        <v>0.17602528930402725</v>
      </c>
      <c r="AI88" s="45">
        <f>IF(ISNUMBER(Services!J100),Services!J100/(Services!J100+Goods!J100),"")</f>
        <v>0.14299936875908201</v>
      </c>
      <c r="AJ88" s="45">
        <f>IF(ISNUMBER(Services!K100),Services!K100/(Services!K100+Goods!K100),"")</f>
        <v>7.9411636482936379E-2</v>
      </c>
      <c r="AK88" s="45">
        <f>IF(ISNUMBER(Services!L100),Services!L100/(Services!L100+Goods!L100),"")</f>
        <v>0.15295803466241789</v>
      </c>
      <c r="AL88" s="45">
        <f>IF(ISNUMBER(Services!M100),Services!M100/(Services!M100+Goods!M100),"")</f>
        <v>0.14696281539190562</v>
      </c>
      <c r="AM88" s="45">
        <f>IF(ISNUMBER(Services!N100),Services!N100/(Services!N100+Goods!N100),"")</f>
        <v>0.1515111678699636</v>
      </c>
      <c r="AN88" s="45">
        <f>IF(ISNUMBER(Services!O100),Services!O100/(Services!O100+Goods!O100),"")</f>
        <v>0.16607685547853188</v>
      </c>
      <c r="AO88" s="45">
        <f>IF(ISNUMBER(Services!P100),Services!P100/(Services!P100+Goods!P100),"")</f>
        <v>0.33667719041034272</v>
      </c>
      <c r="AP88" s="45">
        <f>IF(ISNUMBER(Services!Q100),Services!Q100/(Services!Q100+Goods!Q100),"")</f>
        <v>0.40849292869770182</v>
      </c>
      <c r="AQ88" s="45">
        <f>IF(ISNUMBER(Services!R100),Services!R100/(Services!R100+Goods!R100),"")</f>
        <v>0.33321046705503932</v>
      </c>
      <c r="AR88" s="45">
        <f>IF(ISNUMBER(Services!S100),Services!S100/(Services!S100+Goods!S100),"")</f>
        <v>0.33957483911237846</v>
      </c>
      <c r="AS88" s="45">
        <f>IF(ISNUMBER(Services!T100),Services!T100/(Services!T100+Goods!T100),"")</f>
        <v>0.14766489893118528</v>
      </c>
      <c r="AT88" s="45">
        <f>IF(ISNUMBER(Services!U100),Services!U100/(Services!U100+Goods!U100),"")</f>
        <v>0.11784210744858828</v>
      </c>
      <c r="AU88" s="45">
        <f>IF(ISNUMBER(Services!V100),Services!V100/(Services!V100+Goods!V100),"")</f>
        <v>0.2129477232706839</v>
      </c>
      <c r="AV88" s="45">
        <f>IF(ISNUMBER(Services!W100),Services!W100/(Services!W100+Goods!W100),"")</f>
        <v>0.36458068913646408</v>
      </c>
      <c r="AW88" s="45">
        <f>IF(ISNUMBER(Services!X100),Services!X100/(Services!X100+Goods!X100),"")</f>
        <v>0.17362097945981544</v>
      </c>
      <c r="AX88" s="45">
        <f>IF(ISNUMBER(Services!Y100),Services!Y100/(Services!Y100+Goods!Y100),"")</f>
        <v>0.14260070252172313</v>
      </c>
      <c r="AY88" s="45">
        <f>IF(ISNUMBER(Services!Z100),Services!Z100/(Services!Z100+Goods!Z100),"")</f>
        <v>0.21364794007490637</v>
      </c>
      <c r="AZ88" s="45" t="str">
        <f>IF(ISNUMBER(Services!AA100),Services!AA100/(Services!AA100+Goods!AA100),"")</f>
        <v/>
      </c>
    </row>
    <row r="89" spans="1:52" x14ac:dyDescent="0.2">
      <c r="A89" s="39">
        <f>Goods!B101</f>
        <v>43008</v>
      </c>
      <c r="B89" s="45">
        <f>IF(ISNUMBER(Goods!C101),Goods!C101/(Goods!C101+Services!C101),"")</f>
        <v>0.80338635197537189</v>
      </c>
      <c r="C89" s="45">
        <f>IF(ISNUMBER(Goods!D101),Goods!D101/(Goods!D101+Services!D101),"")</f>
        <v>0.73224465586148779</v>
      </c>
      <c r="D89" s="45">
        <f>IF(ISNUMBER(Goods!E101),Goods!E101/(Goods!E101+Services!E101),"")</f>
        <v>0.78120838083739041</v>
      </c>
      <c r="E89" s="45">
        <f>IF(ISNUMBER(Goods!F101),Goods!F101/(Goods!F101+Services!F101),"")</f>
        <v>0.79484738254083465</v>
      </c>
      <c r="F89" s="45">
        <f>IF(ISNUMBER(Goods!G101),Goods!G101/(Goods!G101+Services!G101),"")</f>
        <v>0.75855855855855858</v>
      </c>
      <c r="G89" s="45">
        <f>IF(ISNUMBER(Goods!H101),Goods!H101/(Goods!H101+Services!H101),"")</f>
        <v>0.717594938652662</v>
      </c>
      <c r="H89" s="45">
        <f>IF(ISNUMBER(Goods!I101),Goods!I101/(Goods!I101+Services!I101),"")</f>
        <v>0.82709205512904183</v>
      </c>
      <c r="I89" s="45">
        <f>IF(ISNUMBER(Goods!J101),Goods!J101/(Goods!J101+Services!J101),"")</f>
        <v>0.86133032884487881</v>
      </c>
      <c r="J89" s="45">
        <f>IF(ISNUMBER(Goods!K101),Goods!K101/(Goods!K101+Services!K101),"")</f>
        <v>0.92138708754378063</v>
      </c>
      <c r="K89" s="45">
        <f>IF(ISNUMBER(Goods!L101),Goods!L101/(Goods!L101+Services!L101),"")</f>
        <v>0.84917632033296298</v>
      </c>
      <c r="L89" s="45">
        <f>IF(ISNUMBER(Goods!M101),Goods!M101/(Goods!M101+Services!M101),"")</f>
        <v>0.85278116207282761</v>
      </c>
      <c r="M89" s="45">
        <f>IF(ISNUMBER(Goods!N101),Goods!N101/(Goods!N101+Services!N101),"")</f>
        <v>0.85023444078406452</v>
      </c>
      <c r="N89" s="45">
        <f>IF(ISNUMBER(Goods!O101),Goods!O101/(Goods!O101+Services!O101),"")</f>
        <v>0.83381501013469295</v>
      </c>
      <c r="O89" s="45">
        <f>IF(ISNUMBER(Goods!P101),Goods!P101/(Goods!P101+Services!P101),"")</f>
        <v>0.66347417993251412</v>
      </c>
      <c r="P89" s="45">
        <f>IF(ISNUMBER(Goods!Q101),Goods!Q101/(Goods!Q101+Services!Q101),"")</f>
        <v>0.59289780369177525</v>
      </c>
      <c r="Q89" s="45">
        <f>IF(ISNUMBER(Goods!R101),Goods!R101/(Goods!R101+Services!R101),"")</f>
        <v>0.66572466110893014</v>
      </c>
      <c r="R89" s="45">
        <f>IF(ISNUMBER(Goods!S101),Goods!S101/(Goods!S101+Services!S101),"")</f>
        <v>0.66687991475669783</v>
      </c>
      <c r="S89" s="45">
        <f>IF(ISNUMBER(Goods!T101),Goods!T101/(Goods!T101+Services!T101),"")</f>
        <v>0.84855907211545423</v>
      </c>
      <c r="T89" s="45">
        <f>IF(ISNUMBER(Goods!U101),Goods!U101/(Goods!U101+Services!U101),"")</f>
        <v>0.88572822984455224</v>
      </c>
      <c r="U89" s="45">
        <f>IF(ISNUMBER(Goods!V101),Goods!V101/(Goods!V101+Services!V101),"")</f>
        <v>0.78721190031706534</v>
      </c>
      <c r="V89" s="45">
        <f>IF(ISNUMBER(Goods!W101),Goods!W101/(Goods!W101+Services!W101),"")</f>
        <v>0.63905627994361958</v>
      </c>
      <c r="W89" s="45">
        <f>IF(ISNUMBER(Goods!X101),Goods!X101/(Goods!X101+Services!X101),"")</f>
        <v>0.82149444427963625</v>
      </c>
      <c r="X89" s="45">
        <f>IF(ISNUMBER(Goods!Y101),Goods!Y101/(Goods!Y101+Services!Y101),"")</f>
        <v>0.86396549028096148</v>
      </c>
      <c r="Y89" s="45">
        <f>IF(ISNUMBER(Goods!Z101),Goods!Z101/(Goods!Z101+Services!Z101),"")</f>
        <v>0.78920287128567734</v>
      </c>
      <c r="Z89" s="45" t="str">
        <f>IF(ISNUMBER(Goods!AA101),Goods!AA101/(Goods!AA101+Services!AA101),"")</f>
        <v/>
      </c>
      <c r="AB89" s="45">
        <f>IF(ISNUMBER(Services!C101),Services!C101/(Services!C101+Goods!C101),"")</f>
        <v>0.196613648024628</v>
      </c>
      <c r="AC89" s="45">
        <f>IF(ISNUMBER(Services!D101),Services!D101/(Services!D101+Goods!D101),"")</f>
        <v>0.26775534413851215</v>
      </c>
      <c r="AD89" s="45">
        <f>IF(ISNUMBER(Services!E101),Services!E101/(Services!E101+Goods!E101),"")</f>
        <v>0.21879161916260972</v>
      </c>
      <c r="AE89" s="45">
        <f>IF(ISNUMBER(Services!F101),Services!F101/(Services!F101+Goods!F101),"")</f>
        <v>0.2051526174591653</v>
      </c>
      <c r="AF89" s="45">
        <f>IF(ISNUMBER(Services!G101),Services!G101/(Services!G101+Goods!G101),"")</f>
        <v>0.24144144144144145</v>
      </c>
      <c r="AG89" s="45">
        <f>IF(ISNUMBER(Services!H101),Services!H101/(Services!H101+Goods!H101),"")</f>
        <v>0.28240506134733806</v>
      </c>
      <c r="AH89" s="45">
        <f>IF(ISNUMBER(Services!I101),Services!I101/(Services!I101+Goods!I101),"")</f>
        <v>0.1729079448709582</v>
      </c>
      <c r="AI89" s="45">
        <f>IF(ISNUMBER(Services!J101),Services!J101/(Services!J101+Goods!J101),"")</f>
        <v>0.13866967115512116</v>
      </c>
      <c r="AJ89" s="45">
        <f>IF(ISNUMBER(Services!K101),Services!K101/(Services!K101+Goods!K101),"")</f>
        <v>7.861291245621943E-2</v>
      </c>
      <c r="AK89" s="45">
        <f>IF(ISNUMBER(Services!L101),Services!L101/(Services!L101+Goods!L101),"")</f>
        <v>0.15082367966703708</v>
      </c>
      <c r="AL89" s="45">
        <f>IF(ISNUMBER(Services!M101),Services!M101/(Services!M101+Goods!M101),"")</f>
        <v>0.14721883792717239</v>
      </c>
      <c r="AM89" s="45">
        <f>IF(ISNUMBER(Services!N101),Services!N101/(Services!N101+Goods!N101),"")</f>
        <v>0.1497655592159354</v>
      </c>
      <c r="AN89" s="45">
        <f>IF(ISNUMBER(Services!O101),Services!O101/(Services!O101+Goods!O101),"")</f>
        <v>0.16618498986530697</v>
      </c>
      <c r="AO89" s="45">
        <f>IF(ISNUMBER(Services!P101),Services!P101/(Services!P101+Goods!P101),"")</f>
        <v>0.33652582006748588</v>
      </c>
      <c r="AP89" s="45">
        <f>IF(ISNUMBER(Services!Q101),Services!Q101/(Services!Q101+Goods!Q101),"")</f>
        <v>0.4071021963082247</v>
      </c>
      <c r="AQ89" s="45">
        <f>IF(ISNUMBER(Services!R101),Services!R101/(Services!R101+Goods!R101),"")</f>
        <v>0.33427533889106992</v>
      </c>
      <c r="AR89" s="45">
        <f>IF(ISNUMBER(Services!S101),Services!S101/(Services!S101+Goods!S101),"")</f>
        <v>0.33312008524330206</v>
      </c>
      <c r="AS89" s="45">
        <f>IF(ISNUMBER(Services!T101),Services!T101/(Services!T101+Goods!T101),"")</f>
        <v>0.15144092788454577</v>
      </c>
      <c r="AT89" s="45">
        <f>IF(ISNUMBER(Services!U101),Services!U101/(Services!U101+Goods!U101),"")</f>
        <v>0.1142717701554478</v>
      </c>
      <c r="AU89" s="45">
        <f>IF(ISNUMBER(Services!V101),Services!V101/(Services!V101+Goods!V101),"")</f>
        <v>0.2127880996829348</v>
      </c>
      <c r="AV89" s="45">
        <f>IF(ISNUMBER(Services!W101),Services!W101/(Services!W101+Goods!W101),"")</f>
        <v>0.36094372005638053</v>
      </c>
      <c r="AW89" s="45">
        <f>IF(ISNUMBER(Services!X101),Services!X101/(Services!X101+Goods!X101),"")</f>
        <v>0.17850555572036372</v>
      </c>
      <c r="AX89" s="45">
        <f>IF(ISNUMBER(Services!Y101),Services!Y101/(Services!Y101+Goods!Y101),"")</f>
        <v>0.13603450971903858</v>
      </c>
      <c r="AY89" s="45">
        <f>IF(ISNUMBER(Services!Z101),Services!Z101/(Services!Z101+Goods!Z101),"")</f>
        <v>0.21079712871432271</v>
      </c>
      <c r="AZ89" s="45" t="str">
        <f>IF(ISNUMBER(Services!AA101),Services!AA101/(Services!AA101+Goods!AA101),"")</f>
        <v/>
      </c>
    </row>
    <row r="90" spans="1:52" x14ac:dyDescent="0.2">
      <c r="A90" s="39">
        <f>Goods!B102</f>
        <v>43100</v>
      </c>
      <c r="B90" s="45">
        <f>IF(ISNUMBER(Goods!C102),Goods!C102/(Goods!C102+Services!C102),"")</f>
        <v>0.81070739335862108</v>
      </c>
      <c r="C90" s="45">
        <f>IF(ISNUMBER(Goods!D102),Goods!D102/(Goods!D102+Services!D102),"")</f>
        <v>0.72600400113221486</v>
      </c>
      <c r="D90" s="45">
        <f>IF(ISNUMBER(Goods!E102),Goods!E102/(Goods!E102+Services!E102),"")</f>
        <v>0.78475315861155004</v>
      </c>
      <c r="E90" s="45">
        <f>IF(ISNUMBER(Goods!F102),Goods!F102/(Goods!F102+Services!F102),"")</f>
        <v>0.79862400793247645</v>
      </c>
      <c r="F90" s="45">
        <f>IF(ISNUMBER(Goods!G102),Goods!G102/(Goods!G102+Services!G102),"")</f>
        <v>0.77525840394822609</v>
      </c>
      <c r="G90" s="45">
        <f>IF(ISNUMBER(Goods!H102),Goods!H102/(Goods!H102+Services!H102),"")</f>
        <v>0.71624926666107935</v>
      </c>
      <c r="H90" s="45">
        <f>IF(ISNUMBER(Goods!I102),Goods!I102/(Goods!I102+Services!I102),"")</f>
        <v>0.81900336922295602</v>
      </c>
      <c r="I90" s="45">
        <f>IF(ISNUMBER(Goods!J102),Goods!J102/(Goods!J102+Services!J102),"")</f>
        <v>0.84848323922959545</v>
      </c>
      <c r="J90" s="45">
        <f>IF(ISNUMBER(Goods!K102),Goods!K102/(Goods!K102+Services!K102),"")</f>
        <v>0.9242334820592113</v>
      </c>
      <c r="K90" s="45">
        <f>IF(ISNUMBER(Goods!L102),Goods!L102/(Goods!L102+Services!L102),"")</f>
        <v>0.855290053580957</v>
      </c>
      <c r="L90" s="45">
        <f>IF(ISNUMBER(Goods!M102),Goods!M102/(Goods!M102+Services!M102),"")</f>
        <v>0.85620131686995748</v>
      </c>
      <c r="M90" s="45">
        <f>IF(ISNUMBER(Goods!N102),Goods!N102/(Goods!N102+Services!N102),"")</f>
        <v>0.85094689296741588</v>
      </c>
      <c r="N90" s="45">
        <f>IF(ISNUMBER(Goods!O102),Goods!O102/(Goods!O102+Services!O102),"")</f>
        <v>0.83381226429918298</v>
      </c>
      <c r="O90" s="45">
        <f>IF(ISNUMBER(Goods!P102),Goods!P102/(Goods!P102+Services!P102),"")</f>
        <v>0.67209720990365474</v>
      </c>
      <c r="P90" s="45">
        <f>IF(ISNUMBER(Goods!Q102),Goods!Q102/(Goods!Q102+Services!Q102),"")</f>
        <v>0.58908032637611807</v>
      </c>
      <c r="Q90" s="45">
        <f>IF(ISNUMBER(Goods!R102),Goods!R102/(Goods!R102+Services!R102),"")</f>
        <v>0.66795517878455013</v>
      </c>
      <c r="R90" s="45">
        <f>IF(ISNUMBER(Goods!S102),Goods!S102/(Goods!S102+Services!S102),"")</f>
        <v>0.65827057682713752</v>
      </c>
      <c r="S90" s="45">
        <f>IF(ISNUMBER(Goods!T102),Goods!T102/(Goods!T102+Services!T102),"")</f>
        <v>0.85479565767828303</v>
      </c>
      <c r="T90" s="45">
        <f>IF(ISNUMBER(Goods!U102),Goods!U102/(Goods!U102+Services!U102),"")</f>
        <v>0.88779663699358524</v>
      </c>
      <c r="U90" s="45">
        <f>IF(ISNUMBER(Goods!V102),Goods!V102/(Goods!V102+Services!V102),"")</f>
        <v>0.77291825152837457</v>
      </c>
      <c r="V90" s="45">
        <f>IF(ISNUMBER(Goods!W102),Goods!W102/(Goods!W102+Services!W102),"")</f>
        <v>0.6390805258624217</v>
      </c>
      <c r="W90" s="45">
        <f>IF(ISNUMBER(Goods!X102),Goods!X102/(Goods!X102+Services!X102),"")</f>
        <v>0.8251947052297155</v>
      </c>
      <c r="X90" s="45">
        <f>IF(ISNUMBER(Goods!Y102),Goods!Y102/(Goods!Y102+Services!Y102),"")</f>
        <v>0.86536988890595801</v>
      </c>
      <c r="Y90" s="45">
        <f>IF(ISNUMBER(Goods!Z102),Goods!Z102/(Goods!Z102+Services!Z102),"")</f>
        <v>0.78822743798382511</v>
      </c>
      <c r="Z90" s="45" t="str">
        <f>IF(ISNUMBER(Goods!AA102),Goods!AA102/(Goods!AA102+Services!AA102),"")</f>
        <v/>
      </c>
      <c r="AB90" s="45">
        <f>IF(ISNUMBER(Services!C102),Services!C102/(Services!C102+Goods!C102),"")</f>
        <v>0.18929260664137884</v>
      </c>
      <c r="AC90" s="45">
        <f>IF(ISNUMBER(Services!D102),Services!D102/(Services!D102+Goods!D102),"")</f>
        <v>0.27399599886778514</v>
      </c>
      <c r="AD90" s="45">
        <f>IF(ISNUMBER(Services!E102),Services!E102/(Services!E102+Goods!E102),"")</f>
        <v>0.21524684138844993</v>
      </c>
      <c r="AE90" s="45">
        <f>IF(ISNUMBER(Services!F102),Services!F102/(Services!F102+Goods!F102),"")</f>
        <v>0.20137599206752357</v>
      </c>
      <c r="AF90" s="45">
        <f>IF(ISNUMBER(Services!G102),Services!G102/(Services!G102+Goods!G102),"")</f>
        <v>0.22474159605177391</v>
      </c>
      <c r="AG90" s="45">
        <f>IF(ISNUMBER(Services!H102),Services!H102/(Services!H102+Goods!H102),"")</f>
        <v>0.2837507333389207</v>
      </c>
      <c r="AH90" s="45">
        <f>IF(ISNUMBER(Services!I102),Services!I102/(Services!I102+Goods!I102),"")</f>
        <v>0.18099663077704409</v>
      </c>
      <c r="AI90" s="45">
        <f>IF(ISNUMBER(Services!J102),Services!J102/(Services!J102+Goods!J102),"")</f>
        <v>0.1515167607704046</v>
      </c>
      <c r="AJ90" s="45">
        <f>IF(ISNUMBER(Services!K102),Services!K102/(Services!K102+Goods!K102),"")</f>
        <v>7.576651794078873E-2</v>
      </c>
      <c r="AK90" s="45">
        <f>IF(ISNUMBER(Services!L102),Services!L102/(Services!L102+Goods!L102),"")</f>
        <v>0.14470994641904295</v>
      </c>
      <c r="AL90" s="45">
        <f>IF(ISNUMBER(Services!M102),Services!M102/(Services!M102+Goods!M102),"")</f>
        <v>0.14379868313004252</v>
      </c>
      <c r="AM90" s="45">
        <f>IF(ISNUMBER(Services!N102),Services!N102/(Services!N102+Goods!N102),"")</f>
        <v>0.14905310703258412</v>
      </c>
      <c r="AN90" s="45">
        <f>IF(ISNUMBER(Services!O102),Services!O102/(Services!O102+Goods!O102),"")</f>
        <v>0.1661877357008171</v>
      </c>
      <c r="AO90" s="45">
        <f>IF(ISNUMBER(Services!P102),Services!P102/(Services!P102+Goods!P102),"")</f>
        <v>0.32790279009634532</v>
      </c>
      <c r="AP90" s="45">
        <f>IF(ISNUMBER(Services!Q102),Services!Q102/(Services!Q102+Goods!Q102),"")</f>
        <v>0.41091967362388188</v>
      </c>
      <c r="AQ90" s="45">
        <f>IF(ISNUMBER(Services!R102),Services!R102/(Services!R102+Goods!R102),"")</f>
        <v>0.33204482121544987</v>
      </c>
      <c r="AR90" s="45">
        <f>IF(ISNUMBER(Services!S102),Services!S102/(Services!S102+Goods!S102),"")</f>
        <v>0.34172942317286242</v>
      </c>
      <c r="AS90" s="45">
        <f>IF(ISNUMBER(Services!T102),Services!T102/(Services!T102+Goods!T102),"")</f>
        <v>0.14520434232171692</v>
      </c>
      <c r="AT90" s="45">
        <f>IF(ISNUMBER(Services!U102),Services!U102/(Services!U102+Goods!U102),"")</f>
        <v>0.11220336300641476</v>
      </c>
      <c r="AU90" s="45">
        <f>IF(ISNUMBER(Services!V102),Services!V102/(Services!V102+Goods!V102),"")</f>
        <v>0.22708174847162535</v>
      </c>
      <c r="AV90" s="45">
        <f>IF(ISNUMBER(Services!W102),Services!W102/(Services!W102+Goods!W102),"")</f>
        <v>0.3609194741375783</v>
      </c>
      <c r="AW90" s="45">
        <f>IF(ISNUMBER(Services!X102),Services!X102/(Services!X102+Goods!X102),"")</f>
        <v>0.17480529477028442</v>
      </c>
      <c r="AX90" s="45">
        <f>IF(ISNUMBER(Services!Y102),Services!Y102/(Services!Y102+Goods!Y102),"")</f>
        <v>0.13463011109404199</v>
      </c>
      <c r="AY90" s="45">
        <f>IF(ISNUMBER(Services!Z102),Services!Z102/(Services!Z102+Goods!Z102),"")</f>
        <v>0.21177256201617492</v>
      </c>
      <c r="AZ90" s="45" t="str">
        <f>IF(ISNUMBER(Services!AA102),Services!AA102/(Services!AA102+Goods!AA102),"")</f>
        <v/>
      </c>
    </row>
    <row r="91" spans="1:52" x14ac:dyDescent="0.2">
      <c r="A91" s="39">
        <f>Goods!B103</f>
        <v>43190</v>
      </c>
      <c r="B91" s="45">
        <f>IF(ISNUMBER(Goods!C103),Goods!C103/(Goods!C103+Services!C103),"")</f>
        <v>0.81565430625973434</v>
      </c>
      <c r="C91" s="45">
        <f>IF(ISNUMBER(Goods!D103),Goods!D103/(Goods!D103+Services!D103),"")</f>
        <v>0.72004542605778155</v>
      </c>
      <c r="D91" s="45">
        <f>IF(ISNUMBER(Goods!E103),Goods!E103/(Goods!E103+Services!E103),"")</f>
        <v>0.78770147663191759</v>
      </c>
      <c r="E91" s="45">
        <f>IF(ISNUMBER(Goods!F103),Goods!F103/(Goods!F103+Services!F103),"")</f>
        <v>0.79431068111827863</v>
      </c>
      <c r="F91" s="45">
        <f>IF(ISNUMBER(Goods!G103),Goods!G103/(Goods!G103+Services!G103),"")</f>
        <v>0.76768786921280396</v>
      </c>
      <c r="G91" s="45">
        <f>IF(ISNUMBER(Goods!H103),Goods!H103/(Goods!H103+Services!H103),"")</f>
        <v>0.71473156259867676</v>
      </c>
      <c r="H91" s="45">
        <f>IF(ISNUMBER(Goods!I103),Goods!I103/(Goods!I103+Services!I103),"")</f>
        <v>0.82982237959964966</v>
      </c>
      <c r="I91" s="45">
        <f>IF(ISNUMBER(Goods!J103),Goods!J103/(Goods!J103+Services!J103),"")</f>
        <v>0.84686354569148503</v>
      </c>
      <c r="J91" s="45">
        <f>IF(ISNUMBER(Goods!K103),Goods!K103/(Goods!K103+Services!K103),"")</f>
        <v>0.91943049482293027</v>
      </c>
      <c r="K91" s="45">
        <f>IF(ISNUMBER(Goods!L103),Goods!L103/(Goods!L103+Services!L103),"")</f>
        <v>0.86195934185403578</v>
      </c>
      <c r="L91" s="45">
        <f>IF(ISNUMBER(Goods!M103),Goods!M103/(Goods!M103+Services!M103),"")</f>
        <v>0.85142686341755025</v>
      </c>
      <c r="M91" s="45">
        <f>IF(ISNUMBER(Goods!N103),Goods!N103/(Goods!N103+Services!N103),"")</f>
        <v>0.85588264279328397</v>
      </c>
      <c r="N91" s="45">
        <f>IF(ISNUMBER(Goods!O103),Goods!O103/(Goods!O103+Services!O103),"")</f>
        <v>0.82974780585552432</v>
      </c>
      <c r="O91" s="45">
        <f>IF(ISNUMBER(Goods!P103),Goods!P103/(Goods!P103+Services!P103),"")</f>
        <v>0.67360736670989574</v>
      </c>
      <c r="P91" s="45">
        <f>IF(ISNUMBER(Goods!Q103),Goods!Q103/(Goods!Q103+Services!Q103),"")</f>
        <v>0.58120017373516597</v>
      </c>
      <c r="Q91" s="45">
        <f>IF(ISNUMBER(Goods!R103),Goods!R103/(Goods!R103+Services!R103),"")</f>
        <v>0.67495157049951571</v>
      </c>
      <c r="R91" s="45">
        <f>IF(ISNUMBER(Goods!S103),Goods!S103/(Goods!S103+Services!S103),"")</f>
        <v>0.66168065430052925</v>
      </c>
      <c r="S91" s="45">
        <f>IF(ISNUMBER(Goods!T103),Goods!T103/(Goods!T103+Services!T103),"")</f>
        <v>0.85305587196303456</v>
      </c>
      <c r="T91" s="45">
        <f>IF(ISNUMBER(Goods!U103),Goods!U103/(Goods!U103+Services!U103),"")</f>
        <v>0.88505712215694277</v>
      </c>
      <c r="U91" s="45">
        <f>IF(ISNUMBER(Goods!V103),Goods!V103/(Goods!V103+Services!V103),"")</f>
        <v>0.78459246565909513</v>
      </c>
      <c r="V91" s="45">
        <f>IF(ISNUMBER(Goods!W103),Goods!W103/(Goods!W103+Services!W103),"")</f>
        <v>0.64016746924834156</v>
      </c>
      <c r="W91" s="45">
        <f>IF(ISNUMBER(Goods!X103),Goods!X103/(Goods!X103+Services!X103),"")</f>
        <v>0.82403228218819291</v>
      </c>
      <c r="X91" s="45">
        <f>IF(ISNUMBER(Goods!Y103),Goods!Y103/(Goods!Y103+Services!Y103),"")</f>
        <v>0.8657097950487227</v>
      </c>
      <c r="Y91" s="45">
        <f>IF(ISNUMBER(Goods!Z103),Goods!Z103/(Goods!Z103+Services!Z103),"")</f>
        <v>0.79545353878862746</v>
      </c>
      <c r="Z91" s="45" t="str">
        <f>IF(ISNUMBER(Goods!AA103),Goods!AA103/(Goods!AA103+Services!AA103),"")</f>
        <v/>
      </c>
      <c r="AB91" s="45">
        <f>IF(ISNUMBER(Services!C103),Services!C103/(Services!C103+Goods!C103),"")</f>
        <v>0.18434569374026577</v>
      </c>
      <c r="AC91" s="45">
        <f>IF(ISNUMBER(Services!D103),Services!D103/(Services!D103+Goods!D103),"")</f>
        <v>0.27995457394221845</v>
      </c>
      <c r="AD91" s="45">
        <f>IF(ISNUMBER(Services!E103),Services!E103/(Services!E103+Goods!E103),"")</f>
        <v>0.21229852336808244</v>
      </c>
      <c r="AE91" s="45">
        <f>IF(ISNUMBER(Services!F103),Services!F103/(Services!F103+Goods!F103),"")</f>
        <v>0.20568931888172134</v>
      </c>
      <c r="AF91" s="45">
        <f>IF(ISNUMBER(Services!G103),Services!G103/(Services!G103+Goods!G103),"")</f>
        <v>0.23231213078719604</v>
      </c>
      <c r="AG91" s="45">
        <f>IF(ISNUMBER(Services!H103),Services!H103/(Services!H103+Goods!H103),"")</f>
        <v>0.28526843740132329</v>
      </c>
      <c r="AH91" s="45">
        <f>IF(ISNUMBER(Services!I103),Services!I103/(Services!I103+Goods!I103),"")</f>
        <v>0.17017762040035031</v>
      </c>
      <c r="AI91" s="45">
        <f>IF(ISNUMBER(Services!J103),Services!J103/(Services!J103+Goods!J103),"")</f>
        <v>0.15313645430851497</v>
      </c>
      <c r="AJ91" s="45">
        <f>IF(ISNUMBER(Services!K103),Services!K103/(Services!K103+Goods!K103),"")</f>
        <v>8.056950517706972E-2</v>
      </c>
      <c r="AK91" s="45">
        <f>IF(ISNUMBER(Services!L103),Services!L103/(Services!L103+Goods!L103),"")</f>
        <v>0.13804065814596425</v>
      </c>
      <c r="AL91" s="45">
        <f>IF(ISNUMBER(Services!M103),Services!M103/(Services!M103+Goods!M103),"")</f>
        <v>0.14857313658244975</v>
      </c>
      <c r="AM91" s="45">
        <f>IF(ISNUMBER(Services!N103),Services!N103/(Services!N103+Goods!N103),"")</f>
        <v>0.14411735720671601</v>
      </c>
      <c r="AN91" s="45">
        <f>IF(ISNUMBER(Services!O103),Services!O103/(Services!O103+Goods!O103),"")</f>
        <v>0.17025219414447568</v>
      </c>
      <c r="AO91" s="45">
        <f>IF(ISNUMBER(Services!P103),Services!P103/(Services!P103+Goods!P103),"")</f>
        <v>0.32639263329010426</v>
      </c>
      <c r="AP91" s="45">
        <f>IF(ISNUMBER(Services!Q103),Services!Q103/(Services!Q103+Goods!Q103),"")</f>
        <v>0.41879982626483403</v>
      </c>
      <c r="AQ91" s="45">
        <f>IF(ISNUMBER(Services!R103),Services!R103/(Services!R103+Goods!R103),"")</f>
        <v>0.32504842950048429</v>
      </c>
      <c r="AR91" s="45">
        <f>IF(ISNUMBER(Services!S103),Services!S103/(Services!S103+Goods!S103),"")</f>
        <v>0.33831934569947081</v>
      </c>
      <c r="AS91" s="45">
        <f>IF(ISNUMBER(Services!T103),Services!T103/(Services!T103+Goods!T103),"")</f>
        <v>0.14694412803696558</v>
      </c>
      <c r="AT91" s="45">
        <f>IF(ISNUMBER(Services!U103),Services!U103/(Services!U103+Goods!U103),"")</f>
        <v>0.11494287784305723</v>
      </c>
      <c r="AU91" s="45">
        <f>IF(ISNUMBER(Services!V103),Services!V103/(Services!V103+Goods!V103),"")</f>
        <v>0.21540753434090484</v>
      </c>
      <c r="AV91" s="45">
        <f>IF(ISNUMBER(Services!W103),Services!W103/(Services!W103+Goods!W103),"")</f>
        <v>0.3598325307516585</v>
      </c>
      <c r="AW91" s="45">
        <f>IF(ISNUMBER(Services!X103),Services!X103/(Services!X103+Goods!X103),"")</f>
        <v>0.17596771781180717</v>
      </c>
      <c r="AX91" s="45">
        <f>IF(ISNUMBER(Services!Y103),Services!Y103/(Services!Y103+Goods!Y103),"")</f>
        <v>0.13429020495127741</v>
      </c>
      <c r="AY91" s="45">
        <f>IF(ISNUMBER(Services!Z103),Services!Z103/(Services!Z103+Goods!Z103),"")</f>
        <v>0.20454646121137254</v>
      </c>
      <c r="AZ91" s="45" t="str">
        <f>IF(ISNUMBER(Services!AA103),Services!AA103/(Services!AA103+Goods!AA103),"")</f>
        <v/>
      </c>
    </row>
    <row r="92" spans="1:52" x14ac:dyDescent="0.2">
      <c r="A92" s="39">
        <f>Goods!B104</f>
        <v>43281</v>
      </c>
      <c r="B92" s="45">
        <f>IF(ISNUMBER(Goods!C104),Goods!C104/(Goods!C104+Services!C104),"")</f>
        <v>0.81632855677267757</v>
      </c>
      <c r="C92" s="45">
        <f>IF(ISNUMBER(Goods!D104),Goods!D104/(Goods!D104+Services!D104),"")</f>
        <v>0.71625139282938655</v>
      </c>
      <c r="D92" s="45">
        <f>IF(ISNUMBER(Goods!E104),Goods!E104/(Goods!E104+Services!E104),"")</f>
        <v>0.78126751891797264</v>
      </c>
      <c r="E92" s="45">
        <f>IF(ISNUMBER(Goods!F104),Goods!F104/(Goods!F104+Services!F104),"")</f>
        <v>0.79681039108613994</v>
      </c>
      <c r="F92" s="45">
        <f>IF(ISNUMBER(Goods!G104),Goods!G104/(Goods!G104+Services!G104),"")</f>
        <v>0.76523742827452224</v>
      </c>
      <c r="G92" s="45">
        <f>IF(ISNUMBER(Goods!H104),Goods!H104/(Goods!H104+Services!H104),"")</f>
        <v>0.71542623190524934</v>
      </c>
      <c r="H92" s="45">
        <f>IF(ISNUMBER(Goods!I104),Goods!I104/(Goods!I104+Services!I104),"")</f>
        <v>0.81451785828200773</v>
      </c>
      <c r="I92" s="45">
        <f>IF(ISNUMBER(Goods!J104),Goods!J104/(Goods!J104+Services!J104),"")</f>
        <v>0.85852822382069915</v>
      </c>
      <c r="J92" s="45">
        <f>IF(ISNUMBER(Goods!K104),Goods!K104/(Goods!K104+Services!K104),"")</f>
        <v>0.92600128248208047</v>
      </c>
      <c r="K92" s="45">
        <f>IF(ISNUMBER(Goods!L104),Goods!L104/(Goods!L104+Services!L104),"")</f>
        <v>0.86223204340578929</v>
      </c>
      <c r="L92" s="45">
        <f>IF(ISNUMBER(Goods!M104),Goods!M104/(Goods!M104+Services!M104),"")</f>
        <v>0.85019559023400615</v>
      </c>
      <c r="M92" s="45">
        <f>IF(ISNUMBER(Goods!N104),Goods!N104/(Goods!N104+Services!N104),"")</f>
        <v>0.85275343663230119</v>
      </c>
      <c r="N92" s="45">
        <f>IF(ISNUMBER(Goods!O104),Goods!O104/(Goods!O104+Services!O104),"")</f>
        <v>0.81523920653442239</v>
      </c>
      <c r="O92" s="45">
        <f>IF(ISNUMBER(Goods!P104),Goods!P104/(Goods!P104+Services!P104),"")</f>
        <v>0.68385769665869256</v>
      </c>
      <c r="P92" s="45">
        <f>IF(ISNUMBER(Goods!Q104),Goods!Q104/(Goods!Q104+Services!Q104),"")</f>
        <v>0.58345253916883943</v>
      </c>
      <c r="Q92" s="45">
        <f>IF(ISNUMBER(Goods!R104),Goods!R104/(Goods!R104+Services!R104),"")</f>
        <v>0.67389742132794095</v>
      </c>
      <c r="R92" s="45">
        <f>IF(ISNUMBER(Goods!S104),Goods!S104/(Goods!S104+Services!S104),"")</f>
        <v>0.66600474045078761</v>
      </c>
      <c r="S92" s="45">
        <f>IF(ISNUMBER(Goods!T104),Goods!T104/(Goods!T104+Services!T104),"")</f>
        <v>0.85101628690038089</v>
      </c>
      <c r="T92" s="45">
        <f>IF(ISNUMBER(Goods!U104),Goods!U104/(Goods!U104+Services!U104),"")</f>
        <v>0.88738278352280298</v>
      </c>
      <c r="U92" s="45">
        <f>IF(ISNUMBER(Goods!V104),Goods!V104/(Goods!V104+Services!V104),"")</f>
        <v>0.78733374293394509</v>
      </c>
      <c r="V92" s="45">
        <f>IF(ISNUMBER(Goods!W104),Goods!W104/(Goods!W104+Services!W104),"")</f>
        <v>0.63640315707081807</v>
      </c>
      <c r="W92" s="45">
        <f>IF(ISNUMBER(Goods!X104),Goods!X104/(Goods!X104+Services!X104),"")</f>
        <v>0.81724814848235117</v>
      </c>
      <c r="X92" s="45">
        <f>IF(ISNUMBER(Goods!Y104),Goods!Y104/(Goods!Y104+Services!Y104),"")</f>
        <v>0.86769480044796499</v>
      </c>
      <c r="Y92" s="45">
        <f>IF(ISNUMBER(Goods!Z104),Goods!Z104/(Goods!Z104+Services!Z104),"")</f>
        <v>0.79753125616344123</v>
      </c>
      <c r="Z92" s="45" t="str">
        <f>IF(ISNUMBER(Goods!AA104),Goods!AA104/(Goods!AA104+Services!AA104),"")</f>
        <v/>
      </c>
      <c r="AB92" s="45">
        <f>IF(ISNUMBER(Services!C104),Services!C104/(Services!C104+Goods!C104),"")</f>
        <v>0.18367144322732237</v>
      </c>
      <c r="AC92" s="45">
        <f>IF(ISNUMBER(Services!D104),Services!D104/(Services!D104+Goods!D104),"")</f>
        <v>0.2837486071706134</v>
      </c>
      <c r="AD92" s="45">
        <f>IF(ISNUMBER(Services!E104),Services!E104/(Services!E104+Goods!E104),"")</f>
        <v>0.21873248108202736</v>
      </c>
      <c r="AE92" s="45">
        <f>IF(ISNUMBER(Services!F104),Services!F104/(Services!F104+Goods!F104),"")</f>
        <v>0.20318960891386004</v>
      </c>
      <c r="AF92" s="45">
        <f>IF(ISNUMBER(Services!G104),Services!G104/(Services!G104+Goods!G104),"")</f>
        <v>0.23476257172547779</v>
      </c>
      <c r="AG92" s="45">
        <f>IF(ISNUMBER(Services!H104),Services!H104/(Services!H104+Goods!H104),"")</f>
        <v>0.28457376809475071</v>
      </c>
      <c r="AH92" s="45">
        <f>IF(ISNUMBER(Services!I104),Services!I104/(Services!I104+Goods!I104),"")</f>
        <v>0.18548214171799235</v>
      </c>
      <c r="AI92" s="45">
        <f>IF(ISNUMBER(Services!J104),Services!J104/(Services!J104+Goods!J104),"")</f>
        <v>0.14147177617930085</v>
      </c>
      <c r="AJ92" s="45">
        <f>IF(ISNUMBER(Services!K104),Services!K104/(Services!K104+Goods!K104),"")</f>
        <v>7.3998717517919421E-2</v>
      </c>
      <c r="AK92" s="45">
        <f>IF(ISNUMBER(Services!L104),Services!L104/(Services!L104+Goods!L104),"")</f>
        <v>0.13776795659421079</v>
      </c>
      <c r="AL92" s="45">
        <f>IF(ISNUMBER(Services!M104),Services!M104/(Services!M104+Goods!M104),"")</f>
        <v>0.14980440976599382</v>
      </c>
      <c r="AM92" s="45">
        <f>IF(ISNUMBER(Services!N104),Services!N104/(Services!N104+Goods!N104),"")</f>
        <v>0.14724656336769892</v>
      </c>
      <c r="AN92" s="45">
        <f>IF(ISNUMBER(Services!O104),Services!O104/(Services!O104+Goods!O104),"")</f>
        <v>0.18476079346557758</v>
      </c>
      <c r="AO92" s="45">
        <f>IF(ISNUMBER(Services!P104),Services!P104/(Services!P104+Goods!P104),"")</f>
        <v>0.31614230334130733</v>
      </c>
      <c r="AP92" s="45">
        <f>IF(ISNUMBER(Services!Q104),Services!Q104/(Services!Q104+Goods!Q104),"")</f>
        <v>0.41654746083116057</v>
      </c>
      <c r="AQ92" s="45">
        <f>IF(ISNUMBER(Services!R104),Services!R104/(Services!R104+Goods!R104),"")</f>
        <v>0.32610257867205911</v>
      </c>
      <c r="AR92" s="45">
        <f>IF(ISNUMBER(Services!S104),Services!S104/(Services!S104+Goods!S104),"")</f>
        <v>0.33399525954921239</v>
      </c>
      <c r="AS92" s="45">
        <f>IF(ISNUMBER(Services!T104),Services!T104/(Services!T104+Goods!T104),"")</f>
        <v>0.14898371309961916</v>
      </c>
      <c r="AT92" s="45">
        <f>IF(ISNUMBER(Services!U104),Services!U104/(Services!U104+Goods!U104),"")</f>
        <v>0.11261721647719708</v>
      </c>
      <c r="AU92" s="45">
        <f>IF(ISNUMBER(Services!V104),Services!V104/(Services!V104+Goods!V104),"")</f>
        <v>0.21266625706605494</v>
      </c>
      <c r="AV92" s="45">
        <f>IF(ISNUMBER(Services!W104),Services!W104/(Services!W104+Goods!W104),"")</f>
        <v>0.36359684292918193</v>
      </c>
      <c r="AW92" s="45">
        <f>IF(ISNUMBER(Services!X104),Services!X104/(Services!X104+Goods!X104),"")</f>
        <v>0.18275185151764886</v>
      </c>
      <c r="AX92" s="45">
        <f>IF(ISNUMBER(Services!Y104),Services!Y104/(Services!Y104+Goods!Y104),"")</f>
        <v>0.13230519955203501</v>
      </c>
      <c r="AY92" s="45">
        <f>IF(ISNUMBER(Services!Z104),Services!Z104/(Services!Z104+Goods!Z104),"")</f>
        <v>0.20246874383655877</v>
      </c>
      <c r="AZ92" s="45" t="str">
        <f>IF(ISNUMBER(Services!AA104),Services!AA104/(Services!AA104+Goods!AA104),"")</f>
        <v/>
      </c>
    </row>
    <row r="93" spans="1:52" x14ac:dyDescent="0.2">
      <c r="A93" s="39">
        <f>Goods!B105</f>
        <v>43373</v>
      </c>
      <c r="B93" s="45">
        <f>IF(ISNUMBER(Goods!C105),Goods!C105/(Goods!C105+Services!C105),"")</f>
        <v>0.81929440945138865</v>
      </c>
      <c r="C93" s="45">
        <f>IF(ISNUMBER(Goods!D105),Goods!D105/(Goods!D105+Services!D105),"")</f>
        <v>0.71607577896095065</v>
      </c>
      <c r="D93" s="45">
        <f>IF(ISNUMBER(Goods!E105),Goods!E105/(Goods!E105+Services!E105),"")</f>
        <v>0.78929761260210962</v>
      </c>
      <c r="E93" s="45">
        <f>IF(ISNUMBER(Goods!F105),Goods!F105/(Goods!F105+Services!F105),"")</f>
        <v>0.79227332010665863</v>
      </c>
      <c r="F93" s="45">
        <f>IF(ISNUMBER(Goods!G105),Goods!G105/(Goods!G105+Services!G105),"")</f>
        <v>0.76394340483797352</v>
      </c>
      <c r="G93" s="45">
        <f>IF(ISNUMBER(Goods!H105),Goods!H105/(Goods!H105+Services!H105),"")</f>
        <v>0.70939770156008097</v>
      </c>
      <c r="H93" s="45">
        <f>IF(ISNUMBER(Goods!I105),Goods!I105/(Goods!I105+Services!I105),"")</f>
        <v>0.81811500521446978</v>
      </c>
      <c r="I93" s="45">
        <f>IF(ISNUMBER(Goods!J105),Goods!J105/(Goods!J105+Services!J105),"")</f>
        <v>0.85383196703156206</v>
      </c>
      <c r="J93" s="45">
        <f>IF(ISNUMBER(Goods!K105),Goods!K105/(Goods!K105+Services!K105),"")</f>
        <v>0.92865722790668481</v>
      </c>
      <c r="K93" s="45">
        <f>IF(ISNUMBER(Goods!L105),Goods!L105/(Goods!L105+Services!L105),"")</f>
        <v>0.86201046754533883</v>
      </c>
      <c r="L93" s="45">
        <f>IF(ISNUMBER(Goods!M105),Goods!M105/(Goods!M105+Services!M105),"")</f>
        <v>0.84265532865616444</v>
      </c>
      <c r="M93" s="45">
        <f>IF(ISNUMBER(Goods!N105),Goods!N105/(Goods!N105+Services!N105),"")</f>
        <v>0.84806752734877322</v>
      </c>
      <c r="N93" s="45">
        <f>IF(ISNUMBER(Goods!O105),Goods!O105/(Goods!O105+Services!O105),"")</f>
        <v>0.81925053939372983</v>
      </c>
      <c r="O93" s="45">
        <f>IF(ISNUMBER(Goods!P105),Goods!P105/(Goods!P105+Services!P105),"")</f>
        <v>0.66755327704061118</v>
      </c>
      <c r="P93" s="45">
        <f>IF(ISNUMBER(Goods!Q105),Goods!Q105/(Goods!Q105+Services!Q105),"")</f>
        <v>0.56466250610742841</v>
      </c>
      <c r="Q93" s="45">
        <f>IF(ISNUMBER(Goods!R105),Goods!R105/(Goods!R105+Services!R105),"")</f>
        <v>0.66859887333301427</v>
      </c>
      <c r="R93" s="45">
        <f>IF(ISNUMBER(Goods!S105),Goods!S105/(Goods!S105+Services!S105),"")</f>
        <v>0.67920166201668208</v>
      </c>
      <c r="S93" s="45">
        <f>IF(ISNUMBER(Goods!T105),Goods!T105/(Goods!T105+Services!T105),"")</f>
        <v>0.8469775961162781</v>
      </c>
      <c r="T93" s="45">
        <f>IF(ISNUMBER(Goods!U105),Goods!U105/(Goods!U105+Services!U105),"")</f>
        <v>0.88975476795410247</v>
      </c>
      <c r="U93" s="45">
        <f>IF(ISNUMBER(Goods!V105),Goods!V105/(Goods!V105+Services!V105),"")</f>
        <v>0.78103010503355974</v>
      </c>
      <c r="V93" s="45">
        <f>IF(ISNUMBER(Goods!W105),Goods!W105/(Goods!W105+Services!W105),"")</f>
        <v>0.63149282257046113</v>
      </c>
      <c r="W93" s="45">
        <f>IF(ISNUMBER(Goods!X105),Goods!X105/(Goods!X105+Services!X105),"")</f>
        <v>0.82055735928890317</v>
      </c>
      <c r="X93" s="45">
        <f>IF(ISNUMBER(Goods!Y105),Goods!Y105/(Goods!Y105+Services!Y105),"")</f>
        <v>0.87194346768361297</v>
      </c>
      <c r="Y93" s="45">
        <f>IF(ISNUMBER(Goods!Z105),Goods!Z105/(Goods!Z105+Services!Z105),"")</f>
        <v>0.80681959260072766</v>
      </c>
      <c r="Z93" s="45" t="str">
        <f>IF(ISNUMBER(Goods!AA105),Goods!AA105/(Goods!AA105+Services!AA105),"")</f>
        <v/>
      </c>
      <c r="AB93" s="45">
        <f>IF(ISNUMBER(Services!C105),Services!C105/(Services!C105+Goods!C105),"")</f>
        <v>0.18070559054861132</v>
      </c>
      <c r="AC93" s="45">
        <f>IF(ISNUMBER(Services!D105),Services!D105/(Services!D105+Goods!D105),"")</f>
        <v>0.28392422103904935</v>
      </c>
      <c r="AD93" s="45">
        <f>IF(ISNUMBER(Services!E105),Services!E105/(Services!E105+Goods!E105),"")</f>
        <v>0.21070238739789043</v>
      </c>
      <c r="AE93" s="45">
        <f>IF(ISNUMBER(Services!F105),Services!F105/(Services!F105+Goods!F105),"")</f>
        <v>0.2077266798933414</v>
      </c>
      <c r="AF93" s="45">
        <f>IF(ISNUMBER(Services!G105),Services!G105/(Services!G105+Goods!G105),"")</f>
        <v>0.23605659516202648</v>
      </c>
      <c r="AG93" s="45">
        <f>IF(ISNUMBER(Services!H105),Services!H105/(Services!H105+Goods!H105),"")</f>
        <v>0.29060229843991903</v>
      </c>
      <c r="AH93" s="45">
        <f>IF(ISNUMBER(Services!I105),Services!I105/(Services!I105+Goods!I105),"")</f>
        <v>0.18188499478553019</v>
      </c>
      <c r="AI93" s="45">
        <f>IF(ISNUMBER(Services!J105),Services!J105/(Services!J105+Goods!J105),"")</f>
        <v>0.14616803296843786</v>
      </c>
      <c r="AJ93" s="45">
        <f>IF(ISNUMBER(Services!K105),Services!K105/(Services!K105+Goods!K105),"")</f>
        <v>7.1342772093315132E-2</v>
      </c>
      <c r="AK93" s="45">
        <f>IF(ISNUMBER(Services!L105),Services!L105/(Services!L105+Goods!L105),"")</f>
        <v>0.13798953245466108</v>
      </c>
      <c r="AL93" s="45">
        <f>IF(ISNUMBER(Services!M105),Services!M105/(Services!M105+Goods!M105),"")</f>
        <v>0.15734467134383556</v>
      </c>
      <c r="AM93" s="45">
        <f>IF(ISNUMBER(Services!N105),Services!N105/(Services!N105+Goods!N105),"")</f>
        <v>0.15193247265122672</v>
      </c>
      <c r="AN93" s="45">
        <f>IF(ISNUMBER(Services!O105),Services!O105/(Services!O105+Goods!O105),"")</f>
        <v>0.18074946060627015</v>
      </c>
      <c r="AO93" s="45">
        <f>IF(ISNUMBER(Services!P105),Services!P105/(Services!P105+Goods!P105),"")</f>
        <v>0.33244672295938887</v>
      </c>
      <c r="AP93" s="45">
        <f>IF(ISNUMBER(Services!Q105),Services!Q105/(Services!Q105+Goods!Q105),"")</f>
        <v>0.43533749389257165</v>
      </c>
      <c r="AQ93" s="45">
        <f>IF(ISNUMBER(Services!R105),Services!R105/(Services!R105+Goods!R105),"")</f>
        <v>0.33140112666698573</v>
      </c>
      <c r="AR93" s="45">
        <f>IF(ISNUMBER(Services!S105),Services!S105/(Services!S105+Goods!S105),"")</f>
        <v>0.32079833798331781</v>
      </c>
      <c r="AS93" s="45">
        <f>IF(ISNUMBER(Services!T105),Services!T105/(Services!T105+Goods!T105),"")</f>
        <v>0.15302240388372199</v>
      </c>
      <c r="AT93" s="45">
        <f>IF(ISNUMBER(Services!U105),Services!U105/(Services!U105+Goods!U105),"")</f>
        <v>0.11024523204589758</v>
      </c>
      <c r="AU93" s="45">
        <f>IF(ISNUMBER(Services!V105),Services!V105/(Services!V105+Goods!V105),"")</f>
        <v>0.21896989496644031</v>
      </c>
      <c r="AV93" s="45">
        <f>IF(ISNUMBER(Services!W105),Services!W105/(Services!W105+Goods!W105),"")</f>
        <v>0.36850717742953898</v>
      </c>
      <c r="AW93" s="45">
        <f>IF(ISNUMBER(Services!X105),Services!X105/(Services!X105+Goods!X105),"")</f>
        <v>0.17944264071109683</v>
      </c>
      <c r="AX93" s="45">
        <f>IF(ISNUMBER(Services!Y105),Services!Y105/(Services!Y105+Goods!Y105),"")</f>
        <v>0.128056532316387</v>
      </c>
      <c r="AY93" s="45">
        <f>IF(ISNUMBER(Services!Z105),Services!Z105/(Services!Z105+Goods!Z105),"")</f>
        <v>0.19318040739927231</v>
      </c>
      <c r="AZ93" s="45" t="str">
        <f>IF(ISNUMBER(Services!AA105),Services!AA105/(Services!AA105+Goods!AA105),"")</f>
        <v/>
      </c>
    </row>
    <row r="94" spans="1:52" x14ac:dyDescent="0.2">
      <c r="A94" s="39">
        <f>Goods!B106</f>
        <v>43465</v>
      </c>
      <c r="B94" s="45">
        <f>IF(ISNUMBER(Goods!C106),Goods!C106/(Goods!C106+Services!C106),"")</f>
        <v>0.81638783024352435</v>
      </c>
      <c r="C94" s="45">
        <f>IF(ISNUMBER(Goods!D106),Goods!D106/(Goods!D106+Services!D106),"")</f>
        <v>0.70107588761852524</v>
      </c>
      <c r="D94" s="45">
        <f>IF(ISNUMBER(Goods!E106),Goods!E106/(Goods!E106+Services!E106),"")</f>
        <v>0.7914062286308764</v>
      </c>
      <c r="E94" s="45">
        <f>IF(ISNUMBER(Goods!F106),Goods!F106/(Goods!F106+Services!F106),"")</f>
        <v>0.7921478469925064</v>
      </c>
      <c r="F94" s="45">
        <f>IF(ISNUMBER(Goods!G106),Goods!G106/(Goods!G106+Services!G106),"")</f>
        <v>0.75400947694550757</v>
      </c>
      <c r="G94" s="45">
        <f>IF(ISNUMBER(Goods!H106),Goods!H106/(Goods!H106+Services!H106),"")</f>
        <v>0.70654727931747596</v>
      </c>
      <c r="H94" s="45">
        <f>IF(ISNUMBER(Goods!I106),Goods!I106/(Goods!I106+Services!I106),"")</f>
        <v>0.81394491554854331</v>
      </c>
      <c r="I94" s="45">
        <f>IF(ISNUMBER(Goods!J106),Goods!J106/(Goods!J106+Services!J106),"")</f>
        <v>0.85175866761553287</v>
      </c>
      <c r="J94" s="45">
        <f>IF(ISNUMBER(Goods!K106),Goods!K106/(Goods!K106+Services!K106),"")</f>
        <v>0.91857180834506735</v>
      </c>
      <c r="K94" s="45">
        <f>IF(ISNUMBER(Goods!L106),Goods!L106/(Goods!L106+Services!L106),"")</f>
        <v>0.86993775147268038</v>
      </c>
      <c r="L94" s="45">
        <f>IF(ISNUMBER(Goods!M106),Goods!M106/(Goods!M106+Services!M106),"")</f>
        <v>0.85064618221561505</v>
      </c>
      <c r="M94" s="45">
        <f>IF(ISNUMBER(Goods!N106),Goods!N106/(Goods!N106+Services!N106),"")</f>
        <v>0.85897367167556293</v>
      </c>
      <c r="N94" s="45">
        <f>IF(ISNUMBER(Goods!O106),Goods!O106/(Goods!O106+Services!O106),"")</f>
        <v>0.82079458158097163</v>
      </c>
      <c r="O94" s="45">
        <f>IF(ISNUMBER(Goods!P106),Goods!P106/(Goods!P106+Services!P106),"")</f>
        <v>0.67202085806736978</v>
      </c>
      <c r="P94" s="45">
        <f>IF(ISNUMBER(Goods!Q106),Goods!Q106/(Goods!Q106+Services!Q106),"")</f>
        <v>0.57190879559192398</v>
      </c>
      <c r="Q94" s="45">
        <f>IF(ISNUMBER(Goods!R106),Goods!R106/(Goods!R106+Services!R106),"")</f>
        <v>0.67200132037574756</v>
      </c>
      <c r="R94" s="45">
        <f>IF(ISNUMBER(Goods!S106),Goods!S106/(Goods!S106+Services!S106),"")</f>
        <v>0.65780301289835574</v>
      </c>
      <c r="S94" s="45">
        <f>IF(ISNUMBER(Goods!T106),Goods!T106/(Goods!T106+Services!T106),"")</f>
        <v>0.84945785506362093</v>
      </c>
      <c r="T94" s="45">
        <f>IF(ISNUMBER(Goods!U106),Goods!U106/(Goods!U106+Services!U106),"")</f>
        <v>0.88442950131728848</v>
      </c>
      <c r="U94" s="45">
        <f>IF(ISNUMBER(Goods!V106),Goods!V106/(Goods!V106+Services!V106),"")</f>
        <v>0.78736666111740616</v>
      </c>
      <c r="V94" s="45">
        <f>IF(ISNUMBER(Goods!W106),Goods!W106/(Goods!W106+Services!W106),"")</f>
        <v>0.62293046625267001</v>
      </c>
      <c r="W94" s="45">
        <f>IF(ISNUMBER(Goods!X106),Goods!X106/(Goods!X106+Services!X106),"")</f>
        <v>0.81775341106608102</v>
      </c>
      <c r="X94" s="45">
        <f>IF(ISNUMBER(Goods!Y106),Goods!Y106/(Goods!Y106+Services!Y106),"")</f>
        <v>0.87189869230791539</v>
      </c>
      <c r="Y94" s="45">
        <f>IF(ISNUMBER(Goods!Z106),Goods!Z106/(Goods!Z106+Services!Z106),"")</f>
        <v>0.80670261680160082</v>
      </c>
      <c r="Z94" s="45" t="str">
        <f>IF(ISNUMBER(Goods!AA106),Goods!AA106/(Goods!AA106+Services!AA106),"")</f>
        <v/>
      </c>
      <c r="AB94" s="45">
        <f>IF(ISNUMBER(Services!C106),Services!C106/(Services!C106+Goods!C106),"")</f>
        <v>0.18361216975647568</v>
      </c>
      <c r="AC94" s="45">
        <f>IF(ISNUMBER(Services!D106),Services!D106/(Services!D106+Goods!D106),"")</f>
        <v>0.29892411238147476</v>
      </c>
      <c r="AD94" s="45">
        <f>IF(ISNUMBER(Services!E106),Services!E106/(Services!E106+Goods!E106),"")</f>
        <v>0.20859377136912358</v>
      </c>
      <c r="AE94" s="45">
        <f>IF(ISNUMBER(Services!F106),Services!F106/(Services!F106+Goods!F106),"")</f>
        <v>0.20785215300749366</v>
      </c>
      <c r="AF94" s="45">
        <f>IF(ISNUMBER(Services!G106),Services!G106/(Services!G106+Goods!G106),"")</f>
        <v>0.24599052305449243</v>
      </c>
      <c r="AG94" s="45">
        <f>IF(ISNUMBER(Services!H106),Services!H106/(Services!H106+Goods!H106),"")</f>
        <v>0.29345272068252404</v>
      </c>
      <c r="AH94" s="45">
        <f>IF(ISNUMBER(Services!I106),Services!I106/(Services!I106+Goods!I106),"")</f>
        <v>0.18605508445145674</v>
      </c>
      <c r="AI94" s="45">
        <f>IF(ISNUMBER(Services!J106),Services!J106/(Services!J106+Goods!J106),"")</f>
        <v>0.14824133238446716</v>
      </c>
      <c r="AJ94" s="45">
        <f>IF(ISNUMBER(Services!K106),Services!K106/(Services!K106+Goods!K106),"")</f>
        <v>8.1428191654932688E-2</v>
      </c>
      <c r="AK94" s="45">
        <f>IF(ISNUMBER(Services!L106),Services!L106/(Services!L106+Goods!L106),"")</f>
        <v>0.1300622485273196</v>
      </c>
      <c r="AL94" s="45">
        <f>IF(ISNUMBER(Services!M106),Services!M106/(Services!M106+Goods!M106),"")</f>
        <v>0.14935381778438492</v>
      </c>
      <c r="AM94" s="45">
        <f>IF(ISNUMBER(Services!N106),Services!N106/(Services!N106+Goods!N106),"")</f>
        <v>0.14102632832443718</v>
      </c>
      <c r="AN94" s="45">
        <f>IF(ISNUMBER(Services!O106),Services!O106/(Services!O106+Goods!O106),"")</f>
        <v>0.17920541841902843</v>
      </c>
      <c r="AO94" s="45">
        <f>IF(ISNUMBER(Services!P106),Services!P106/(Services!P106+Goods!P106),"")</f>
        <v>0.32797914193263034</v>
      </c>
      <c r="AP94" s="45">
        <f>IF(ISNUMBER(Services!Q106),Services!Q106/(Services!Q106+Goods!Q106),"")</f>
        <v>0.42809120440807596</v>
      </c>
      <c r="AQ94" s="45">
        <f>IF(ISNUMBER(Services!R106),Services!R106/(Services!R106+Goods!R106),"")</f>
        <v>0.32799867962425239</v>
      </c>
      <c r="AR94" s="45">
        <f>IF(ISNUMBER(Services!S106),Services!S106/(Services!S106+Goods!S106),"")</f>
        <v>0.34219698710164431</v>
      </c>
      <c r="AS94" s="45">
        <f>IF(ISNUMBER(Services!T106),Services!T106/(Services!T106+Goods!T106),"")</f>
        <v>0.15054214493637899</v>
      </c>
      <c r="AT94" s="45">
        <f>IF(ISNUMBER(Services!U106),Services!U106/(Services!U106+Goods!U106),"")</f>
        <v>0.11557049868271151</v>
      </c>
      <c r="AU94" s="45">
        <f>IF(ISNUMBER(Services!V106),Services!V106/(Services!V106+Goods!V106),"")</f>
        <v>0.21263333888259373</v>
      </c>
      <c r="AV94" s="45">
        <f>IF(ISNUMBER(Services!W106),Services!W106/(Services!W106+Goods!W106),"")</f>
        <v>0.37706953374732988</v>
      </c>
      <c r="AW94" s="45">
        <f>IF(ISNUMBER(Services!X106),Services!X106/(Services!X106+Goods!X106),"")</f>
        <v>0.18224658893391893</v>
      </c>
      <c r="AX94" s="45">
        <f>IF(ISNUMBER(Services!Y106),Services!Y106/(Services!Y106+Goods!Y106),"")</f>
        <v>0.1281013076920845</v>
      </c>
      <c r="AY94" s="45">
        <f>IF(ISNUMBER(Services!Z106),Services!Z106/(Services!Z106+Goods!Z106),"")</f>
        <v>0.1932973831983992</v>
      </c>
      <c r="AZ94" s="45" t="str">
        <f>IF(ISNUMBER(Services!AA106),Services!AA106/(Services!AA106+Goods!AA106),"")</f>
        <v/>
      </c>
    </row>
    <row r="95" spans="1:52" x14ac:dyDescent="0.2">
      <c r="A95" s="39">
        <f>Goods!B107</f>
        <v>43555</v>
      </c>
      <c r="B95" s="45">
        <f>IF(ISNUMBER(Goods!C107),Goods!C107/(Goods!C107+Services!C107),"")</f>
        <v>0.81249394047118884</v>
      </c>
      <c r="C95" s="45">
        <f>IF(ISNUMBER(Goods!D107),Goods!D107/(Goods!D107+Services!D107),"")</f>
        <v>0.7390656146875052</v>
      </c>
      <c r="D95" s="45">
        <f>IF(ISNUMBER(Goods!E107),Goods!E107/(Goods!E107+Services!E107),"")</f>
        <v>0.77249295578566757</v>
      </c>
      <c r="E95" s="45">
        <f>IF(ISNUMBER(Goods!F107),Goods!F107/(Goods!F107+Services!F107),"")</f>
        <v>0.79112244110927599</v>
      </c>
      <c r="F95" s="45">
        <f>IF(ISNUMBER(Goods!G107),Goods!G107/(Goods!G107+Services!G107),"")</f>
        <v>0.75583604777415847</v>
      </c>
      <c r="G95" s="45">
        <f>IF(ISNUMBER(Goods!H107),Goods!H107/(Goods!H107+Services!H107),"")</f>
        <v>0.71236258409033282</v>
      </c>
      <c r="H95" s="45">
        <f>IF(ISNUMBER(Goods!I107),Goods!I107/(Goods!I107+Services!I107),"")</f>
        <v>0.81207370318084215</v>
      </c>
      <c r="I95" s="45">
        <f>IF(ISNUMBER(Goods!J107),Goods!J107/(Goods!J107+Services!J107),"")</f>
        <v>0.84734183725548418</v>
      </c>
      <c r="J95" s="45">
        <f>IF(ISNUMBER(Goods!K107),Goods!K107/(Goods!K107+Services!K107),"")</f>
        <v>0.92419842887892667</v>
      </c>
      <c r="K95" s="45">
        <f>IF(ISNUMBER(Goods!L107),Goods!L107/(Goods!L107+Services!L107),"")</f>
        <v>0.86797040060404618</v>
      </c>
      <c r="L95" s="45">
        <f>IF(ISNUMBER(Goods!M107),Goods!M107/(Goods!M107+Services!M107),"")</f>
        <v>0.84857083499603014</v>
      </c>
      <c r="M95" s="45">
        <f>IF(ISNUMBER(Goods!N107),Goods!N107/(Goods!N107+Services!N107),"")</f>
        <v>0.84865984451602772</v>
      </c>
      <c r="N95" s="45">
        <f>IF(ISNUMBER(Goods!O107),Goods!O107/(Goods!O107+Services!O107),"")</f>
        <v>0.80644789867587796</v>
      </c>
      <c r="O95" s="45">
        <f>IF(ISNUMBER(Goods!P107),Goods!P107/(Goods!P107+Services!P107),"")</f>
        <v>0.6599332677268519</v>
      </c>
      <c r="P95" s="45">
        <f>IF(ISNUMBER(Goods!Q107),Goods!Q107/(Goods!Q107+Services!Q107),"")</f>
        <v>0.57233091869203168</v>
      </c>
      <c r="Q95" s="45">
        <f>IF(ISNUMBER(Goods!R107),Goods!R107/(Goods!R107+Services!R107),"")</f>
        <v>0.67692470188685372</v>
      </c>
      <c r="R95" s="45">
        <f>IF(ISNUMBER(Goods!S107),Goods!S107/(Goods!S107+Services!S107),"")</f>
        <v>0.65029447741081881</v>
      </c>
      <c r="S95" s="45">
        <f>IF(ISNUMBER(Goods!T107),Goods!T107/(Goods!T107+Services!T107),"")</f>
        <v>0.84924191388350845</v>
      </c>
      <c r="T95" s="45">
        <f>IF(ISNUMBER(Goods!U107),Goods!U107/(Goods!U107+Services!U107),"")</f>
        <v>0.88068464464744478</v>
      </c>
      <c r="U95" s="45">
        <f>IF(ISNUMBER(Goods!V107),Goods!V107/(Goods!V107+Services!V107),"")</f>
        <v>0.77510811212678687</v>
      </c>
      <c r="V95" s="45">
        <f>IF(ISNUMBER(Goods!W107),Goods!W107/(Goods!W107+Services!W107),"")</f>
        <v>0.62116456334443726</v>
      </c>
      <c r="W95" s="45">
        <f>IF(ISNUMBER(Goods!X107),Goods!X107/(Goods!X107+Services!X107),"")</f>
        <v>0.81578138396018718</v>
      </c>
      <c r="X95" s="45">
        <f>IF(ISNUMBER(Goods!Y107),Goods!Y107/(Goods!Y107+Services!Y107),"")</f>
        <v>0.85843673906710738</v>
      </c>
      <c r="Y95" s="45">
        <f>IF(ISNUMBER(Goods!Z107),Goods!Z107/(Goods!Z107+Services!Z107),"")</f>
        <v>0.80227633801263964</v>
      </c>
      <c r="Z95" s="45" t="str">
        <f>IF(ISNUMBER(Goods!AA107),Goods!AA107/(Goods!AA107+Services!AA107),"")</f>
        <v/>
      </c>
      <c r="AB95" s="45">
        <f>IF(ISNUMBER(Services!C107),Services!C107/(Services!C107+Goods!C107),"")</f>
        <v>0.18750605952881105</v>
      </c>
      <c r="AC95" s="45">
        <f>IF(ISNUMBER(Services!D107),Services!D107/(Services!D107+Goods!D107),"")</f>
        <v>0.26093438531249474</v>
      </c>
      <c r="AD95" s="45">
        <f>IF(ISNUMBER(Services!E107),Services!E107/(Services!E107+Goods!E107),"")</f>
        <v>0.22750704421433235</v>
      </c>
      <c r="AE95" s="45">
        <f>IF(ISNUMBER(Services!F107),Services!F107/(Services!F107+Goods!F107),"")</f>
        <v>0.20887755889072404</v>
      </c>
      <c r="AF95" s="45">
        <f>IF(ISNUMBER(Services!G107),Services!G107/(Services!G107+Goods!G107),"")</f>
        <v>0.24416395222584147</v>
      </c>
      <c r="AG95" s="45">
        <f>IF(ISNUMBER(Services!H107),Services!H107/(Services!H107+Goods!H107),"")</f>
        <v>0.28763741590966724</v>
      </c>
      <c r="AH95" s="45">
        <f>IF(ISNUMBER(Services!I107),Services!I107/(Services!I107+Goods!I107),"")</f>
        <v>0.18792629681915796</v>
      </c>
      <c r="AI95" s="45">
        <f>IF(ISNUMBER(Services!J107),Services!J107/(Services!J107+Goods!J107),"")</f>
        <v>0.1526581627445158</v>
      </c>
      <c r="AJ95" s="45">
        <f>IF(ISNUMBER(Services!K107),Services!K107/(Services!K107+Goods!K107),"")</f>
        <v>7.5801571121073344E-2</v>
      </c>
      <c r="AK95" s="45">
        <f>IF(ISNUMBER(Services!L107),Services!L107/(Services!L107+Goods!L107),"")</f>
        <v>0.1320295993959538</v>
      </c>
      <c r="AL95" s="45">
        <f>IF(ISNUMBER(Services!M107),Services!M107/(Services!M107+Goods!M107),"")</f>
        <v>0.15142916500396991</v>
      </c>
      <c r="AM95" s="45">
        <f>IF(ISNUMBER(Services!N107),Services!N107/(Services!N107+Goods!N107),"")</f>
        <v>0.15134015548397223</v>
      </c>
      <c r="AN95" s="45">
        <f>IF(ISNUMBER(Services!O107),Services!O107/(Services!O107+Goods!O107),"")</f>
        <v>0.19355210132412204</v>
      </c>
      <c r="AO95" s="45">
        <f>IF(ISNUMBER(Services!P107),Services!P107/(Services!P107+Goods!P107),"")</f>
        <v>0.3400667322731481</v>
      </c>
      <c r="AP95" s="45">
        <f>IF(ISNUMBER(Services!Q107),Services!Q107/(Services!Q107+Goods!Q107),"")</f>
        <v>0.42766908130796832</v>
      </c>
      <c r="AQ95" s="45">
        <f>IF(ISNUMBER(Services!R107),Services!R107/(Services!R107+Goods!R107),"")</f>
        <v>0.32307529811314623</v>
      </c>
      <c r="AR95" s="45">
        <f>IF(ISNUMBER(Services!S107),Services!S107/(Services!S107+Goods!S107),"")</f>
        <v>0.34970552258918131</v>
      </c>
      <c r="AS95" s="45">
        <f>IF(ISNUMBER(Services!T107),Services!T107/(Services!T107+Goods!T107),"")</f>
        <v>0.15075808611649152</v>
      </c>
      <c r="AT95" s="45">
        <f>IF(ISNUMBER(Services!U107),Services!U107/(Services!U107+Goods!U107),"")</f>
        <v>0.11931535535255518</v>
      </c>
      <c r="AU95" s="45">
        <f>IF(ISNUMBER(Services!V107),Services!V107/(Services!V107+Goods!V107),"")</f>
        <v>0.22489188787321313</v>
      </c>
      <c r="AV95" s="45">
        <f>IF(ISNUMBER(Services!W107),Services!W107/(Services!W107+Goods!W107),"")</f>
        <v>0.37883543665556285</v>
      </c>
      <c r="AW95" s="45">
        <f>IF(ISNUMBER(Services!X107),Services!X107/(Services!X107+Goods!X107),"")</f>
        <v>0.18421861603981282</v>
      </c>
      <c r="AX95" s="45">
        <f>IF(ISNUMBER(Services!Y107),Services!Y107/(Services!Y107+Goods!Y107),"")</f>
        <v>0.14156326093289265</v>
      </c>
      <c r="AY95" s="45">
        <f>IF(ISNUMBER(Services!Z107),Services!Z107/(Services!Z107+Goods!Z107),"")</f>
        <v>0.19772366198736036</v>
      </c>
      <c r="AZ95" s="45" t="str">
        <f>IF(ISNUMBER(Services!AA107),Services!AA107/(Services!AA107+Goods!AA107),"")</f>
        <v/>
      </c>
    </row>
    <row r="96" spans="1:52" x14ac:dyDescent="0.2">
      <c r="A96" s="39">
        <f>Goods!B108</f>
        <v>43646</v>
      </c>
      <c r="B96" s="45">
        <f>IF(ISNUMBER(Goods!C108),Goods!C108/(Goods!C108+Services!C108),"")</f>
        <v>0.81197570147526754</v>
      </c>
      <c r="C96" s="45">
        <f>IF(ISNUMBER(Goods!D108),Goods!D108/(Goods!D108+Services!D108),"")</f>
        <v>0.70369290438436938</v>
      </c>
      <c r="D96" s="45">
        <f>IF(ISNUMBER(Goods!E108),Goods!E108/(Goods!E108+Services!E108),"")</f>
        <v>0.77413878891814214</v>
      </c>
      <c r="E96" s="45">
        <f>IF(ISNUMBER(Goods!F108),Goods!F108/(Goods!F108+Services!F108),"")</f>
        <v>0.79194264025873362</v>
      </c>
      <c r="F96" s="45">
        <f>IF(ISNUMBER(Goods!G108),Goods!G108/(Goods!G108+Services!G108),"")</f>
        <v>0.7524850004477478</v>
      </c>
      <c r="G96" s="45">
        <f>IF(ISNUMBER(Goods!H108),Goods!H108/(Goods!H108+Services!H108),"")</f>
        <v>0.71011819311073254</v>
      </c>
      <c r="H96" s="45">
        <f>IF(ISNUMBER(Goods!I108),Goods!I108/(Goods!I108+Services!I108),"")</f>
        <v>0.8119840659479991</v>
      </c>
      <c r="I96" s="45">
        <f>IF(ISNUMBER(Goods!J108),Goods!J108/(Goods!J108+Services!J108),"")</f>
        <v>0.84684432088537065</v>
      </c>
      <c r="J96" s="45">
        <f>IF(ISNUMBER(Goods!K108),Goods!K108/(Goods!K108+Services!K108),"")</f>
        <v>0.92948470948016249</v>
      </c>
      <c r="K96" s="45">
        <f>IF(ISNUMBER(Goods!L108),Goods!L108/(Goods!L108+Services!L108),"")</f>
        <v>0.86070088589177962</v>
      </c>
      <c r="L96" s="45">
        <f>IF(ISNUMBER(Goods!M108),Goods!M108/(Goods!M108+Services!M108),"")</f>
        <v>0.84649020576745571</v>
      </c>
      <c r="M96" s="45">
        <f>IF(ISNUMBER(Goods!N108),Goods!N108/(Goods!N108+Services!N108),"")</f>
        <v>0.84486853207309143</v>
      </c>
      <c r="N96" s="45">
        <f>IF(ISNUMBER(Goods!O108),Goods!O108/(Goods!O108+Services!O108),"")</f>
        <v>0.80875078620613705</v>
      </c>
      <c r="O96" s="45">
        <f>IF(ISNUMBER(Goods!P108),Goods!P108/(Goods!P108+Services!P108),"")</f>
        <v>0.65516499824665753</v>
      </c>
      <c r="P96" s="45">
        <f>IF(ISNUMBER(Goods!Q108),Goods!Q108/(Goods!Q108+Services!Q108),"")</f>
        <v>0.56534089952913225</v>
      </c>
      <c r="Q96" s="45">
        <f>IF(ISNUMBER(Goods!R108),Goods!R108/(Goods!R108+Services!R108),"")</f>
        <v>0.68085151938507327</v>
      </c>
      <c r="R96" s="45">
        <f>IF(ISNUMBER(Goods!S108),Goods!S108/(Goods!S108+Services!S108),"")</f>
        <v>0.66473444546195504</v>
      </c>
      <c r="S96" s="45">
        <f>IF(ISNUMBER(Goods!T108),Goods!T108/(Goods!T108+Services!T108),"")</f>
        <v>0.8450874685239147</v>
      </c>
      <c r="T96" s="45">
        <f>IF(ISNUMBER(Goods!U108),Goods!U108/(Goods!U108+Services!U108),"")</f>
        <v>0.87528026473231157</v>
      </c>
      <c r="U96" s="45">
        <f>IF(ISNUMBER(Goods!V108),Goods!V108/(Goods!V108+Services!V108),"")</f>
        <v>0.77904553624925099</v>
      </c>
      <c r="V96" s="45">
        <f>IF(ISNUMBER(Goods!W108),Goods!W108/(Goods!W108+Services!W108),"")</f>
        <v>0.61302632044831995</v>
      </c>
      <c r="W96" s="45">
        <f>IF(ISNUMBER(Goods!X108),Goods!X108/(Goods!X108+Services!X108),"")</f>
        <v>0.807779557740264</v>
      </c>
      <c r="X96" s="45">
        <f>IF(ISNUMBER(Goods!Y108),Goods!Y108/(Goods!Y108+Services!Y108),"")</f>
        <v>0.85879625643378288</v>
      </c>
      <c r="Y96" s="45">
        <f>IF(ISNUMBER(Goods!Z108),Goods!Z108/(Goods!Z108+Services!Z108),"")</f>
        <v>0.80173720472440946</v>
      </c>
      <c r="Z96" s="45" t="str">
        <f>IF(ISNUMBER(Goods!AA108),Goods!AA108/(Goods!AA108+Services!AA108),"")</f>
        <v/>
      </c>
      <c r="AB96" s="45">
        <f>IF(ISNUMBER(Services!C108),Services!C108/(Services!C108+Goods!C108),"")</f>
        <v>0.1880242985247324</v>
      </c>
      <c r="AC96" s="45">
        <f>IF(ISNUMBER(Services!D108),Services!D108/(Services!D108+Goods!D108),"")</f>
        <v>0.29630709561563062</v>
      </c>
      <c r="AD96" s="45">
        <f>IF(ISNUMBER(Services!E108),Services!E108/(Services!E108+Goods!E108),"")</f>
        <v>0.22586121108185794</v>
      </c>
      <c r="AE96" s="45">
        <f>IF(ISNUMBER(Services!F108),Services!F108/(Services!F108+Goods!F108),"")</f>
        <v>0.20805735974126641</v>
      </c>
      <c r="AF96" s="45">
        <f>IF(ISNUMBER(Services!G108),Services!G108/(Services!G108+Goods!G108),"")</f>
        <v>0.24751499955225217</v>
      </c>
      <c r="AG96" s="45">
        <f>IF(ISNUMBER(Services!H108),Services!H108/(Services!H108+Goods!H108),"")</f>
        <v>0.2898818068892674</v>
      </c>
      <c r="AH96" s="45">
        <f>IF(ISNUMBER(Services!I108),Services!I108/(Services!I108+Goods!I108),"")</f>
        <v>0.1880159340520009</v>
      </c>
      <c r="AI96" s="45">
        <f>IF(ISNUMBER(Services!J108),Services!J108/(Services!J108+Goods!J108),"")</f>
        <v>0.15315567911462935</v>
      </c>
      <c r="AJ96" s="45">
        <f>IF(ISNUMBER(Services!K108),Services!K108/(Services!K108+Goods!K108),"")</f>
        <v>7.0515290519837459E-2</v>
      </c>
      <c r="AK96" s="45">
        <f>IF(ISNUMBER(Services!L108),Services!L108/(Services!L108+Goods!L108),"")</f>
        <v>0.1392991141082203</v>
      </c>
      <c r="AL96" s="45">
        <f>IF(ISNUMBER(Services!M108),Services!M108/(Services!M108+Goods!M108),"")</f>
        <v>0.15350979423254427</v>
      </c>
      <c r="AM96" s="45">
        <f>IF(ISNUMBER(Services!N108),Services!N108/(Services!N108+Goods!N108),"")</f>
        <v>0.15513146792690857</v>
      </c>
      <c r="AN96" s="45">
        <f>IF(ISNUMBER(Services!O108),Services!O108/(Services!O108+Goods!O108),"")</f>
        <v>0.191249213793863</v>
      </c>
      <c r="AO96" s="45">
        <f>IF(ISNUMBER(Services!P108),Services!P108/(Services!P108+Goods!P108),"")</f>
        <v>0.34483500175334247</v>
      </c>
      <c r="AP96" s="45">
        <f>IF(ISNUMBER(Services!Q108),Services!Q108/(Services!Q108+Goods!Q108),"")</f>
        <v>0.43465910047086781</v>
      </c>
      <c r="AQ96" s="45">
        <f>IF(ISNUMBER(Services!R108),Services!R108/(Services!R108+Goods!R108),"")</f>
        <v>0.31914848061492673</v>
      </c>
      <c r="AR96" s="45">
        <f>IF(ISNUMBER(Services!S108),Services!S108/(Services!S108+Goods!S108),"")</f>
        <v>0.33526555453804491</v>
      </c>
      <c r="AS96" s="45">
        <f>IF(ISNUMBER(Services!T108),Services!T108/(Services!T108+Goods!T108),"")</f>
        <v>0.15491253147608525</v>
      </c>
      <c r="AT96" s="45">
        <f>IF(ISNUMBER(Services!U108),Services!U108/(Services!U108+Goods!U108),"")</f>
        <v>0.12471973526768847</v>
      </c>
      <c r="AU96" s="45">
        <f>IF(ISNUMBER(Services!V108),Services!V108/(Services!V108+Goods!V108),"")</f>
        <v>0.22095446375074898</v>
      </c>
      <c r="AV96" s="45">
        <f>IF(ISNUMBER(Services!W108),Services!W108/(Services!W108+Goods!W108),"")</f>
        <v>0.38697367955168011</v>
      </c>
      <c r="AW96" s="45">
        <f>IF(ISNUMBER(Services!X108),Services!X108/(Services!X108+Goods!X108),"")</f>
        <v>0.19222044225973597</v>
      </c>
      <c r="AX96" s="45">
        <f>IF(ISNUMBER(Services!Y108),Services!Y108/(Services!Y108+Goods!Y108),"")</f>
        <v>0.1412037435662172</v>
      </c>
      <c r="AY96" s="45">
        <f>IF(ISNUMBER(Services!Z108),Services!Z108/(Services!Z108+Goods!Z108),"")</f>
        <v>0.19826279527559054</v>
      </c>
      <c r="AZ96" s="45" t="str">
        <f>IF(ISNUMBER(Services!AA108),Services!AA108/(Services!AA108+Goods!AA108),"")</f>
        <v/>
      </c>
    </row>
    <row r="97" spans="1:52" x14ac:dyDescent="0.2">
      <c r="A97" s="39">
        <f>Goods!B109</f>
        <v>43738</v>
      </c>
      <c r="B97" s="45">
        <f>IF(ISNUMBER(Goods!C109),Goods!C109/(Goods!C109+Services!C109),"")</f>
        <v>0.81250605287794175</v>
      </c>
      <c r="C97" s="45">
        <f>IF(ISNUMBER(Goods!D109),Goods!D109/(Goods!D109+Services!D109),"")</f>
        <v>0.70473545226921341</v>
      </c>
      <c r="D97" s="45">
        <f>IF(ISNUMBER(Goods!E109),Goods!E109/(Goods!E109+Services!E109),"")</f>
        <v>0.76910582027100027</v>
      </c>
      <c r="E97" s="45">
        <f>IF(ISNUMBER(Goods!F109),Goods!F109/(Goods!F109+Services!F109),"")</f>
        <v>0.79030262938522189</v>
      </c>
      <c r="F97" s="45">
        <f>IF(ISNUMBER(Goods!G109),Goods!G109/(Goods!G109+Services!G109),"")</f>
        <v>0.75086367260164766</v>
      </c>
      <c r="G97" s="45">
        <f>IF(ISNUMBER(Goods!H109),Goods!H109/(Goods!H109+Services!H109),"")</f>
        <v>0.71173181855503886</v>
      </c>
      <c r="H97" s="45">
        <f>IF(ISNUMBER(Goods!I109),Goods!I109/(Goods!I109+Services!I109),"")</f>
        <v>0.81558649677824857</v>
      </c>
      <c r="I97" s="45">
        <f>IF(ISNUMBER(Goods!J109),Goods!J109/(Goods!J109+Services!J109),"")</f>
        <v>0.85107738670452782</v>
      </c>
      <c r="J97" s="45">
        <f>IF(ISNUMBER(Goods!K109),Goods!K109/(Goods!K109+Services!K109),"")</f>
        <v>0.92410664178981194</v>
      </c>
      <c r="K97" s="45">
        <f>IF(ISNUMBER(Goods!L109),Goods!L109/(Goods!L109+Services!L109),"")</f>
        <v>0.86549690967281334</v>
      </c>
      <c r="L97" s="45">
        <f>IF(ISNUMBER(Goods!M109),Goods!M109/(Goods!M109+Services!M109),"")</f>
        <v>0.83449043664591005</v>
      </c>
      <c r="M97" s="45">
        <f>IF(ISNUMBER(Goods!N109),Goods!N109/(Goods!N109+Services!N109),"")</f>
        <v>0.84096370641608753</v>
      </c>
      <c r="N97" s="45">
        <f>IF(ISNUMBER(Goods!O109),Goods!O109/(Goods!O109+Services!O109),"")</f>
        <v>0.80064169918943262</v>
      </c>
      <c r="O97" s="45">
        <f>IF(ISNUMBER(Goods!P109),Goods!P109/(Goods!P109+Services!P109),"")</f>
        <v>0.65693368667499197</v>
      </c>
      <c r="P97" s="45">
        <f>IF(ISNUMBER(Goods!Q109),Goods!Q109/(Goods!Q109+Services!Q109),"")</f>
        <v>0.56930050307991165</v>
      </c>
      <c r="Q97" s="45">
        <f>IF(ISNUMBER(Goods!R109),Goods!R109/(Goods!R109+Services!R109),"")</f>
        <v>0.67411882060179662</v>
      </c>
      <c r="R97" s="45">
        <f>IF(ISNUMBER(Goods!S109),Goods!S109/(Goods!S109+Services!S109),"")</f>
        <v>0.66862686848634234</v>
      </c>
      <c r="S97" s="45">
        <f>IF(ISNUMBER(Goods!T109),Goods!T109/(Goods!T109+Services!T109),"")</f>
        <v>0.84760876285645059</v>
      </c>
      <c r="T97" s="45">
        <f>IF(ISNUMBER(Goods!U109),Goods!U109/(Goods!U109+Services!U109),"")</f>
        <v>0.87735376044568247</v>
      </c>
      <c r="U97" s="45">
        <f>IF(ISNUMBER(Goods!V109),Goods!V109/(Goods!V109+Services!V109),"")</f>
        <v>0.77996809020925528</v>
      </c>
      <c r="V97" s="45">
        <f>IF(ISNUMBER(Goods!W109),Goods!W109/(Goods!W109+Services!W109),"")</f>
        <v>0.62147941231769221</v>
      </c>
      <c r="W97" s="45">
        <f>IF(ISNUMBER(Goods!X109),Goods!X109/(Goods!X109+Services!X109),"")</f>
        <v>0.80506324629426784</v>
      </c>
      <c r="X97" s="45">
        <f>IF(ISNUMBER(Goods!Y109),Goods!Y109/(Goods!Y109+Services!Y109),"")</f>
        <v>0.85826688974920884</v>
      </c>
      <c r="Y97" s="45">
        <f>IF(ISNUMBER(Goods!Z109),Goods!Z109/(Goods!Z109+Services!Z109),"")</f>
        <v>0.79958301013324906</v>
      </c>
      <c r="Z97" s="45" t="str">
        <f>IF(ISNUMBER(Goods!AA109),Goods!AA109/(Goods!AA109+Services!AA109),"")</f>
        <v/>
      </c>
      <c r="AB97" s="45">
        <f>IF(ISNUMBER(Services!C109),Services!C109/(Services!C109+Goods!C109),"")</f>
        <v>0.1874939471220583</v>
      </c>
      <c r="AC97" s="45">
        <f>IF(ISNUMBER(Services!D109),Services!D109/(Services!D109+Goods!D109),"")</f>
        <v>0.29526454773078659</v>
      </c>
      <c r="AD97" s="45">
        <f>IF(ISNUMBER(Services!E109),Services!E109/(Services!E109+Goods!E109),"")</f>
        <v>0.2308941797289997</v>
      </c>
      <c r="AE97" s="45">
        <f>IF(ISNUMBER(Services!F109),Services!F109/(Services!F109+Goods!F109),"")</f>
        <v>0.20969737061477811</v>
      </c>
      <c r="AF97" s="45">
        <f>IF(ISNUMBER(Services!G109),Services!G109/(Services!G109+Goods!G109),"")</f>
        <v>0.24913632739835237</v>
      </c>
      <c r="AG97" s="45">
        <f>IF(ISNUMBER(Services!H109),Services!H109/(Services!H109+Goods!H109),"")</f>
        <v>0.28826818144496114</v>
      </c>
      <c r="AH97" s="45">
        <f>IF(ISNUMBER(Services!I109),Services!I109/(Services!I109+Goods!I109),"")</f>
        <v>0.18441350322175148</v>
      </c>
      <c r="AI97" s="45">
        <f>IF(ISNUMBER(Services!J109),Services!J109/(Services!J109+Goods!J109),"")</f>
        <v>0.14892261329547224</v>
      </c>
      <c r="AJ97" s="45">
        <f>IF(ISNUMBER(Services!K109),Services!K109/(Services!K109+Goods!K109),"")</f>
        <v>7.5893358210188014E-2</v>
      </c>
      <c r="AK97" s="45">
        <f>IF(ISNUMBER(Services!L109),Services!L109/(Services!L109+Goods!L109),"")</f>
        <v>0.13450309032718666</v>
      </c>
      <c r="AL97" s="45">
        <f>IF(ISNUMBER(Services!M109),Services!M109/(Services!M109+Goods!M109),"")</f>
        <v>0.16550956335408998</v>
      </c>
      <c r="AM97" s="45">
        <f>IF(ISNUMBER(Services!N109),Services!N109/(Services!N109+Goods!N109),"")</f>
        <v>0.1590362935839125</v>
      </c>
      <c r="AN97" s="45">
        <f>IF(ISNUMBER(Services!O109),Services!O109/(Services!O109+Goods!O109),"")</f>
        <v>0.19935830081056741</v>
      </c>
      <c r="AO97" s="45">
        <f>IF(ISNUMBER(Services!P109),Services!P109/(Services!P109+Goods!P109),"")</f>
        <v>0.34306631332500803</v>
      </c>
      <c r="AP97" s="45">
        <f>IF(ISNUMBER(Services!Q109),Services!Q109/(Services!Q109+Goods!Q109),"")</f>
        <v>0.43069949692008835</v>
      </c>
      <c r="AQ97" s="45">
        <f>IF(ISNUMBER(Services!R109),Services!R109/(Services!R109+Goods!R109),"")</f>
        <v>0.32588117939820344</v>
      </c>
      <c r="AR97" s="45">
        <f>IF(ISNUMBER(Services!S109),Services!S109/(Services!S109+Goods!S109),"")</f>
        <v>0.33137313151365771</v>
      </c>
      <c r="AS97" s="45">
        <f>IF(ISNUMBER(Services!T109),Services!T109/(Services!T109+Goods!T109),"")</f>
        <v>0.15239123714354941</v>
      </c>
      <c r="AT97" s="45">
        <f>IF(ISNUMBER(Services!U109),Services!U109/(Services!U109+Goods!U109),"")</f>
        <v>0.12264623955431755</v>
      </c>
      <c r="AU97" s="45">
        <f>IF(ISNUMBER(Services!V109),Services!V109/(Services!V109+Goods!V109),"")</f>
        <v>0.22003190979074472</v>
      </c>
      <c r="AV97" s="45">
        <f>IF(ISNUMBER(Services!W109),Services!W109/(Services!W109+Goods!W109),"")</f>
        <v>0.37852058768230773</v>
      </c>
      <c r="AW97" s="45">
        <f>IF(ISNUMBER(Services!X109),Services!X109/(Services!X109+Goods!X109),"")</f>
        <v>0.19493675370573213</v>
      </c>
      <c r="AX97" s="45">
        <f>IF(ISNUMBER(Services!Y109),Services!Y109/(Services!Y109+Goods!Y109),"")</f>
        <v>0.14173311025079127</v>
      </c>
      <c r="AY97" s="45">
        <f>IF(ISNUMBER(Services!Z109),Services!Z109/(Services!Z109+Goods!Z109),"")</f>
        <v>0.20041698986675099</v>
      </c>
      <c r="AZ97" s="45" t="str">
        <f>IF(ISNUMBER(Services!AA109),Services!AA109/(Services!AA109+Goods!AA109),"")</f>
        <v/>
      </c>
    </row>
    <row r="98" spans="1:52" x14ac:dyDescent="0.2">
      <c r="A98" s="39">
        <f>Goods!B110</f>
        <v>43830</v>
      </c>
      <c r="B98" s="45">
        <f>IF(ISNUMBER(Goods!C110),Goods!C110/(Goods!C110+Services!C110),"")</f>
        <v>0.81010825573360534</v>
      </c>
      <c r="C98" s="45">
        <f>IF(ISNUMBER(Goods!D110),Goods!D110/(Goods!D110+Services!D110),"")</f>
        <v>0.69885865621141718</v>
      </c>
      <c r="D98" s="45">
        <f>IF(ISNUMBER(Goods!E110),Goods!E110/(Goods!E110+Services!E110),"")</f>
        <v>0.7730483077208784</v>
      </c>
      <c r="E98" s="45">
        <f>IF(ISNUMBER(Goods!F110),Goods!F110/(Goods!F110+Services!F110),"")</f>
        <v>0.78175420248172478</v>
      </c>
      <c r="F98" s="45">
        <f>IF(ISNUMBER(Goods!G110),Goods!G110/(Goods!G110+Services!G110),"")</f>
        <v>0.75366968445108551</v>
      </c>
      <c r="G98" s="45">
        <f>IF(ISNUMBER(Goods!H110),Goods!H110/(Goods!H110+Services!H110),"")</f>
        <v>0.70932853986443467</v>
      </c>
      <c r="H98" s="45">
        <f>IF(ISNUMBER(Goods!I110),Goods!I110/(Goods!I110+Services!I110),"")</f>
        <v>0.81785686859606765</v>
      </c>
      <c r="I98" s="45">
        <f>IF(ISNUMBER(Goods!J110),Goods!J110/(Goods!J110+Services!J110),"")</f>
        <v>0.85127134199161447</v>
      </c>
      <c r="J98" s="45">
        <f>IF(ISNUMBER(Goods!K110),Goods!K110/(Goods!K110+Services!K110),"")</f>
        <v>0.92863622971390669</v>
      </c>
      <c r="K98" s="45">
        <f>IF(ISNUMBER(Goods!L110),Goods!L110/(Goods!L110+Services!L110),"")</f>
        <v>0.86283917191594084</v>
      </c>
      <c r="L98" s="45">
        <f>IF(ISNUMBER(Goods!M110),Goods!M110/(Goods!M110+Services!M110),"")</f>
        <v>0.83424975055645101</v>
      </c>
      <c r="M98" s="45">
        <f>IF(ISNUMBER(Goods!N110),Goods!N110/(Goods!N110+Services!N110),"")</f>
        <v>0.84154881716577812</v>
      </c>
      <c r="N98" s="45">
        <f>IF(ISNUMBER(Goods!O110),Goods!O110/(Goods!O110+Services!O110),"")</f>
        <v>0.80288495847616681</v>
      </c>
      <c r="O98" s="45">
        <f>IF(ISNUMBER(Goods!P110),Goods!P110/(Goods!P110+Services!P110),"")</f>
        <v>0.65987078361577245</v>
      </c>
      <c r="P98" s="45">
        <f>IF(ISNUMBER(Goods!Q110),Goods!Q110/(Goods!Q110+Services!Q110),"")</f>
        <v>0.55663619696003885</v>
      </c>
      <c r="Q98" s="45">
        <f>IF(ISNUMBER(Goods!R110),Goods!R110/(Goods!R110+Services!R110),"")</f>
        <v>0.6541815235871935</v>
      </c>
      <c r="R98" s="45">
        <f>IF(ISNUMBER(Goods!S110),Goods!S110/(Goods!S110+Services!S110),"")</f>
        <v>0.64651647790473721</v>
      </c>
      <c r="S98" s="45">
        <f>IF(ISNUMBER(Goods!T110),Goods!T110/(Goods!T110+Services!T110),"")</f>
        <v>0.84798624143200607</v>
      </c>
      <c r="T98" s="45">
        <f>IF(ISNUMBER(Goods!U110),Goods!U110/(Goods!U110+Services!U110),"")</f>
        <v>0.8770564559055668</v>
      </c>
      <c r="U98" s="45">
        <f>IF(ISNUMBER(Goods!V110),Goods!V110/(Goods!V110+Services!V110),"")</f>
        <v>0.78387952765551949</v>
      </c>
      <c r="V98" s="45">
        <f>IF(ISNUMBER(Goods!W110),Goods!W110/(Goods!W110+Services!W110),"")</f>
        <v>0.6273508142805686</v>
      </c>
      <c r="W98" s="45">
        <f>IF(ISNUMBER(Goods!X110),Goods!X110/(Goods!X110+Services!X110),"")</f>
        <v>0.82369843856813896</v>
      </c>
      <c r="X98" s="45">
        <f>IF(ISNUMBER(Goods!Y110),Goods!Y110/(Goods!Y110+Services!Y110),"")</f>
        <v>0.85844403957963622</v>
      </c>
      <c r="Y98" s="45">
        <f>IF(ISNUMBER(Goods!Z110),Goods!Z110/(Goods!Z110+Services!Z110),"")</f>
        <v>0.8055489614243323</v>
      </c>
      <c r="Z98" s="45" t="str">
        <f>IF(ISNUMBER(Goods!AA110),Goods!AA110/(Goods!AA110+Services!AA110),"")</f>
        <v/>
      </c>
      <c r="AB98" s="45">
        <f>IF(ISNUMBER(Services!C110),Services!C110/(Services!C110+Goods!C110),"")</f>
        <v>0.18989174426639466</v>
      </c>
      <c r="AC98" s="45">
        <f>IF(ISNUMBER(Services!D110),Services!D110/(Services!D110+Goods!D110),"")</f>
        <v>0.30114134378858282</v>
      </c>
      <c r="AD98" s="45">
        <f>IF(ISNUMBER(Services!E110),Services!E110/(Services!E110+Goods!E110),"")</f>
        <v>0.22695169227912157</v>
      </c>
      <c r="AE98" s="45">
        <f>IF(ISNUMBER(Services!F110),Services!F110/(Services!F110+Goods!F110),"")</f>
        <v>0.21824579751827522</v>
      </c>
      <c r="AF98" s="45">
        <f>IF(ISNUMBER(Services!G110),Services!G110/(Services!G110+Goods!G110),"")</f>
        <v>0.24633031554891446</v>
      </c>
      <c r="AG98" s="45">
        <f>IF(ISNUMBER(Services!H110),Services!H110/(Services!H110+Goods!H110),"")</f>
        <v>0.29067146013556527</v>
      </c>
      <c r="AH98" s="45">
        <f>IF(ISNUMBER(Services!I110),Services!I110/(Services!I110+Goods!I110),"")</f>
        <v>0.18214313140393246</v>
      </c>
      <c r="AI98" s="45">
        <f>IF(ISNUMBER(Services!J110),Services!J110/(Services!J110+Goods!J110),"")</f>
        <v>0.14872865800838547</v>
      </c>
      <c r="AJ98" s="45">
        <f>IF(ISNUMBER(Services!K110),Services!K110/(Services!K110+Goods!K110),"")</f>
        <v>7.1363770286093253E-2</v>
      </c>
      <c r="AK98" s="45">
        <f>IF(ISNUMBER(Services!L110),Services!L110/(Services!L110+Goods!L110),"")</f>
        <v>0.13716082808405902</v>
      </c>
      <c r="AL98" s="45">
        <f>IF(ISNUMBER(Services!M110),Services!M110/(Services!M110+Goods!M110),"")</f>
        <v>0.16575024944354902</v>
      </c>
      <c r="AM98" s="45">
        <f>IF(ISNUMBER(Services!N110),Services!N110/(Services!N110+Goods!N110),"")</f>
        <v>0.15845118283422185</v>
      </c>
      <c r="AN98" s="45">
        <f>IF(ISNUMBER(Services!O110),Services!O110/(Services!O110+Goods!O110),"")</f>
        <v>0.19711504152383311</v>
      </c>
      <c r="AO98" s="45">
        <f>IF(ISNUMBER(Services!P110),Services!P110/(Services!P110+Goods!P110),"")</f>
        <v>0.34012921638422755</v>
      </c>
      <c r="AP98" s="45">
        <f>IF(ISNUMBER(Services!Q110),Services!Q110/(Services!Q110+Goods!Q110),"")</f>
        <v>0.44336380303996109</v>
      </c>
      <c r="AQ98" s="45">
        <f>IF(ISNUMBER(Services!R110),Services!R110/(Services!R110+Goods!R110),"")</f>
        <v>0.34581847641280655</v>
      </c>
      <c r="AR98" s="45">
        <f>IF(ISNUMBER(Services!S110),Services!S110/(Services!S110+Goods!S110),"")</f>
        <v>0.35348352209526285</v>
      </c>
      <c r="AS98" s="45">
        <f>IF(ISNUMBER(Services!T110),Services!T110/(Services!T110+Goods!T110),"")</f>
        <v>0.1520137585679939</v>
      </c>
      <c r="AT98" s="45">
        <f>IF(ISNUMBER(Services!U110),Services!U110/(Services!U110+Goods!U110),"")</f>
        <v>0.12294354409443323</v>
      </c>
      <c r="AU98" s="45">
        <f>IF(ISNUMBER(Services!V110),Services!V110/(Services!V110+Goods!V110),"")</f>
        <v>0.21612047234448051</v>
      </c>
      <c r="AV98" s="45">
        <f>IF(ISNUMBER(Services!W110),Services!W110/(Services!W110+Goods!W110),"")</f>
        <v>0.37264918571943151</v>
      </c>
      <c r="AW98" s="45">
        <f>IF(ISNUMBER(Services!X110),Services!X110/(Services!X110+Goods!X110),"")</f>
        <v>0.17630156143186099</v>
      </c>
      <c r="AX98" s="45">
        <f>IF(ISNUMBER(Services!Y110),Services!Y110/(Services!Y110+Goods!Y110),"")</f>
        <v>0.14155596042036386</v>
      </c>
      <c r="AY98" s="45">
        <f>IF(ISNUMBER(Services!Z110),Services!Z110/(Services!Z110+Goods!Z110),"")</f>
        <v>0.19445103857566765</v>
      </c>
      <c r="AZ98" s="45" t="str">
        <f>IF(ISNUMBER(Services!AA110),Services!AA110/(Services!AA110+Goods!AA110),"")</f>
        <v/>
      </c>
    </row>
    <row r="99" spans="1:52" x14ac:dyDescent="0.2">
      <c r="A99" s="39">
        <f>Goods!B111</f>
        <v>43921</v>
      </c>
      <c r="B99" s="45">
        <f>IF(ISNUMBER(Goods!C111),Goods!C111/(Goods!C111+Services!C111),"")</f>
        <v>0.81837730825681809</v>
      </c>
      <c r="C99" s="45">
        <f>IF(ISNUMBER(Goods!D111),Goods!D111/(Goods!D111+Services!D111),"")</f>
        <v>0.69722894807640567</v>
      </c>
      <c r="D99" s="45">
        <f>IF(ISNUMBER(Goods!E111),Goods!E111/(Goods!E111+Services!E111),"")</f>
        <v>0.76695111443939834</v>
      </c>
      <c r="E99" s="45">
        <f>IF(ISNUMBER(Goods!F111),Goods!F111/(Goods!F111+Services!F111),"")</f>
        <v>0.77883809637819956</v>
      </c>
      <c r="F99" s="45">
        <f>IF(ISNUMBER(Goods!G111),Goods!G111/(Goods!G111+Services!G111),"")</f>
        <v>0.75222634508348796</v>
      </c>
      <c r="G99" s="45">
        <f>IF(ISNUMBER(Goods!H111),Goods!H111/(Goods!H111+Services!H111),"")</f>
        <v>0.71690469760274511</v>
      </c>
      <c r="H99" s="45">
        <f>IF(ISNUMBER(Goods!I111),Goods!I111/(Goods!I111+Services!I111),"")</f>
        <v>0.82795900598973071</v>
      </c>
      <c r="I99" s="45">
        <f>IF(ISNUMBER(Goods!J111),Goods!J111/(Goods!J111+Services!J111),"")</f>
        <v>0.85473368392712445</v>
      </c>
      <c r="J99" s="45">
        <f>IF(ISNUMBER(Goods!K111),Goods!K111/(Goods!K111+Services!K111),"")</f>
        <v>0.93193841170313174</v>
      </c>
      <c r="K99" s="45">
        <f>IF(ISNUMBER(Goods!L111),Goods!L111/(Goods!L111+Services!L111),"")</f>
        <v>0.86942002684019559</v>
      </c>
      <c r="L99" s="45">
        <f>IF(ISNUMBER(Goods!M111),Goods!M111/(Goods!M111+Services!M111),"")</f>
        <v>0.84900452512976865</v>
      </c>
      <c r="M99" s="45">
        <f>IF(ISNUMBER(Goods!N111),Goods!N111/(Goods!N111+Services!N111),"")</f>
        <v>0.84958403620708056</v>
      </c>
      <c r="N99" s="45">
        <f>IF(ISNUMBER(Goods!O111),Goods!O111/(Goods!O111+Services!O111),"")</f>
        <v>0.82425642945636102</v>
      </c>
      <c r="O99" s="45">
        <f>IF(ISNUMBER(Goods!P111),Goods!P111/(Goods!P111+Services!P111),"")</f>
        <v>0.65589196409404249</v>
      </c>
      <c r="P99" s="45">
        <f>IF(ISNUMBER(Goods!Q111),Goods!Q111/(Goods!Q111+Services!Q111),"")</f>
        <v>0.57847351635083355</v>
      </c>
      <c r="Q99" s="45">
        <f>IF(ISNUMBER(Goods!R111),Goods!R111/(Goods!R111+Services!R111),"")</f>
        <v>0.66745297526872227</v>
      </c>
      <c r="R99" s="45">
        <f>IF(ISNUMBER(Goods!S111),Goods!S111/(Goods!S111+Services!S111),"")</f>
        <v>0.64543015851510632</v>
      </c>
      <c r="S99" s="45">
        <f>IF(ISNUMBER(Goods!T111),Goods!T111/(Goods!T111+Services!T111),"")</f>
        <v>0.85076679274193023</v>
      </c>
      <c r="T99" s="45">
        <f>IF(ISNUMBER(Goods!U111),Goods!U111/(Goods!U111+Services!U111),"")</f>
        <v>0.89322910883613515</v>
      </c>
      <c r="U99" s="45">
        <f>IF(ISNUMBER(Goods!V111),Goods!V111/(Goods!V111+Services!V111),"")</f>
        <v>0.78710254624255083</v>
      </c>
      <c r="V99" s="45">
        <f>IF(ISNUMBER(Goods!W111),Goods!W111/(Goods!W111+Services!W111),"")</f>
        <v>0.60010763671510314</v>
      </c>
      <c r="W99" s="45">
        <f>IF(ISNUMBER(Goods!X111),Goods!X111/(Goods!X111+Services!X111),"")</f>
        <v>0.84146790392576543</v>
      </c>
      <c r="X99" s="45">
        <f>IF(ISNUMBER(Goods!Y111),Goods!Y111/(Goods!Y111+Services!Y111),"")</f>
        <v>0.86657087920933662</v>
      </c>
      <c r="Y99" s="45">
        <f>IF(ISNUMBER(Goods!Z111),Goods!Z111/(Goods!Z111+Services!Z111),"")</f>
        <v>0.81516762437390533</v>
      </c>
      <c r="Z99" s="45" t="str">
        <f>IF(ISNUMBER(Goods!AA111),Goods!AA111/(Goods!AA111+Services!AA111),"")</f>
        <v/>
      </c>
      <c r="AB99" s="45">
        <f>IF(ISNUMBER(Services!C111),Services!C111/(Services!C111+Goods!C111),"")</f>
        <v>0.18162269174318191</v>
      </c>
      <c r="AC99" s="45">
        <f>IF(ISNUMBER(Services!D111),Services!D111/(Services!D111+Goods!D111),"")</f>
        <v>0.30277105192359427</v>
      </c>
      <c r="AD99" s="45">
        <f>IF(ISNUMBER(Services!E111),Services!E111/(Services!E111+Goods!E111),"")</f>
        <v>0.23304888556060169</v>
      </c>
      <c r="AE99" s="45">
        <f>IF(ISNUMBER(Services!F111),Services!F111/(Services!F111+Goods!F111),"")</f>
        <v>0.22116190362180047</v>
      </c>
      <c r="AF99" s="45">
        <f>IF(ISNUMBER(Services!G111),Services!G111/(Services!G111+Goods!G111),"")</f>
        <v>0.24777365491651207</v>
      </c>
      <c r="AG99" s="45">
        <f>IF(ISNUMBER(Services!H111),Services!H111/(Services!H111+Goods!H111),"")</f>
        <v>0.28309530239725483</v>
      </c>
      <c r="AH99" s="45">
        <f>IF(ISNUMBER(Services!I111),Services!I111/(Services!I111+Goods!I111),"")</f>
        <v>0.17204099401026937</v>
      </c>
      <c r="AI99" s="45">
        <f>IF(ISNUMBER(Services!J111),Services!J111/(Services!J111+Goods!J111),"")</f>
        <v>0.14526631607287546</v>
      </c>
      <c r="AJ99" s="45">
        <f>IF(ISNUMBER(Services!K111),Services!K111/(Services!K111+Goods!K111),"")</f>
        <v>6.8061588296868133E-2</v>
      </c>
      <c r="AK99" s="45">
        <f>IF(ISNUMBER(Services!L111),Services!L111/(Services!L111+Goods!L111),"")</f>
        <v>0.13057997315980444</v>
      </c>
      <c r="AL99" s="45">
        <f>IF(ISNUMBER(Services!M111),Services!M111/(Services!M111+Goods!M111),"")</f>
        <v>0.15099547487023129</v>
      </c>
      <c r="AM99" s="45">
        <f>IF(ISNUMBER(Services!N111),Services!N111/(Services!N111+Goods!N111),"")</f>
        <v>0.15041596379291949</v>
      </c>
      <c r="AN99" s="45">
        <f>IF(ISNUMBER(Services!O111),Services!O111/(Services!O111+Goods!O111),"")</f>
        <v>0.17574357054363901</v>
      </c>
      <c r="AO99" s="45">
        <f>IF(ISNUMBER(Services!P111),Services!P111/(Services!P111+Goods!P111),"")</f>
        <v>0.34410803590595757</v>
      </c>
      <c r="AP99" s="45">
        <f>IF(ISNUMBER(Services!Q111),Services!Q111/(Services!Q111+Goods!Q111),"")</f>
        <v>0.42152648364916645</v>
      </c>
      <c r="AQ99" s="45">
        <f>IF(ISNUMBER(Services!R111),Services!R111/(Services!R111+Goods!R111),"")</f>
        <v>0.33254702473127767</v>
      </c>
      <c r="AR99" s="45">
        <f>IF(ISNUMBER(Services!S111),Services!S111/(Services!S111+Goods!S111),"")</f>
        <v>0.35456984148489362</v>
      </c>
      <c r="AS99" s="45">
        <f>IF(ISNUMBER(Services!T111),Services!T111/(Services!T111+Goods!T111),"")</f>
        <v>0.14923320725806985</v>
      </c>
      <c r="AT99" s="45">
        <f>IF(ISNUMBER(Services!U111),Services!U111/(Services!U111+Goods!U111),"")</f>
        <v>0.10677089116386489</v>
      </c>
      <c r="AU99" s="45">
        <f>IF(ISNUMBER(Services!V111),Services!V111/(Services!V111+Goods!V111),"")</f>
        <v>0.21289745375744912</v>
      </c>
      <c r="AV99" s="45">
        <f>IF(ISNUMBER(Services!W111),Services!W111/(Services!W111+Goods!W111),"")</f>
        <v>0.3998923632848968</v>
      </c>
      <c r="AW99" s="45">
        <f>IF(ISNUMBER(Services!X111),Services!X111/(Services!X111+Goods!X111),"")</f>
        <v>0.15853209607423457</v>
      </c>
      <c r="AX99" s="45">
        <f>IF(ISNUMBER(Services!Y111),Services!Y111/(Services!Y111+Goods!Y111),"")</f>
        <v>0.13342912079066335</v>
      </c>
      <c r="AY99" s="45">
        <f>IF(ISNUMBER(Services!Z111),Services!Z111/(Services!Z111+Goods!Z111),"")</f>
        <v>0.1848323756260947</v>
      </c>
      <c r="AZ99" s="45" t="str">
        <f>IF(ISNUMBER(Services!AA111),Services!AA111/(Services!AA111+Goods!AA111),"")</f>
        <v/>
      </c>
    </row>
    <row r="100" spans="1:52" x14ac:dyDescent="0.2">
      <c r="A100" s="39">
        <f>Goods!B112</f>
        <v>44012</v>
      </c>
      <c r="B100" s="45">
        <f>IF(ISNUMBER(Goods!C112),Goods!C112/(Goods!C112+Services!C112),"")</f>
        <v>0.83499938294458842</v>
      </c>
      <c r="C100" s="45">
        <f>IF(ISNUMBER(Goods!D112),Goods!D112/(Goods!D112+Services!D112),"")</f>
        <v>0.72478092917141967</v>
      </c>
      <c r="D100" s="45">
        <f>IF(ISNUMBER(Goods!E112),Goods!E112/(Goods!E112+Services!E112),"")</f>
        <v>0.77977639892244344</v>
      </c>
      <c r="E100" s="45">
        <f>IF(ISNUMBER(Goods!F112),Goods!F112/(Goods!F112+Services!F112),"")</f>
        <v>0.7990491540786564</v>
      </c>
      <c r="F100" s="45">
        <f>IF(ISNUMBER(Goods!G112),Goods!G112/(Goods!G112+Services!G112),"")</f>
        <v>0.78053679021362055</v>
      </c>
      <c r="G100" s="45">
        <f>IF(ISNUMBER(Goods!H112),Goods!H112/(Goods!H112+Services!H112),"")</f>
        <v>0.8287201613281433</v>
      </c>
      <c r="H100" s="45">
        <f>IF(ISNUMBER(Goods!I112),Goods!I112/(Goods!I112+Services!I112),"")</f>
        <v>0.84685930739920523</v>
      </c>
      <c r="I100" s="45">
        <f>IF(ISNUMBER(Goods!J112),Goods!J112/(Goods!J112+Services!J112),"")</f>
        <v>0.88221412933082155</v>
      </c>
      <c r="J100" s="45">
        <f>IF(ISNUMBER(Goods!K112),Goods!K112/(Goods!K112+Services!K112),"")</f>
        <v>0.93525002007204949</v>
      </c>
      <c r="K100" s="45">
        <f>IF(ISNUMBER(Goods!L112),Goods!L112/(Goods!L112+Services!L112),"")</f>
        <v>0.87758019823265676</v>
      </c>
      <c r="L100" s="45">
        <f>IF(ISNUMBER(Goods!M112),Goods!M112/(Goods!M112+Services!M112),"")</f>
        <v>0.84780914625217041</v>
      </c>
      <c r="M100" s="45">
        <f>IF(ISNUMBER(Goods!N112),Goods!N112/(Goods!N112+Services!N112),"")</f>
        <v>0.85182966487717116</v>
      </c>
      <c r="N100" s="45">
        <f>IF(ISNUMBER(Goods!O112),Goods!O112/(Goods!O112+Services!O112),"")</f>
        <v>0.84109841459504819</v>
      </c>
      <c r="O100" s="45">
        <f>IF(ISNUMBER(Goods!P112),Goods!P112/(Goods!P112+Services!P112),"")</f>
        <v>0.6705598343060537</v>
      </c>
      <c r="P100" s="45">
        <f>IF(ISNUMBER(Goods!Q112),Goods!Q112/(Goods!Q112+Services!Q112),"")</f>
        <v>0.5965650570323846</v>
      </c>
      <c r="Q100" s="45">
        <f>IF(ISNUMBER(Goods!R112),Goods!R112/(Goods!R112+Services!R112),"")</f>
        <v>0.73672955933902484</v>
      </c>
      <c r="R100" s="45">
        <f>IF(ISNUMBER(Goods!S112),Goods!S112/(Goods!S112+Services!S112),"")</f>
        <v>0.68691328577998612</v>
      </c>
      <c r="S100" s="45">
        <f>IF(ISNUMBER(Goods!T112),Goods!T112/(Goods!T112+Services!T112),"")</f>
        <v>0.84462006366077358</v>
      </c>
      <c r="T100" s="45">
        <f>IF(ISNUMBER(Goods!U112),Goods!U112/(Goods!U112+Services!U112),"")</f>
        <v>0.91661552705272886</v>
      </c>
      <c r="U100" s="45">
        <f>IF(ISNUMBER(Goods!V112),Goods!V112/(Goods!V112+Services!V112),"")</f>
        <v>0.81261176384499634</v>
      </c>
      <c r="V100" s="45">
        <f>IF(ISNUMBER(Goods!W112),Goods!W112/(Goods!W112+Services!W112),"")</f>
        <v>0.6142933303503747</v>
      </c>
      <c r="W100" s="45">
        <f>IF(ISNUMBER(Goods!X112),Goods!X112/(Goods!X112+Services!X112),"")</f>
        <v>0.87821228224937375</v>
      </c>
      <c r="X100" s="45">
        <f>IF(ISNUMBER(Goods!Y112),Goods!Y112/(Goods!Y112+Services!Y112),"")</f>
        <v>0.90748616944385962</v>
      </c>
      <c r="Y100" s="45">
        <f>IF(ISNUMBER(Goods!Z112),Goods!Z112/(Goods!Z112+Services!Z112),"")</f>
        <v>0.83709095749830575</v>
      </c>
      <c r="Z100" s="45" t="str">
        <f>IF(ISNUMBER(Goods!AA112),Goods!AA112/(Goods!AA112+Services!AA112),"")</f>
        <v/>
      </c>
      <c r="AB100" s="45">
        <f>IF(ISNUMBER(Services!C112),Services!C112/(Services!C112+Goods!C112),"")</f>
        <v>0.16500061705541158</v>
      </c>
      <c r="AC100" s="45">
        <f>IF(ISNUMBER(Services!D112),Services!D112/(Services!D112+Goods!D112),"")</f>
        <v>0.27521907082858033</v>
      </c>
      <c r="AD100" s="45">
        <f>IF(ISNUMBER(Services!E112),Services!E112/(Services!E112+Goods!E112),"")</f>
        <v>0.22022360107755659</v>
      </c>
      <c r="AE100" s="45">
        <f>IF(ISNUMBER(Services!F112),Services!F112/(Services!F112+Goods!F112),"")</f>
        <v>0.2009508459213436</v>
      </c>
      <c r="AF100" s="45">
        <f>IF(ISNUMBER(Services!G112),Services!G112/(Services!G112+Goods!G112),"")</f>
        <v>0.2194632097863794</v>
      </c>
      <c r="AG100" s="45">
        <f>IF(ISNUMBER(Services!H112),Services!H112/(Services!H112+Goods!H112),"")</f>
        <v>0.17127983867185667</v>
      </c>
      <c r="AH100" s="45">
        <f>IF(ISNUMBER(Services!I112),Services!I112/(Services!I112+Goods!I112),"")</f>
        <v>0.15314069260079471</v>
      </c>
      <c r="AI100" s="45">
        <f>IF(ISNUMBER(Services!J112),Services!J112/(Services!J112+Goods!J112),"")</f>
        <v>0.11778587066917856</v>
      </c>
      <c r="AJ100" s="45">
        <f>IF(ISNUMBER(Services!K112),Services!K112/(Services!K112+Goods!K112),"")</f>
        <v>6.474997992795048E-2</v>
      </c>
      <c r="AK100" s="45">
        <f>IF(ISNUMBER(Services!L112),Services!L112/(Services!L112+Goods!L112),"")</f>
        <v>0.12241980176734321</v>
      </c>
      <c r="AL100" s="45">
        <f>IF(ISNUMBER(Services!M112),Services!M112/(Services!M112+Goods!M112),"")</f>
        <v>0.15219085374782954</v>
      </c>
      <c r="AM100" s="45">
        <f>IF(ISNUMBER(Services!N112),Services!N112/(Services!N112+Goods!N112),"")</f>
        <v>0.14817033512282876</v>
      </c>
      <c r="AN100" s="45">
        <f>IF(ISNUMBER(Services!O112),Services!O112/(Services!O112+Goods!O112),"")</f>
        <v>0.15890158540495175</v>
      </c>
      <c r="AO100" s="45">
        <f>IF(ISNUMBER(Services!P112),Services!P112/(Services!P112+Goods!P112),"")</f>
        <v>0.32944016569394624</v>
      </c>
      <c r="AP100" s="45">
        <f>IF(ISNUMBER(Services!Q112),Services!Q112/(Services!Q112+Goods!Q112),"")</f>
        <v>0.4034349429676154</v>
      </c>
      <c r="AQ100" s="45">
        <f>IF(ISNUMBER(Services!R112),Services!R112/(Services!R112+Goods!R112),"")</f>
        <v>0.26327044066097521</v>
      </c>
      <c r="AR100" s="45">
        <f>IF(ISNUMBER(Services!S112),Services!S112/(Services!S112+Goods!S112),"")</f>
        <v>0.31308671422001388</v>
      </c>
      <c r="AS100" s="45">
        <f>IF(ISNUMBER(Services!T112),Services!T112/(Services!T112+Goods!T112),"")</f>
        <v>0.1553799363392265</v>
      </c>
      <c r="AT100" s="45">
        <f>IF(ISNUMBER(Services!U112),Services!U112/(Services!U112+Goods!U112),"")</f>
        <v>8.3384472947271124E-2</v>
      </c>
      <c r="AU100" s="45">
        <f>IF(ISNUMBER(Services!V112),Services!V112/(Services!V112+Goods!V112),"")</f>
        <v>0.18738823615500358</v>
      </c>
      <c r="AV100" s="45">
        <f>IF(ISNUMBER(Services!W112),Services!W112/(Services!W112+Goods!W112),"")</f>
        <v>0.38570666964962536</v>
      </c>
      <c r="AW100" s="45">
        <f>IF(ISNUMBER(Services!X112),Services!X112/(Services!X112+Goods!X112),"")</f>
        <v>0.12178771775062613</v>
      </c>
      <c r="AX100" s="45">
        <f>IF(ISNUMBER(Services!Y112),Services!Y112/(Services!Y112+Goods!Y112),"")</f>
        <v>9.2513830556140417E-2</v>
      </c>
      <c r="AY100" s="45">
        <f>IF(ISNUMBER(Services!Z112),Services!Z112/(Services!Z112+Goods!Z112),"")</f>
        <v>0.16290904250169425</v>
      </c>
      <c r="AZ100" s="45" t="str">
        <f>IF(ISNUMBER(Services!AA112),Services!AA112/(Services!AA112+Goods!AA112),"")</f>
        <v/>
      </c>
    </row>
    <row r="101" spans="1:52" x14ac:dyDescent="0.2">
      <c r="A101" s="39">
        <f>Goods!B113</f>
        <v>44104</v>
      </c>
      <c r="B101" s="45">
        <f>IF(ISNUMBER(Goods!C113),Goods!C113/(Goods!C113+Services!C113),"")</f>
        <v>0.85067586595325262</v>
      </c>
      <c r="C101" s="45">
        <f>IF(ISNUMBER(Goods!D113),Goods!D113/(Goods!D113+Services!D113),"")</f>
        <v>0.75846861993881098</v>
      </c>
      <c r="D101" s="45">
        <f>IF(ISNUMBER(Goods!E113),Goods!E113/(Goods!E113+Services!E113),"")</f>
        <v>0.77474655365452572</v>
      </c>
      <c r="E101" s="45">
        <f>IF(ISNUMBER(Goods!F113),Goods!F113/(Goods!F113+Services!F113),"")</f>
        <v>0.82910302605146524</v>
      </c>
      <c r="F101" s="45">
        <f>IF(ISNUMBER(Goods!G113),Goods!G113/(Goods!G113+Services!G113),"")</f>
        <v>0.80869089915277403</v>
      </c>
      <c r="G101" s="45">
        <f>IF(ISNUMBER(Goods!H113),Goods!H113/(Goods!H113+Services!H113),"")</f>
        <v>0.83608628060629619</v>
      </c>
      <c r="H101" s="45">
        <f>IF(ISNUMBER(Goods!I113),Goods!I113/(Goods!I113+Services!I113),"")</f>
        <v>0.84659179048027144</v>
      </c>
      <c r="I101" s="45">
        <f>IF(ISNUMBER(Goods!J113),Goods!J113/(Goods!J113+Services!J113),"")</f>
        <v>0.87793537126974375</v>
      </c>
      <c r="J101" s="45">
        <f>IF(ISNUMBER(Goods!K113),Goods!K113/(Goods!K113+Services!K113),"")</f>
        <v>0.93828595754745381</v>
      </c>
      <c r="K101" s="45">
        <f>IF(ISNUMBER(Goods!L113),Goods!L113/(Goods!L113+Services!L113),"")</f>
        <v>0.88644724161507704</v>
      </c>
      <c r="L101" s="45">
        <f>IF(ISNUMBER(Goods!M113),Goods!M113/(Goods!M113+Services!M113),"")</f>
        <v>0.87419773598866346</v>
      </c>
      <c r="M101" s="45">
        <f>IF(ISNUMBER(Goods!N113),Goods!N113/(Goods!N113+Services!N113),"")</f>
        <v>0.87201721475824845</v>
      </c>
      <c r="N101" s="45">
        <f>IF(ISNUMBER(Goods!O113),Goods!O113/(Goods!O113+Services!O113),"")</f>
        <v>0.85500651879996892</v>
      </c>
      <c r="O101" s="45">
        <f>IF(ISNUMBER(Goods!P113),Goods!P113/(Goods!P113+Services!P113),"")</f>
        <v>0.69128480603245246</v>
      </c>
      <c r="P101" s="45">
        <f>IF(ISNUMBER(Goods!Q113),Goods!Q113/(Goods!Q113+Services!Q113),"")</f>
        <v>0.60245350384856444</v>
      </c>
      <c r="Q101" s="45">
        <f>IF(ISNUMBER(Goods!R113),Goods!R113/(Goods!R113+Services!R113),"")</f>
        <v>0.74250068882561893</v>
      </c>
      <c r="R101" s="45">
        <f>IF(ISNUMBER(Goods!S113),Goods!S113/(Goods!S113+Services!S113),"")</f>
        <v>0.68220732380385996</v>
      </c>
      <c r="S101" s="45">
        <f>IF(ISNUMBER(Goods!T113),Goods!T113/(Goods!T113+Services!T113),"")</f>
        <v>0.86861268850626472</v>
      </c>
      <c r="T101" s="45">
        <f>IF(ISNUMBER(Goods!U113),Goods!U113/(Goods!U113+Services!U113),"")</f>
        <v>0.91547052665776274</v>
      </c>
      <c r="U101" s="45">
        <f>IF(ISNUMBER(Goods!V113),Goods!V113/(Goods!V113+Services!V113),"")</f>
        <v>0.81721382161658984</v>
      </c>
      <c r="V101" s="45">
        <f>IF(ISNUMBER(Goods!W113),Goods!W113/(Goods!W113+Services!W113),"")</f>
        <v>0.63072444965146224</v>
      </c>
      <c r="W101" s="45">
        <f>IF(ISNUMBER(Goods!X113),Goods!X113/(Goods!X113+Services!X113),"")</f>
        <v>0.88109484943108263</v>
      </c>
      <c r="X101" s="45">
        <f>IF(ISNUMBER(Goods!Y113),Goods!Y113/(Goods!Y113+Services!Y113),"")</f>
        <v>0.89044171495545754</v>
      </c>
      <c r="Y101" s="45">
        <f>IF(ISNUMBER(Goods!Z113),Goods!Z113/(Goods!Z113+Services!Z113),"")</f>
        <v>0.84916832786744689</v>
      </c>
      <c r="Z101" s="45" t="str">
        <f>IF(ISNUMBER(Goods!AA113),Goods!AA113/(Goods!AA113+Services!AA113),"")</f>
        <v/>
      </c>
      <c r="AB101" s="45">
        <f>IF(ISNUMBER(Services!C113),Services!C113/(Services!C113+Goods!C113),"")</f>
        <v>0.14932413404674741</v>
      </c>
      <c r="AC101" s="45">
        <f>IF(ISNUMBER(Services!D113),Services!D113/(Services!D113+Goods!D113),"")</f>
        <v>0.24153138006118904</v>
      </c>
      <c r="AD101" s="45">
        <f>IF(ISNUMBER(Services!E113),Services!E113/(Services!E113+Goods!E113),"")</f>
        <v>0.22525344634547428</v>
      </c>
      <c r="AE101" s="45">
        <f>IF(ISNUMBER(Services!F113),Services!F113/(Services!F113+Goods!F113),"")</f>
        <v>0.17089697394853481</v>
      </c>
      <c r="AF101" s="45">
        <f>IF(ISNUMBER(Services!G113),Services!G113/(Services!G113+Goods!G113),"")</f>
        <v>0.19130910084722602</v>
      </c>
      <c r="AG101" s="45">
        <f>IF(ISNUMBER(Services!H113),Services!H113/(Services!H113+Goods!H113),"")</f>
        <v>0.16391371939370386</v>
      </c>
      <c r="AH101" s="45">
        <f>IF(ISNUMBER(Services!I113),Services!I113/(Services!I113+Goods!I113),"")</f>
        <v>0.15340820951972864</v>
      </c>
      <c r="AI101" s="45">
        <f>IF(ISNUMBER(Services!J113),Services!J113/(Services!J113+Goods!J113),"")</f>
        <v>0.12206462873025624</v>
      </c>
      <c r="AJ101" s="45">
        <f>IF(ISNUMBER(Services!K113),Services!K113/(Services!K113+Goods!K113),"")</f>
        <v>6.1714042452546226E-2</v>
      </c>
      <c r="AK101" s="45">
        <f>IF(ISNUMBER(Services!L113),Services!L113/(Services!L113+Goods!L113),"")</f>
        <v>0.1135527583849229</v>
      </c>
      <c r="AL101" s="45">
        <f>IF(ISNUMBER(Services!M113),Services!M113/(Services!M113+Goods!M113),"")</f>
        <v>0.12580226401133657</v>
      </c>
      <c r="AM101" s="45">
        <f>IF(ISNUMBER(Services!N113),Services!N113/(Services!N113+Goods!N113),"")</f>
        <v>0.12798278524175158</v>
      </c>
      <c r="AN101" s="45">
        <f>IF(ISNUMBER(Services!O113),Services!O113/(Services!O113+Goods!O113),"")</f>
        <v>0.14499348120003108</v>
      </c>
      <c r="AO101" s="45">
        <f>IF(ISNUMBER(Services!P113),Services!P113/(Services!P113+Goods!P113),"")</f>
        <v>0.30871519396754749</v>
      </c>
      <c r="AP101" s="45">
        <f>IF(ISNUMBER(Services!Q113),Services!Q113/(Services!Q113+Goods!Q113),"")</f>
        <v>0.39754649615143556</v>
      </c>
      <c r="AQ101" s="45">
        <f>IF(ISNUMBER(Services!R113),Services!R113/(Services!R113+Goods!R113),"")</f>
        <v>0.25749931117438102</v>
      </c>
      <c r="AR101" s="45">
        <f>IF(ISNUMBER(Services!S113),Services!S113/(Services!S113+Goods!S113),"")</f>
        <v>0.31779267619614004</v>
      </c>
      <c r="AS101" s="45">
        <f>IF(ISNUMBER(Services!T113),Services!T113/(Services!T113+Goods!T113),"")</f>
        <v>0.13138731149373531</v>
      </c>
      <c r="AT101" s="45">
        <f>IF(ISNUMBER(Services!U113),Services!U113/(Services!U113+Goods!U113),"")</f>
        <v>8.4529473342237302E-2</v>
      </c>
      <c r="AU101" s="45">
        <f>IF(ISNUMBER(Services!V113),Services!V113/(Services!V113+Goods!V113),"")</f>
        <v>0.18278617838341008</v>
      </c>
      <c r="AV101" s="45">
        <f>IF(ISNUMBER(Services!W113),Services!W113/(Services!W113+Goods!W113),"")</f>
        <v>0.36927555034853776</v>
      </c>
      <c r="AW101" s="45">
        <f>IF(ISNUMBER(Services!X113),Services!X113/(Services!X113+Goods!X113),"")</f>
        <v>0.11890515056891741</v>
      </c>
      <c r="AX101" s="45">
        <f>IF(ISNUMBER(Services!Y113),Services!Y113/(Services!Y113+Goods!Y113),"")</f>
        <v>0.10955828504454254</v>
      </c>
      <c r="AY101" s="45">
        <f>IF(ISNUMBER(Services!Z113),Services!Z113/(Services!Z113+Goods!Z113),"")</f>
        <v>0.15083167213255311</v>
      </c>
      <c r="AZ101" s="45" t="str">
        <f>IF(ISNUMBER(Services!AA113),Services!AA113/(Services!AA113+Goods!AA113),"")</f>
        <v/>
      </c>
    </row>
    <row r="102" spans="1:52" x14ac:dyDescent="0.2">
      <c r="A102" s="39">
        <f>Goods!B114</f>
        <v>44196</v>
      </c>
      <c r="B102" s="45">
        <f>IF(ISNUMBER(Goods!C114),Goods!C114/(Goods!C114+Services!C114),"")</f>
        <v>0.84918420275105866</v>
      </c>
      <c r="C102" s="45">
        <f>IF(ISNUMBER(Goods!D114),Goods!D114/(Goods!D114+Services!D114),"")</f>
        <v>0.78465465987182459</v>
      </c>
      <c r="D102" s="45">
        <f>IF(ISNUMBER(Goods!E114),Goods!E114/(Goods!E114+Services!E114),"")</f>
        <v>0.7867909471656469</v>
      </c>
      <c r="E102" s="45">
        <f>IF(ISNUMBER(Goods!F114),Goods!F114/(Goods!F114+Services!F114),"")</f>
        <v>0.82789357659542084</v>
      </c>
      <c r="F102" s="45">
        <f>IF(ISNUMBER(Goods!G114),Goods!G114/(Goods!G114+Services!G114),"")</f>
        <v>0.81387265766673378</v>
      </c>
      <c r="G102" s="45">
        <f>IF(ISNUMBER(Goods!H114),Goods!H114/(Goods!H114+Services!H114),"")</f>
        <v>0.83613733761885634</v>
      </c>
      <c r="H102" s="45">
        <f>IF(ISNUMBER(Goods!I114),Goods!I114/(Goods!I114+Services!I114),"")</f>
        <v>0.85225437431777473</v>
      </c>
      <c r="I102" s="45">
        <f>IF(ISNUMBER(Goods!J114),Goods!J114/(Goods!J114+Services!J114),"")</f>
        <v>0.87668395229989116</v>
      </c>
      <c r="J102" s="45">
        <f>IF(ISNUMBER(Goods!K114),Goods!K114/(Goods!K114+Services!K114),"")</f>
        <v>0.94291081963011236</v>
      </c>
      <c r="K102" s="45">
        <f>IF(ISNUMBER(Goods!L114),Goods!L114/(Goods!L114+Services!L114),"")</f>
        <v>0.86921696362719614</v>
      </c>
      <c r="L102" s="45">
        <f>IF(ISNUMBER(Goods!M114),Goods!M114/(Goods!M114+Services!M114),"")</f>
        <v>0.86513066939261141</v>
      </c>
      <c r="M102" s="45">
        <f>IF(ISNUMBER(Goods!N114),Goods!N114/(Goods!N114+Services!N114),"")</f>
        <v>0.86997628047994391</v>
      </c>
      <c r="N102" s="45">
        <f>IF(ISNUMBER(Goods!O114),Goods!O114/(Goods!O114+Services!O114),"")</f>
        <v>0.8430442034022253</v>
      </c>
      <c r="O102" s="45">
        <f>IF(ISNUMBER(Goods!P114),Goods!P114/(Goods!P114+Services!P114),"")</f>
        <v>0.67657721252437752</v>
      </c>
      <c r="P102" s="45">
        <f>IF(ISNUMBER(Goods!Q114),Goods!Q114/(Goods!Q114+Services!Q114),"")</f>
        <v>0.59271911249617115</v>
      </c>
      <c r="Q102" s="45">
        <f>IF(ISNUMBER(Goods!R114),Goods!R114/(Goods!R114+Services!R114),"")</f>
        <v>0.73427585571502019</v>
      </c>
      <c r="R102" s="45">
        <f>IF(ISNUMBER(Goods!S114),Goods!S114/(Goods!S114+Services!S114),"")</f>
        <v>0.65554574985034686</v>
      </c>
      <c r="S102" s="45">
        <f>IF(ISNUMBER(Goods!T114),Goods!T114/(Goods!T114+Services!T114),"")</f>
        <v>0.86274716004028873</v>
      </c>
      <c r="T102" s="45">
        <f>IF(ISNUMBER(Goods!U114),Goods!U114/(Goods!U114+Services!U114),"")</f>
        <v>0.91772589855329378</v>
      </c>
      <c r="U102" s="45">
        <f>IF(ISNUMBER(Goods!V114),Goods!V114/(Goods!V114+Services!V114),"")</f>
        <v>0.82099556981031596</v>
      </c>
      <c r="V102" s="45">
        <f>IF(ISNUMBER(Goods!W114),Goods!W114/(Goods!W114+Services!W114),"")</f>
        <v>0.63584352080847695</v>
      </c>
      <c r="W102" s="45">
        <f>IF(ISNUMBER(Goods!X114),Goods!X114/(Goods!X114+Services!X114),"")</f>
        <v>0.87564246444313298</v>
      </c>
      <c r="X102" s="45">
        <f>IF(ISNUMBER(Goods!Y114),Goods!Y114/(Goods!Y114+Services!Y114),"")</f>
        <v>0.8930984331161419</v>
      </c>
      <c r="Y102" s="45">
        <f>IF(ISNUMBER(Goods!Z114),Goods!Z114/(Goods!Z114+Services!Z114),"")</f>
        <v>0.85559791567783849</v>
      </c>
      <c r="Z102" s="45" t="str">
        <f>IF(ISNUMBER(Goods!AA114),Goods!AA114/(Goods!AA114+Services!AA114),"")</f>
        <v/>
      </c>
      <c r="AB102" s="45">
        <f>IF(ISNUMBER(Services!C114),Services!C114/(Services!C114+Goods!C114),"")</f>
        <v>0.15081579724894126</v>
      </c>
      <c r="AC102" s="45">
        <f>IF(ISNUMBER(Services!D114),Services!D114/(Services!D114+Goods!D114),"")</f>
        <v>0.21534534012817544</v>
      </c>
      <c r="AD102" s="45">
        <f>IF(ISNUMBER(Services!E114),Services!E114/(Services!E114+Goods!E114),"")</f>
        <v>0.21320905283435315</v>
      </c>
      <c r="AE102" s="45">
        <f>IF(ISNUMBER(Services!F114),Services!F114/(Services!F114+Goods!F114),"")</f>
        <v>0.17210642340457921</v>
      </c>
      <c r="AF102" s="45">
        <f>IF(ISNUMBER(Services!G114),Services!G114/(Services!G114+Goods!G114),"")</f>
        <v>0.18612734233326617</v>
      </c>
      <c r="AG102" s="45">
        <f>IF(ISNUMBER(Services!H114),Services!H114/(Services!H114+Goods!H114),"")</f>
        <v>0.16386266238114369</v>
      </c>
      <c r="AH102" s="45">
        <f>IF(ISNUMBER(Services!I114),Services!I114/(Services!I114+Goods!I114),"")</f>
        <v>0.1477456256822253</v>
      </c>
      <c r="AI102" s="45">
        <f>IF(ISNUMBER(Services!J114),Services!J114/(Services!J114+Goods!J114),"")</f>
        <v>0.12331604770010876</v>
      </c>
      <c r="AJ102" s="45">
        <f>IF(ISNUMBER(Services!K114),Services!K114/(Services!K114+Goods!K114),"")</f>
        <v>5.7089180369887603E-2</v>
      </c>
      <c r="AK102" s="45">
        <f>IF(ISNUMBER(Services!L114),Services!L114/(Services!L114+Goods!L114),"")</f>
        <v>0.13078303637280389</v>
      </c>
      <c r="AL102" s="45">
        <f>IF(ISNUMBER(Services!M114),Services!M114/(Services!M114+Goods!M114),"")</f>
        <v>0.13486933060738854</v>
      </c>
      <c r="AM102" s="45">
        <f>IF(ISNUMBER(Services!N114),Services!N114/(Services!N114+Goods!N114),"")</f>
        <v>0.13002371952005612</v>
      </c>
      <c r="AN102" s="45">
        <f>IF(ISNUMBER(Services!O114),Services!O114/(Services!O114+Goods!O114),"")</f>
        <v>0.15695579659777475</v>
      </c>
      <c r="AO102" s="45">
        <f>IF(ISNUMBER(Services!P114),Services!P114/(Services!P114+Goods!P114),"")</f>
        <v>0.32342278747562242</v>
      </c>
      <c r="AP102" s="45">
        <f>IF(ISNUMBER(Services!Q114),Services!Q114/(Services!Q114+Goods!Q114),"")</f>
        <v>0.4072808875038289</v>
      </c>
      <c r="AQ102" s="45">
        <f>IF(ISNUMBER(Services!R114),Services!R114/(Services!R114+Goods!R114),"")</f>
        <v>0.26572414428497976</v>
      </c>
      <c r="AR102" s="45">
        <f>IF(ISNUMBER(Services!S114),Services!S114/(Services!S114+Goods!S114),"")</f>
        <v>0.34445425014965314</v>
      </c>
      <c r="AS102" s="45">
        <f>IF(ISNUMBER(Services!T114),Services!T114/(Services!T114+Goods!T114),"")</f>
        <v>0.13725283995971124</v>
      </c>
      <c r="AT102" s="45">
        <f>IF(ISNUMBER(Services!U114),Services!U114/(Services!U114+Goods!U114),"")</f>
        <v>8.2274101446706216E-2</v>
      </c>
      <c r="AU102" s="45">
        <f>IF(ISNUMBER(Services!V114),Services!V114/(Services!V114+Goods!V114),"")</f>
        <v>0.17900443018968396</v>
      </c>
      <c r="AV102" s="45">
        <f>IF(ISNUMBER(Services!W114),Services!W114/(Services!W114+Goods!W114),"")</f>
        <v>0.36415647919152311</v>
      </c>
      <c r="AW102" s="45">
        <f>IF(ISNUMBER(Services!X114),Services!X114/(Services!X114+Goods!X114),"")</f>
        <v>0.12435753555686697</v>
      </c>
      <c r="AX102" s="45">
        <f>IF(ISNUMBER(Services!Y114),Services!Y114/(Services!Y114+Goods!Y114),"")</f>
        <v>0.10690156688385809</v>
      </c>
      <c r="AY102" s="45">
        <f>IF(ISNUMBER(Services!Z114),Services!Z114/(Services!Z114+Goods!Z114),"")</f>
        <v>0.14440208432216148</v>
      </c>
      <c r="AZ102" s="45" t="str">
        <f>IF(ISNUMBER(Services!AA114),Services!AA114/(Services!AA114+Goods!AA114),"")</f>
        <v/>
      </c>
    </row>
    <row r="103" spans="1:52" x14ac:dyDescent="0.2">
      <c r="A103" s="39">
        <f>Goods!B115</f>
        <v>44286</v>
      </c>
      <c r="B103" s="45">
        <f>IF(ISNUMBER(Goods!C115),Goods!C115/(Goods!C115+Services!C115),"")</f>
        <v>0.84860480834218399</v>
      </c>
      <c r="C103" s="45">
        <f>IF(ISNUMBER(Goods!D115),Goods!D115/(Goods!D115+Services!D115),"")</f>
        <v>0.7650901585239358</v>
      </c>
      <c r="D103" s="45">
        <f>IF(ISNUMBER(Goods!E115),Goods!E115/(Goods!E115+Services!E115),"")</f>
        <v>0.78927708262605689</v>
      </c>
      <c r="E103" s="45">
        <f>IF(ISNUMBER(Goods!F115),Goods!F115/(Goods!F115+Services!F115),"")</f>
        <v>0.81932063207103045</v>
      </c>
      <c r="F103" s="45">
        <f>IF(ISNUMBER(Goods!G115),Goods!G115/(Goods!G115+Services!G115),"")</f>
        <v>0.83275772342338084</v>
      </c>
      <c r="G103" s="45">
        <f>IF(ISNUMBER(Goods!H115),Goods!H115/(Goods!H115+Services!H115),"")</f>
        <v>0.83597740001480347</v>
      </c>
      <c r="H103" s="45">
        <f>IF(ISNUMBER(Goods!I115),Goods!I115/(Goods!I115+Services!I115),"")</f>
        <v>0.84879250793663874</v>
      </c>
      <c r="I103" s="45">
        <f>IF(ISNUMBER(Goods!J115),Goods!J115/(Goods!J115+Services!J115),"")</f>
        <v>0.89415543841229839</v>
      </c>
      <c r="J103" s="45">
        <f>IF(ISNUMBER(Goods!K115),Goods!K115/(Goods!K115+Services!K115),"")</f>
        <v>0.9463307510463087</v>
      </c>
      <c r="K103" s="45">
        <f>IF(ISNUMBER(Goods!L115),Goods!L115/(Goods!L115+Services!L115),"")</f>
        <v>0.87541103373424378</v>
      </c>
      <c r="L103" s="45">
        <f>IF(ISNUMBER(Goods!M115),Goods!M115/(Goods!M115+Services!M115),"")</f>
        <v>0.86780657237683145</v>
      </c>
      <c r="M103" s="45">
        <f>IF(ISNUMBER(Goods!N115),Goods!N115/(Goods!N115+Services!N115),"")</f>
        <v>0.85844564193035056</v>
      </c>
      <c r="N103" s="45">
        <f>IF(ISNUMBER(Goods!O115),Goods!O115/(Goods!O115+Services!O115),"")</f>
        <v>0.84650561362510635</v>
      </c>
      <c r="O103" s="45">
        <f>IF(ISNUMBER(Goods!P115),Goods!P115/(Goods!P115+Services!P115),"")</f>
        <v>0.68002827560397527</v>
      </c>
      <c r="P103" s="45">
        <f>IF(ISNUMBER(Goods!Q115),Goods!Q115/(Goods!Q115+Services!Q115),"")</f>
        <v>0.6174195092994349</v>
      </c>
      <c r="Q103" s="45">
        <f>IF(ISNUMBER(Goods!R115),Goods!R115/(Goods!R115+Services!R115),"")</f>
        <v>0.7474094679691915</v>
      </c>
      <c r="R103" s="45">
        <f>IF(ISNUMBER(Goods!S115),Goods!S115/(Goods!S115+Services!S115),"")</f>
        <v>0.67949298229287403</v>
      </c>
      <c r="S103" s="45">
        <f>IF(ISNUMBER(Goods!T115),Goods!T115/(Goods!T115+Services!T115),"")</f>
        <v>0.86176076708633143</v>
      </c>
      <c r="T103" s="45">
        <f>IF(ISNUMBER(Goods!U115),Goods!U115/(Goods!U115+Services!U115),"")</f>
        <v>0.92034522894588455</v>
      </c>
      <c r="U103" s="45">
        <f>IF(ISNUMBER(Goods!V115),Goods!V115/(Goods!V115+Services!V115),"")</f>
        <v>0.82213290511278403</v>
      </c>
      <c r="V103" s="45">
        <f>IF(ISNUMBER(Goods!W115),Goods!W115/(Goods!W115+Services!W115),"")</f>
        <v>0.64563154818112323</v>
      </c>
      <c r="W103" s="45">
        <f>IF(ISNUMBER(Goods!X115),Goods!X115/(Goods!X115+Services!X115),"")</f>
        <v>0.87945546027494736</v>
      </c>
      <c r="X103" s="45">
        <f>IF(ISNUMBER(Goods!Y115),Goods!Y115/(Goods!Y115+Services!Y115),"")</f>
        <v>0.89747094122405791</v>
      </c>
      <c r="Y103" s="45">
        <f>IF(ISNUMBER(Goods!Z115),Goods!Z115/(Goods!Z115+Services!Z115),"")</f>
        <v>0.86116454724490399</v>
      </c>
      <c r="Z103" s="45">
        <f>IF(ISNUMBER(Goods!AA115),Goods!AA115/(Goods!AA115+Services!AA115),"")</f>
        <v>0.86252595040377877</v>
      </c>
      <c r="AB103" s="45">
        <f>IF(ISNUMBER(Services!C115),Services!C115/(Services!C115+Goods!C115),"")</f>
        <v>0.15139519165781598</v>
      </c>
      <c r="AC103" s="45">
        <f>IF(ISNUMBER(Services!D115),Services!D115/(Services!D115+Goods!D115),"")</f>
        <v>0.23490984147606425</v>
      </c>
      <c r="AD103" s="45">
        <f>IF(ISNUMBER(Services!E115),Services!E115/(Services!E115+Goods!E115),"")</f>
        <v>0.21072291737394314</v>
      </c>
      <c r="AE103" s="45">
        <f>IF(ISNUMBER(Services!F115),Services!F115/(Services!F115+Goods!F115),"")</f>
        <v>0.18067936792896955</v>
      </c>
      <c r="AF103" s="45">
        <f>IF(ISNUMBER(Services!G115),Services!G115/(Services!G115+Goods!G115),"")</f>
        <v>0.16724227657661919</v>
      </c>
      <c r="AG103" s="45">
        <f>IF(ISNUMBER(Services!H115),Services!H115/(Services!H115+Goods!H115),"")</f>
        <v>0.16402259998519653</v>
      </c>
      <c r="AH103" s="45">
        <f>IF(ISNUMBER(Services!I115),Services!I115/(Services!I115+Goods!I115),"")</f>
        <v>0.15120749206336126</v>
      </c>
      <c r="AI103" s="45">
        <f>IF(ISNUMBER(Services!J115),Services!J115/(Services!J115+Goods!J115),"")</f>
        <v>0.10584456158770164</v>
      </c>
      <c r="AJ103" s="45">
        <f>IF(ISNUMBER(Services!K115),Services!K115/(Services!K115+Goods!K115),"")</f>
        <v>5.3669248953691254E-2</v>
      </c>
      <c r="AK103" s="45">
        <f>IF(ISNUMBER(Services!L115),Services!L115/(Services!L115+Goods!L115),"")</f>
        <v>0.12458896626575622</v>
      </c>
      <c r="AL103" s="45">
        <f>IF(ISNUMBER(Services!M115),Services!M115/(Services!M115+Goods!M115),"")</f>
        <v>0.13219342762316855</v>
      </c>
      <c r="AM103" s="45">
        <f>IF(ISNUMBER(Services!N115),Services!N115/(Services!N115+Goods!N115),"")</f>
        <v>0.14155435806964942</v>
      </c>
      <c r="AN103" s="45">
        <f>IF(ISNUMBER(Services!O115),Services!O115/(Services!O115+Goods!O115),"")</f>
        <v>0.1534943863748936</v>
      </c>
      <c r="AO103" s="45">
        <f>IF(ISNUMBER(Services!P115),Services!P115/(Services!P115+Goods!P115),"")</f>
        <v>0.31997172439602478</v>
      </c>
      <c r="AP103" s="45">
        <f>IF(ISNUMBER(Services!Q115),Services!Q115/(Services!Q115+Goods!Q115),"")</f>
        <v>0.3825804907005651</v>
      </c>
      <c r="AQ103" s="45">
        <f>IF(ISNUMBER(Services!R115),Services!R115/(Services!R115+Goods!R115),"")</f>
        <v>0.2525905320308085</v>
      </c>
      <c r="AR103" s="45">
        <f>IF(ISNUMBER(Services!S115),Services!S115/(Services!S115+Goods!S115),"")</f>
        <v>0.32050701770712603</v>
      </c>
      <c r="AS103" s="45">
        <f>IF(ISNUMBER(Services!T115),Services!T115/(Services!T115+Goods!T115),"")</f>
        <v>0.13823923291366846</v>
      </c>
      <c r="AT103" s="45">
        <f>IF(ISNUMBER(Services!U115),Services!U115/(Services!U115+Goods!U115),"")</f>
        <v>7.9654771054115406E-2</v>
      </c>
      <c r="AU103" s="45">
        <f>IF(ISNUMBER(Services!V115),Services!V115/(Services!V115+Goods!V115),"")</f>
        <v>0.17786709488721592</v>
      </c>
      <c r="AV103" s="45">
        <f>IF(ISNUMBER(Services!W115),Services!W115/(Services!W115+Goods!W115),"")</f>
        <v>0.35436845181887672</v>
      </c>
      <c r="AW103" s="45">
        <f>IF(ISNUMBER(Services!X115),Services!X115/(Services!X115+Goods!X115),"")</f>
        <v>0.12054453972505259</v>
      </c>
      <c r="AX103" s="45">
        <f>IF(ISNUMBER(Services!Y115),Services!Y115/(Services!Y115+Goods!Y115),"")</f>
        <v>0.10252905877594214</v>
      </c>
      <c r="AY103" s="45">
        <f>IF(ISNUMBER(Services!Z115),Services!Z115/(Services!Z115+Goods!Z115),"")</f>
        <v>0.13883545275509598</v>
      </c>
      <c r="AZ103" s="45">
        <f>IF(ISNUMBER(Services!AA115),Services!AA115/(Services!AA115+Goods!AA115),"")</f>
        <v>0.13747404959622125</v>
      </c>
    </row>
    <row r="104" spans="1:52" x14ac:dyDescent="0.2">
      <c r="A104" s="39">
        <f>Goods!B116</f>
        <v>44377</v>
      </c>
      <c r="B104" s="45">
        <f>IF(ISNUMBER(Goods!C116),Goods!C116/(Goods!C116+Services!C116),"")</f>
        <v>0.8428693154921576</v>
      </c>
      <c r="C104" s="45">
        <f>IF(ISNUMBER(Goods!D116),Goods!D116/(Goods!D116+Services!D116),"")</f>
        <v>0.75880591167540423</v>
      </c>
      <c r="D104" s="45">
        <f>IF(ISNUMBER(Goods!E116),Goods!E116/(Goods!E116+Services!E116),"")</f>
        <v>0.77835104140396538</v>
      </c>
      <c r="E104" s="45">
        <f>IF(ISNUMBER(Goods!F116),Goods!F116/(Goods!F116+Services!F116),"")</f>
        <v>0.81521776558365799</v>
      </c>
      <c r="F104" s="45">
        <f>IF(ISNUMBER(Goods!G116),Goods!G116/(Goods!G116+Services!G116),"")</f>
        <v>0.82490966258388476</v>
      </c>
      <c r="G104" s="45">
        <f>IF(ISNUMBER(Goods!H116),Goods!H116/(Goods!H116+Services!H116),"")</f>
        <v>0.84443763061703692</v>
      </c>
      <c r="H104" s="45">
        <f>IF(ISNUMBER(Goods!I116),Goods!I116/(Goods!I116+Services!I116),"")</f>
        <v>0.84673938305675456</v>
      </c>
      <c r="I104" s="45">
        <f>IF(ISNUMBER(Goods!J116),Goods!J116/(Goods!J116+Services!J116),"")</f>
        <v>0.89437344356524739</v>
      </c>
      <c r="J104" s="45">
        <f>IF(ISNUMBER(Goods!K116),Goods!K116/(Goods!K116+Services!K116),"")</f>
        <v>0.9409992126118194</v>
      </c>
      <c r="K104" s="45">
        <f>IF(ISNUMBER(Goods!L116),Goods!L116/(Goods!L116+Services!L116),"")</f>
        <v>0.875275854009953</v>
      </c>
      <c r="L104" s="45">
        <f>IF(ISNUMBER(Goods!M116),Goods!M116/(Goods!M116+Services!M116),"")</f>
        <v>0.86734300292515598</v>
      </c>
      <c r="M104" s="45">
        <f>IF(ISNUMBER(Goods!N116),Goods!N116/(Goods!N116+Services!N116),"")</f>
        <v>0.86545656672794624</v>
      </c>
      <c r="N104" s="45">
        <f>IF(ISNUMBER(Goods!O116),Goods!O116/(Goods!O116+Services!O116),"")</f>
        <v>0.8250265725552075</v>
      </c>
      <c r="O104" s="45">
        <f>IF(ISNUMBER(Goods!P116),Goods!P116/(Goods!P116+Services!P116),"")</f>
        <v>0.67305795738629848</v>
      </c>
      <c r="P104" s="45">
        <f>IF(ISNUMBER(Goods!Q116),Goods!Q116/(Goods!Q116+Services!Q116),"")</f>
        <v>0.61785764380347608</v>
      </c>
      <c r="Q104" s="45">
        <f>IF(ISNUMBER(Goods!R116),Goods!R116/(Goods!R116+Services!R116),"")</f>
        <v>0.76751224065711598</v>
      </c>
      <c r="R104" s="45">
        <f>IF(ISNUMBER(Goods!S116),Goods!S116/(Goods!S116+Services!S116),"")</f>
        <v>0.65508474934304473</v>
      </c>
      <c r="S104" s="45">
        <f>IF(ISNUMBER(Goods!T116),Goods!T116/(Goods!T116+Services!T116),"")</f>
        <v>0.86115088825813335</v>
      </c>
      <c r="T104" s="45">
        <f>IF(ISNUMBER(Goods!U116),Goods!U116/(Goods!U116+Services!U116),"")</f>
        <v>0.92162167656165239</v>
      </c>
      <c r="U104" s="45">
        <f>IF(ISNUMBER(Goods!V116),Goods!V116/(Goods!V116+Services!V116),"")</f>
        <v>0.82482668150829141</v>
      </c>
      <c r="V104" s="45">
        <f>IF(ISNUMBER(Goods!W116),Goods!W116/(Goods!W116+Services!W116),"")</f>
        <v>0.64163375248840249</v>
      </c>
      <c r="W104" s="45">
        <f>IF(ISNUMBER(Goods!X116),Goods!X116/(Goods!X116+Services!X116),"")</f>
        <v>0.87713188926392205</v>
      </c>
      <c r="X104" s="45">
        <f>IF(ISNUMBER(Goods!Y116),Goods!Y116/(Goods!Y116+Services!Y116),"")</f>
        <v>0.90421057664651305</v>
      </c>
      <c r="Y104" s="45">
        <f>IF(ISNUMBER(Goods!Z116),Goods!Z116/(Goods!Z116+Services!Z116),"")</f>
        <v>0.85965273703585932</v>
      </c>
      <c r="Z104" s="45">
        <f>IF(ISNUMBER(Goods!AA116),Goods!AA116/(Goods!AA116+Services!AA116),"")</f>
        <v>0.85380691427539979</v>
      </c>
      <c r="AB104" s="45">
        <f>IF(ISNUMBER(Services!C116),Services!C116/(Services!C116+Goods!C116),"")</f>
        <v>0.15713068450784232</v>
      </c>
      <c r="AC104" s="45">
        <f>IF(ISNUMBER(Services!D116),Services!D116/(Services!D116+Goods!D116),"")</f>
        <v>0.24119408832459571</v>
      </c>
      <c r="AD104" s="45">
        <f>IF(ISNUMBER(Services!E116),Services!E116/(Services!E116+Goods!E116),"")</f>
        <v>0.22164895859603459</v>
      </c>
      <c r="AE104" s="45">
        <f>IF(ISNUMBER(Services!F116),Services!F116/(Services!F116+Goods!F116),"")</f>
        <v>0.18478223441634195</v>
      </c>
      <c r="AF104" s="45">
        <f>IF(ISNUMBER(Services!G116),Services!G116/(Services!G116+Goods!G116),"")</f>
        <v>0.17509033741611527</v>
      </c>
      <c r="AG104" s="45">
        <f>IF(ISNUMBER(Services!H116),Services!H116/(Services!H116+Goods!H116),"")</f>
        <v>0.15556236938296311</v>
      </c>
      <c r="AH104" s="45">
        <f>IF(ISNUMBER(Services!I116),Services!I116/(Services!I116+Goods!I116),"")</f>
        <v>0.15326061694324547</v>
      </c>
      <c r="AI104" s="45">
        <f>IF(ISNUMBER(Services!J116),Services!J116/(Services!J116+Goods!J116),"")</f>
        <v>0.10562655643475251</v>
      </c>
      <c r="AJ104" s="45">
        <f>IF(ISNUMBER(Services!K116),Services!K116/(Services!K116+Goods!K116),"")</f>
        <v>5.9000787388180563E-2</v>
      </c>
      <c r="AK104" s="45">
        <f>IF(ISNUMBER(Services!L116),Services!L116/(Services!L116+Goods!L116),"")</f>
        <v>0.12472414599004701</v>
      </c>
      <c r="AL104" s="45">
        <f>IF(ISNUMBER(Services!M116),Services!M116/(Services!M116+Goods!M116),"")</f>
        <v>0.13265699707484405</v>
      </c>
      <c r="AM104" s="45">
        <f>IF(ISNUMBER(Services!N116),Services!N116/(Services!N116+Goods!N116),"")</f>
        <v>0.13454343327205379</v>
      </c>
      <c r="AN104" s="45">
        <f>IF(ISNUMBER(Services!O116),Services!O116/(Services!O116+Goods!O116),"")</f>
        <v>0.1749734274447925</v>
      </c>
      <c r="AO104" s="45">
        <f>IF(ISNUMBER(Services!P116),Services!P116/(Services!P116+Goods!P116),"")</f>
        <v>0.32694204261370152</v>
      </c>
      <c r="AP104" s="45">
        <f>IF(ISNUMBER(Services!Q116),Services!Q116/(Services!Q116+Goods!Q116),"")</f>
        <v>0.38214235619652398</v>
      </c>
      <c r="AQ104" s="45">
        <f>IF(ISNUMBER(Services!R116),Services!R116/(Services!R116+Goods!R116),"")</f>
        <v>0.23248775934288407</v>
      </c>
      <c r="AR104" s="45">
        <f>IF(ISNUMBER(Services!S116),Services!S116/(Services!S116+Goods!S116),"")</f>
        <v>0.34491525065695527</v>
      </c>
      <c r="AS104" s="45">
        <f>IF(ISNUMBER(Services!T116),Services!T116/(Services!T116+Goods!T116),"")</f>
        <v>0.13884911174186676</v>
      </c>
      <c r="AT104" s="45">
        <f>IF(ISNUMBER(Services!U116),Services!U116/(Services!U116+Goods!U116),"")</f>
        <v>7.837832343834765E-2</v>
      </c>
      <c r="AU104" s="45">
        <f>IF(ISNUMBER(Services!V116),Services!V116/(Services!V116+Goods!V116),"")</f>
        <v>0.17517331849170859</v>
      </c>
      <c r="AV104" s="45">
        <f>IF(ISNUMBER(Services!W116),Services!W116/(Services!W116+Goods!W116),"")</f>
        <v>0.3583662475115974</v>
      </c>
      <c r="AW104" s="45">
        <f>IF(ISNUMBER(Services!X116),Services!X116/(Services!X116+Goods!X116),"")</f>
        <v>0.12286811073607809</v>
      </c>
      <c r="AX104" s="45">
        <f>IF(ISNUMBER(Services!Y116),Services!Y116/(Services!Y116+Goods!Y116),"")</f>
        <v>9.5789423353486947E-2</v>
      </c>
      <c r="AY104" s="45">
        <f>IF(ISNUMBER(Services!Z116),Services!Z116/(Services!Z116+Goods!Z116),"")</f>
        <v>0.14034726296414066</v>
      </c>
      <c r="AZ104" s="45">
        <f>IF(ISNUMBER(Services!AA116),Services!AA116/(Services!AA116+Goods!AA116),"")</f>
        <v>0.14619308572460016</v>
      </c>
    </row>
    <row r="105" spans="1:52" x14ac:dyDescent="0.2">
      <c r="A105" s="39">
        <f>Goods!B117</f>
        <v>44469</v>
      </c>
      <c r="B105" s="45">
        <f>IF(ISNUMBER(Goods!C117),Goods!C117/(Goods!C117+Services!C117),"")</f>
        <v>0.82802252196510329</v>
      </c>
      <c r="C105" s="45">
        <f>IF(ISNUMBER(Goods!D117),Goods!D117/(Goods!D117+Services!D117),"")</f>
        <v>0.74902036645734749</v>
      </c>
      <c r="D105" s="45">
        <f>IF(ISNUMBER(Goods!E117),Goods!E117/(Goods!E117+Services!E117),"")</f>
        <v>0.78314115237891424</v>
      </c>
      <c r="E105" s="45">
        <f>IF(ISNUMBER(Goods!F117),Goods!F117/(Goods!F117+Services!F117),"")</f>
        <v>0.80670758866432823</v>
      </c>
      <c r="F105" s="45">
        <f>IF(ISNUMBER(Goods!G117),Goods!G117/(Goods!G117+Services!G117),"")</f>
        <v>0.83175070215327007</v>
      </c>
      <c r="G105" s="45">
        <f>IF(ISNUMBER(Goods!H117),Goods!H117/(Goods!H117+Services!H117),"")</f>
        <v>0.84037896003208123</v>
      </c>
      <c r="H105" s="45">
        <f>IF(ISNUMBER(Goods!I117),Goods!I117/(Goods!I117+Services!I117),"")</f>
        <v>0.84068977888278662</v>
      </c>
      <c r="I105" s="45">
        <f>IF(ISNUMBER(Goods!J117),Goods!J117/(Goods!J117+Services!J117),"")</f>
        <v>0.89587352731575642</v>
      </c>
      <c r="J105" s="45">
        <f>IF(ISNUMBER(Goods!K117),Goods!K117/(Goods!K117+Services!K117),"")</f>
        <v>0.93779535151937776</v>
      </c>
      <c r="K105" s="45">
        <f>IF(ISNUMBER(Goods!L117),Goods!L117/(Goods!L117+Services!L117),"")</f>
        <v>0.8612645049664821</v>
      </c>
      <c r="L105" s="45">
        <f>IF(ISNUMBER(Goods!M117),Goods!M117/(Goods!M117+Services!M117),"")</f>
        <v>0.8659477836910956</v>
      </c>
      <c r="M105" s="45">
        <f>IF(ISNUMBER(Goods!N117),Goods!N117/(Goods!N117+Services!N117),"")</f>
        <v>0.84915726160536498</v>
      </c>
      <c r="N105" s="45">
        <f>IF(ISNUMBER(Goods!O117),Goods!O117/(Goods!O117+Services!O117),"")</f>
        <v>0.81504242179852815</v>
      </c>
      <c r="O105" s="45">
        <f>IF(ISNUMBER(Goods!P117),Goods!P117/(Goods!P117+Services!P117),"")</f>
        <v>0.65619709264989201</v>
      </c>
      <c r="P105" s="45">
        <f>IF(ISNUMBER(Goods!Q117),Goods!Q117/(Goods!Q117+Services!Q117),"")</f>
        <v>0.60318507499611462</v>
      </c>
      <c r="Q105" s="45">
        <f>IF(ISNUMBER(Goods!R117),Goods!R117/(Goods!R117+Services!R117),"")</f>
        <v>0.73024032023744878</v>
      </c>
      <c r="R105" s="45">
        <f>IF(ISNUMBER(Goods!S117),Goods!S117/(Goods!S117+Services!S117),"")</f>
        <v>0.643478334919388</v>
      </c>
      <c r="S105" s="45">
        <f>IF(ISNUMBER(Goods!T117),Goods!T117/(Goods!T117+Services!T117),"")</f>
        <v>0.85499887266844166</v>
      </c>
      <c r="T105" s="45">
        <f>IF(ISNUMBER(Goods!U117),Goods!U117/(Goods!U117+Services!U117),"")</f>
        <v>0.92160157666218812</v>
      </c>
      <c r="U105" s="45">
        <f>IF(ISNUMBER(Goods!V117),Goods!V117/(Goods!V117+Services!V117),"")</f>
        <v>0.82775026466729107</v>
      </c>
      <c r="V105" s="45">
        <f>IF(ISNUMBER(Goods!W117),Goods!W117/(Goods!W117+Services!W117),"")</f>
        <v>0.65096658802231933</v>
      </c>
      <c r="W105" s="45">
        <f>IF(ISNUMBER(Goods!X117),Goods!X117/(Goods!X117+Services!X117),"")</f>
        <v>0.88682037045961071</v>
      </c>
      <c r="X105" s="45">
        <f>IF(ISNUMBER(Goods!Y117),Goods!Y117/(Goods!Y117+Services!Y117),"")</f>
        <v>0.90115723737597586</v>
      </c>
      <c r="Y105" s="45">
        <f>IF(ISNUMBER(Goods!Z117),Goods!Z117/(Goods!Z117+Services!Z117),"")</f>
        <v>0.85223005646054517</v>
      </c>
      <c r="Z105" s="45">
        <f>IF(ISNUMBER(Goods!AA117),Goods!AA117/(Goods!AA117+Services!AA117),"")</f>
        <v>0.85612387396698963</v>
      </c>
      <c r="AB105" s="45">
        <f>IF(ISNUMBER(Services!C117),Services!C117/(Services!C117+Goods!C117),"")</f>
        <v>0.17197747803489666</v>
      </c>
      <c r="AC105" s="45">
        <f>IF(ISNUMBER(Services!D117),Services!D117/(Services!D117+Goods!D117),"")</f>
        <v>0.25097963354265251</v>
      </c>
      <c r="AD105" s="45">
        <f>IF(ISNUMBER(Services!E117),Services!E117/(Services!E117+Goods!E117),"")</f>
        <v>0.21685884762108579</v>
      </c>
      <c r="AE105" s="45">
        <f>IF(ISNUMBER(Services!F117),Services!F117/(Services!F117+Goods!F117),"")</f>
        <v>0.19329241133567174</v>
      </c>
      <c r="AF105" s="45">
        <f>IF(ISNUMBER(Services!G117),Services!G117/(Services!G117+Goods!G117),"")</f>
        <v>0.16824929784672998</v>
      </c>
      <c r="AG105" s="45">
        <f>IF(ISNUMBER(Services!H117),Services!H117/(Services!H117+Goods!H117),"")</f>
        <v>0.15962103996791874</v>
      </c>
      <c r="AH105" s="45">
        <f>IF(ISNUMBER(Services!I117),Services!I117/(Services!I117+Goods!I117),"")</f>
        <v>0.15931022111721332</v>
      </c>
      <c r="AI105" s="45">
        <f>IF(ISNUMBER(Services!J117),Services!J117/(Services!J117+Goods!J117),"")</f>
        <v>0.10412647268424355</v>
      </c>
      <c r="AJ105" s="45">
        <f>IF(ISNUMBER(Services!K117),Services!K117/(Services!K117+Goods!K117),"")</f>
        <v>6.2204648480622286E-2</v>
      </c>
      <c r="AK105" s="45">
        <f>IF(ISNUMBER(Services!L117),Services!L117/(Services!L117+Goods!L117),"")</f>
        <v>0.13873549503351801</v>
      </c>
      <c r="AL105" s="45">
        <f>IF(ISNUMBER(Services!M117),Services!M117/(Services!M117+Goods!M117),"")</f>
        <v>0.13405221630890435</v>
      </c>
      <c r="AM105" s="45">
        <f>IF(ISNUMBER(Services!N117),Services!N117/(Services!N117+Goods!N117),"")</f>
        <v>0.15084273839463513</v>
      </c>
      <c r="AN105" s="45">
        <f>IF(ISNUMBER(Services!O117),Services!O117/(Services!O117+Goods!O117),"")</f>
        <v>0.18495757820147182</v>
      </c>
      <c r="AO105" s="45">
        <f>IF(ISNUMBER(Services!P117),Services!P117/(Services!P117+Goods!P117),"")</f>
        <v>0.34380290735010799</v>
      </c>
      <c r="AP105" s="45">
        <f>IF(ISNUMBER(Services!Q117),Services!Q117/(Services!Q117+Goods!Q117),"")</f>
        <v>0.39681492500388538</v>
      </c>
      <c r="AQ105" s="45">
        <f>IF(ISNUMBER(Services!R117),Services!R117/(Services!R117+Goods!R117),"")</f>
        <v>0.26975967976255122</v>
      </c>
      <c r="AR105" s="45">
        <f>IF(ISNUMBER(Services!S117),Services!S117/(Services!S117+Goods!S117),"")</f>
        <v>0.356521665080612</v>
      </c>
      <c r="AS105" s="45">
        <f>IF(ISNUMBER(Services!T117),Services!T117/(Services!T117+Goods!T117),"")</f>
        <v>0.14500112733155823</v>
      </c>
      <c r="AT105" s="45">
        <f>IF(ISNUMBER(Services!U117),Services!U117/(Services!U117+Goods!U117),"")</f>
        <v>7.8398423337811912E-2</v>
      </c>
      <c r="AU105" s="45">
        <f>IF(ISNUMBER(Services!V117),Services!V117/(Services!V117+Goods!V117),"")</f>
        <v>0.17224973533270896</v>
      </c>
      <c r="AV105" s="45">
        <f>IF(ISNUMBER(Services!W117),Services!W117/(Services!W117+Goods!W117),"")</f>
        <v>0.34903341197768056</v>
      </c>
      <c r="AW105" s="45">
        <f>IF(ISNUMBER(Services!X117),Services!X117/(Services!X117+Goods!X117),"")</f>
        <v>0.11317962954038925</v>
      </c>
      <c r="AX105" s="45">
        <f>IF(ISNUMBER(Services!Y117),Services!Y117/(Services!Y117+Goods!Y117),"")</f>
        <v>9.8842762624024055E-2</v>
      </c>
      <c r="AY105" s="45">
        <f>IF(ISNUMBER(Services!Z117),Services!Z117/(Services!Z117+Goods!Z117),"")</f>
        <v>0.14776994353945486</v>
      </c>
      <c r="AZ105" s="45">
        <f>IF(ISNUMBER(Services!AA117),Services!AA117/(Services!AA117+Goods!AA117),"")</f>
        <v>0.14387612603301039</v>
      </c>
    </row>
    <row r="106" spans="1:52" x14ac:dyDescent="0.2">
      <c r="A106" s="39">
        <f>Goods!B118</f>
        <v>44561</v>
      </c>
      <c r="B106" s="45">
        <f>IF(ISNUMBER(Goods!C118),Goods!C118/(Goods!C118+Services!C118),"")</f>
        <v>0.82954612524346338</v>
      </c>
      <c r="C106" s="45">
        <f>IF(ISNUMBER(Goods!D118),Goods!D118/(Goods!D118+Services!D118),"")</f>
        <v>0.72395698588813007</v>
      </c>
      <c r="D106" s="45">
        <f>IF(ISNUMBER(Goods!E118),Goods!E118/(Goods!E118+Services!E118),"")</f>
        <v>0.78179484823664414</v>
      </c>
      <c r="E106" s="45">
        <f>IF(ISNUMBER(Goods!F118),Goods!F118/(Goods!F118+Services!F118),"")</f>
        <v>0.80721910369019667</v>
      </c>
      <c r="F106" s="45">
        <f>IF(ISNUMBER(Goods!G118),Goods!G118/(Goods!G118+Services!G118),"")</f>
        <v>0.81827291739281982</v>
      </c>
      <c r="G106" s="45">
        <f>IF(ISNUMBER(Goods!H118),Goods!H118/(Goods!H118+Services!H118),"")</f>
        <v>0.83723699233404014</v>
      </c>
      <c r="H106" s="45">
        <f>IF(ISNUMBER(Goods!I118),Goods!I118/(Goods!I118+Services!I118),"")</f>
        <v>0.84347542612821935</v>
      </c>
      <c r="I106" s="45">
        <f>IF(ISNUMBER(Goods!J118),Goods!J118/(Goods!J118+Services!J118),"")</f>
        <v>0.89283401692981224</v>
      </c>
      <c r="J106" s="45">
        <f>IF(ISNUMBER(Goods!K118),Goods!K118/(Goods!K118+Services!K118),"")</f>
        <v>0.94012279914046559</v>
      </c>
      <c r="K106" s="45">
        <f>IF(ISNUMBER(Goods!L118),Goods!L118/(Goods!L118+Services!L118),"")</f>
        <v>0.85735153883145343</v>
      </c>
      <c r="L106" s="45">
        <f>IF(ISNUMBER(Goods!M118),Goods!M118/(Goods!M118+Services!M118),"")</f>
        <v>0.8595773661117917</v>
      </c>
      <c r="M106" s="45">
        <f>IF(ISNUMBER(Goods!N118),Goods!N118/(Goods!N118+Services!N118),"")</f>
        <v>0.84001910839136595</v>
      </c>
      <c r="N106" s="45">
        <f>IF(ISNUMBER(Goods!O118),Goods!O118/(Goods!O118+Services!O118),"")</f>
        <v>0.81739411133754381</v>
      </c>
      <c r="O106" s="45">
        <f>IF(ISNUMBER(Goods!P118),Goods!P118/(Goods!P118+Services!P118),"")</f>
        <v>0.64791505445969344</v>
      </c>
      <c r="P106" s="45">
        <f>IF(ISNUMBER(Goods!Q118),Goods!Q118/(Goods!Q118+Services!Q118),"")</f>
        <v>0.60549172059149181</v>
      </c>
      <c r="Q106" s="45">
        <f>IF(ISNUMBER(Goods!R118),Goods!R118/(Goods!R118+Services!R118),"")</f>
        <v>0.69759413510593193</v>
      </c>
      <c r="R106" s="45">
        <f>IF(ISNUMBER(Goods!S118),Goods!S118/(Goods!S118+Services!S118),"")</f>
        <v>0.65468893346693924</v>
      </c>
      <c r="S106" s="45">
        <f>IF(ISNUMBER(Goods!T118),Goods!T118/(Goods!T118+Services!T118),"")</f>
        <v>0.85232334673173327</v>
      </c>
      <c r="T106" s="45">
        <f>IF(ISNUMBER(Goods!U118),Goods!U118/(Goods!U118+Services!U118),"")</f>
        <v>0.92160716317768565</v>
      </c>
      <c r="U106" s="45">
        <f>IF(ISNUMBER(Goods!V118),Goods!V118/(Goods!V118+Services!V118),"")</f>
        <v>0.83143943797644948</v>
      </c>
      <c r="V106" s="45">
        <f>IF(ISNUMBER(Goods!W118),Goods!W118/(Goods!W118+Services!W118),"")</f>
        <v>0.66899308832962057</v>
      </c>
      <c r="W106" s="45">
        <f>IF(ISNUMBER(Goods!X118),Goods!X118/(Goods!X118+Services!X118),"")</f>
        <v>0.88356167603908364</v>
      </c>
      <c r="X106" s="45">
        <f>IF(ISNUMBER(Goods!Y118),Goods!Y118/(Goods!Y118+Services!Y118),"")</f>
        <v>0.9020088236518562</v>
      </c>
      <c r="Y106" s="45">
        <f>IF(ISNUMBER(Goods!Z118),Goods!Z118/(Goods!Z118+Services!Z118),"")</f>
        <v>0.85689253078137495</v>
      </c>
      <c r="Z106" s="45">
        <f>IF(ISNUMBER(Goods!AA118),Goods!AA118/(Goods!AA118+Services!AA118),"")</f>
        <v>0.8417044196815644</v>
      </c>
      <c r="AB106" s="45">
        <f>IF(ISNUMBER(Services!C118),Services!C118/(Services!C118+Goods!C118),"")</f>
        <v>0.17045387475653664</v>
      </c>
      <c r="AC106" s="45">
        <f>IF(ISNUMBER(Services!D118),Services!D118/(Services!D118+Goods!D118),"")</f>
        <v>0.27604301411186988</v>
      </c>
      <c r="AD106" s="45">
        <f>IF(ISNUMBER(Services!E118),Services!E118/(Services!E118+Goods!E118),"")</f>
        <v>0.21820515176335592</v>
      </c>
      <c r="AE106" s="45">
        <f>IF(ISNUMBER(Services!F118),Services!F118/(Services!F118+Goods!F118),"")</f>
        <v>0.1927808963098033</v>
      </c>
      <c r="AF106" s="45">
        <f>IF(ISNUMBER(Services!G118),Services!G118/(Services!G118+Goods!G118),"")</f>
        <v>0.18172708260718021</v>
      </c>
      <c r="AG106" s="45">
        <f>IF(ISNUMBER(Services!H118),Services!H118/(Services!H118+Goods!H118),"")</f>
        <v>0.16276300766595989</v>
      </c>
      <c r="AH106" s="45">
        <f>IF(ISNUMBER(Services!I118),Services!I118/(Services!I118+Goods!I118),"")</f>
        <v>0.15652457387178065</v>
      </c>
      <c r="AI106" s="45">
        <f>IF(ISNUMBER(Services!J118),Services!J118/(Services!J118+Goods!J118),"")</f>
        <v>0.10716598307018778</v>
      </c>
      <c r="AJ106" s="45">
        <f>IF(ISNUMBER(Services!K118),Services!K118/(Services!K118+Goods!K118),"")</f>
        <v>5.9877200859534449E-2</v>
      </c>
      <c r="AK106" s="45">
        <f>IF(ISNUMBER(Services!L118),Services!L118/(Services!L118+Goods!L118),"")</f>
        <v>0.1426484611685466</v>
      </c>
      <c r="AL106" s="45">
        <f>IF(ISNUMBER(Services!M118),Services!M118/(Services!M118+Goods!M118),"")</f>
        <v>0.14042263388820828</v>
      </c>
      <c r="AM106" s="45">
        <f>IF(ISNUMBER(Services!N118),Services!N118/(Services!N118+Goods!N118),"")</f>
        <v>0.15998089160863402</v>
      </c>
      <c r="AN106" s="45">
        <f>IF(ISNUMBER(Services!O118),Services!O118/(Services!O118+Goods!O118),"")</f>
        <v>0.18260588866245611</v>
      </c>
      <c r="AO106" s="45">
        <f>IF(ISNUMBER(Services!P118),Services!P118/(Services!P118+Goods!P118),"")</f>
        <v>0.35208494554030645</v>
      </c>
      <c r="AP106" s="45">
        <f>IF(ISNUMBER(Services!Q118),Services!Q118/(Services!Q118+Goods!Q118),"")</f>
        <v>0.39450827940850824</v>
      </c>
      <c r="AQ106" s="45">
        <f>IF(ISNUMBER(Services!R118),Services!R118/(Services!R118+Goods!R118),"")</f>
        <v>0.30240586489406807</v>
      </c>
      <c r="AR106" s="45">
        <f>IF(ISNUMBER(Services!S118),Services!S118/(Services!S118+Goods!S118),"")</f>
        <v>0.34531106653306076</v>
      </c>
      <c r="AS106" s="45">
        <f>IF(ISNUMBER(Services!T118),Services!T118/(Services!T118+Goods!T118),"")</f>
        <v>0.14767665326826668</v>
      </c>
      <c r="AT106" s="45">
        <f>IF(ISNUMBER(Services!U118),Services!U118/(Services!U118+Goods!U118),"")</f>
        <v>7.8392836822314391E-2</v>
      </c>
      <c r="AU106" s="45">
        <f>IF(ISNUMBER(Services!V118),Services!V118/(Services!V118+Goods!V118),"")</f>
        <v>0.16856056202355052</v>
      </c>
      <c r="AV106" s="45">
        <f>IF(ISNUMBER(Services!W118),Services!W118/(Services!W118+Goods!W118),"")</f>
        <v>0.33100691167037949</v>
      </c>
      <c r="AW106" s="45">
        <f>IF(ISNUMBER(Services!X118),Services!X118/(Services!X118+Goods!X118),"")</f>
        <v>0.11643832396091638</v>
      </c>
      <c r="AX106" s="45">
        <f>IF(ISNUMBER(Services!Y118),Services!Y118/(Services!Y118+Goods!Y118),"")</f>
        <v>9.799117634814393E-2</v>
      </c>
      <c r="AY106" s="45">
        <f>IF(ISNUMBER(Services!Z118),Services!Z118/(Services!Z118+Goods!Z118),"")</f>
        <v>0.14310746921862499</v>
      </c>
      <c r="AZ106" s="45">
        <f>IF(ISNUMBER(Services!AA118),Services!AA118/(Services!AA118+Goods!AA118),"")</f>
        <v>0.15829558031843566</v>
      </c>
    </row>
    <row r="107" spans="1:52" x14ac:dyDescent="0.2">
      <c r="A107" s="39">
        <f>Goods!B119</f>
        <v>44651</v>
      </c>
      <c r="B107" s="45">
        <f>IF(ISNUMBER(Goods!C119),Goods!C119/(Goods!C119+Services!C119),"")</f>
        <v>0.8299204941943602</v>
      </c>
      <c r="C107" s="45">
        <f>IF(ISNUMBER(Goods!D119),Goods!D119/(Goods!D119+Services!D119),"")</f>
        <v>0.74554282040481523</v>
      </c>
      <c r="D107" s="45">
        <f>IF(ISNUMBER(Goods!E119),Goods!E119/(Goods!E119+Services!E119),"")</f>
        <v>0.78525111491635768</v>
      </c>
      <c r="E107" s="45">
        <f>IF(ISNUMBER(Goods!F119),Goods!F119/(Goods!F119+Services!F119),"")</f>
        <v>0.80755186272320101</v>
      </c>
      <c r="F107" s="45">
        <f>IF(ISNUMBER(Goods!G119),Goods!G119/(Goods!G119+Services!G119),"")</f>
        <v>0.81863164050200166</v>
      </c>
      <c r="G107" s="45">
        <f>IF(ISNUMBER(Goods!H119),Goods!H119/(Goods!H119+Services!H119),"")</f>
        <v>0.81796531463937228</v>
      </c>
      <c r="H107" s="45">
        <f>IF(ISNUMBER(Goods!I119),Goods!I119/(Goods!I119+Services!I119),"")</f>
        <v>0.84184405095025117</v>
      </c>
      <c r="I107" s="45">
        <f>IF(ISNUMBER(Goods!J119),Goods!J119/(Goods!J119+Services!J119),"")</f>
        <v>0.88279456928466582</v>
      </c>
      <c r="J107" s="45">
        <f>IF(ISNUMBER(Goods!K119),Goods!K119/(Goods!K119+Services!K119),"")</f>
        <v>0.93861963218636535</v>
      </c>
      <c r="K107" s="45">
        <f>IF(ISNUMBER(Goods!L119),Goods!L119/(Goods!L119+Services!L119),"")</f>
        <v>0.85254375959920214</v>
      </c>
      <c r="L107" s="45">
        <f>IF(ISNUMBER(Goods!M119),Goods!M119/(Goods!M119+Services!M119),"")</f>
        <v>0.85000975453011851</v>
      </c>
      <c r="M107" s="45">
        <f>IF(ISNUMBER(Goods!N119),Goods!N119/(Goods!N119+Services!N119),"")</f>
        <v>0.84526901949610955</v>
      </c>
      <c r="N107" s="45">
        <f>IF(ISNUMBER(Goods!O119),Goods!O119/(Goods!O119+Services!O119),"")</f>
        <v>0.79405015640658472</v>
      </c>
      <c r="O107" s="45">
        <f>IF(ISNUMBER(Goods!P119),Goods!P119/(Goods!P119+Services!P119),"")</f>
        <v>0.63717514839243672</v>
      </c>
      <c r="P107" s="45">
        <f>IF(ISNUMBER(Goods!Q119),Goods!Q119/(Goods!Q119+Services!Q119),"")</f>
        <v>0.57882202917031955</v>
      </c>
      <c r="Q107" s="45">
        <f>IF(ISNUMBER(Goods!R119),Goods!R119/(Goods!R119+Services!R119),"")</f>
        <v>0.69643265524300757</v>
      </c>
      <c r="R107" s="45">
        <f>IF(ISNUMBER(Goods!S119),Goods!S119/(Goods!S119+Services!S119),"")</f>
        <v>0.67536235057144112</v>
      </c>
      <c r="S107" s="45">
        <f>IF(ISNUMBER(Goods!T119),Goods!T119/(Goods!T119+Services!T119),"")</f>
        <v>0.84694213164938859</v>
      </c>
      <c r="T107" s="45">
        <f>IF(ISNUMBER(Goods!U119),Goods!U119/(Goods!U119+Services!U119),"")</f>
        <v>0.9183993869611029</v>
      </c>
      <c r="U107" s="45">
        <f>IF(ISNUMBER(Goods!V119),Goods!V119/(Goods!V119+Services!V119),"")</f>
        <v>0.83724105284891526</v>
      </c>
      <c r="V107" s="45">
        <f>IF(ISNUMBER(Goods!W119),Goods!W119/(Goods!W119+Services!W119),"")</f>
        <v>0.65216213382664323</v>
      </c>
      <c r="W107" s="45">
        <f>IF(ISNUMBER(Goods!X119),Goods!X119/(Goods!X119+Services!X119),"")</f>
        <v>0.88966982693536889</v>
      </c>
      <c r="X107" s="45">
        <f>IF(ISNUMBER(Goods!Y119),Goods!Y119/(Goods!Y119+Services!Y119),"")</f>
        <v>0.89497680442245497</v>
      </c>
      <c r="Y107" s="45">
        <f>IF(ISNUMBER(Goods!Z119),Goods!Z119/(Goods!Z119+Services!Z119),"")</f>
        <v>0.85766043720094054</v>
      </c>
      <c r="Z107" s="45">
        <f>IF(ISNUMBER(Goods!AA119),Goods!AA119/(Goods!AA119+Services!AA119),"")</f>
        <v>0.83942273171087478</v>
      </c>
      <c r="AB107" s="45">
        <f>IF(ISNUMBER(Services!C119),Services!C119/(Services!C119+Goods!C119),"")</f>
        <v>0.17007950580563977</v>
      </c>
      <c r="AC107" s="45">
        <f>IF(ISNUMBER(Services!D119),Services!D119/(Services!D119+Goods!D119),"")</f>
        <v>0.25445717959518477</v>
      </c>
      <c r="AD107" s="45">
        <f>IF(ISNUMBER(Services!E119),Services!E119/(Services!E119+Goods!E119),"")</f>
        <v>0.21474888508364223</v>
      </c>
      <c r="AE107" s="45">
        <f>IF(ISNUMBER(Services!F119),Services!F119/(Services!F119+Goods!F119),"")</f>
        <v>0.19244813727679899</v>
      </c>
      <c r="AF107" s="45">
        <f>IF(ISNUMBER(Services!G119),Services!G119/(Services!G119+Goods!G119),"")</f>
        <v>0.18136835949799829</v>
      </c>
      <c r="AG107" s="45">
        <f>IF(ISNUMBER(Services!H119),Services!H119/(Services!H119+Goods!H119),"")</f>
        <v>0.18203468536062772</v>
      </c>
      <c r="AH107" s="45">
        <f>IF(ISNUMBER(Services!I119),Services!I119/(Services!I119+Goods!I119),"")</f>
        <v>0.15815594904974881</v>
      </c>
      <c r="AI107" s="45">
        <f>IF(ISNUMBER(Services!J119),Services!J119/(Services!J119+Goods!J119),"")</f>
        <v>0.11720543071533407</v>
      </c>
      <c r="AJ107" s="45">
        <f>IF(ISNUMBER(Services!K119),Services!K119/(Services!K119+Goods!K119),"")</f>
        <v>6.1380367813634588E-2</v>
      </c>
      <c r="AK107" s="45">
        <f>IF(ISNUMBER(Services!L119),Services!L119/(Services!L119+Goods!L119),"")</f>
        <v>0.1474562404007978</v>
      </c>
      <c r="AL107" s="45">
        <f>IF(ISNUMBER(Services!M119),Services!M119/(Services!M119+Goods!M119),"")</f>
        <v>0.14999024546988146</v>
      </c>
      <c r="AM107" s="45">
        <f>IF(ISNUMBER(Services!N119),Services!N119/(Services!N119+Goods!N119),"")</f>
        <v>0.15473098050389045</v>
      </c>
      <c r="AN107" s="45">
        <f>IF(ISNUMBER(Services!O119),Services!O119/(Services!O119+Goods!O119),"")</f>
        <v>0.20594984359341525</v>
      </c>
      <c r="AO107" s="45">
        <f>IF(ISNUMBER(Services!P119),Services!P119/(Services!P119+Goods!P119),"")</f>
        <v>0.36282485160756334</v>
      </c>
      <c r="AP107" s="45">
        <f>IF(ISNUMBER(Services!Q119),Services!Q119/(Services!Q119+Goods!Q119),"")</f>
        <v>0.42117797082968039</v>
      </c>
      <c r="AQ107" s="45">
        <f>IF(ISNUMBER(Services!R119),Services!R119/(Services!R119+Goods!R119),"")</f>
        <v>0.30356734475699237</v>
      </c>
      <c r="AR107" s="45">
        <f>IF(ISNUMBER(Services!S119),Services!S119/(Services!S119+Goods!S119),"")</f>
        <v>0.32463764942855888</v>
      </c>
      <c r="AS107" s="45">
        <f>IF(ISNUMBER(Services!T119),Services!T119/(Services!T119+Goods!T119),"")</f>
        <v>0.1530578683506115</v>
      </c>
      <c r="AT107" s="45">
        <f>IF(ISNUMBER(Services!U119),Services!U119/(Services!U119+Goods!U119),"")</f>
        <v>8.1600613038897124E-2</v>
      </c>
      <c r="AU107" s="45">
        <f>IF(ISNUMBER(Services!V119),Services!V119/(Services!V119+Goods!V119),"")</f>
        <v>0.16275894715108474</v>
      </c>
      <c r="AV107" s="45">
        <f>IF(ISNUMBER(Services!W119),Services!W119/(Services!W119+Goods!W119),"")</f>
        <v>0.34783786617335677</v>
      </c>
      <c r="AW107" s="45">
        <f>IF(ISNUMBER(Services!X119),Services!X119/(Services!X119+Goods!X119),"")</f>
        <v>0.11033017306463107</v>
      </c>
      <c r="AX107" s="45">
        <f>IF(ISNUMBER(Services!Y119),Services!Y119/(Services!Y119+Goods!Y119),"")</f>
        <v>0.10502319557754504</v>
      </c>
      <c r="AY107" s="45">
        <f>IF(ISNUMBER(Services!Z119),Services!Z119/(Services!Z119+Goods!Z119),"")</f>
        <v>0.14233956279905949</v>
      </c>
      <c r="AZ107" s="45">
        <f>IF(ISNUMBER(Services!AA119),Services!AA119/(Services!AA119+Goods!AA119),"")</f>
        <v>0.16057726828912516</v>
      </c>
    </row>
    <row r="108" spans="1:52" x14ac:dyDescent="0.2">
      <c r="A108" s="39">
        <f>Goods!B120</f>
        <v>44742</v>
      </c>
      <c r="B108" s="45">
        <f>IF(ISNUMBER(Goods!C120),Goods!C120/(Goods!C120+Services!C120),"")</f>
        <v>0.82436356460206928</v>
      </c>
      <c r="C108" s="45">
        <f>IF(ISNUMBER(Goods!D120),Goods!D120/(Goods!D120+Services!D120),"")</f>
        <v>0.7192745446036749</v>
      </c>
      <c r="D108" s="45">
        <f>IF(ISNUMBER(Goods!E120),Goods!E120/(Goods!E120+Services!E120),"")</f>
        <v>0.78936672439155409</v>
      </c>
      <c r="E108" s="45">
        <f>IF(ISNUMBER(Goods!F120),Goods!F120/(Goods!F120+Services!F120),"")</f>
        <v>0.80324308186076021</v>
      </c>
      <c r="F108" s="45">
        <f>IF(ISNUMBER(Goods!G120),Goods!G120/(Goods!G120+Services!G120),"")</f>
        <v>0.80102401129943501</v>
      </c>
      <c r="G108" s="45">
        <f>IF(ISNUMBER(Goods!H120),Goods!H120/(Goods!H120+Services!H120),"")</f>
        <v>0.79651112016767578</v>
      </c>
      <c r="H108" s="45">
        <f>IF(ISNUMBER(Goods!I120),Goods!I120/(Goods!I120+Services!I120),"")</f>
        <v>0.83567220025792233</v>
      </c>
      <c r="I108" s="45">
        <f>IF(ISNUMBER(Goods!J120),Goods!J120/(Goods!J120+Services!J120),"")</f>
        <v>0.87255767640820847</v>
      </c>
      <c r="J108" s="45">
        <f>IF(ISNUMBER(Goods!K120),Goods!K120/(Goods!K120+Services!K120),"")</f>
        <v>0.93611595841453765</v>
      </c>
      <c r="K108" s="45">
        <f>IF(ISNUMBER(Goods!L120),Goods!L120/(Goods!L120+Services!L120),"")</f>
        <v>0.86261205925141904</v>
      </c>
      <c r="L108" s="45">
        <f>IF(ISNUMBER(Goods!M120),Goods!M120/(Goods!M120+Services!M120),"")</f>
        <v>0.84440762158049709</v>
      </c>
      <c r="M108" s="45">
        <f>IF(ISNUMBER(Goods!N120),Goods!N120/(Goods!N120+Services!N120),"")</f>
        <v>0.834704954378925</v>
      </c>
      <c r="N108" s="45">
        <f>IF(ISNUMBER(Goods!O120),Goods!O120/(Goods!O120+Services!O120),"")</f>
        <v>0.8122348998191542</v>
      </c>
      <c r="O108" s="45">
        <f>IF(ISNUMBER(Goods!P120),Goods!P120/(Goods!P120+Services!P120),"")</f>
        <v>0.61976587537340289</v>
      </c>
      <c r="P108" s="45">
        <f>IF(ISNUMBER(Goods!Q120),Goods!Q120/(Goods!Q120+Services!Q120),"")</f>
        <v>0.58567834611162128</v>
      </c>
      <c r="Q108" s="45">
        <f>IF(ISNUMBER(Goods!R120),Goods!R120/(Goods!R120+Services!R120),"")</f>
        <v>0.67551493225803105</v>
      </c>
      <c r="R108" s="45">
        <f>IF(ISNUMBER(Goods!S120),Goods!S120/(Goods!S120+Services!S120),"")</f>
        <v>0.65381716971744641</v>
      </c>
      <c r="S108" s="45">
        <f>IF(ISNUMBER(Goods!T120),Goods!T120/(Goods!T120+Services!T120),"")</f>
        <v>0.84648632468821328</v>
      </c>
      <c r="T108" s="45">
        <f>IF(ISNUMBER(Goods!U120),Goods!U120/(Goods!U120+Services!U120),"")</f>
        <v>0.91809886812233465</v>
      </c>
      <c r="U108" s="45">
        <f>IF(ISNUMBER(Goods!V120),Goods!V120/(Goods!V120+Services!V120),"")</f>
        <v>0.83335110341135776</v>
      </c>
      <c r="V108" s="45">
        <f>IF(ISNUMBER(Goods!W120),Goods!W120/(Goods!W120+Services!W120),"")</f>
        <v>0.670421163903416</v>
      </c>
      <c r="W108" s="45">
        <f>IF(ISNUMBER(Goods!X120),Goods!X120/(Goods!X120+Services!X120),"")</f>
        <v>0.89143621330671252</v>
      </c>
      <c r="X108" s="45">
        <f>IF(ISNUMBER(Goods!Y120),Goods!Y120/(Goods!Y120+Services!Y120),"")</f>
        <v>0.88228709001841721</v>
      </c>
      <c r="Y108" s="45">
        <f>IF(ISNUMBER(Goods!Z120),Goods!Z120/(Goods!Z120+Services!Z120),"")</f>
        <v>0.85108417767034528</v>
      </c>
      <c r="Z108" s="45">
        <f>IF(ISNUMBER(Goods!AA120),Goods!AA120/(Goods!AA120+Services!AA120),"")</f>
        <v>0.82840473608846432</v>
      </c>
      <c r="AB108" s="45">
        <f>IF(ISNUMBER(Services!C120),Services!C120/(Services!C120+Goods!C120),"")</f>
        <v>0.1756364353979307</v>
      </c>
      <c r="AC108" s="45">
        <f>IF(ISNUMBER(Services!D120),Services!D120/(Services!D120+Goods!D120),"")</f>
        <v>0.28072545539632504</v>
      </c>
      <c r="AD108" s="45">
        <f>IF(ISNUMBER(Services!E120),Services!E120/(Services!E120+Goods!E120),"")</f>
        <v>0.21063327560844589</v>
      </c>
      <c r="AE108" s="45">
        <f>IF(ISNUMBER(Services!F120),Services!F120/(Services!F120+Goods!F120),"")</f>
        <v>0.19675691813923979</v>
      </c>
      <c r="AF108" s="45">
        <f>IF(ISNUMBER(Services!G120),Services!G120/(Services!G120+Goods!G120),"")</f>
        <v>0.19897598870056496</v>
      </c>
      <c r="AG108" s="45">
        <f>IF(ISNUMBER(Services!H120),Services!H120/(Services!H120+Goods!H120),"")</f>
        <v>0.20348887983232417</v>
      </c>
      <c r="AH108" s="45">
        <f>IF(ISNUMBER(Services!I120),Services!I120/(Services!I120+Goods!I120),"")</f>
        <v>0.16432779974207762</v>
      </c>
      <c r="AI108" s="45">
        <f>IF(ISNUMBER(Services!J120),Services!J120/(Services!J120+Goods!J120),"")</f>
        <v>0.1274423235917915</v>
      </c>
      <c r="AJ108" s="45">
        <f>IF(ISNUMBER(Services!K120),Services!K120/(Services!K120+Goods!K120),"")</f>
        <v>6.3884041585462389E-2</v>
      </c>
      <c r="AK108" s="45">
        <f>IF(ISNUMBER(Services!L120),Services!L120/(Services!L120+Goods!L120),"")</f>
        <v>0.13738794074858096</v>
      </c>
      <c r="AL108" s="45">
        <f>IF(ISNUMBER(Services!M120),Services!M120/(Services!M120+Goods!M120),"")</f>
        <v>0.15559237841950291</v>
      </c>
      <c r="AM108" s="45">
        <f>IF(ISNUMBER(Services!N120),Services!N120/(Services!N120+Goods!N120),"")</f>
        <v>0.16529504562107492</v>
      </c>
      <c r="AN108" s="45">
        <f>IF(ISNUMBER(Services!O120),Services!O120/(Services!O120+Goods!O120),"")</f>
        <v>0.18776510018084586</v>
      </c>
      <c r="AO108" s="45">
        <f>IF(ISNUMBER(Services!P120),Services!P120/(Services!P120+Goods!P120),"")</f>
        <v>0.38023412462659717</v>
      </c>
      <c r="AP108" s="45">
        <f>IF(ISNUMBER(Services!Q120),Services!Q120/(Services!Q120+Goods!Q120),"")</f>
        <v>0.41432165388837866</v>
      </c>
      <c r="AQ108" s="45">
        <f>IF(ISNUMBER(Services!R120),Services!R120/(Services!R120+Goods!R120),"")</f>
        <v>0.32448506774196895</v>
      </c>
      <c r="AR108" s="45">
        <f>IF(ISNUMBER(Services!S120),Services!S120/(Services!S120+Goods!S120),"")</f>
        <v>0.34618283028255364</v>
      </c>
      <c r="AS108" s="45">
        <f>IF(ISNUMBER(Services!T120),Services!T120/(Services!T120+Goods!T120),"")</f>
        <v>0.15351367531178664</v>
      </c>
      <c r="AT108" s="45">
        <f>IF(ISNUMBER(Services!U120),Services!U120/(Services!U120+Goods!U120),"")</f>
        <v>8.1901131877665373E-2</v>
      </c>
      <c r="AU108" s="45">
        <f>IF(ISNUMBER(Services!V120),Services!V120/(Services!V120+Goods!V120),"")</f>
        <v>0.16664889658864221</v>
      </c>
      <c r="AV108" s="45">
        <f>IF(ISNUMBER(Services!W120),Services!W120/(Services!W120+Goods!W120),"")</f>
        <v>0.32957883609658395</v>
      </c>
      <c r="AW108" s="45">
        <f>IF(ISNUMBER(Services!X120),Services!X120/(Services!X120+Goods!X120),"")</f>
        <v>0.10856378669328752</v>
      </c>
      <c r="AX108" s="45">
        <f>IF(ISNUMBER(Services!Y120),Services!Y120/(Services!Y120+Goods!Y120),"")</f>
        <v>0.11771290998158271</v>
      </c>
      <c r="AY108" s="45">
        <f>IF(ISNUMBER(Services!Z120),Services!Z120/(Services!Z120+Goods!Z120),"")</f>
        <v>0.14891582232965478</v>
      </c>
      <c r="AZ108" s="45">
        <f>IF(ISNUMBER(Services!AA120),Services!AA120/(Services!AA120+Goods!AA120),"")</f>
        <v>0.17159526391153562</v>
      </c>
    </row>
    <row r="109" spans="1:52" x14ac:dyDescent="0.2">
      <c r="A109" s="39">
        <f>Goods!B121</f>
        <v>44834</v>
      </c>
      <c r="B109" s="45">
        <f>IF(ISNUMBER(Goods!C121),Goods!C121/(Goods!C121+Services!C121),"")</f>
        <v>0.81837936753016527</v>
      </c>
      <c r="C109" s="45">
        <f>IF(ISNUMBER(Goods!D121),Goods!D121/(Goods!D121+Services!D121),"")</f>
        <v>0.70481318040080965</v>
      </c>
      <c r="D109" s="45">
        <f>IF(ISNUMBER(Goods!E121),Goods!E121/(Goods!E121+Services!E121),"")</f>
        <v>0.76259863043958476</v>
      </c>
      <c r="E109" s="45">
        <f>IF(ISNUMBER(Goods!F121),Goods!F121/(Goods!F121+Services!F121),"")</f>
        <v>0.79822677815849707</v>
      </c>
      <c r="F109" s="45">
        <f>IF(ISNUMBER(Goods!G121),Goods!G121/(Goods!G121+Services!G121),"")</f>
        <v>0.78743583050552513</v>
      </c>
      <c r="G109" s="45">
        <f>IF(ISNUMBER(Goods!H121),Goods!H121/(Goods!H121+Services!H121),"")</f>
        <v>0.77542302009868147</v>
      </c>
      <c r="H109" s="45">
        <f>IF(ISNUMBER(Goods!I121),Goods!I121/(Goods!I121+Services!I121),"")</f>
        <v>0.8267790744649276</v>
      </c>
      <c r="I109" s="45">
        <f>IF(ISNUMBER(Goods!J121),Goods!J121/(Goods!J121+Services!J121),"")</f>
        <v>0.86602501635556983</v>
      </c>
      <c r="J109" s="45">
        <f>IF(ISNUMBER(Goods!K121),Goods!K121/(Goods!K121+Services!K121),"")</f>
        <v>0.93218062611957198</v>
      </c>
      <c r="K109" s="45">
        <f>IF(ISNUMBER(Goods!L121),Goods!L121/(Goods!L121+Services!L121),"")</f>
        <v>0.85063636488425853</v>
      </c>
      <c r="L109" s="45">
        <f>IF(ISNUMBER(Goods!M121),Goods!M121/(Goods!M121+Services!M121),"")</f>
        <v>0.84267640655830078</v>
      </c>
      <c r="M109" s="45">
        <f>IF(ISNUMBER(Goods!N121),Goods!N121/(Goods!N121+Services!N121),"")</f>
        <v>0.83628261205699972</v>
      </c>
      <c r="N109" s="45">
        <f>IF(ISNUMBER(Goods!O121),Goods!O121/(Goods!O121+Services!O121),"")</f>
        <v>0.81090522744953686</v>
      </c>
      <c r="O109" s="45">
        <f>IF(ISNUMBER(Goods!P121),Goods!P121/(Goods!P121+Services!P121),"")</f>
        <v>0.61341175929817193</v>
      </c>
      <c r="P109" s="45">
        <f>IF(ISNUMBER(Goods!Q121),Goods!Q121/(Goods!Q121+Services!Q121),"")</f>
        <v>0.58455609856929824</v>
      </c>
      <c r="Q109" s="45">
        <f>IF(ISNUMBER(Goods!R121),Goods!R121/(Goods!R121+Services!R121),"")</f>
        <v>0.67395224387831443</v>
      </c>
      <c r="R109" s="45">
        <f>IF(ISNUMBER(Goods!S121),Goods!S121/(Goods!S121+Services!S121),"")</f>
        <v>0.67106176463625389</v>
      </c>
      <c r="S109" s="45">
        <f>IF(ISNUMBER(Goods!T121),Goods!T121/(Goods!T121+Services!T121),"")</f>
        <v>0.8435083174413528</v>
      </c>
      <c r="T109" s="45">
        <f>IF(ISNUMBER(Goods!U121),Goods!U121/(Goods!U121+Services!U121),"")</f>
        <v>0.90918063101904278</v>
      </c>
      <c r="U109" s="45">
        <f>IF(ISNUMBER(Goods!V121),Goods!V121/(Goods!V121+Services!V121),"")</f>
        <v>0.83088763938431776</v>
      </c>
      <c r="V109" s="45">
        <f>IF(ISNUMBER(Goods!W121),Goods!W121/(Goods!W121+Services!W121),"")</f>
        <v>0.65664195475521037</v>
      </c>
      <c r="W109" s="45">
        <f>IF(ISNUMBER(Goods!X121),Goods!X121/(Goods!X121+Services!X121),"")</f>
        <v>0.87881960403248793</v>
      </c>
      <c r="X109" s="45">
        <f>IF(ISNUMBER(Goods!Y121),Goods!Y121/(Goods!Y121+Services!Y121),"")</f>
        <v>0.87524506895964393</v>
      </c>
      <c r="Y109" s="45">
        <f>IF(ISNUMBER(Goods!Z121),Goods!Z121/(Goods!Z121+Services!Z121),"")</f>
        <v>0.84545757811631272</v>
      </c>
      <c r="Z109" s="45">
        <f>IF(ISNUMBER(Goods!AA121),Goods!AA121/(Goods!AA121+Services!AA121),"")</f>
        <v>0.81323345316276052</v>
      </c>
      <c r="AB109" s="45">
        <f>IF(ISNUMBER(Services!C121),Services!C121/(Services!C121+Goods!C121),"")</f>
        <v>0.18162063246983476</v>
      </c>
      <c r="AC109" s="45">
        <f>IF(ISNUMBER(Services!D121),Services!D121/(Services!D121+Goods!D121),"")</f>
        <v>0.29518681959919035</v>
      </c>
      <c r="AD109" s="45">
        <f>IF(ISNUMBER(Services!E121),Services!E121/(Services!E121+Goods!E121),"")</f>
        <v>0.2374013695604153</v>
      </c>
      <c r="AE109" s="45">
        <f>IF(ISNUMBER(Services!F121),Services!F121/(Services!F121+Goods!F121),"")</f>
        <v>0.20177322184150293</v>
      </c>
      <c r="AF109" s="45">
        <f>IF(ISNUMBER(Services!G121),Services!G121/(Services!G121+Goods!G121),"")</f>
        <v>0.2125641694944749</v>
      </c>
      <c r="AG109" s="45">
        <f>IF(ISNUMBER(Services!H121),Services!H121/(Services!H121+Goods!H121),"")</f>
        <v>0.22457697990131853</v>
      </c>
      <c r="AH109" s="45">
        <f>IF(ISNUMBER(Services!I121),Services!I121/(Services!I121+Goods!I121),"")</f>
        <v>0.1732209255350724</v>
      </c>
      <c r="AI109" s="45">
        <f>IF(ISNUMBER(Services!J121),Services!J121/(Services!J121+Goods!J121),"")</f>
        <v>0.13397498364443014</v>
      </c>
      <c r="AJ109" s="45">
        <f>IF(ISNUMBER(Services!K121),Services!K121/(Services!K121+Goods!K121),"")</f>
        <v>6.7819373880427997E-2</v>
      </c>
      <c r="AK109" s="45">
        <f>IF(ISNUMBER(Services!L121),Services!L121/(Services!L121+Goods!L121),"")</f>
        <v>0.14936363511574144</v>
      </c>
      <c r="AL109" s="45">
        <f>IF(ISNUMBER(Services!M121),Services!M121/(Services!M121+Goods!M121),"")</f>
        <v>0.15732359344169922</v>
      </c>
      <c r="AM109" s="45">
        <f>IF(ISNUMBER(Services!N121),Services!N121/(Services!N121+Goods!N121),"")</f>
        <v>0.16371738794300031</v>
      </c>
      <c r="AN109" s="45">
        <f>IF(ISNUMBER(Services!O121),Services!O121/(Services!O121+Goods!O121),"")</f>
        <v>0.18909477255046306</v>
      </c>
      <c r="AO109" s="45">
        <f>IF(ISNUMBER(Services!P121),Services!P121/(Services!P121+Goods!P121),"")</f>
        <v>0.38658824070182812</v>
      </c>
      <c r="AP109" s="45">
        <f>IF(ISNUMBER(Services!Q121),Services!Q121/(Services!Q121+Goods!Q121),"")</f>
        <v>0.41544390143070176</v>
      </c>
      <c r="AQ109" s="45">
        <f>IF(ISNUMBER(Services!R121),Services!R121/(Services!R121+Goods!R121),"")</f>
        <v>0.32604775612168552</v>
      </c>
      <c r="AR109" s="45">
        <f>IF(ISNUMBER(Services!S121),Services!S121/(Services!S121+Goods!S121),"")</f>
        <v>0.32893823536374611</v>
      </c>
      <c r="AS109" s="45">
        <f>IF(ISNUMBER(Services!T121),Services!T121/(Services!T121+Goods!T121),"")</f>
        <v>0.15649168255864715</v>
      </c>
      <c r="AT109" s="45">
        <f>IF(ISNUMBER(Services!U121),Services!U121/(Services!U121+Goods!U121),"")</f>
        <v>9.081936898095723E-2</v>
      </c>
      <c r="AU109" s="45">
        <f>IF(ISNUMBER(Services!V121),Services!V121/(Services!V121+Goods!V121),"")</f>
        <v>0.16911236061568219</v>
      </c>
      <c r="AV109" s="45">
        <f>IF(ISNUMBER(Services!W121),Services!W121/(Services!W121+Goods!W121),"")</f>
        <v>0.34335804524478969</v>
      </c>
      <c r="AW109" s="45">
        <f>IF(ISNUMBER(Services!X121),Services!X121/(Services!X121+Goods!X121),"")</f>
        <v>0.12118039596751208</v>
      </c>
      <c r="AX109" s="45">
        <f>IF(ISNUMBER(Services!Y121),Services!Y121/(Services!Y121+Goods!Y121),"")</f>
        <v>0.12475493104035604</v>
      </c>
      <c r="AY109" s="45">
        <f>IF(ISNUMBER(Services!Z121),Services!Z121/(Services!Z121+Goods!Z121),"")</f>
        <v>0.1545424218836873</v>
      </c>
      <c r="AZ109" s="45">
        <f>IF(ISNUMBER(Services!AA121),Services!AA121/(Services!AA121+Goods!AA121),"")</f>
        <v>0.18676654683723951</v>
      </c>
    </row>
    <row r="110" spans="1:52" x14ac:dyDescent="0.2">
      <c r="A110" s="39">
        <f>Goods!B122</f>
        <v>44926</v>
      </c>
      <c r="B110" s="45">
        <f>IF(ISNUMBER(Goods!C122),Goods!C122/(Goods!C122+Services!C122),"")</f>
        <v>0.81954126052121601</v>
      </c>
      <c r="C110" s="45">
        <f>IF(ISNUMBER(Goods!D122),Goods!D122/(Goods!D122+Services!D122),"")</f>
        <v>0.70203697077035276</v>
      </c>
      <c r="D110" s="45">
        <f>IF(ISNUMBER(Goods!E122),Goods!E122/(Goods!E122+Services!E122),"")</f>
        <v>0.77081096652024961</v>
      </c>
      <c r="E110" s="45">
        <f>IF(ISNUMBER(Goods!F122),Goods!F122/(Goods!F122+Services!F122),"")</f>
        <v>0.79617015676368408</v>
      </c>
      <c r="F110" s="45">
        <f>IF(ISNUMBER(Goods!G122),Goods!G122/(Goods!G122+Services!G122),"")</f>
        <v>0.78147482014388492</v>
      </c>
      <c r="G110" s="45">
        <f>IF(ISNUMBER(Goods!H122),Goods!H122/(Goods!H122+Services!H122),"")</f>
        <v>0.76360847542270105</v>
      </c>
      <c r="H110" s="45">
        <f>IF(ISNUMBER(Goods!I122),Goods!I122/(Goods!I122+Services!I122),"")</f>
        <v>0.81026133556694069</v>
      </c>
      <c r="I110" s="45">
        <f>IF(ISNUMBER(Goods!J122),Goods!J122/(Goods!J122+Services!J122),"")</f>
        <v>0.81789238414896903</v>
      </c>
      <c r="J110" s="45">
        <f>IF(ISNUMBER(Goods!K122),Goods!K122/(Goods!K122+Services!K122),"")</f>
        <v>0.92145470423294984</v>
      </c>
      <c r="K110" s="45">
        <f>IF(ISNUMBER(Goods!L122),Goods!L122/(Goods!L122+Services!L122),"")</f>
        <v>0.84871327676485897</v>
      </c>
      <c r="L110" s="45">
        <f>IF(ISNUMBER(Goods!M122),Goods!M122/(Goods!M122+Services!M122),"")</f>
        <v>0.83449926982828437</v>
      </c>
      <c r="M110" s="45">
        <f>IF(ISNUMBER(Goods!N122),Goods!N122/(Goods!N122+Services!N122),"")</f>
        <v>0.82305299501880935</v>
      </c>
      <c r="N110" s="45">
        <f>IF(ISNUMBER(Goods!O122),Goods!O122/(Goods!O122+Services!O122),"")</f>
        <v>0.81034651000268343</v>
      </c>
      <c r="O110" s="45">
        <f>IF(ISNUMBER(Goods!P122),Goods!P122/(Goods!P122+Services!P122),"")</f>
        <v>0.61461003938489334</v>
      </c>
      <c r="P110" s="45">
        <f>IF(ISNUMBER(Goods!Q122),Goods!Q122/(Goods!Q122+Services!Q122),"")</f>
        <v>0.56224741450178495</v>
      </c>
      <c r="Q110" s="45">
        <f>IF(ISNUMBER(Goods!R122),Goods!R122/(Goods!R122+Services!R122),"")</f>
        <v>0.68023801835423225</v>
      </c>
      <c r="R110" s="45">
        <f>IF(ISNUMBER(Goods!S122),Goods!S122/(Goods!S122+Services!S122),"")</f>
        <v>0.67246446923948844</v>
      </c>
      <c r="S110" s="45">
        <f>IF(ISNUMBER(Goods!T122),Goods!T122/(Goods!T122+Services!T122),"")</f>
        <v>0.84446132968039289</v>
      </c>
      <c r="T110" s="45">
        <f>IF(ISNUMBER(Goods!U122),Goods!U122/(Goods!U122+Services!U122),"")</f>
        <v>0.8973989163543622</v>
      </c>
      <c r="U110" s="45">
        <f>IF(ISNUMBER(Goods!V122),Goods!V122/(Goods!V122+Services!V122),"")</f>
        <v>0.82270490090092052</v>
      </c>
      <c r="V110" s="45">
        <f>IF(ISNUMBER(Goods!W122),Goods!W122/(Goods!W122+Services!W122),"")</f>
        <v>0.62400118307400143</v>
      </c>
      <c r="W110" s="45">
        <f>IF(ISNUMBER(Goods!X122),Goods!X122/(Goods!X122+Services!X122),"")</f>
        <v>0.86535856091718899</v>
      </c>
      <c r="X110" s="45">
        <f>IF(ISNUMBER(Goods!Y122),Goods!Y122/(Goods!Y122+Services!Y122),"")</f>
        <v>0.87309564920718807</v>
      </c>
      <c r="Y110" s="45">
        <f>IF(ISNUMBER(Goods!Z122),Goods!Z122/(Goods!Z122+Services!Z122),"")</f>
        <v>0.82786923911505261</v>
      </c>
      <c r="Z110" s="45">
        <f>IF(ISNUMBER(Goods!AA122),Goods!AA122/(Goods!AA122+Services!AA122),"")</f>
        <v>0.77722517408321745</v>
      </c>
      <c r="AB110" s="45">
        <f>IF(ISNUMBER(Services!C122),Services!C122/(Services!C122+Goods!C122),"")</f>
        <v>0.18045873947878402</v>
      </c>
      <c r="AC110" s="45">
        <f>IF(ISNUMBER(Services!D122),Services!D122/(Services!D122+Goods!D122),"")</f>
        <v>0.29796302922964729</v>
      </c>
      <c r="AD110" s="45">
        <f>IF(ISNUMBER(Services!E122),Services!E122/(Services!E122+Goods!E122),"")</f>
        <v>0.22918903347975034</v>
      </c>
      <c r="AE110" s="45">
        <f>IF(ISNUMBER(Services!F122),Services!F122/(Services!F122+Goods!F122),"")</f>
        <v>0.20382984323631592</v>
      </c>
      <c r="AF110" s="45">
        <f>IF(ISNUMBER(Services!G122),Services!G122/(Services!G122+Goods!G122),"")</f>
        <v>0.21852517985611511</v>
      </c>
      <c r="AG110" s="45">
        <f>IF(ISNUMBER(Services!H122),Services!H122/(Services!H122+Goods!H122),"")</f>
        <v>0.23639152457729901</v>
      </c>
      <c r="AH110" s="45">
        <f>IF(ISNUMBER(Services!I122),Services!I122/(Services!I122+Goods!I122),"")</f>
        <v>0.18973866443305934</v>
      </c>
      <c r="AI110" s="45">
        <f>IF(ISNUMBER(Services!J122),Services!J122/(Services!J122+Goods!J122),"")</f>
        <v>0.182107615851031</v>
      </c>
      <c r="AJ110" s="45">
        <f>IF(ISNUMBER(Services!K122),Services!K122/(Services!K122+Goods!K122),"")</f>
        <v>7.8545295767050188E-2</v>
      </c>
      <c r="AK110" s="45">
        <f>IF(ISNUMBER(Services!L122),Services!L122/(Services!L122+Goods!L122),"")</f>
        <v>0.15128672323514109</v>
      </c>
      <c r="AL110" s="45">
        <f>IF(ISNUMBER(Services!M122),Services!M122/(Services!M122+Goods!M122),"")</f>
        <v>0.16550073017171563</v>
      </c>
      <c r="AM110" s="45">
        <f>IF(ISNUMBER(Services!N122),Services!N122/(Services!N122+Goods!N122),"")</f>
        <v>0.1769470049811907</v>
      </c>
      <c r="AN110" s="45">
        <f>IF(ISNUMBER(Services!O122),Services!O122/(Services!O122+Goods!O122),"")</f>
        <v>0.18965348999731654</v>
      </c>
      <c r="AO110" s="45">
        <f>IF(ISNUMBER(Services!P122),Services!P122/(Services!P122+Goods!P122),"")</f>
        <v>0.38538996061510677</v>
      </c>
      <c r="AP110" s="45">
        <f>IF(ISNUMBER(Services!Q122),Services!Q122/(Services!Q122+Goods!Q122),"")</f>
        <v>0.437752585498215</v>
      </c>
      <c r="AQ110" s="45">
        <f>IF(ISNUMBER(Services!R122),Services!R122/(Services!R122+Goods!R122),"")</f>
        <v>0.31976198164576775</v>
      </c>
      <c r="AR110" s="45">
        <f>IF(ISNUMBER(Services!S122),Services!S122/(Services!S122+Goods!S122),"")</f>
        <v>0.32753553076051156</v>
      </c>
      <c r="AS110" s="45">
        <f>IF(ISNUMBER(Services!T122),Services!T122/(Services!T122+Goods!T122),"")</f>
        <v>0.15553867031960714</v>
      </c>
      <c r="AT110" s="45">
        <f>IF(ISNUMBER(Services!U122),Services!U122/(Services!U122+Goods!U122),"")</f>
        <v>0.10260108364563786</v>
      </c>
      <c r="AU110" s="45">
        <f>IF(ISNUMBER(Services!V122),Services!V122/(Services!V122+Goods!V122),"")</f>
        <v>0.17729509909907942</v>
      </c>
      <c r="AV110" s="45">
        <f>IF(ISNUMBER(Services!W122),Services!W122/(Services!W122+Goods!W122),"")</f>
        <v>0.37599881692599846</v>
      </c>
      <c r="AW110" s="45">
        <f>IF(ISNUMBER(Services!X122),Services!X122/(Services!X122+Goods!X122),"")</f>
        <v>0.13464143908281095</v>
      </c>
      <c r="AX110" s="45">
        <f>IF(ISNUMBER(Services!Y122),Services!Y122/(Services!Y122+Goods!Y122),"")</f>
        <v>0.12690435079281207</v>
      </c>
      <c r="AY110" s="45">
        <f>IF(ISNUMBER(Services!Z122),Services!Z122/(Services!Z122+Goods!Z122),"")</f>
        <v>0.17213076088494741</v>
      </c>
      <c r="AZ110" s="45">
        <f>IF(ISNUMBER(Services!AA122),Services!AA122/(Services!AA122+Goods!AA122),"")</f>
        <v>0.22277482591678258</v>
      </c>
    </row>
    <row r="111" spans="1:52" x14ac:dyDescent="0.2">
      <c r="A111" s="39">
        <f>Goods!B123</f>
        <v>45016</v>
      </c>
      <c r="B111" s="45">
        <f>IF(ISNUMBER(Goods!C123),Goods!C123/(Goods!C123+Services!C123),"")</f>
        <v>0.82142236132846458</v>
      </c>
      <c r="C111" s="45">
        <f>IF(ISNUMBER(Goods!D123),Goods!D123/(Goods!D123+Services!D123),"")</f>
        <v>0.70274805006348628</v>
      </c>
      <c r="D111" s="45">
        <f>IF(ISNUMBER(Goods!E123),Goods!E123/(Goods!E123+Services!E123),"")</f>
        <v>0.75758006017318669</v>
      </c>
      <c r="E111" s="45">
        <f>IF(ISNUMBER(Goods!F123),Goods!F123/(Goods!F123+Services!F123),"")</f>
        <v>0.79571478541777052</v>
      </c>
      <c r="F111" s="45">
        <f>IF(ISNUMBER(Goods!G123),Goods!G123/(Goods!G123+Services!G123),"")</f>
        <v>0.77577984862405391</v>
      </c>
      <c r="G111" s="45">
        <f>IF(ISNUMBER(Goods!H123),Goods!H123/(Goods!H123+Services!H123),"")</f>
        <v>0.76353461828809677</v>
      </c>
      <c r="H111" s="45">
        <f>IF(ISNUMBER(Goods!I123),Goods!I123/(Goods!I123+Services!I123),"")</f>
        <v>0.81877426790649788</v>
      </c>
      <c r="I111" s="45">
        <f>IF(ISNUMBER(Goods!J123),Goods!J123/(Goods!J123+Services!J123),"")</f>
        <v>0.83749580484600783</v>
      </c>
      <c r="J111" s="45">
        <f>IF(ISNUMBER(Goods!K123),Goods!K123/(Goods!K123+Services!K123),"")</f>
        <v>0.92324370077038875</v>
      </c>
      <c r="K111" s="45">
        <f>IF(ISNUMBER(Goods!L123),Goods!L123/(Goods!L123+Services!L123),"")</f>
        <v>0.85012290574177796</v>
      </c>
      <c r="L111" s="45">
        <f>IF(ISNUMBER(Goods!M123),Goods!M123/(Goods!M123+Services!M123),"")</f>
        <v>0.83276466966822182</v>
      </c>
      <c r="M111" s="45">
        <f>IF(ISNUMBER(Goods!N123),Goods!N123/(Goods!N123+Services!N123),"")</f>
        <v>0.82571897900862856</v>
      </c>
      <c r="N111" s="45">
        <f>IF(ISNUMBER(Goods!O123),Goods!O123/(Goods!O123+Services!O123),"")</f>
        <v>0.7959034408907506</v>
      </c>
      <c r="O111" s="45">
        <f>IF(ISNUMBER(Goods!P123),Goods!P123/(Goods!P123+Services!P123),"")</f>
        <v>0.60437593137728818</v>
      </c>
      <c r="P111" s="45">
        <f>IF(ISNUMBER(Goods!Q123),Goods!Q123/(Goods!Q123+Services!Q123),"")</f>
        <v>0.54506371737931436</v>
      </c>
      <c r="Q111" s="45">
        <f>IF(ISNUMBER(Goods!R123),Goods!R123/(Goods!R123+Services!R123),"")</f>
        <v>0.6590615012861486</v>
      </c>
      <c r="R111" s="45">
        <f>IF(ISNUMBER(Goods!S123),Goods!S123/(Goods!S123+Services!S123),"")</f>
        <v>0.67140730040658625</v>
      </c>
      <c r="S111" s="45">
        <f>IF(ISNUMBER(Goods!T123),Goods!T123/(Goods!T123+Services!T123),"")</f>
        <v>0.84461261691820078</v>
      </c>
      <c r="T111" s="45">
        <f>IF(ISNUMBER(Goods!U123),Goods!U123/(Goods!U123+Services!U123),"")</f>
        <v>0.88873128179864613</v>
      </c>
      <c r="U111" s="45">
        <f>IF(ISNUMBER(Goods!V123),Goods!V123/(Goods!V123+Services!V123),"")</f>
        <v>0.81677396893608478</v>
      </c>
      <c r="V111" s="45">
        <f>IF(ISNUMBER(Goods!W123),Goods!W123/(Goods!W123+Services!W123),"")</f>
        <v>0.59435020132831251</v>
      </c>
      <c r="W111" s="45">
        <f>IF(ISNUMBER(Goods!X123),Goods!X123/(Goods!X123+Services!X123),"")</f>
        <v>0.84146408096205993</v>
      </c>
      <c r="X111" s="45">
        <f>IF(ISNUMBER(Goods!Y123),Goods!Y123/(Goods!Y123+Services!Y123),"")</f>
        <v>0.86345047270510311</v>
      </c>
      <c r="Y111" s="45">
        <f>IF(ISNUMBER(Goods!Z123),Goods!Z123/(Goods!Z123+Services!Z123),"")</f>
        <v>0.81922837330535569</v>
      </c>
      <c r="Z111" s="45">
        <f>IF(ISNUMBER(Goods!AA123),Goods!AA123/(Goods!AA123+Services!AA123),"")</f>
        <v>0.80098316669574565</v>
      </c>
      <c r="AB111" s="45">
        <f>IF(ISNUMBER(Services!C123),Services!C123/(Services!C123+Goods!C123),"")</f>
        <v>0.17857763867153537</v>
      </c>
      <c r="AC111" s="45">
        <f>IF(ISNUMBER(Services!D123),Services!D123/(Services!D123+Goods!D123),"")</f>
        <v>0.29725194993651372</v>
      </c>
      <c r="AD111" s="45">
        <f>IF(ISNUMBER(Services!E123),Services!E123/(Services!E123+Goods!E123),"")</f>
        <v>0.24241993982681337</v>
      </c>
      <c r="AE111" s="45">
        <f>IF(ISNUMBER(Services!F123),Services!F123/(Services!F123+Goods!F123),"")</f>
        <v>0.20428521458222951</v>
      </c>
      <c r="AF111" s="45">
        <f>IF(ISNUMBER(Services!G123),Services!G123/(Services!G123+Goods!G123),"")</f>
        <v>0.22422015137594609</v>
      </c>
      <c r="AG111" s="45">
        <f>IF(ISNUMBER(Services!H123),Services!H123/(Services!H123+Goods!H123),"")</f>
        <v>0.23646538171190326</v>
      </c>
      <c r="AH111" s="45">
        <f>IF(ISNUMBER(Services!I123),Services!I123/(Services!I123+Goods!I123),"")</f>
        <v>0.18122573209350207</v>
      </c>
      <c r="AI111" s="45">
        <f>IF(ISNUMBER(Services!J123),Services!J123/(Services!J123+Goods!J123),"")</f>
        <v>0.1625041951539922</v>
      </c>
      <c r="AJ111" s="45">
        <f>IF(ISNUMBER(Services!K123),Services!K123/(Services!K123+Goods!K123),"")</f>
        <v>7.6756299229611316E-2</v>
      </c>
      <c r="AK111" s="45">
        <f>IF(ISNUMBER(Services!L123),Services!L123/(Services!L123+Goods!L123),"")</f>
        <v>0.14987709425822202</v>
      </c>
      <c r="AL111" s="45">
        <f>IF(ISNUMBER(Services!M123),Services!M123/(Services!M123+Goods!M123),"")</f>
        <v>0.16723533033177815</v>
      </c>
      <c r="AM111" s="45">
        <f>IF(ISNUMBER(Services!N123),Services!N123/(Services!N123+Goods!N123),"")</f>
        <v>0.17428102099137138</v>
      </c>
      <c r="AN111" s="45">
        <f>IF(ISNUMBER(Services!O123),Services!O123/(Services!O123+Goods!O123),"")</f>
        <v>0.20409655910924948</v>
      </c>
      <c r="AO111" s="45">
        <f>IF(ISNUMBER(Services!P123),Services!P123/(Services!P123+Goods!P123),"")</f>
        <v>0.39562406862271177</v>
      </c>
      <c r="AP111" s="45">
        <f>IF(ISNUMBER(Services!Q123),Services!Q123/(Services!Q123+Goods!Q123),"")</f>
        <v>0.45493628262068564</v>
      </c>
      <c r="AQ111" s="45">
        <f>IF(ISNUMBER(Services!R123),Services!R123/(Services!R123+Goods!R123),"")</f>
        <v>0.34093849871385146</v>
      </c>
      <c r="AR111" s="45">
        <f>IF(ISNUMBER(Services!S123),Services!S123/(Services!S123+Goods!S123),"")</f>
        <v>0.3285926995934137</v>
      </c>
      <c r="AS111" s="45">
        <f>IF(ISNUMBER(Services!T123),Services!T123/(Services!T123+Goods!T123),"")</f>
        <v>0.1553873830817992</v>
      </c>
      <c r="AT111" s="45">
        <f>IF(ISNUMBER(Services!U123),Services!U123/(Services!U123+Goods!U123),"")</f>
        <v>0.11126871820135391</v>
      </c>
      <c r="AU111" s="45">
        <f>IF(ISNUMBER(Services!V123),Services!V123/(Services!V123+Goods!V123),"")</f>
        <v>0.18322603106391525</v>
      </c>
      <c r="AV111" s="45">
        <f>IF(ISNUMBER(Services!W123),Services!W123/(Services!W123+Goods!W123),"")</f>
        <v>0.40564979867168754</v>
      </c>
      <c r="AW111" s="45">
        <f>IF(ISNUMBER(Services!X123),Services!X123/(Services!X123+Goods!X123),"")</f>
        <v>0.15853591903794012</v>
      </c>
      <c r="AX111" s="45">
        <f>IF(ISNUMBER(Services!Y123),Services!Y123/(Services!Y123+Goods!Y123),"")</f>
        <v>0.13654952729489683</v>
      </c>
      <c r="AY111" s="45">
        <f>IF(ISNUMBER(Services!Z123),Services!Z123/(Services!Z123+Goods!Z123),"")</f>
        <v>0.18077162669464436</v>
      </c>
      <c r="AZ111" s="45">
        <f>IF(ISNUMBER(Services!AA123),Services!AA123/(Services!AA123+Goods!AA123),"")</f>
        <v>0.19901683330425432</v>
      </c>
    </row>
    <row r="112" spans="1:52" x14ac:dyDescent="0.2">
      <c r="A112" s="39">
        <f>Goods!B124</f>
        <v>45107</v>
      </c>
      <c r="B112" s="45">
        <f>IF(ISNUMBER(Goods!C124),Goods!C124/(Goods!C124+Services!C124),"")</f>
        <v>0.81774349083895848</v>
      </c>
      <c r="C112" s="45">
        <f>IF(ISNUMBER(Goods!D124),Goods!D124/(Goods!D124+Services!D124),"")</f>
        <v>0.69325573893876669</v>
      </c>
      <c r="D112" s="45">
        <f>IF(ISNUMBER(Goods!E124),Goods!E124/(Goods!E124+Services!E124),"")</f>
        <v>0.75069994366931558</v>
      </c>
      <c r="E112" s="45">
        <f>IF(ISNUMBER(Goods!F124),Goods!F124/(Goods!F124+Services!F124),"")</f>
        <v>0.79338330880084174</v>
      </c>
      <c r="F112" s="45">
        <f>IF(ISNUMBER(Goods!G124),Goods!G124/(Goods!G124+Services!G124),"")</f>
        <v>0.77036677834597078</v>
      </c>
      <c r="G112" s="45">
        <f>IF(ISNUMBER(Goods!H124),Goods!H124/(Goods!H124+Services!H124),"")</f>
        <v>0.74760895904263602</v>
      </c>
      <c r="H112" s="45">
        <f>IF(ISNUMBER(Goods!I124),Goods!I124/(Goods!I124+Services!I124),"")</f>
        <v>0.82029052028160454</v>
      </c>
      <c r="I112" s="45">
        <f>IF(ISNUMBER(Goods!J124),Goods!J124/(Goods!J124+Services!J124),"")</f>
        <v>0.84966997200228678</v>
      </c>
      <c r="J112" s="45">
        <f>IF(ISNUMBER(Goods!K124),Goods!K124/(Goods!K124+Services!K124),"")</f>
        <v>0.92948219710176583</v>
      </c>
      <c r="K112" s="45">
        <f>IF(ISNUMBER(Goods!L124),Goods!L124/(Goods!L124+Services!L124),"")</f>
        <v>0.85287185022410095</v>
      </c>
      <c r="L112" s="45">
        <f>IF(ISNUMBER(Goods!M124),Goods!M124/(Goods!M124+Services!M124),"")</f>
        <v>0.83469395345377451</v>
      </c>
      <c r="M112" s="45">
        <f>IF(ISNUMBER(Goods!N124),Goods!N124/(Goods!N124+Services!N124),"")</f>
        <v>0.82313079452752547</v>
      </c>
      <c r="N112" s="45">
        <f>IF(ISNUMBER(Goods!O124),Goods!O124/(Goods!O124+Services!O124),"")</f>
        <v>0.79158945570145456</v>
      </c>
      <c r="O112" s="45">
        <f>IF(ISNUMBER(Goods!P124),Goods!P124/(Goods!P124+Services!P124),"")</f>
        <v>0.60922108765143845</v>
      </c>
      <c r="P112" s="45">
        <f>IF(ISNUMBER(Goods!Q124),Goods!Q124/(Goods!Q124+Services!Q124),"")</f>
        <v>0.54489715999088206</v>
      </c>
      <c r="Q112" s="45">
        <f>IF(ISNUMBER(Goods!R124),Goods!R124/(Goods!R124+Services!R124),"")</f>
        <v>0.65486363926678159</v>
      </c>
      <c r="R112" s="45">
        <f>IF(ISNUMBER(Goods!S124),Goods!S124/(Goods!S124+Services!S124),"")</f>
        <v>0.64809013723541808</v>
      </c>
      <c r="S112" s="45">
        <f>IF(ISNUMBER(Goods!T124),Goods!T124/(Goods!T124+Services!T124),"")</f>
        <v>0.84607373890039472</v>
      </c>
      <c r="T112" s="45">
        <f>IF(ISNUMBER(Goods!U124),Goods!U124/(Goods!U124+Services!U124),"")</f>
        <v>0.88241105351934224</v>
      </c>
      <c r="U112" s="45">
        <f>IF(ISNUMBER(Goods!V124),Goods!V124/(Goods!V124+Services!V124),"")</f>
        <v>0.80191169610631385</v>
      </c>
      <c r="V112" s="45">
        <f>IF(ISNUMBER(Goods!W124),Goods!W124/(Goods!W124+Services!W124),"")</f>
        <v>0.56991733971246539</v>
      </c>
      <c r="W112" s="45">
        <f>IF(ISNUMBER(Goods!X124),Goods!X124/(Goods!X124+Services!X124),"")</f>
        <v>0.82298755829344661</v>
      </c>
      <c r="X112" s="45">
        <f>IF(ISNUMBER(Goods!Y124),Goods!Y124/(Goods!Y124+Services!Y124),"")</f>
        <v>0.86310356394016097</v>
      </c>
      <c r="Y112" s="45">
        <f>IF(ISNUMBER(Goods!Z124),Goods!Z124/(Goods!Z124+Services!Z124),"")</f>
        <v>0.80187662671374815</v>
      </c>
      <c r="Z112" s="45">
        <f>IF(ISNUMBER(Goods!AA124),Goods!AA124/(Goods!AA124+Services!AA124),"")</f>
        <v>0.77035575168493198</v>
      </c>
      <c r="AB112" s="45">
        <f>IF(ISNUMBER(Services!C124),Services!C124/(Services!C124+Goods!C124),"")</f>
        <v>0.18225650916104147</v>
      </c>
      <c r="AC112" s="45">
        <f>IF(ISNUMBER(Services!D124),Services!D124/(Services!D124+Goods!D124),"")</f>
        <v>0.30674426106123326</v>
      </c>
      <c r="AD112" s="45">
        <f>IF(ISNUMBER(Services!E124),Services!E124/(Services!E124+Goods!E124),"")</f>
        <v>0.24930005633068439</v>
      </c>
      <c r="AE112" s="45">
        <f>IF(ISNUMBER(Services!F124),Services!F124/(Services!F124+Goods!F124),"")</f>
        <v>0.20661669119915832</v>
      </c>
      <c r="AF112" s="45">
        <f>IF(ISNUMBER(Services!G124),Services!G124/(Services!G124+Goods!G124),"")</f>
        <v>0.22963322165402927</v>
      </c>
      <c r="AG112" s="45">
        <f>IF(ISNUMBER(Services!H124),Services!H124/(Services!H124+Goods!H124),"")</f>
        <v>0.25239104095736398</v>
      </c>
      <c r="AH112" s="45">
        <f>IF(ISNUMBER(Services!I124),Services!I124/(Services!I124+Goods!I124),"")</f>
        <v>0.17970947971839543</v>
      </c>
      <c r="AI112" s="45">
        <f>IF(ISNUMBER(Services!J124),Services!J124/(Services!J124+Goods!J124),"")</f>
        <v>0.15033002799771322</v>
      </c>
      <c r="AJ112" s="45">
        <f>IF(ISNUMBER(Services!K124),Services!K124/(Services!K124+Goods!K124),"")</f>
        <v>7.0517802898234186E-2</v>
      </c>
      <c r="AK112" s="45">
        <f>IF(ISNUMBER(Services!L124),Services!L124/(Services!L124+Goods!L124),"")</f>
        <v>0.14712814977589914</v>
      </c>
      <c r="AL112" s="45">
        <f>IF(ISNUMBER(Services!M124),Services!M124/(Services!M124+Goods!M124),"")</f>
        <v>0.16530604654622544</v>
      </c>
      <c r="AM112" s="45">
        <f>IF(ISNUMBER(Services!N124),Services!N124/(Services!N124+Goods!N124),"")</f>
        <v>0.17686920547247442</v>
      </c>
      <c r="AN112" s="45">
        <f>IF(ISNUMBER(Services!O124),Services!O124/(Services!O124+Goods!O124),"")</f>
        <v>0.20841054429854547</v>
      </c>
      <c r="AO112" s="45">
        <f>IF(ISNUMBER(Services!P124),Services!P124/(Services!P124+Goods!P124),"")</f>
        <v>0.39077891234856149</v>
      </c>
      <c r="AP112" s="45">
        <f>IF(ISNUMBER(Services!Q124),Services!Q124/(Services!Q124+Goods!Q124),"")</f>
        <v>0.45510284000911794</v>
      </c>
      <c r="AQ112" s="45">
        <f>IF(ISNUMBER(Services!R124),Services!R124/(Services!R124+Goods!R124),"")</f>
        <v>0.34513636073321835</v>
      </c>
      <c r="AR112" s="45">
        <f>IF(ISNUMBER(Services!S124),Services!S124/(Services!S124+Goods!S124),"")</f>
        <v>0.35190986276458197</v>
      </c>
      <c r="AS112" s="45">
        <f>IF(ISNUMBER(Services!T124),Services!T124/(Services!T124+Goods!T124),"")</f>
        <v>0.15392626109960528</v>
      </c>
      <c r="AT112" s="45">
        <f>IF(ISNUMBER(Services!U124),Services!U124/(Services!U124+Goods!U124),"")</f>
        <v>0.11758894648065772</v>
      </c>
      <c r="AU112" s="45">
        <f>IF(ISNUMBER(Services!V124),Services!V124/(Services!V124+Goods!V124),"")</f>
        <v>0.19808830389368623</v>
      </c>
      <c r="AV112" s="45">
        <f>IF(ISNUMBER(Services!W124),Services!W124/(Services!W124+Goods!W124),"")</f>
        <v>0.43008266028753467</v>
      </c>
      <c r="AW112" s="45">
        <f>IF(ISNUMBER(Services!X124),Services!X124/(Services!X124+Goods!X124),"")</f>
        <v>0.1770124417065535</v>
      </c>
      <c r="AX112" s="45">
        <f>IF(ISNUMBER(Services!Y124),Services!Y124/(Services!Y124+Goods!Y124),"")</f>
        <v>0.13689643605983898</v>
      </c>
      <c r="AY112" s="45">
        <f>IF(ISNUMBER(Services!Z124),Services!Z124/(Services!Z124+Goods!Z124),"")</f>
        <v>0.19812337328625187</v>
      </c>
      <c r="AZ112" s="45">
        <f>IF(ISNUMBER(Services!AA124),Services!AA124/(Services!AA124+Goods!AA124),"")</f>
        <v>0.22964424831506808</v>
      </c>
    </row>
    <row r="113" spans="1:52" x14ac:dyDescent="0.2">
      <c r="A113" s="39">
        <f>Goods!B125</f>
        <v>45199</v>
      </c>
      <c r="B113" s="45">
        <f>IF(ISNUMBER(Goods!C125),Goods!C125/(Goods!C125+Services!C125),"")</f>
        <v>0.81865719073207377</v>
      </c>
      <c r="C113" s="45">
        <f>IF(ISNUMBER(Goods!D125),Goods!D125/(Goods!D125+Services!D125),"")</f>
        <v>0.68043936658443471</v>
      </c>
      <c r="D113" s="45">
        <f>IF(ISNUMBER(Goods!E125),Goods!E125/(Goods!E125+Services!E125),"")</f>
        <v>0.73478856036687945</v>
      </c>
      <c r="E113" s="45">
        <f>IF(ISNUMBER(Goods!F125),Goods!F125/(Goods!F125+Services!F125),"")</f>
        <v>0.78741870431056216</v>
      </c>
      <c r="F113" s="45">
        <f>IF(ISNUMBER(Goods!G125),Goods!G125/(Goods!G125+Services!G125),"")</f>
        <v>0.76871946119646084</v>
      </c>
      <c r="G113" s="45">
        <f>IF(ISNUMBER(Goods!H125),Goods!H125/(Goods!H125+Services!H125),"")</f>
        <v>0.73263031787094268</v>
      </c>
      <c r="H113" s="45">
        <f>IF(ISNUMBER(Goods!I125),Goods!I125/(Goods!I125+Services!I125),"")</f>
        <v>0.81475323334576011</v>
      </c>
      <c r="I113" s="45">
        <f>IF(ISNUMBER(Goods!J125),Goods!J125/(Goods!J125+Services!J125),"")</f>
        <v>0.84497660171057554</v>
      </c>
      <c r="J113" s="45">
        <f>IF(ISNUMBER(Goods!K125),Goods!K125/(Goods!K125+Services!K125),"")</f>
        <v>0.92947661697659034</v>
      </c>
      <c r="K113" s="45">
        <f>IF(ISNUMBER(Goods!L125),Goods!L125/(Goods!L125+Services!L125),"")</f>
        <v>0.85359230338426384</v>
      </c>
      <c r="L113" s="45">
        <f>IF(ISNUMBER(Goods!M125),Goods!M125/(Goods!M125+Services!M125),"")</f>
        <v>0.83210725126411544</v>
      </c>
      <c r="M113" s="45">
        <f>IF(ISNUMBER(Goods!N125),Goods!N125/(Goods!N125+Services!N125),"")</f>
        <v>0.82114899076880687</v>
      </c>
      <c r="N113" s="45">
        <f>IF(ISNUMBER(Goods!O125),Goods!O125/(Goods!O125+Services!O125),"")</f>
        <v>0.80277951818265092</v>
      </c>
      <c r="O113" s="45">
        <f>IF(ISNUMBER(Goods!P125),Goods!P125/(Goods!P125+Services!P125),"")</f>
        <v>0.60988822741226956</v>
      </c>
      <c r="P113" s="45">
        <f>IF(ISNUMBER(Goods!Q125),Goods!Q125/(Goods!Q125+Services!Q125),"")</f>
        <v>0.53494277643495736</v>
      </c>
      <c r="Q113" s="45">
        <f>IF(ISNUMBER(Goods!R125),Goods!R125/(Goods!R125+Services!R125),"")</f>
        <v>0.64718136699904361</v>
      </c>
      <c r="R113" s="45">
        <f>IF(ISNUMBER(Goods!S125),Goods!S125/(Goods!S125+Services!S125),"")</f>
        <v>0.63415195482386788</v>
      </c>
      <c r="S113" s="45">
        <f>IF(ISNUMBER(Goods!T125),Goods!T125/(Goods!T125+Services!T125),"")</f>
        <v>0.84967727567074591</v>
      </c>
      <c r="T113" s="45">
        <f>IF(ISNUMBER(Goods!U125),Goods!U125/(Goods!U125+Services!U125),"")</f>
        <v>0.88006928459101574</v>
      </c>
      <c r="U113" s="45">
        <f>IF(ISNUMBER(Goods!V125),Goods!V125/(Goods!V125+Services!V125),"")</f>
        <v>0.79043076736458306</v>
      </c>
      <c r="V113" s="45">
        <f>IF(ISNUMBER(Goods!W125),Goods!W125/(Goods!W125+Services!W125),"")</f>
        <v>0.56332409797871674</v>
      </c>
      <c r="W113" s="45">
        <f>IF(ISNUMBER(Goods!X125),Goods!X125/(Goods!X125+Services!X125),"")</f>
        <v>0.80130980672667873</v>
      </c>
      <c r="X113" s="45">
        <f>IF(ISNUMBER(Goods!Y125),Goods!Y125/(Goods!Y125+Services!Y125),"")</f>
        <v>0.86379365515029893</v>
      </c>
      <c r="Y113" s="45">
        <f>IF(ISNUMBER(Goods!Z125),Goods!Z125/(Goods!Z125+Services!Z125),"")</f>
        <v>0.80142516425728139</v>
      </c>
      <c r="Z113" s="45">
        <f>IF(ISNUMBER(Goods!AA125),Goods!AA125/(Goods!AA125+Services!AA125),"")</f>
        <v>0.76443513530567009</v>
      </c>
      <c r="AB113" s="45">
        <f>IF(ISNUMBER(Services!C125),Services!C125/(Services!C125+Goods!C125),"")</f>
        <v>0.18134280926792631</v>
      </c>
      <c r="AC113" s="45">
        <f>IF(ISNUMBER(Services!D125),Services!D125/(Services!D125+Goods!D125),"")</f>
        <v>0.31956063341556529</v>
      </c>
      <c r="AD113" s="45">
        <f>IF(ISNUMBER(Services!E125),Services!E125/(Services!E125+Goods!E125),"")</f>
        <v>0.26521143963312055</v>
      </c>
      <c r="AE113" s="45">
        <f>IF(ISNUMBER(Services!F125),Services!F125/(Services!F125+Goods!F125),"")</f>
        <v>0.21258129568943787</v>
      </c>
      <c r="AF113" s="45">
        <f>IF(ISNUMBER(Services!G125),Services!G125/(Services!G125+Goods!G125),"")</f>
        <v>0.23128053880353919</v>
      </c>
      <c r="AG113" s="45">
        <f>IF(ISNUMBER(Services!H125),Services!H125/(Services!H125+Goods!H125),"")</f>
        <v>0.26736968212905732</v>
      </c>
      <c r="AH113" s="45">
        <f>IF(ISNUMBER(Services!I125),Services!I125/(Services!I125+Goods!I125),"")</f>
        <v>0.18524676665423992</v>
      </c>
      <c r="AI113" s="45">
        <f>IF(ISNUMBER(Services!J125),Services!J125/(Services!J125+Goods!J125),"")</f>
        <v>0.15502339828942452</v>
      </c>
      <c r="AJ113" s="45">
        <f>IF(ISNUMBER(Services!K125),Services!K125/(Services!K125+Goods!K125),"")</f>
        <v>7.0523383023409575E-2</v>
      </c>
      <c r="AK113" s="45">
        <f>IF(ISNUMBER(Services!L125),Services!L125/(Services!L125+Goods!L125),"")</f>
        <v>0.14640769661573613</v>
      </c>
      <c r="AL113" s="45">
        <f>IF(ISNUMBER(Services!M125),Services!M125/(Services!M125+Goods!M125),"")</f>
        <v>0.16789274873588456</v>
      </c>
      <c r="AM113" s="45">
        <f>IF(ISNUMBER(Services!N125),Services!N125/(Services!N125+Goods!N125),"")</f>
        <v>0.17885100923119315</v>
      </c>
      <c r="AN113" s="45">
        <f>IF(ISNUMBER(Services!O125),Services!O125/(Services!O125+Goods!O125),"")</f>
        <v>0.19722048181734908</v>
      </c>
      <c r="AO113" s="45">
        <f>IF(ISNUMBER(Services!P125),Services!P125/(Services!P125+Goods!P125),"")</f>
        <v>0.39011177258773044</v>
      </c>
      <c r="AP113" s="45">
        <f>IF(ISNUMBER(Services!Q125),Services!Q125/(Services!Q125+Goods!Q125),"")</f>
        <v>0.46505722356504264</v>
      </c>
      <c r="AQ113" s="45">
        <f>IF(ISNUMBER(Services!R125),Services!R125/(Services!R125+Goods!R125),"")</f>
        <v>0.35281863300095639</v>
      </c>
      <c r="AR113" s="45">
        <f>IF(ISNUMBER(Services!S125),Services!S125/(Services!S125+Goods!S125),"")</f>
        <v>0.36584804517613223</v>
      </c>
      <c r="AS113" s="45">
        <f>IF(ISNUMBER(Services!T125),Services!T125/(Services!T125+Goods!T125),"")</f>
        <v>0.150322724329254</v>
      </c>
      <c r="AT113" s="45">
        <f>IF(ISNUMBER(Services!U125),Services!U125/(Services!U125+Goods!U125),"")</f>
        <v>0.1199307154089842</v>
      </c>
      <c r="AU113" s="45">
        <f>IF(ISNUMBER(Services!V125),Services!V125/(Services!V125+Goods!V125),"")</f>
        <v>0.20956923263541685</v>
      </c>
      <c r="AV113" s="45">
        <f>IF(ISNUMBER(Services!W125),Services!W125/(Services!W125+Goods!W125),"")</f>
        <v>0.43667590202128326</v>
      </c>
      <c r="AW113" s="45">
        <f>IF(ISNUMBER(Services!X125),Services!X125/(Services!X125+Goods!X125),"")</f>
        <v>0.19869019327332121</v>
      </c>
      <c r="AX113" s="45">
        <f>IF(ISNUMBER(Services!Y125),Services!Y125/(Services!Y125+Goods!Y125),"")</f>
        <v>0.13620634484970115</v>
      </c>
      <c r="AY113" s="45">
        <f>IF(ISNUMBER(Services!Z125),Services!Z125/(Services!Z125+Goods!Z125),"")</f>
        <v>0.19857483574271859</v>
      </c>
      <c r="AZ113" s="45">
        <f>IF(ISNUMBER(Services!AA125),Services!AA125/(Services!AA125+Goods!AA125),"")</f>
        <v>0.23556486469432986</v>
      </c>
    </row>
    <row r="114" spans="1:52" x14ac:dyDescent="0.2">
      <c r="A114" s="39">
        <f>Goods!B126</f>
        <v>45291</v>
      </c>
      <c r="B114" s="45">
        <f>IF(ISNUMBER(Goods!C126),Goods!C126/(Goods!C126+Services!C126),"")</f>
        <v>0.81412511799536602</v>
      </c>
      <c r="C114" s="45">
        <f>IF(ISNUMBER(Goods!D126),Goods!D126/(Goods!D126+Services!D126),"")</f>
        <v>0.67597475577072708</v>
      </c>
      <c r="D114" s="45">
        <f>IF(ISNUMBER(Goods!E126),Goods!E126/(Goods!E126+Services!E126),"")</f>
        <v>0.74444015733684865</v>
      </c>
      <c r="E114" s="45">
        <f>IF(ISNUMBER(Goods!F126),Goods!F126/(Goods!F126+Services!F126),"")</f>
        <v>0.77995046556102454</v>
      </c>
      <c r="F114" s="45">
        <f>IF(ISNUMBER(Goods!G126),Goods!G126/(Goods!G126+Services!G126),"")</f>
        <v>0.75384122919334184</v>
      </c>
      <c r="G114" s="45">
        <f>IF(ISNUMBER(Goods!H126),Goods!H126/(Goods!H126+Services!H126),"")</f>
        <v>0.72905211186635555</v>
      </c>
      <c r="H114" s="45">
        <f>IF(ISNUMBER(Goods!I126),Goods!I126/(Goods!I126+Services!I126),"")</f>
        <v>0.80566076475075576</v>
      </c>
      <c r="I114" s="45">
        <f>IF(ISNUMBER(Goods!J126),Goods!J126/(Goods!J126+Services!J126),"")</f>
        <v>0.84235586673888785</v>
      </c>
      <c r="J114" s="45">
        <f>IF(ISNUMBER(Goods!K126),Goods!K126/(Goods!K126+Services!K126),"")</f>
        <v>0.93059273770709616</v>
      </c>
      <c r="K114" s="45">
        <f>IF(ISNUMBER(Goods!L126),Goods!L126/(Goods!L126+Services!L126),"")</f>
        <v>0.84503698264788418</v>
      </c>
      <c r="L114" s="45">
        <f>IF(ISNUMBER(Goods!M126),Goods!M126/(Goods!M126+Services!M126),"")</f>
        <v>0.82601022406956193</v>
      </c>
      <c r="M114" s="45">
        <f>IF(ISNUMBER(Goods!N126),Goods!N126/(Goods!N126+Services!N126),"")</f>
        <v>0.82298093395754879</v>
      </c>
      <c r="N114" s="45">
        <f>IF(ISNUMBER(Goods!O126),Goods!O126/(Goods!O126+Services!O126),"")</f>
        <v>0.78381209381848738</v>
      </c>
      <c r="O114" s="45">
        <f>IF(ISNUMBER(Goods!P126),Goods!P126/(Goods!P126+Services!P126),"")</f>
        <v>0.59071865346824359</v>
      </c>
      <c r="P114" s="45">
        <f>IF(ISNUMBER(Goods!Q126),Goods!Q126/(Goods!Q126+Services!Q126),"")</f>
        <v>0.53440377147555429</v>
      </c>
      <c r="Q114" s="45">
        <f>IF(ISNUMBER(Goods!R126),Goods!R126/(Goods!R126+Services!R126),"")</f>
        <v>0.6439259433838741</v>
      </c>
      <c r="R114" s="45">
        <f>IF(ISNUMBER(Goods!S126),Goods!S126/(Goods!S126+Services!S126),"")</f>
        <v>0.6429987138428721</v>
      </c>
      <c r="S114" s="45">
        <f>IF(ISNUMBER(Goods!T126),Goods!T126/(Goods!T126+Services!T126),"")</f>
        <v>0.85199626427356867</v>
      </c>
      <c r="T114" s="45">
        <f>IF(ISNUMBER(Goods!U126),Goods!U126/(Goods!U126+Services!U126),"")</f>
        <v>0.87846799095004457</v>
      </c>
      <c r="U114" s="45">
        <f>IF(ISNUMBER(Goods!V126),Goods!V126/(Goods!V126+Services!V126),"")</f>
        <v>0.78594701821495638</v>
      </c>
      <c r="V114" s="45">
        <f>IF(ISNUMBER(Goods!W126),Goods!W126/(Goods!W126+Services!W126),"")</f>
        <v>0.53650421448879693</v>
      </c>
      <c r="W114" s="45">
        <f>IF(ISNUMBER(Goods!X126),Goods!X126/(Goods!X126+Services!X126),"")</f>
        <v>0.81324965093437063</v>
      </c>
      <c r="X114" s="45">
        <f>IF(ISNUMBER(Goods!Y126),Goods!Y126/(Goods!Y126+Services!Y126),"")</f>
        <v>0.8678488358834251</v>
      </c>
      <c r="Y114" s="45">
        <f>IF(ISNUMBER(Goods!Z126),Goods!Z126/(Goods!Z126+Services!Z126),"")</f>
        <v>0.80705891806110763</v>
      </c>
      <c r="Z114" s="45">
        <f>IF(ISNUMBER(Goods!AA126),Goods!AA126/(Goods!AA126+Services!AA126),"")</f>
        <v>0.74813211484755748</v>
      </c>
      <c r="AB114" s="45">
        <f>IF(ISNUMBER(Services!C126),Services!C126/(Services!C126+Goods!C126),"")</f>
        <v>0.18587488200463401</v>
      </c>
      <c r="AC114" s="45">
        <f>IF(ISNUMBER(Services!D126),Services!D126/(Services!D126+Goods!D126),"")</f>
        <v>0.32402524422927292</v>
      </c>
      <c r="AD114" s="45">
        <f>IF(ISNUMBER(Services!E126),Services!E126/(Services!E126+Goods!E126),"")</f>
        <v>0.25555984266315124</v>
      </c>
      <c r="AE114" s="45">
        <f>IF(ISNUMBER(Services!F126),Services!F126/(Services!F126+Goods!F126),"")</f>
        <v>0.22004953443897546</v>
      </c>
      <c r="AF114" s="45">
        <f>IF(ISNUMBER(Services!G126),Services!G126/(Services!G126+Goods!G126),"")</f>
        <v>0.24615877080665813</v>
      </c>
      <c r="AG114" s="45">
        <f>IF(ISNUMBER(Services!H126),Services!H126/(Services!H126+Goods!H126),"")</f>
        <v>0.27094788813364445</v>
      </c>
      <c r="AH114" s="45">
        <f>IF(ISNUMBER(Services!I126),Services!I126/(Services!I126+Goods!I126),"")</f>
        <v>0.19433923524924424</v>
      </c>
      <c r="AI114" s="45">
        <f>IF(ISNUMBER(Services!J126),Services!J126/(Services!J126+Goods!J126),"")</f>
        <v>0.15764413326111226</v>
      </c>
      <c r="AJ114" s="45">
        <f>IF(ISNUMBER(Services!K126),Services!K126/(Services!K126+Goods!K126),"")</f>
        <v>6.9407262292903768E-2</v>
      </c>
      <c r="AK114" s="45">
        <f>IF(ISNUMBER(Services!L126),Services!L126/(Services!L126+Goods!L126),"")</f>
        <v>0.15496301735211579</v>
      </c>
      <c r="AL114" s="45">
        <f>IF(ISNUMBER(Services!M126),Services!M126/(Services!M126+Goods!M126),"")</f>
        <v>0.1739897759304381</v>
      </c>
      <c r="AM114" s="45">
        <f>IF(ISNUMBER(Services!N126),Services!N126/(Services!N126+Goods!N126),"")</f>
        <v>0.17701906604245121</v>
      </c>
      <c r="AN114" s="45">
        <f>IF(ISNUMBER(Services!O126),Services!O126/(Services!O126+Goods!O126),"")</f>
        <v>0.21618790618151251</v>
      </c>
      <c r="AO114" s="45">
        <f>IF(ISNUMBER(Services!P126),Services!P126/(Services!P126+Goods!P126),"")</f>
        <v>0.4092813465317563</v>
      </c>
      <c r="AP114" s="45">
        <f>IF(ISNUMBER(Services!Q126),Services!Q126/(Services!Q126+Goods!Q126),"")</f>
        <v>0.46559622852444565</v>
      </c>
      <c r="AQ114" s="45">
        <f>IF(ISNUMBER(Services!R126),Services!R126/(Services!R126+Goods!R126),"")</f>
        <v>0.3560740566161259</v>
      </c>
      <c r="AR114" s="45">
        <f>IF(ISNUMBER(Services!S126),Services!S126/(Services!S126+Goods!S126),"")</f>
        <v>0.3570012861571279</v>
      </c>
      <c r="AS114" s="45">
        <f>IF(ISNUMBER(Services!T126),Services!T126/(Services!T126+Goods!T126),"")</f>
        <v>0.14800373572643133</v>
      </c>
      <c r="AT114" s="45">
        <f>IF(ISNUMBER(Services!U126),Services!U126/(Services!U126+Goods!U126),"")</f>
        <v>0.12153200904995543</v>
      </c>
      <c r="AU114" s="45">
        <f>IF(ISNUMBER(Services!V126),Services!V126/(Services!V126+Goods!V126),"")</f>
        <v>0.21405298178504362</v>
      </c>
      <c r="AV114" s="45">
        <f>IF(ISNUMBER(Services!W126),Services!W126/(Services!W126+Goods!W126),"")</f>
        <v>0.46349578551120307</v>
      </c>
      <c r="AW114" s="45">
        <f>IF(ISNUMBER(Services!X126),Services!X126/(Services!X126+Goods!X126),"")</f>
        <v>0.18675034906562943</v>
      </c>
      <c r="AX114" s="45">
        <f>IF(ISNUMBER(Services!Y126),Services!Y126/(Services!Y126+Goods!Y126),"")</f>
        <v>0.13215116411657496</v>
      </c>
      <c r="AY114" s="45">
        <f>IF(ISNUMBER(Services!Z126),Services!Z126/(Services!Z126+Goods!Z126),"")</f>
        <v>0.19294108193889234</v>
      </c>
      <c r="AZ114" s="45">
        <f>IF(ISNUMBER(Services!AA126),Services!AA126/(Services!AA126+Goods!AA126),"")</f>
        <v>0.25186788515244257</v>
      </c>
    </row>
    <row r="115" spans="1:52" x14ac:dyDescent="0.2">
      <c r="A115" s="39">
        <f>Goods!B127</f>
        <v>45382</v>
      </c>
      <c r="B115" s="45">
        <f>IF(ISNUMBER(Goods!C127),Goods!C127/(Goods!C127+Services!C127),"")</f>
        <v>0.81473862195293778</v>
      </c>
      <c r="C115" s="45">
        <f>IF(ISNUMBER(Goods!D127),Goods!D127/(Goods!D127+Services!D127),"")</f>
        <v>0.66458180090369567</v>
      </c>
      <c r="D115" s="45">
        <f>IF(ISNUMBER(Goods!E127),Goods!E127/(Goods!E127+Services!E127),"")</f>
        <v>0.72968930284284428</v>
      </c>
      <c r="E115" s="45">
        <f>IF(ISNUMBER(Goods!F127),Goods!F127/(Goods!F127+Services!F127),"")</f>
        <v>0.77997857326083786</v>
      </c>
      <c r="F115" s="45">
        <f>IF(ISNUMBER(Goods!G127),Goods!G127/(Goods!G127+Services!G127),"")</f>
        <v>0.76332002776813601</v>
      </c>
      <c r="G115" s="45">
        <f>IF(ISNUMBER(Goods!H127),Goods!H127/(Goods!H127+Services!H127),"")</f>
        <v>0.73914354063916987</v>
      </c>
      <c r="H115" s="45">
        <f>IF(ISNUMBER(Goods!I127),Goods!I127/(Goods!I127+Services!I127),"")</f>
        <v>0.80499011138263254</v>
      </c>
      <c r="I115" s="45">
        <f>IF(ISNUMBER(Goods!J127),Goods!J127/(Goods!J127+Services!J127),"")</f>
        <v>0.84281763499213502</v>
      </c>
      <c r="J115" s="45">
        <f>IF(ISNUMBER(Goods!K127),Goods!K127/(Goods!K127+Services!K127),"")</f>
        <v>0.93166217007985608</v>
      </c>
      <c r="K115" s="45">
        <f>IF(ISNUMBER(Goods!L127),Goods!L127/(Goods!L127+Services!L127),"")</f>
        <v>0.85377045976587718</v>
      </c>
      <c r="L115" s="45">
        <f>IF(ISNUMBER(Goods!M127),Goods!M127/(Goods!M127+Services!M127),"")</f>
        <v>0.8274638630873915</v>
      </c>
      <c r="M115" s="45">
        <f>IF(ISNUMBER(Goods!N127),Goods!N127/(Goods!N127+Services!N127),"")</f>
        <v>0.80995556197687479</v>
      </c>
      <c r="N115" s="45">
        <f>IF(ISNUMBER(Goods!O127),Goods!O127/(Goods!O127+Services!O127),"")</f>
        <v>0.80411644931846316</v>
      </c>
      <c r="O115" s="45">
        <f>IF(ISNUMBER(Goods!P127),Goods!P127/(Goods!P127+Services!P127),"")</f>
        <v>0.58472565082174011</v>
      </c>
      <c r="P115" s="45">
        <f>IF(ISNUMBER(Goods!Q127),Goods!Q127/(Goods!Q127+Services!Q127),"")</f>
        <v>0.53052884888248186</v>
      </c>
      <c r="Q115" s="45">
        <f>IF(ISNUMBER(Goods!R127),Goods!R127/(Goods!R127+Services!R127),"")</f>
        <v>0.64412625007528601</v>
      </c>
      <c r="R115" s="45">
        <f>IF(ISNUMBER(Goods!S127),Goods!S127/(Goods!S127+Services!S127),"")</f>
        <v>0.65515271187323809</v>
      </c>
      <c r="S115" s="45">
        <f>IF(ISNUMBER(Goods!T127),Goods!T127/(Goods!T127+Services!T127),"")</f>
        <v>0.84925594360956835</v>
      </c>
      <c r="T115" s="45">
        <f>IF(ISNUMBER(Goods!U127),Goods!U127/(Goods!U127+Services!U127),"")</f>
        <v>0.87516447985383816</v>
      </c>
      <c r="U115" s="45">
        <f>IF(ISNUMBER(Goods!V127),Goods!V127/(Goods!V127+Services!V127),"")</f>
        <v>0.78703756517183399</v>
      </c>
      <c r="V115" s="45">
        <f>IF(ISNUMBER(Goods!W127),Goods!W127/(Goods!W127+Services!W127),"")</f>
        <v>0.59934815007773001</v>
      </c>
      <c r="W115" s="45">
        <f>IF(ISNUMBER(Goods!X127),Goods!X127/(Goods!X127+Services!X127),"")</f>
        <v>0.81720613961514221</v>
      </c>
      <c r="X115" s="45">
        <f>IF(ISNUMBER(Goods!Y127),Goods!Y127/(Goods!Y127+Services!Y127),"")</f>
        <v>0.86734499191617787</v>
      </c>
      <c r="Y115" s="45">
        <f>IF(ISNUMBER(Goods!Z127),Goods!Z127/(Goods!Z127+Services!Z127),"")</f>
        <v>0.81321556828108321</v>
      </c>
      <c r="Z115" s="45">
        <f>IF(ISNUMBER(Goods!AA127),Goods!AA127/(Goods!AA127+Services!AA127),"")</f>
        <v>0.75637720305998168</v>
      </c>
      <c r="AB115" s="45">
        <f>IF(ISNUMBER(Services!C127),Services!C127/(Services!C127+Goods!C127),"")</f>
        <v>0.18526137804706214</v>
      </c>
      <c r="AC115" s="45">
        <f>IF(ISNUMBER(Services!D127),Services!D127/(Services!D127+Goods!D127),"")</f>
        <v>0.33541819909630433</v>
      </c>
      <c r="AD115" s="45">
        <f>IF(ISNUMBER(Services!E127),Services!E127/(Services!E127+Goods!E127),"")</f>
        <v>0.27031069715715578</v>
      </c>
      <c r="AE115" s="45">
        <f>IF(ISNUMBER(Services!F127),Services!F127/(Services!F127+Goods!F127),"")</f>
        <v>0.22002142673916214</v>
      </c>
      <c r="AF115" s="45">
        <f>IF(ISNUMBER(Services!G127),Services!G127/(Services!G127+Goods!G127),"")</f>
        <v>0.23667997223186393</v>
      </c>
      <c r="AG115" s="45">
        <f>IF(ISNUMBER(Services!H127),Services!H127/(Services!H127+Goods!H127),"")</f>
        <v>0.26085645936083018</v>
      </c>
      <c r="AH115" s="45">
        <f>IF(ISNUMBER(Services!I127),Services!I127/(Services!I127+Goods!I127),"")</f>
        <v>0.19500988861736743</v>
      </c>
      <c r="AI115" s="45">
        <f>IF(ISNUMBER(Services!J127),Services!J127/(Services!J127+Goods!J127),"")</f>
        <v>0.15718236500786498</v>
      </c>
      <c r="AJ115" s="45">
        <f>IF(ISNUMBER(Services!K127),Services!K127/(Services!K127+Goods!K127),"")</f>
        <v>6.8337829920143964E-2</v>
      </c>
      <c r="AK115" s="45">
        <f>IF(ISNUMBER(Services!L127),Services!L127/(Services!L127+Goods!L127),"")</f>
        <v>0.14622954023412291</v>
      </c>
      <c r="AL115" s="45">
        <f>IF(ISNUMBER(Services!M127),Services!M127/(Services!M127+Goods!M127),"")</f>
        <v>0.1725361369126085</v>
      </c>
      <c r="AM115" s="45">
        <f>IF(ISNUMBER(Services!N127),Services!N127/(Services!N127+Goods!N127),"")</f>
        <v>0.19004443802312515</v>
      </c>
      <c r="AN115" s="45">
        <f>IF(ISNUMBER(Services!O127),Services!O127/(Services!O127+Goods!O127),"")</f>
        <v>0.19588355068153671</v>
      </c>
      <c r="AO115" s="45">
        <f>IF(ISNUMBER(Services!P127),Services!P127/(Services!P127+Goods!P127),"")</f>
        <v>0.41527434917825995</v>
      </c>
      <c r="AP115" s="45">
        <f>IF(ISNUMBER(Services!Q127),Services!Q127/(Services!Q127+Goods!Q127),"")</f>
        <v>0.46947115111751819</v>
      </c>
      <c r="AQ115" s="45">
        <f>IF(ISNUMBER(Services!R127),Services!R127/(Services!R127+Goods!R127),"")</f>
        <v>0.35587374992471399</v>
      </c>
      <c r="AR115" s="45">
        <f>IF(ISNUMBER(Services!S127),Services!S127/(Services!S127+Goods!S127),"")</f>
        <v>0.34484728812676191</v>
      </c>
      <c r="AS115" s="45">
        <f>IF(ISNUMBER(Services!T127),Services!T127/(Services!T127+Goods!T127),"")</f>
        <v>0.15074405639043156</v>
      </c>
      <c r="AT115" s="45">
        <f>IF(ISNUMBER(Services!U127),Services!U127/(Services!U127+Goods!U127),"")</f>
        <v>0.12483552014616182</v>
      </c>
      <c r="AU115" s="45">
        <f>IF(ISNUMBER(Services!V127),Services!V127/(Services!V127+Goods!V127),"")</f>
        <v>0.21296243482816607</v>
      </c>
      <c r="AV115" s="45">
        <f>IF(ISNUMBER(Services!W127),Services!W127/(Services!W127+Goods!W127),"")</f>
        <v>0.40065184992226999</v>
      </c>
      <c r="AW115" s="45">
        <f>IF(ISNUMBER(Services!X127),Services!X127/(Services!X127+Goods!X127),"")</f>
        <v>0.1827938603848579</v>
      </c>
      <c r="AX115" s="45">
        <f>IF(ISNUMBER(Services!Y127),Services!Y127/(Services!Y127+Goods!Y127),"")</f>
        <v>0.13265500808382211</v>
      </c>
      <c r="AY115" s="45">
        <f>IF(ISNUMBER(Services!Z127),Services!Z127/(Services!Z127+Goods!Z127),"")</f>
        <v>0.18678443171891682</v>
      </c>
      <c r="AZ115" s="45">
        <f>IF(ISNUMBER(Services!AA127),Services!AA127/(Services!AA127+Goods!AA127),"")</f>
        <v>0.24362279694001837</v>
      </c>
    </row>
    <row r="116" spans="1:52" x14ac:dyDescent="0.2">
      <c r="A116" s="39">
        <f>Goods!B128</f>
        <v>45473</v>
      </c>
      <c r="B116" s="45">
        <f>IF(ISNUMBER(Goods!C128),Goods!C128/(Goods!C128+Services!C128),"")</f>
        <v>0.81617463962593029</v>
      </c>
      <c r="C116" s="45">
        <f>IF(ISNUMBER(Goods!D128),Goods!D128/(Goods!D128+Services!D128),"")</f>
        <v>0.68786570286412207</v>
      </c>
      <c r="D116" s="45">
        <f>IF(ISNUMBER(Goods!E128),Goods!E128/(Goods!E128+Services!E128),"")</f>
        <v>0.72450343619458302</v>
      </c>
      <c r="E116" s="45">
        <f>IF(ISNUMBER(Goods!F128),Goods!F128/(Goods!F128+Services!F128),"")</f>
        <v>0.78603472208252023</v>
      </c>
      <c r="F116" s="45">
        <f>IF(ISNUMBER(Goods!G128),Goods!G128/(Goods!G128+Services!G128),"")</f>
        <v>0.76103918748092936</v>
      </c>
      <c r="G116" s="45">
        <f>IF(ISNUMBER(Goods!H128),Goods!H128/(Goods!H128+Services!H128),"")</f>
        <v>0.73191407870798886</v>
      </c>
      <c r="H116" s="45">
        <f>IF(ISNUMBER(Goods!I128),Goods!I128/(Goods!I128+Services!I128),"")</f>
        <v>0.80131856646756794</v>
      </c>
      <c r="I116" s="45">
        <f>IF(ISNUMBER(Goods!J128),Goods!J128/(Goods!J128+Services!J128),"")</f>
        <v>0.84876960800596923</v>
      </c>
      <c r="J116" s="45">
        <f>IF(ISNUMBER(Goods!K128),Goods!K128/(Goods!K128+Services!K128),"")</f>
        <v>0.93484917913977772</v>
      </c>
      <c r="K116" s="45">
        <f>IF(ISNUMBER(Goods!L128),Goods!L128/(Goods!L128+Services!L128),"")</f>
        <v>0.85273356943206702</v>
      </c>
      <c r="L116" s="45">
        <f>IF(ISNUMBER(Goods!M128),Goods!M128/(Goods!M128+Services!M128),"")</f>
        <v>0.8259368392320473</v>
      </c>
      <c r="M116" s="45">
        <f>IF(ISNUMBER(Goods!N128),Goods!N128/(Goods!N128+Services!N128),"")</f>
        <v>0.80953067266353318</v>
      </c>
      <c r="N116" s="45">
        <f>IF(ISNUMBER(Goods!O128),Goods!O128/(Goods!O128+Services!O128),"")</f>
        <v>0.80432329677781533</v>
      </c>
      <c r="O116" s="45">
        <f>IF(ISNUMBER(Goods!P128),Goods!P128/(Goods!P128+Services!P128),"")</f>
        <v>0.58733220935176933</v>
      </c>
      <c r="P116" s="45">
        <f>IF(ISNUMBER(Goods!Q128),Goods!Q128/(Goods!Q128+Services!Q128),"")</f>
        <v>0.52855153793362497</v>
      </c>
      <c r="Q116" s="45">
        <f>IF(ISNUMBER(Goods!R128),Goods!R128/(Goods!R128+Services!R128),"")</f>
        <v>0.65128711574216369</v>
      </c>
      <c r="R116" s="45">
        <f>IF(ISNUMBER(Goods!S128),Goods!S128/(Goods!S128+Services!S128),"")</f>
        <v>0.6184437866424225</v>
      </c>
      <c r="S116" s="45">
        <f>IF(ISNUMBER(Goods!T128),Goods!T128/(Goods!T128+Services!T128),"")</f>
        <v>0.84850045660144813</v>
      </c>
      <c r="T116" s="45">
        <f>IF(ISNUMBER(Goods!U128),Goods!U128/(Goods!U128+Services!U128),"")</f>
        <v>0.87411002089901169</v>
      </c>
      <c r="U116" s="45">
        <f>IF(ISNUMBER(Goods!V128),Goods!V128/(Goods!V128+Services!V128),"")</f>
        <v>0.78851727373627889</v>
      </c>
      <c r="V116" s="45">
        <f>IF(ISNUMBER(Goods!W128),Goods!W128/(Goods!W128+Services!W128),"")</f>
        <v>0.59579457149723081</v>
      </c>
      <c r="W116" s="45">
        <f>IF(ISNUMBER(Goods!X128),Goods!X128/(Goods!X128+Services!X128),"")</f>
        <v>0.80810118615698046</v>
      </c>
      <c r="X116" s="45">
        <f>IF(ISNUMBER(Goods!Y128),Goods!Y128/(Goods!Y128+Services!Y128),"")</f>
        <v>0.8646265759054933</v>
      </c>
      <c r="Y116" s="45">
        <f>IF(ISNUMBER(Goods!Z128),Goods!Z128/(Goods!Z128+Services!Z128),"")</f>
        <v>0.80893744171440529</v>
      </c>
      <c r="Z116" s="45">
        <f>IF(ISNUMBER(Goods!AA128),Goods!AA128/(Goods!AA128+Services!AA128),"")</f>
        <v>0.74594663553907015</v>
      </c>
      <c r="AB116" s="45">
        <f>IF(ISNUMBER(Services!C128),Services!C128/(Services!C128+Goods!C128),"")</f>
        <v>0.18382536037406966</v>
      </c>
      <c r="AC116" s="45">
        <f>IF(ISNUMBER(Services!D128),Services!D128/(Services!D128+Goods!D128),"")</f>
        <v>0.31213429713587798</v>
      </c>
      <c r="AD116" s="45">
        <f>IF(ISNUMBER(Services!E128),Services!E128/(Services!E128+Goods!E128),"")</f>
        <v>0.27549656380541709</v>
      </c>
      <c r="AE116" s="45">
        <f>IF(ISNUMBER(Services!F128),Services!F128/(Services!F128+Goods!F128),"")</f>
        <v>0.21396527791747974</v>
      </c>
      <c r="AF116" s="45">
        <f>IF(ISNUMBER(Services!G128),Services!G128/(Services!G128+Goods!G128),"")</f>
        <v>0.23896081251907067</v>
      </c>
      <c r="AG116" s="45">
        <f>IF(ISNUMBER(Services!H128),Services!H128/(Services!H128+Goods!H128),"")</f>
        <v>0.26808592129201109</v>
      </c>
      <c r="AH116" s="45">
        <f>IF(ISNUMBER(Services!I128),Services!I128/(Services!I128+Goods!I128),"")</f>
        <v>0.19868143353243203</v>
      </c>
      <c r="AI116" s="45">
        <f>IF(ISNUMBER(Services!J128),Services!J128/(Services!J128+Goods!J128),"")</f>
        <v>0.15123039199403074</v>
      </c>
      <c r="AJ116" s="45">
        <f>IF(ISNUMBER(Services!K128),Services!K128/(Services!K128+Goods!K128),"")</f>
        <v>6.5150820860222267E-2</v>
      </c>
      <c r="AK116" s="45">
        <f>IF(ISNUMBER(Services!L128),Services!L128/(Services!L128+Goods!L128),"")</f>
        <v>0.14726643056793298</v>
      </c>
      <c r="AL116" s="45">
        <f>IF(ISNUMBER(Services!M128),Services!M128/(Services!M128+Goods!M128),"")</f>
        <v>0.17406316076795275</v>
      </c>
      <c r="AM116" s="45">
        <f>IF(ISNUMBER(Services!N128),Services!N128/(Services!N128+Goods!N128),"")</f>
        <v>0.19046932733646688</v>
      </c>
      <c r="AN116" s="45">
        <f>IF(ISNUMBER(Services!O128),Services!O128/(Services!O128+Goods!O128),"")</f>
        <v>0.19567670322218453</v>
      </c>
      <c r="AO116" s="45">
        <f>IF(ISNUMBER(Services!P128),Services!P128/(Services!P128+Goods!P128),"")</f>
        <v>0.41266779064823067</v>
      </c>
      <c r="AP116" s="45">
        <f>IF(ISNUMBER(Services!Q128),Services!Q128/(Services!Q128+Goods!Q128),"")</f>
        <v>0.47144846206637503</v>
      </c>
      <c r="AQ116" s="45">
        <f>IF(ISNUMBER(Services!R128),Services!R128/(Services!R128+Goods!R128),"")</f>
        <v>0.34871288425783631</v>
      </c>
      <c r="AR116" s="45">
        <f>IF(ISNUMBER(Services!S128),Services!S128/(Services!S128+Goods!S128),"")</f>
        <v>0.38155621335757745</v>
      </c>
      <c r="AS116" s="45">
        <f>IF(ISNUMBER(Services!T128),Services!T128/(Services!T128+Goods!T128),"")</f>
        <v>0.15149954339855179</v>
      </c>
      <c r="AT116" s="45">
        <f>IF(ISNUMBER(Services!U128),Services!U128/(Services!U128+Goods!U128),"")</f>
        <v>0.12588997910098829</v>
      </c>
      <c r="AU116" s="45">
        <f>IF(ISNUMBER(Services!V128),Services!V128/(Services!V128+Goods!V128),"")</f>
        <v>0.21148272626372114</v>
      </c>
      <c r="AV116" s="45">
        <f>IF(ISNUMBER(Services!W128),Services!W128/(Services!W128+Goods!W128),"")</f>
        <v>0.40420542850276925</v>
      </c>
      <c r="AW116" s="45">
        <f>IF(ISNUMBER(Services!X128),Services!X128/(Services!X128+Goods!X128),"")</f>
        <v>0.19189881384301954</v>
      </c>
      <c r="AX116" s="45">
        <f>IF(ISNUMBER(Services!Y128),Services!Y128/(Services!Y128+Goods!Y128),"")</f>
        <v>0.13537342409450676</v>
      </c>
      <c r="AY116" s="45">
        <f>IF(ISNUMBER(Services!Z128),Services!Z128/(Services!Z128+Goods!Z128),"")</f>
        <v>0.19106255828559465</v>
      </c>
      <c r="AZ116" s="45">
        <f>IF(ISNUMBER(Services!AA128),Services!AA128/(Services!AA128+Goods!AA128),"")</f>
        <v>0.25405336446092985</v>
      </c>
    </row>
    <row r="117" spans="1:52" x14ac:dyDescent="0.2">
      <c r="A117" s="39">
        <f>Goods!B129</f>
        <v>45565</v>
      </c>
      <c r="B117" s="45">
        <f>IF(ISNUMBER(Goods!C129),Goods!C129/(Goods!C129+Services!C129),"")</f>
        <v>0.81603150200933194</v>
      </c>
      <c r="C117" s="45">
        <f>IF(ISNUMBER(Goods!D129),Goods!D129/(Goods!D129+Services!D129),"")</f>
        <v>0.67512658679218374</v>
      </c>
      <c r="D117" s="45">
        <f>IF(ISNUMBER(Goods!E129),Goods!E129/(Goods!E129+Services!E129),"")</f>
        <v>0.72993915733660597</v>
      </c>
      <c r="E117" s="45">
        <f>IF(ISNUMBER(Goods!F129),Goods!F129/(Goods!F129+Services!F129),"")</f>
        <v>0.78430198553954444</v>
      </c>
      <c r="F117" s="45">
        <f>IF(ISNUMBER(Goods!G129),Goods!G129/(Goods!G129+Services!G129),"")</f>
        <v>0.75121692185149125</v>
      </c>
      <c r="G117" s="45">
        <f>IF(ISNUMBER(Goods!H129),Goods!H129/(Goods!H129+Services!H129),"")</f>
        <v>0.7251853654163839</v>
      </c>
      <c r="H117" s="45">
        <f>IF(ISNUMBER(Goods!I129),Goods!I129/(Goods!I129+Services!I129),"")</f>
        <v>0.80975991866734442</v>
      </c>
      <c r="I117" s="45">
        <f>IF(ISNUMBER(Goods!J129),Goods!J129/(Goods!J129+Services!J129),"")</f>
        <v>0.84702223049800185</v>
      </c>
      <c r="J117" s="45">
        <f>IF(ISNUMBER(Goods!K129),Goods!K129/(Goods!K129+Services!K129),"")</f>
        <v>0.93462213480944634</v>
      </c>
      <c r="K117" s="45">
        <f>IF(ISNUMBER(Goods!L129),Goods!L129/(Goods!L129+Services!L129),"")</f>
        <v>0.85101329071824949</v>
      </c>
      <c r="L117" s="45">
        <f>IF(ISNUMBER(Goods!M129),Goods!M129/(Goods!M129+Services!M129),"")</f>
        <v>0.82023316031131055</v>
      </c>
      <c r="M117" s="45">
        <f>IF(ISNUMBER(Goods!N129),Goods!N129/(Goods!N129+Services!N129),"")</f>
        <v>0.81312259550708699</v>
      </c>
      <c r="N117" s="45">
        <f>IF(ISNUMBER(Goods!O129),Goods!O129/(Goods!O129+Services!O129),"")</f>
        <v>0.79264986932552817</v>
      </c>
      <c r="O117" s="45">
        <f>IF(ISNUMBER(Goods!P129),Goods!P129/(Goods!P129+Services!P129),"")</f>
        <v>0.58432235664350363</v>
      </c>
      <c r="P117" s="45">
        <f>IF(ISNUMBER(Goods!Q129),Goods!Q129/(Goods!Q129+Services!Q129),"")</f>
        <v>0.53948092142574189</v>
      </c>
      <c r="Q117" s="45">
        <f>IF(ISNUMBER(Goods!R129),Goods!R129/(Goods!R129+Services!R129),"")</f>
        <v>0.64866980421318354</v>
      </c>
      <c r="R117" s="45">
        <f>IF(ISNUMBER(Goods!S129),Goods!S129/(Goods!S129+Services!S129),"")</f>
        <v>0.61371604625314435</v>
      </c>
      <c r="S117" s="45">
        <f>IF(ISNUMBER(Goods!T129),Goods!T129/(Goods!T129+Services!T129),"")</f>
        <v>0.85144827830963932</v>
      </c>
      <c r="T117" s="45">
        <f>IF(ISNUMBER(Goods!U129),Goods!U129/(Goods!U129+Services!U129),"")</f>
        <v>0.87328336874467827</v>
      </c>
      <c r="U117" s="45">
        <f>IF(ISNUMBER(Goods!V129),Goods!V129/(Goods!V129+Services!V129),"")</f>
        <v>0.79187636492011615</v>
      </c>
      <c r="V117" s="45">
        <f>IF(ISNUMBER(Goods!W129),Goods!W129/(Goods!W129+Services!W129),"")</f>
        <v>0.59337872555996485</v>
      </c>
      <c r="W117" s="45">
        <f>IF(ISNUMBER(Goods!X129),Goods!X129/(Goods!X129+Services!X129),"")</f>
        <v>0.8126365148207525</v>
      </c>
      <c r="X117" s="45">
        <f>IF(ISNUMBER(Goods!Y129),Goods!Y129/(Goods!Y129+Services!Y129),"")</f>
        <v>0.86703173129527</v>
      </c>
      <c r="Y117" s="45">
        <f>IF(ISNUMBER(Goods!Z129),Goods!Z129/(Goods!Z129+Services!Z129),"")</f>
        <v>0.81699963353285432</v>
      </c>
      <c r="Z117" s="45">
        <f>IF(ISNUMBER(Goods!AA129),Goods!AA129/(Goods!AA129+Services!AA129),"")</f>
        <v>0.76073270723912789</v>
      </c>
      <c r="AB117" s="45">
        <f>IF(ISNUMBER(Services!C129),Services!C129/(Services!C129+Goods!C129),"")</f>
        <v>0.18396849799066808</v>
      </c>
      <c r="AC117" s="45">
        <f>IF(ISNUMBER(Services!D129),Services!D129/(Services!D129+Goods!D129),"")</f>
        <v>0.32487341320781626</v>
      </c>
      <c r="AD117" s="45">
        <f>IF(ISNUMBER(Services!E129),Services!E129/(Services!E129+Goods!E129),"")</f>
        <v>0.27006084266339397</v>
      </c>
      <c r="AE117" s="45">
        <f>IF(ISNUMBER(Services!F129),Services!F129/(Services!F129+Goods!F129),"")</f>
        <v>0.21569801446045558</v>
      </c>
      <c r="AF117" s="45">
        <f>IF(ISNUMBER(Services!G129),Services!G129/(Services!G129+Goods!G129),"")</f>
        <v>0.24878307814850872</v>
      </c>
      <c r="AG117" s="45">
        <f>IF(ISNUMBER(Services!H129),Services!H129/(Services!H129+Goods!H129),"")</f>
        <v>0.27481463458361616</v>
      </c>
      <c r="AH117" s="45">
        <f>IF(ISNUMBER(Services!I129),Services!I129/(Services!I129+Goods!I129),"")</f>
        <v>0.19024008133265558</v>
      </c>
      <c r="AI117" s="45">
        <f>IF(ISNUMBER(Services!J129),Services!J129/(Services!J129+Goods!J129),"")</f>
        <v>0.1529777695019981</v>
      </c>
      <c r="AJ117" s="45">
        <f>IF(ISNUMBER(Services!K129),Services!K129/(Services!K129+Goods!K129),"")</f>
        <v>6.5377865190553636E-2</v>
      </c>
      <c r="AK117" s="45">
        <f>IF(ISNUMBER(Services!L129),Services!L129/(Services!L129+Goods!L129),"")</f>
        <v>0.14898670928175051</v>
      </c>
      <c r="AL117" s="45">
        <f>IF(ISNUMBER(Services!M129),Services!M129/(Services!M129+Goods!M129),"")</f>
        <v>0.17976683968868942</v>
      </c>
      <c r="AM117" s="45">
        <f>IF(ISNUMBER(Services!N129),Services!N129/(Services!N129+Goods!N129),"")</f>
        <v>0.18687740449291304</v>
      </c>
      <c r="AN117" s="45">
        <f>IF(ISNUMBER(Services!O129),Services!O129/(Services!O129+Goods!O129),"")</f>
        <v>0.20735013067447183</v>
      </c>
      <c r="AO117" s="45">
        <f>IF(ISNUMBER(Services!P129),Services!P129/(Services!P129+Goods!P129),"")</f>
        <v>0.41567764335649632</v>
      </c>
      <c r="AP117" s="45">
        <f>IF(ISNUMBER(Services!Q129),Services!Q129/(Services!Q129+Goods!Q129),"")</f>
        <v>0.46051907857425811</v>
      </c>
      <c r="AQ117" s="45">
        <f>IF(ISNUMBER(Services!R129),Services!R129/(Services!R129+Goods!R129),"")</f>
        <v>0.35133019578681646</v>
      </c>
      <c r="AR117" s="45">
        <f>IF(ISNUMBER(Services!S129),Services!S129/(Services!S129+Goods!S129),"")</f>
        <v>0.38628395374685565</v>
      </c>
      <c r="AS117" s="45">
        <f>IF(ISNUMBER(Services!T129),Services!T129/(Services!T129+Goods!T129),"")</f>
        <v>0.14855172169036079</v>
      </c>
      <c r="AT117" s="45">
        <f>IF(ISNUMBER(Services!U129),Services!U129/(Services!U129+Goods!U129),"")</f>
        <v>0.12671663125532179</v>
      </c>
      <c r="AU117" s="45">
        <f>IF(ISNUMBER(Services!V129),Services!V129/(Services!V129+Goods!V129),"")</f>
        <v>0.20812363507988374</v>
      </c>
      <c r="AV117" s="45">
        <f>IF(ISNUMBER(Services!W129),Services!W129/(Services!W129+Goods!W129),"")</f>
        <v>0.40662127444003521</v>
      </c>
      <c r="AW117" s="45">
        <f>IF(ISNUMBER(Services!X129),Services!X129/(Services!X129+Goods!X129),"")</f>
        <v>0.18736348517924745</v>
      </c>
      <c r="AX117" s="45">
        <f>IF(ISNUMBER(Services!Y129),Services!Y129/(Services!Y129+Goods!Y129),"")</f>
        <v>0.13296826870472994</v>
      </c>
      <c r="AY117" s="45">
        <f>IF(ISNUMBER(Services!Z129),Services!Z129/(Services!Z129+Goods!Z129),"")</f>
        <v>0.18300036646714565</v>
      </c>
      <c r="AZ117" s="45">
        <f>IF(ISNUMBER(Services!AA129),Services!AA129/(Services!AA129+Goods!AA129),"")</f>
        <v>0.23926729276087205</v>
      </c>
    </row>
    <row r="118" spans="1:52" x14ac:dyDescent="0.2">
      <c r="A118" s="39">
        <f>Goods!B130</f>
        <v>45657</v>
      </c>
      <c r="B118" s="45">
        <f>IF(ISNUMBER(Goods!C130),Goods!C130/(Goods!C130+Services!C130),"")</f>
        <v>0.81021205054504042</v>
      </c>
      <c r="C118" s="45">
        <f>IF(ISNUMBER(Goods!D130),Goods!D130/(Goods!D130+Services!D130),"")</f>
        <v>0.67588427502881854</v>
      </c>
      <c r="D118" s="45">
        <f>IF(ISNUMBER(Goods!E130),Goods!E130/(Goods!E130+Services!E130),"")</f>
        <v>0.72851952282510446</v>
      </c>
      <c r="E118" s="45">
        <f>IF(ISNUMBER(Goods!F130),Goods!F130/(Goods!F130+Services!F130),"")</f>
        <v>0.79110125228274186</v>
      </c>
      <c r="F118" s="45">
        <f>IF(ISNUMBER(Goods!G130),Goods!G130/(Goods!G130+Services!G130),"")</f>
        <v>0.75392556606228855</v>
      </c>
      <c r="G118" s="45">
        <f>IF(ISNUMBER(Goods!H130),Goods!H130/(Goods!H130+Services!H130),"")</f>
        <v>0.72958590039483473</v>
      </c>
      <c r="H118" s="45">
        <f>IF(ISNUMBER(Goods!I130),Goods!I130/(Goods!I130+Services!I130),"")</f>
        <v>0.81404679018702242</v>
      </c>
      <c r="I118" s="45">
        <f>IF(ISNUMBER(Goods!J130),Goods!J130/(Goods!J130+Services!J130),"")</f>
        <v>0.84941867956125361</v>
      </c>
      <c r="J118" s="45">
        <f>IF(ISNUMBER(Goods!K130),Goods!K130/(Goods!K130+Services!K130),"")</f>
        <v>0.93020476337888824</v>
      </c>
      <c r="K118" s="45">
        <f>IF(ISNUMBER(Goods!L130),Goods!L130/(Goods!L130+Services!L130),"")</f>
        <v>0.85326461104413853</v>
      </c>
      <c r="L118" s="45">
        <f>IF(ISNUMBER(Goods!M130),Goods!M130/(Goods!M130+Services!M130),"")</f>
        <v>0.8230432768426752</v>
      </c>
      <c r="M118" s="45">
        <f>IF(ISNUMBER(Goods!N130),Goods!N130/(Goods!N130+Services!N130),"")</f>
        <v>0.82276077923469926</v>
      </c>
      <c r="N118" s="45">
        <f>IF(ISNUMBER(Goods!O130),Goods!O130/(Goods!O130+Services!O130),"")</f>
        <v>0.79538585958826036</v>
      </c>
      <c r="O118" s="45">
        <f>IF(ISNUMBER(Goods!P130),Goods!P130/(Goods!P130+Services!P130),"")</f>
        <v>0.58377458274553762</v>
      </c>
      <c r="P118" s="45">
        <f>IF(ISNUMBER(Goods!Q130),Goods!Q130/(Goods!Q130+Services!Q130),"")</f>
        <v>0.52303022555613876</v>
      </c>
      <c r="Q118" s="45">
        <f>IF(ISNUMBER(Goods!R130),Goods!R130/(Goods!R130+Services!R130),"")</f>
        <v>0.64876617477349174</v>
      </c>
      <c r="R118" s="45">
        <f>IF(ISNUMBER(Goods!S130),Goods!S130/(Goods!S130+Services!S130),"")</f>
        <v>0.62367992964657215</v>
      </c>
      <c r="S118" s="45">
        <f>IF(ISNUMBER(Goods!T130),Goods!T130/(Goods!T130+Services!T130),"")</f>
        <v>0.84536368151342067</v>
      </c>
      <c r="T118" s="45">
        <f>IF(ISNUMBER(Goods!U130),Goods!U130/(Goods!U130+Services!U130),"")</f>
        <v>0.86986391851844236</v>
      </c>
      <c r="U118" s="45">
        <f>IF(ISNUMBER(Goods!V130),Goods!V130/(Goods!V130+Services!V130),"")</f>
        <v>0.78988205542985257</v>
      </c>
      <c r="V118" s="45">
        <f>IF(ISNUMBER(Goods!W130),Goods!W130/(Goods!W130+Services!W130),"")</f>
        <v>0.59091449159944509</v>
      </c>
      <c r="W118" s="45">
        <f>IF(ISNUMBER(Goods!X130),Goods!X130/(Goods!X130+Services!X130),"")</f>
        <v>0.8295467617926916</v>
      </c>
      <c r="X118" s="45">
        <f>IF(ISNUMBER(Goods!Y130),Goods!Y130/(Goods!Y130+Services!Y130),"")</f>
        <v>0.86639608928660949</v>
      </c>
      <c r="Y118" s="45">
        <f>IF(ISNUMBER(Goods!Z130),Goods!Z130/(Goods!Z130+Services!Z130),"")</f>
        <v>0.80860025393253299</v>
      </c>
      <c r="Z118" s="45">
        <f>IF(ISNUMBER(Goods!AA130),Goods!AA130/(Goods!AA130+Services!AA130),"")</f>
        <v>0.74680236070634232</v>
      </c>
      <c r="AB118" s="45">
        <f>IF(ISNUMBER(Services!C130),Services!C130/(Services!C130+Goods!C130),"")</f>
        <v>0.18978794945495958</v>
      </c>
      <c r="AC118" s="45">
        <f>IF(ISNUMBER(Services!D130),Services!D130/(Services!D130+Goods!D130),"")</f>
        <v>0.32411572497118141</v>
      </c>
      <c r="AD118" s="45">
        <f>IF(ISNUMBER(Services!E130),Services!E130/(Services!E130+Goods!E130),"")</f>
        <v>0.27148047717489554</v>
      </c>
      <c r="AE118" s="45">
        <f>IF(ISNUMBER(Services!F130),Services!F130/(Services!F130+Goods!F130),"")</f>
        <v>0.20889874771725817</v>
      </c>
      <c r="AF118" s="45">
        <f>IF(ISNUMBER(Services!G130),Services!G130/(Services!G130+Goods!G130),"")</f>
        <v>0.24607443393771147</v>
      </c>
      <c r="AG118" s="45">
        <f>IF(ISNUMBER(Services!H130),Services!H130/(Services!H130+Goods!H130),"")</f>
        <v>0.27041409960516527</v>
      </c>
      <c r="AH118" s="45">
        <f>IF(ISNUMBER(Services!I130),Services!I130/(Services!I130+Goods!I130),"")</f>
        <v>0.18595320981297758</v>
      </c>
      <c r="AI118" s="45">
        <f>IF(ISNUMBER(Services!J130),Services!J130/(Services!J130+Goods!J130),"")</f>
        <v>0.15058132043874634</v>
      </c>
      <c r="AJ118" s="45">
        <f>IF(ISNUMBER(Services!K130),Services!K130/(Services!K130+Goods!K130),"")</f>
        <v>6.9795236621111714E-2</v>
      </c>
      <c r="AK118" s="45">
        <f>IF(ISNUMBER(Services!L130),Services!L130/(Services!L130+Goods!L130),"")</f>
        <v>0.14673538895586152</v>
      </c>
      <c r="AL118" s="45">
        <f>IF(ISNUMBER(Services!M130),Services!M130/(Services!M130+Goods!M130),"")</f>
        <v>0.17695672315732483</v>
      </c>
      <c r="AM118" s="45">
        <f>IF(ISNUMBER(Services!N130),Services!N130/(Services!N130+Goods!N130),"")</f>
        <v>0.17723922076530083</v>
      </c>
      <c r="AN118" s="45">
        <f>IF(ISNUMBER(Services!O130),Services!O130/(Services!O130+Goods!O130),"")</f>
        <v>0.20461414041173973</v>
      </c>
      <c r="AO118" s="45">
        <f>IF(ISNUMBER(Services!P130),Services!P130/(Services!P130+Goods!P130),"")</f>
        <v>0.41622541725446238</v>
      </c>
      <c r="AP118" s="45">
        <f>IF(ISNUMBER(Services!Q130),Services!Q130/(Services!Q130+Goods!Q130),"")</f>
        <v>0.47696977444386118</v>
      </c>
      <c r="AQ118" s="45">
        <f>IF(ISNUMBER(Services!R130),Services!R130/(Services!R130+Goods!R130),"")</f>
        <v>0.3512338252265082</v>
      </c>
      <c r="AR118" s="45">
        <f>IF(ISNUMBER(Services!S130),Services!S130/(Services!S130+Goods!S130),"")</f>
        <v>0.37632007035342779</v>
      </c>
      <c r="AS118" s="45">
        <f>IF(ISNUMBER(Services!T130),Services!T130/(Services!T130+Goods!T130),"")</f>
        <v>0.15463631848657924</v>
      </c>
      <c r="AT118" s="45">
        <f>IF(ISNUMBER(Services!U130),Services!U130/(Services!U130+Goods!U130),"")</f>
        <v>0.13013608148155759</v>
      </c>
      <c r="AU118" s="45">
        <f>IF(ISNUMBER(Services!V130),Services!V130/(Services!V130+Goods!V130),"")</f>
        <v>0.21011794457014732</v>
      </c>
      <c r="AV118" s="45">
        <f>IF(ISNUMBER(Services!W130),Services!W130/(Services!W130+Goods!W130),"")</f>
        <v>0.40908550840055491</v>
      </c>
      <c r="AW118" s="45">
        <f>IF(ISNUMBER(Services!X130),Services!X130/(Services!X130+Goods!X130),"")</f>
        <v>0.17045323820730843</v>
      </c>
      <c r="AX118" s="45">
        <f>IF(ISNUMBER(Services!Y130),Services!Y130/(Services!Y130+Goods!Y130),"")</f>
        <v>0.13360391071339051</v>
      </c>
      <c r="AY118" s="45">
        <f>IF(ISNUMBER(Services!Z130),Services!Z130/(Services!Z130+Goods!Z130),"")</f>
        <v>0.19139974606746699</v>
      </c>
      <c r="AZ118" s="45">
        <f>IF(ISNUMBER(Services!AA130),Services!AA130/(Services!AA130+Goods!AA130),"")</f>
        <v>0.25319763929365774</v>
      </c>
    </row>
    <row r="119" spans="1:52" x14ac:dyDescent="0.2">
      <c r="A119" s="39">
        <f>Goods!B131</f>
        <v>45747</v>
      </c>
      <c r="B119" s="45">
        <f>IF(ISNUMBER(Goods!C131),Goods!C131/(Goods!C131+Services!C131),"")</f>
        <v>0.8280012986688644</v>
      </c>
      <c r="C119" s="45">
        <f>IF(ISNUMBER(Goods!D131),Goods!D131/(Goods!D131+Services!D131),"")</f>
        <v>0.66504016661707821</v>
      </c>
      <c r="D119" s="45">
        <f>IF(ISNUMBER(Goods!E131),Goods!E131/(Goods!E131+Services!E131),"")</f>
        <v>0.72597541059163806</v>
      </c>
      <c r="E119" s="45">
        <f>IF(ISNUMBER(Goods!F131),Goods!F131/(Goods!F131+Services!F131),"")</f>
        <v>0.79589310962507431</v>
      </c>
      <c r="F119" s="45">
        <f>IF(ISNUMBER(Goods!G131),Goods!G131/(Goods!G131+Services!G131),"")</f>
        <v>0.75459562817782799</v>
      </c>
      <c r="G119" s="45">
        <f>IF(ISNUMBER(Goods!H131),Goods!H131/(Goods!H131+Services!H131),"")</f>
        <v>0.73070021392764772</v>
      </c>
      <c r="H119" s="45">
        <f>IF(ISNUMBER(Goods!I131),Goods!I131/(Goods!I131+Services!I131),"")</f>
        <v>0.81772393301114088</v>
      </c>
      <c r="I119" s="45">
        <f>IF(ISNUMBER(Goods!J131),Goods!J131/(Goods!J131+Services!J131),"")</f>
        <v>0.85279885810337186</v>
      </c>
      <c r="J119" s="45">
        <f>IF(ISNUMBER(Goods!K131),Goods!K131/(Goods!K131+Services!K131),"")</f>
        <v>0.93157421718249422</v>
      </c>
      <c r="K119" s="45">
        <f>IF(ISNUMBER(Goods!L131),Goods!L131/(Goods!L131+Services!L131),"")</f>
        <v>0.86602980370111737</v>
      </c>
      <c r="L119" s="45">
        <f>IF(ISNUMBER(Goods!M131),Goods!M131/(Goods!M131+Services!M131),"")</f>
        <v>0.82895571846841731</v>
      </c>
      <c r="M119" s="45">
        <f>IF(ISNUMBER(Goods!N131),Goods!N131/(Goods!N131+Services!N131),"")</f>
        <v>0.81531098911510513</v>
      </c>
      <c r="N119" s="45">
        <f>IF(ISNUMBER(Goods!O131),Goods!O131/(Goods!O131+Services!O131),"")</f>
        <v>0.79848845645949629</v>
      </c>
      <c r="O119" s="45">
        <f>IF(ISNUMBER(Goods!P131),Goods!P131/(Goods!P131+Services!P131),"")</f>
        <v>0.58525714066853707</v>
      </c>
      <c r="P119" s="45">
        <f>IF(ISNUMBER(Goods!Q131),Goods!Q131/(Goods!Q131+Services!Q131),"")</f>
        <v>0.55104711285710162</v>
      </c>
      <c r="Q119" s="45">
        <f>IF(ISNUMBER(Goods!R131),Goods!R131/(Goods!R131+Services!R131),"")</f>
        <v>0.64454897452961457</v>
      </c>
      <c r="R119" s="45">
        <f>IF(ISNUMBER(Goods!S131),Goods!S131/(Goods!S131+Services!S131),"")</f>
        <v>0.66385927362269448</v>
      </c>
      <c r="S119" s="45">
        <f>IF(ISNUMBER(Goods!T131),Goods!T131/(Goods!T131+Services!T131),"")</f>
        <v>0.85211020528200299</v>
      </c>
      <c r="T119" s="45">
        <f>IF(ISNUMBER(Goods!U131),Goods!U131/(Goods!U131+Services!U131),"")</f>
        <v>0.87791526270928544</v>
      </c>
      <c r="U119" s="45">
        <f>IF(ISNUMBER(Goods!V131),Goods!V131/(Goods!V131+Services!V131),"")</f>
        <v>0.77968695400082311</v>
      </c>
      <c r="V119" s="45">
        <f>IF(ISNUMBER(Goods!W131),Goods!W131/(Goods!W131+Services!W131),"")</f>
        <v>0.61147661408638398</v>
      </c>
      <c r="W119" s="45">
        <f>IF(ISNUMBER(Goods!X131),Goods!X131/(Goods!X131+Services!X131),"")</f>
        <v>0.83242267072308329</v>
      </c>
      <c r="X119" s="45">
        <f>IF(ISNUMBER(Goods!Y131),Goods!Y131/(Goods!Y131+Services!Y131),"")</f>
        <v>0.86131392555515041</v>
      </c>
      <c r="Y119" s="45">
        <f>IF(ISNUMBER(Goods!Z131),Goods!Z131/(Goods!Z131+Services!Z131),"")</f>
        <v>0.80368194928494174</v>
      </c>
      <c r="Z119" s="45">
        <f>IF(ISNUMBER(Goods!AA131),Goods!AA131/(Goods!AA131+Services!AA131),"")</f>
        <v>0.75181415370030513</v>
      </c>
      <c r="AB119" s="45">
        <f>IF(ISNUMBER(Services!C131),Services!C131/(Services!C131+Goods!C131),"")</f>
        <v>0.1719987013311356</v>
      </c>
      <c r="AC119" s="45">
        <f>IF(ISNUMBER(Services!D131),Services!D131/(Services!D131+Goods!D131),"")</f>
        <v>0.33495983338292173</v>
      </c>
      <c r="AD119" s="45">
        <f>IF(ISNUMBER(Services!E131),Services!E131/(Services!E131+Goods!E131),"")</f>
        <v>0.27402458940836188</v>
      </c>
      <c r="AE119" s="45">
        <f>IF(ISNUMBER(Services!F131),Services!F131/(Services!F131+Goods!F131),"")</f>
        <v>0.20410689037492569</v>
      </c>
      <c r="AF119" s="45">
        <f>IF(ISNUMBER(Services!G131),Services!G131/(Services!G131+Goods!G131),"")</f>
        <v>0.24540437182217201</v>
      </c>
      <c r="AG119" s="45">
        <f>IF(ISNUMBER(Services!H131),Services!H131/(Services!H131+Goods!H131),"")</f>
        <v>0.26929978607235222</v>
      </c>
      <c r="AH119" s="45">
        <f>IF(ISNUMBER(Services!I131),Services!I131/(Services!I131+Goods!I131),"")</f>
        <v>0.18227606698885918</v>
      </c>
      <c r="AI119" s="45">
        <f>IF(ISNUMBER(Services!J131),Services!J131/(Services!J131+Goods!J131),"")</f>
        <v>0.14720114189662817</v>
      </c>
      <c r="AJ119" s="45">
        <f>IF(ISNUMBER(Services!K131),Services!K131/(Services!K131+Goods!K131),"")</f>
        <v>6.842578281750572E-2</v>
      </c>
      <c r="AK119" s="45">
        <f>IF(ISNUMBER(Services!L131),Services!L131/(Services!L131+Goods!L131),"")</f>
        <v>0.13397019629888271</v>
      </c>
      <c r="AL119" s="45">
        <f>IF(ISNUMBER(Services!M131),Services!M131/(Services!M131+Goods!M131),"")</f>
        <v>0.17104428153158266</v>
      </c>
      <c r="AM119" s="45">
        <f>IF(ISNUMBER(Services!N131),Services!N131/(Services!N131+Goods!N131),"")</f>
        <v>0.18468901088489489</v>
      </c>
      <c r="AN119" s="45">
        <f>IF(ISNUMBER(Services!O131),Services!O131/(Services!O131+Goods!O131),"")</f>
        <v>0.20151154354050368</v>
      </c>
      <c r="AO119" s="45">
        <f>IF(ISNUMBER(Services!P131),Services!P131/(Services!P131+Goods!P131),"")</f>
        <v>0.41474285933146304</v>
      </c>
      <c r="AP119" s="45">
        <f>IF(ISNUMBER(Services!Q131),Services!Q131/(Services!Q131+Goods!Q131),"")</f>
        <v>0.44895288714289838</v>
      </c>
      <c r="AQ119" s="45">
        <f>IF(ISNUMBER(Services!R131),Services!R131/(Services!R131+Goods!R131),"")</f>
        <v>0.35545102547038537</v>
      </c>
      <c r="AR119" s="45">
        <f>IF(ISNUMBER(Services!S131),Services!S131/(Services!S131+Goods!S131),"")</f>
        <v>0.33614072637730558</v>
      </c>
      <c r="AS119" s="45">
        <f>IF(ISNUMBER(Services!T131),Services!T131/(Services!T131+Goods!T131),"")</f>
        <v>0.14788979471799704</v>
      </c>
      <c r="AT119" s="45">
        <f>IF(ISNUMBER(Services!U131),Services!U131/(Services!U131+Goods!U131),"")</f>
        <v>0.12208473729071453</v>
      </c>
      <c r="AU119" s="45">
        <f>IF(ISNUMBER(Services!V131),Services!V131/(Services!V131+Goods!V131),"")</f>
        <v>0.22031304599917687</v>
      </c>
      <c r="AV119" s="45">
        <f>IF(ISNUMBER(Services!W131),Services!W131/(Services!W131+Goods!W131),"")</f>
        <v>0.38852338591361607</v>
      </c>
      <c r="AW119" s="45">
        <f>IF(ISNUMBER(Services!X131),Services!X131/(Services!X131+Goods!X131),"")</f>
        <v>0.16757732927691676</v>
      </c>
      <c r="AX119" s="45">
        <f>IF(ISNUMBER(Services!Y131),Services!Y131/(Services!Y131+Goods!Y131),"")</f>
        <v>0.13868607444484957</v>
      </c>
      <c r="AY119" s="45">
        <f>IF(ISNUMBER(Services!Z131),Services!Z131/(Services!Z131+Goods!Z131),"")</f>
        <v>0.19631805071505828</v>
      </c>
      <c r="AZ119" s="45">
        <f>IF(ISNUMBER(Services!AA131),Services!AA131/(Services!AA131+Goods!AA131),"")</f>
        <v>0.24818584629969492</v>
      </c>
    </row>
    <row r="120" spans="1:52" x14ac:dyDescent="0.2">
      <c r="A120" s="39">
        <f>Goods!B132</f>
        <v>45838</v>
      </c>
      <c r="B120" s="45">
        <f>IF(ISNUMBER(Goods!C132),Goods!C132/(Goods!C132+Services!C132),"")</f>
        <v>0.81468120576097947</v>
      </c>
      <c r="C120" s="45">
        <f>IF(ISNUMBER(Goods!D132),Goods!D132/(Goods!D132+Services!D132),"")</f>
        <v>0.67081211359111392</v>
      </c>
      <c r="D120" s="45">
        <f>IF(ISNUMBER(Goods!E132),Goods!E132/(Goods!E132+Services!E132),"")</f>
        <v>0.73112612445123148</v>
      </c>
      <c r="E120" s="45">
        <f>IF(ISNUMBER(Goods!F132),Goods!F132/(Goods!F132+Services!F132),"")</f>
        <v>0.79451045014560384</v>
      </c>
      <c r="F120" s="45" t="str">
        <f>IF(ISNUMBER(Goods!G132),Goods!G132/(Goods!G132+Services!G132),"")</f>
        <v/>
      </c>
      <c r="G120" s="45" t="str">
        <f>IF(ISNUMBER(Goods!H132),Goods!H132/(Goods!H132+Services!H132),"")</f>
        <v/>
      </c>
      <c r="H120" s="45">
        <f>IF(ISNUMBER(Goods!I132),Goods!I132/(Goods!I132+Services!I132),"")</f>
        <v>0.83148592177824365</v>
      </c>
      <c r="I120" s="45" t="str">
        <f>IF(ISNUMBER(Goods!J132),Goods!J132/(Goods!J132+Services!J132),"")</f>
        <v/>
      </c>
      <c r="J120" s="45" t="str">
        <f>IF(ISNUMBER(Goods!K132),Goods!K132/(Goods!K132+Services!K132),"")</f>
        <v/>
      </c>
      <c r="K120" s="45">
        <f>IF(ISNUMBER(Goods!L132),Goods!L132/(Goods!L132+Services!L132),"")</f>
        <v>0.85048220404781028</v>
      </c>
      <c r="L120" s="45">
        <f>IF(ISNUMBER(Goods!M132),Goods!M132/(Goods!M132+Services!M132),"")</f>
        <v>0.82373460620866523</v>
      </c>
      <c r="M120" s="45">
        <f>IF(ISNUMBER(Goods!N132),Goods!N132/(Goods!N132+Services!N132),"")</f>
        <v>0.82488723527918995</v>
      </c>
      <c r="N120" s="45">
        <f>IF(ISNUMBER(Goods!O132),Goods!O132/(Goods!O132+Services!O132),"")</f>
        <v>0.79635015729610348</v>
      </c>
      <c r="O120" s="45">
        <f>IF(ISNUMBER(Goods!P132),Goods!P132/(Goods!P132+Services!P132),"")</f>
        <v>0.58059657408309484</v>
      </c>
      <c r="P120" s="45">
        <f>IF(ISNUMBER(Goods!Q132),Goods!Q132/(Goods!Q132+Services!Q132),"")</f>
        <v>0.55113277678225148</v>
      </c>
      <c r="Q120" s="45">
        <f>IF(ISNUMBER(Goods!R132),Goods!R132/(Goods!R132+Services!R132),"")</f>
        <v>0.65828883110293657</v>
      </c>
      <c r="R120" s="45">
        <f>IF(ISNUMBER(Goods!S132),Goods!S132/(Goods!S132+Services!S132),"")</f>
        <v>0.64152167592190423</v>
      </c>
      <c r="S120" s="45">
        <f>IF(ISNUMBER(Goods!T132),Goods!T132/(Goods!T132+Services!T132),"")</f>
        <v>0.85265310701547514</v>
      </c>
      <c r="T120" s="45">
        <f>IF(ISNUMBER(Goods!U132),Goods!U132/(Goods!U132+Services!U132),"")</f>
        <v>0.87947104960954681</v>
      </c>
      <c r="U120" s="45">
        <f>IF(ISNUMBER(Goods!V132),Goods!V132/(Goods!V132+Services!V132),"")</f>
        <v>0.77148887183422865</v>
      </c>
      <c r="V120" s="45">
        <f>IF(ISNUMBER(Goods!W132),Goods!W132/(Goods!W132+Services!W132),"")</f>
        <v>0.61082948769653989</v>
      </c>
      <c r="W120" s="45">
        <f>IF(ISNUMBER(Goods!X132),Goods!X132/(Goods!X132+Services!X132),"")</f>
        <v>0.85048912351966122</v>
      </c>
      <c r="X120" s="45">
        <f>IF(ISNUMBER(Goods!Y132),Goods!Y132/(Goods!Y132+Services!Y132),"")</f>
        <v>0.86763492149778088</v>
      </c>
      <c r="Y120" s="45">
        <f>IF(ISNUMBER(Goods!Z132),Goods!Z132/(Goods!Z132+Services!Z132),"")</f>
        <v>0.81340050701152011</v>
      </c>
      <c r="Z120" s="45">
        <f>IF(ISNUMBER(Goods!AA132),Goods!AA132/(Goods!AA132+Services!AA132),"")</f>
        <v>0.74112822797387923</v>
      </c>
      <c r="AB120" s="45">
        <f>IF(ISNUMBER(Services!C132),Services!C132/(Services!C132+Goods!C132),"")</f>
        <v>0.18531879423902053</v>
      </c>
      <c r="AC120" s="45">
        <f>IF(ISNUMBER(Services!D132),Services!D132/(Services!D132+Goods!D132),"")</f>
        <v>0.32918788640888608</v>
      </c>
      <c r="AD120" s="45">
        <f>IF(ISNUMBER(Services!E132),Services!E132/(Services!E132+Goods!E132),"")</f>
        <v>0.26887387554876852</v>
      </c>
      <c r="AE120" s="45">
        <f>IF(ISNUMBER(Services!F132),Services!F132/(Services!F132+Goods!F132),"")</f>
        <v>0.2054895498543961</v>
      </c>
      <c r="AF120" s="45" t="str">
        <f>IF(ISNUMBER(Services!G132),Services!G132/(Services!G132+Goods!G132),"")</f>
        <v/>
      </c>
      <c r="AG120" s="45" t="str">
        <f>IF(ISNUMBER(Services!H132),Services!H132/(Services!H132+Goods!H132),"")</f>
        <v/>
      </c>
      <c r="AH120" s="45">
        <f>IF(ISNUMBER(Services!I132),Services!I132/(Services!I132+Goods!I132),"")</f>
        <v>0.16851407822175637</v>
      </c>
      <c r="AI120" s="45" t="str">
        <f>IF(ISNUMBER(Services!J132),Services!J132/(Services!J132+Goods!J132),"")</f>
        <v/>
      </c>
      <c r="AJ120" s="45" t="str">
        <f>IF(ISNUMBER(Services!K132),Services!K132/(Services!K132+Goods!K132),"")</f>
        <v/>
      </c>
      <c r="AK120" s="45">
        <f>IF(ISNUMBER(Services!L132),Services!L132/(Services!L132+Goods!L132),"")</f>
        <v>0.14951779595218975</v>
      </c>
      <c r="AL120" s="45">
        <f>IF(ISNUMBER(Services!M132),Services!M132/(Services!M132+Goods!M132),"")</f>
        <v>0.17626539379133477</v>
      </c>
      <c r="AM120" s="45">
        <f>IF(ISNUMBER(Services!N132),Services!N132/(Services!N132+Goods!N132),"")</f>
        <v>0.17511276472081011</v>
      </c>
      <c r="AN120" s="45">
        <f>IF(ISNUMBER(Services!O132),Services!O132/(Services!O132+Goods!O132),"")</f>
        <v>0.20364984270389647</v>
      </c>
      <c r="AO120" s="45">
        <f>IF(ISNUMBER(Services!P132),Services!P132/(Services!P132+Goods!P132),"")</f>
        <v>0.41940342591690516</v>
      </c>
      <c r="AP120" s="45">
        <f>IF(ISNUMBER(Services!Q132),Services!Q132/(Services!Q132+Goods!Q132),"")</f>
        <v>0.44886722321774847</v>
      </c>
      <c r="AQ120" s="45">
        <f>IF(ISNUMBER(Services!R132),Services!R132/(Services!R132+Goods!R132),"")</f>
        <v>0.34171116889706349</v>
      </c>
      <c r="AR120" s="45">
        <f>IF(ISNUMBER(Services!S132),Services!S132/(Services!S132+Goods!S132),"")</f>
        <v>0.35847832407809577</v>
      </c>
      <c r="AS120" s="45">
        <f>IF(ISNUMBER(Services!T132),Services!T132/(Services!T132+Goods!T132),"")</f>
        <v>0.14734689298452494</v>
      </c>
      <c r="AT120" s="45">
        <f>IF(ISNUMBER(Services!U132),Services!U132/(Services!U132+Goods!U132),"")</f>
        <v>0.12052895039045314</v>
      </c>
      <c r="AU120" s="45">
        <f>IF(ISNUMBER(Services!V132),Services!V132/(Services!V132+Goods!V132),"")</f>
        <v>0.22851112816577127</v>
      </c>
      <c r="AV120" s="45">
        <f>IF(ISNUMBER(Services!W132),Services!W132/(Services!W132+Goods!W132),"")</f>
        <v>0.38917051230346006</v>
      </c>
      <c r="AW120" s="45">
        <f>IF(ISNUMBER(Services!X132),Services!X132/(Services!X132+Goods!X132),"")</f>
        <v>0.14951087648033876</v>
      </c>
      <c r="AX120" s="45">
        <f>IF(ISNUMBER(Services!Y132),Services!Y132/(Services!Y132+Goods!Y132),"")</f>
        <v>0.13236507850221921</v>
      </c>
      <c r="AY120" s="45">
        <f>IF(ISNUMBER(Services!Z132),Services!Z132/(Services!Z132+Goods!Z132),"")</f>
        <v>0.18659949298847991</v>
      </c>
      <c r="AZ120" s="45">
        <f>IF(ISNUMBER(Services!AA132),Services!AA132/(Services!AA132+Goods!AA132),"")</f>
        <v>0.25887177202612077</v>
      </c>
    </row>
    <row r="121" spans="1:52" x14ac:dyDescent="0.2">
      <c r="A121" s="39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52" x14ac:dyDescent="0.2">
      <c r="A122" s="3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52" x14ac:dyDescent="0.2">
      <c r="A123" s="3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52" x14ac:dyDescent="0.2">
      <c r="A124" s="3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52" x14ac:dyDescent="0.2">
      <c r="A125" s="3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52" x14ac:dyDescent="0.2">
      <c r="A126" s="3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52" x14ac:dyDescent="0.2">
      <c r="A127" s="3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52" x14ac:dyDescent="0.2">
      <c r="A128" s="3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x14ac:dyDescent="0.2">
      <c r="A129" s="3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x14ac:dyDescent="0.2">
      <c r="A130" s="3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x14ac:dyDescent="0.2">
      <c r="A131" s="3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x14ac:dyDescent="0.2">
      <c r="A132" s="3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x14ac:dyDescent="0.2">
      <c r="A133" s="3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x14ac:dyDescent="0.2">
      <c r="A134" s="3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x14ac:dyDescent="0.2">
      <c r="A135" s="3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x14ac:dyDescent="0.2">
      <c r="A136" s="3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x14ac:dyDescent="0.2">
      <c r="A137" s="3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x14ac:dyDescent="0.2">
      <c r="A138" s="3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x14ac:dyDescent="0.2">
      <c r="A139" s="3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x14ac:dyDescent="0.2">
      <c r="A140" s="3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x14ac:dyDescent="0.2">
      <c r="A141" s="3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x14ac:dyDescent="0.2">
      <c r="A142" s="3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x14ac:dyDescent="0.2">
      <c r="A143" s="3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x14ac:dyDescent="0.2">
      <c r="A144" s="39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x14ac:dyDescent="0.2">
      <c r="A145" s="39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x14ac:dyDescent="0.2">
      <c r="A146" s="39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x14ac:dyDescent="0.2">
      <c r="A147" s="39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x14ac:dyDescent="0.2">
      <c r="A148" s="39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x14ac:dyDescent="0.2">
      <c r="A149" s="39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x14ac:dyDescent="0.2">
      <c r="A150" s="3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x14ac:dyDescent="0.2">
      <c r="A151" s="39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x14ac:dyDescent="0.2">
      <c r="A152" s="39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x14ac:dyDescent="0.2">
      <c r="A153" s="39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x14ac:dyDescent="0.2">
      <c r="A154" s="39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x14ac:dyDescent="0.2">
      <c r="A155" s="39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x14ac:dyDescent="0.2">
      <c r="A156" s="39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x14ac:dyDescent="0.2">
      <c r="A157" s="39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x14ac:dyDescent="0.2">
      <c r="A158" s="39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x14ac:dyDescent="0.2">
      <c r="A159" s="39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x14ac:dyDescent="0.2">
      <c r="A160" s="39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x14ac:dyDescent="0.2">
      <c r="A161" s="39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x14ac:dyDescent="0.2">
      <c r="A162" s="39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x14ac:dyDescent="0.2">
      <c r="A163" s="39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x14ac:dyDescent="0.2">
      <c r="A164" s="39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x14ac:dyDescent="0.2">
      <c r="A165" s="39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x14ac:dyDescent="0.2">
      <c r="A166" s="39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x14ac:dyDescent="0.2">
      <c r="A167" s="39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x14ac:dyDescent="0.2">
      <c r="A168" s="39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x14ac:dyDescent="0.2">
      <c r="A169" s="39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x14ac:dyDescent="0.2">
      <c r="A170" s="39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x14ac:dyDescent="0.2">
      <c r="A171" s="39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x14ac:dyDescent="0.2">
      <c r="A172" s="39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x14ac:dyDescent="0.2">
      <c r="A173" s="39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x14ac:dyDescent="0.2">
      <c r="A174" s="39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x14ac:dyDescent="0.2">
      <c r="A175" s="39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x14ac:dyDescent="0.2">
      <c r="A176" s="39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x14ac:dyDescent="0.2">
      <c r="A177" s="39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x14ac:dyDescent="0.2">
      <c r="A178" s="39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x14ac:dyDescent="0.2">
      <c r="A179" s="3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x14ac:dyDescent="0.2">
      <c r="A180" s="39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x14ac:dyDescent="0.2">
      <c r="A181" s="39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x14ac:dyDescent="0.2">
      <c r="A182" s="39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x14ac:dyDescent="0.2">
      <c r="A183" s="39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x14ac:dyDescent="0.2">
      <c r="A184" s="39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x14ac:dyDescent="0.2">
      <c r="A185" s="39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x14ac:dyDescent="0.2">
      <c r="A186" s="39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x14ac:dyDescent="0.2">
      <c r="A187" s="39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x14ac:dyDescent="0.2">
      <c r="A188" s="39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x14ac:dyDescent="0.2">
      <c r="A189" s="39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x14ac:dyDescent="0.2">
      <c r="A190" s="39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x14ac:dyDescent="0.2">
      <c r="A191" s="39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x14ac:dyDescent="0.2">
      <c r="A192" s="39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x14ac:dyDescent="0.2">
      <c r="A193" s="39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x14ac:dyDescent="0.2">
      <c r="A194" s="39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x14ac:dyDescent="0.2">
      <c r="A195" s="39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x14ac:dyDescent="0.2">
      <c r="A196" s="39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x14ac:dyDescent="0.2">
      <c r="A197" s="39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x14ac:dyDescent="0.2">
      <c r="A198" s="39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x14ac:dyDescent="0.2">
      <c r="A199" s="39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x14ac:dyDescent="0.2">
      <c r="A200" s="39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</sheetData>
  <mergeCells count="2">
    <mergeCell ref="AB1:AZ1"/>
    <mergeCell ref="B1:Z1"/>
  </mergeCells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D95C-071F-4162-B85C-C4EDBE3CD6E7}">
  <sheetPr>
    <tabColor theme="7" tint="0.79998168889431442"/>
  </sheetPr>
  <dimension ref="A1:FB134"/>
  <sheetViews>
    <sheetView tabSelected="1" workbookViewId="0">
      <pane xSplit="1" ySplit="5" topLeftCell="B115" activePane="bottomRight" state="frozen"/>
      <selection pane="topRight" activeCell="D1" sqref="D1"/>
      <selection pane="bottomLeft" activeCell="A6" sqref="A6"/>
      <selection pane="bottomRight" activeCell="Z137" sqref="Z137"/>
    </sheetView>
  </sheetViews>
  <sheetFormatPr baseColWidth="10" defaultColWidth="8.83203125" defaultRowHeight="15" x14ac:dyDescent="0.2"/>
  <cols>
    <col min="1" max="1" width="15.83203125" style="16" bestFit="1" customWidth="1"/>
    <col min="2" max="2" width="8" style="53" customWidth="1"/>
    <col min="3" max="13" width="8.83203125" style="53"/>
    <col min="14" max="16" width="8.83203125" style="21"/>
    <col min="17" max="17" width="8.83203125" style="53"/>
    <col min="18" max="18" width="8.83203125" style="21"/>
    <col min="19" max="19" width="8.83203125" style="53"/>
    <col min="20" max="21" width="8.83203125" style="21"/>
    <col min="22" max="24" width="8.83203125" style="53"/>
    <col min="25" max="25" width="8.83203125" style="21"/>
    <col min="26" max="30" width="8.83203125" style="53"/>
    <col min="31" max="31" width="8.83203125" style="21"/>
    <col min="32" max="33" width="8.83203125" style="53"/>
    <col min="34" max="36" width="8.83203125" style="21"/>
    <col min="37" max="37" width="8.83203125" style="53"/>
    <col min="38" max="158" width="8.83203125" style="21"/>
    <col min="159" max="16384" width="8.83203125" style="20"/>
  </cols>
  <sheetData>
    <row r="1" spans="1:158" x14ac:dyDescent="0.2">
      <c r="A1" s="16" t="s">
        <v>188</v>
      </c>
      <c r="B1" s="50" t="s">
        <v>189</v>
      </c>
      <c r="C1" s="50" t="s">
        <v>2</v>
      </c>
      <c r="D1" s="50" t="s">
        <v>190</v>
      </c>
      <c r="E1" s="50" t="s">
        <v>163</v>
      </c>
      <c r="F1" s="50" t="s">
        <v>191</v>
      </c>
      <c r="G1" s="50" t="s">
        <v>3</v>
      </c>
      <c r="H1" s="50" t="s">
        <v>192</v>
      </c>
      <c r="I1" s="50" t="s">
        <v>193</v>
      </c>
      <c r="J1" s="50" t="s">
        <v>161</v>
      </c>
      <c r="K1" s="50" t="s">
        <v>142</v>
      </c>
      <c r="L1" s="50" t="s">
        <v>155</v>
      </c>
      <c r="M1" s="50" t="s">
        <v>141</v>
      </c>
      <c r="N1" s="17" t="s">
        <v>194</v>
      </c>
      <c r="O1" s="17" t="s">
        <v>195</v>
      </c>
      <c r="P1" s="17" t="s">
        <v>196</v>
      </c>
      <c r="Q1" s="50" t="s">
        <v>197</v>
      </c>
      <c r="R1" s="17" t="s">
        <v>198</v>
      </c>
      <c r="S1" s="50" t="s">
        <v>136</v>
      </c>
      <c r="T1" s="17" t="s">
        <v>199</v>
      </c>
      <c r="U1" s="17" t="s">
        <v>200</v>
      </c>
      <c r="V1" s="55" t="s">
        <v>201</v>
      </c>
      <c r="W1" s="55" t="s">
        <v>104</v>
      </c>
      <c r="X1" s="55" t="s">
        <v>114</v>
      </c>
      <c r="Y1" s="18" t="s">
        <v>202</v>
      </c>
      <c r="Z1" s="55" t="s">
        <v>203</v>
      </c>
      <c r="AA1" s="55" t="s">
        <v>123</v>
      </c>
      <c r="AB1" s="55" t="s">
        <v>204</v>
      </c>
      <c r="AC1" s="55" t="s">
        <v>205</v>
      </c>
      <c r="AD1" s="55" t="s">
        <v>206</v>
      </c>
      <c r="AE1" s="18" t="s">
        <v>207</v>
      </c>
      <c r="AF1" s="55" t="s">
        <v>208</v>
      </c>
      <c r="AG1" s="55" t="s">
        <v>209</v>
      </c>
      <c r="AH1" s="18" t="s">
        <v>210</v>
      </c>
      <c r="AI1" s="18" t="s">
        <v>211</v>
      </c>
      <c r="AJ1" s="18" t="s">
        <v>212</v>
      </c>
      <c r="AK1" s="55" t="s">
        <v>128</v>
      </c>
      <c r="AL1" s="18" t="s">
        <v>213</v>
      </c>
      <c r="AM1" s="18" t="s">
        <v>214</v>
      </c>
      <c r="AN1" s="18" t="s">
        <v>215</v>
      </c>
      <c r="AO1" s="18" t="s">
        <v>216</v>
      </c>
      <c r="AP1" s="18" t="s">
        <v>217</v>
      </c>
      <c r="AQ1" s="18" t="s">
        <v>218</v>
      </c>
      <c r="AR1" s="18" t="s">
        <v>219</v>
      </c>
      <c r="AS1" s="18" t="s">
        <v>220</v>
      </c>
      <c r="AT1" s="18" t="s">
        <v>221</v>
      </c>
      <c r="AU1" s="18" t="s">
        <v>222</v>
      </c>
      <c r="AV1" s="18" t="s">
        <v>223</v>
      </c>
      <c r="AW1" s="18" t="s">
        <v>224</v>
      </c>
      <c r="AX1" s="18" t="s">
        <v>225</v>
      </c>
      <c r="AY1" s="18" t="s">
        <v>226</v>
      </c>
      <c r="AZ1" s="18" t="s">
        <v>227</v>
      </c>
      <c r="BA1" s="18" t="s">
        <v>228</v>
      </c>
      <c r="BB1" s="19" t="s">
        <v>229</v>
      </c>
      <c r="BC1" s="19" t="s">
        <v>230</v>
      </c>
      <c r="BD1" s="19" t="s">
        <v>231</v>
      </c>
      <c r="BE1" s="19" t="s">
        <v>232</v>
      </c>
      <c r="BF1" s="19" t="s">
        <v>233</v>
      </c>
      <c r="BG1" s="19" t="s">
        <v>234</v>
      </c>
      <c r="BH1" s="19" t="s">
        <v>235</v>
      </c>
      <c r="BI1" s="19" t="s">
        <v>236</v>
      </c>
      <c r="BJ1" s="19" t="s">
        <v>237</v>
      </c>
      <c r="BK1" s="19" t="s">
        <v>238</v>
      </c>
      <c r="BL1" s="19" t="s">
        <v>239</v>
      </c>
      <c r="BM1" s="19" t="s">
        <v>240</v>
      </c>
      <c r="BN1" s="19" t="s">
        <v>241</v>
      </c>
      <c r="BO1" s="19" t="s">
        <v>242</v>
      </c>
      <c r="BP1" s="19" t="s">
        <v>243</v>
      </c>
      <c r="BQ1" s="19" t="s">
        <v>244</v>
      </c>
      <c r="BR1" s="19" t="s">
        <v>245</v>
      </c>
      <c r="BS1" s="19" t="s">
        <v>246</v>
      </c>
      <c r="BT1" s="19" t="s">
        <v>247</v>
      </c>
      <c r="BU1" s="19" t="s">
        <v>248</v>
      </c>
      <c r="BV1" s="19" t="s">
        <v>249</v>
      </c>
      <c r="BW1" s="19" t="s">
        <v>250</v>
      </c>
      <c r="BX1" s="19" t="s">
        <v>251</v>
      </c>
      <c r="BY1" s="19" t="s">
        <v>252</v>
      </c>
      <c r="BZ1" s="19" t="s">
        <v>253</v>
      </c>
      <c r="CA1" s="19" t="s">
        <v>254</v>
      </c>
      <c r="CB1" s="19" t="s">
        <v>255</v>
      </c>
      <c r="CC1" s="19" t="s">
        <v>256</v>
      </c>
      <c r="CD1" s="19" t="s">
        <v>257</v>
      </c>
      <c r="CE1" s="19" t="s">
        <v>258</v>
      </c>
      <c r="CF1" s="19" t="s">
        <v>259</v>
      </c>
      <c r="CG1" s="19" t="s">
        <v>260</v>
      </c>
      <c r="CH1" s="19" t="s">
        <v>261</v>
      </c>
      <c r="CI1" s="19" t="s">
        <v>262</v>
      </c>
      <c r="CJ1" s="19" t="s">
        <v>263</v>
      </c>
      <c r="CK1" s="19" t="s">
        <v>264</v>
      </c>
      <c r="CL1" s="19" t="s">
        <v>265</v>
      </c>
      <c r="CM1" s="19" t="s">
        <v>266</v>
      </c>
      <c r="CN1" s="19" t="s">
        <v>267</v>
      </c>
      <c r="CO1" s="19" t="s">
        <v>268</v>
      </c>
      <c r="CP1" s="19" t="s">
        <v>269</v>
      </c>
      <c r="CQ1" s="19" t="s">
        <v>270</v>
      </c>
      <c r="CR1" s="19" t="s">
        <v>271</v>
      </c>
      <c r="CS1" s="19" t="s">
        <v>272</v>
      </c>
      <c r="CT1" s="19" t="s">
        <v>273</v>
      </c>
      <c r="CU1" s="19" t="s">
        <v>274</v>
      </c>
      <c r="CV1" s="19" t="s">
        <v>275</v>
      </c>
      <c r="CW1" s="19" t="s">
        <v>276</v>
      </c>
      <c r="CX1" s="19" t="s">
        <v>277</v>
      </c>
      <c r="CY1" s="19" t="s">
        <v>278</v>
      </c>
      <c r="CZ1" s="19" t="s">
        <v>279</v>
      </c>
      <c r="DA1" s="19" t="s">
        <v>280</v>
      </c>
      <c r="DB1" s="19" t="s">
        <v>281</v>
      </c>
      <c r="DC1" s="19" t="s">
        <v>282</v>
      </c>
      <c r="DD1" s="19" t="s">
        <v>283</v>
      </c>
      <c r="DE1" s="19" t="s">
        <v>284</v>
      </c>
      <c r="DF1" s="19" t="s">
        <v>285</v>
      </c>
      <c r="DG1" s="19" t="s">
        <v>286</v>
      </c>
      <c r="DH1" s="19" t="s">
        <v>287</v>
      </c>
      <c r="DI1" s="19" t="s">
        <v>288</v>
      </c>
      <c r="DJ1" s="19" t="s">
        <v>289</v>
      </c>
      <c r="DK1" s="19" t="s">
        <v>290</v>
      </c>
      <c r="DL1" s="19" t="s">
        <v>291</v>
      </c>
      <c r="DM1" s="19" t="s">
        <v>292</v>
      </c>
      <c r="DN1" s="19" t="s">
        <v>293</v>
      </c>
      <c r="DO1" s="19" t="s">
        <v>294</v>
      </c>
      <c r="DP1" s="19" t="s">
        <v>295</v>
      </c>
      <c r="DQ1" s="19" t="s">
        <v>296</v>
      </c>
      <c r="DR1" s="19" t="s">
        <v>297</v>
      </c>
      <c r="DS1" s="19" t="s">
        <v>298</v>
      </c>
      <c r="DT1" s="19" t="s">
        <v>299</v>
      </c>
      <c r="DU1" s="19" t="s">
        <v>300</v>
      </c>
      <c r="DV1" s="19" t="s">
        <v>301</v>
      </c>
      <c r="DW1" s="19" t="s">
        <v>302</v>
      </c>
      <c r="DX1" s="19" t="s">
        <v>303</v>
      </c>
      <c r="DY1" s="19" t="s">
        <v>304</v>
      </c>
      <c r="DZ1" s="19" t="s">
        <v>305</v>
      </c>
      <c r="EA1" s="19" t="s">
        <v>306</v>
      </c>
      <c r="EB1" s="19" t="s">
        <v>307</v>
      </c>
      <c r="EC1" s="19" t="s">
        <v>308</v>
      </c>
      <c r="ED1" s="19" t="s">
        <v>309</v>
      </c>
      <c r="EE1" s="19" t="s">
        <v>310</v>
      </c>
      <c r="EF1" s="19" t="s">
        <v>311</v>
      </c>
      <c r="EG1" s="19" t="s">
        <v>312</v>
      </c>
      <c r="EH1" s="19" t="s">
        <v>313</v>
      </c>
      <c r="EI1" s="19" t="s">
        <v>314</v>
      </c>
      <c r="EJ1" s="19" t="s">
        <v>315</v>
      </c>
      <c r="EK1" s="19" t="s">
        <v>316</v>
      </c>
      <c r="EL1" s="19" t="s">
        <v>317</v>
      </c>
      <c r="EM1" s="19" t="s">
        <v>318</v>
      </c>
      <c r="EN1" s="19" t="s">
        <v>319</v>
      </c>
      <c r="EO1" s="19" t="s">
        <v>320</v>
      </c>
      <c r="EP1" s="19" t="s">
        <v>321</v>
      </c>
      <c r="EQ1" s="19" t="s">
        <v>322</v>
      </c>
      <c r="ER1" s="19" t="s">
        <v>323</v>
      </c>
      <c r="ES1" s="19" t="s">
        <v>324</v>
      </c>
      <c r="ET1" s="19" t="s">
        <v>325</v>
      </c>
      <c r="EU1" s="19" t="s">
        <v>326</v>
      </c>
      <c r="EV1" s="19" t="s">
        <v>327</v>
      </c>
      <c r="EW1" s="19" t="s">
        <v>328</v>
      </c>
      <c r="EX1" s="19" t="s">
        <v>329</v>
      </c>
      <c r="EY1" s="19" t="s">
        <v>330</v>
      </c>
      <c r="EZ1" s="19" t="s">
        <v>331</v>
      </c>
      <c r="FA1" s="19" t="s">
        <v>332</v>
      </c>
      <c r="FB1" s="19" t="s">
        <v>333</v>
      </c>
    </row>
    <row r="2" spans="1:158" x14ac:dyDescent="0.2">
      <c r="A2" s="16" t="s">
        <v>334</v>
      </c>
      <c r="B2" s="51">
        <v>111</v>
      </c>
      <c r="C2" s="50" t="s">
        <v>92</v>
      </c>
      <c r="D2" s="50" t="s">
        <v>33</v>
      </c>
      <c r="E2" s="50" t="s">
        <v>47</v>
      </c>
      <c r="F2" s="50" t="s">
        <v>336</v>
      </c>
      <c r="G2" s="50" t="s">
        <v>99</v>
      </c>
      <c r="H2" s="50" t="s">
        <v>337</v>
      </c>
      <c r="I2" s="50" t="s">
        <v>338</v>
      </c>
      <c r="J2" s="50" t="s">
        <v>166</v>
      </c>
      <c r="K2" s="50" t="s">
        <v>151</v>
      </c>
      <c r="L2" s="50" t="s">
        <v>156</v>
      </c>
      <c r="M2" s="50" t="s">
        <v>145</v>
      </c>
      <c r="N2" s="17" t="s">
        <v>339</v>
      </c>
      <c r="O2" s="17" t="s">
        <v>340</v>
      </c>
      <c r="P2" s="17" t="s">
        <v>341</v>
      </c>
      <c r="Q2" s="50" t="s">
        <v>342</v>
      </c>
      <c r="R2" s="17" t="s">
        <v>78</v>
      </c>
      <c r="S2" s="50" t="s">
        <v>138</v>
      </c>
      <c r="T2" s="17" t="s">
        <v>343</v>
      </c>
      <c r="U2" s="17" t="s">
        <v>344</v>
      </c>
      <c r="V2" s="55" t="s">
        <v>45</v>
      </c>
      <c r="W2" s="55" t="s">
        <v>107</v>
      </c>
      <c r="X2" s="55" t="s">
        <v>66</v>
      </c>
      <c r="Y2" s="18"/>
      <c r="Z2" s="55" t="s">
        <v>345</v>
      </c>
      <c r="AA2" s="55" t="s">
        <v>126</v>
      </c>
      <c r="AB2" s="55" t="s">
        <v>346</v>
      </c>
      <c r="AC2" s="55" t="s">
        <v>347</v>
      </c>
      <c r="AD2" s="55" t="s">
        <v>348</v>
      </c>
      <c r="AE2" s="18" t="s">
        <v>349</v>
      </c>
      <c r="AF2" s="55" t="s">
        <v>350</v>
      </c>
      <c r="AG2" s="55" t="s">
        <v>351</v>
      </c>
      <c r="AH2" s="18" t="s">
        <v>74</v>
      </c>
      <c r="AI2" s="18" t="s">
        <v>187</v>
      </c>
      <c r="AJ2" s="18" t="s">
        <v>352</v>
      </c>
      <c r="AK2" s="55" t="s">
        <v>131</v>
      </c>
      <c r="AL2" s="18" t="s">
        <v>353</v>
      </c>
      <c r="AM2" s="18" t="s">
        <v>354</v>
      </c>
      <c r="AN2" s="18" t="s">
        <v>355</v>
      </c>
      <c r="AO2" s="18" t="s">
        <v>356</v>
      </c>
      <c r="AP2" s="18" t="s">
        <v>357</v>
      </c>
      <c r="AQ2" s="18" t="s">
        <v>358</v>
      </c>
      <c r="AR2" s="18" t="s">
        <v>359</v>
      </c>
      <c r="AS2" s="18" t="s">
        <v>360</v>
      </c>
      <c r="AT2" s="18" t="s">
        <v>361</v>
      </c>
      <c r="AU2" s="18" t="s">
        <v>362</v>
      </c>
      <c r="AV2" s="18" t="s">
        <v>363</v>
      </c>
      <c r="AW2" s="18" t="s">
        <v>364</v>
      </c>
      <c r="AX2" s="18" t="s">
        <v>365</v>
      </c>
      <c r="AY2" s="18" t="s">
        <v>366</v>
      </c>
      <c r="AZ2" s="18" t="s">
        <v>367</v>
      </c>
      <c r="BA2" s="18" t="s">
        <v>368</v>
      </c>
      <c r="BB2" s="19" t="s">
        <v>369</v>
      </c>
      <c r="BC2" s="19" t="s">
        <v>370</v>
      </c>
      <c r="BD2" s="19" t="s">
        <v>371</v>
      </c>
      <c r="BE2" s="19" t="s">
        <v>372</v>
      </c>
      <c r="BF2" s="19" t="s">
        <v>373</v>
      </c>
      <c r="BG2" s="19" t="s">
        <v>374</v>
      </c>
      <c r="BH2" s="19" t="s">
        <v>375</v>
      </c>
      <c r="BI2" s="19" t="s">
        <v>376</v>
      </c>
      <c r="BJ2" s="19" t="s">
        <v>377</v>
      </c>
      <c r="BK2" s="19" t="s">
        <v>378</v>
      </c>
      <c r="BL2" s="19" t="s">
        <v>379</v>
      </c>
      <c r="BM2" s="19" t="s">
        <v>380</v>
      </c>
      <c r="BN2" s="19" t="s">
        <v>381</v>
      </c>
      <c r="BO2" s="19" t="s">
        <v>382</v>
      </c>
      <c r="BP2" s="19" t="s">
        <v>383</v>
      </c>
      <c r="BQ2" s="19" t="s">
        <v>384</v>
      </c>
      <c r="BR2" s="19" t="s">
        <v>385</v>
      </c>
      <c r="BS2" s="19" t="s">
        <v>386</v>
      </c>
      <c r="BT2" s="19" t="s">
        <v>387</v>
      </c>
      <c r="BU2" s="19" t="s">
        <v>388</v>
      </c>
      <c r="BV2" s="19" t="s">
        <v>389</v>
      </c>
      <c r="BW2" s="19" t="s">
        <v>390</v>
      </c>
      <c r="BX2" s="19" t="s">
        <v>391</v>
      </c>
      <c r="BY2" s="19" t="s">
        <v>392</v>
      </c>
      <c r="BZ2" s="19" t="s">
        <v>393</v>
      </c>
      <c r="CA2" s="19" t="s">
        <v>394</v>
      </c>
      <c r="CB2" s="19" t="s">
        <v>395</v>
      </c>
      <c r="CC2" s="19" t="s">
        <v>396</v>
      </c>
      <c r="CD2" s="19" t="s">
        <v>397</v>
      </c>
      <c r="CE2" s="19" t="s">
        <v>398</v>
      </c>
      <c r="CF2" s="19" t="s">
        <v>399</v>
      </c>
      <c r="CG2" s="19" t="s">
        <v>400</v>
      </c>
      <c r="CH2" s="19" t="s">
        <v>401</v>
      </c>
      <c r="CI2" s="19" t="s">
        <v>402</v>
      </c>
      <c r="CJ2" s="19" t="s">
        <v>403</v>
      </c>
      <c r="CK2" s="19" t="s">
        <v>404</v>
      </c>
      <c r="CL2" s="19" t="s">
        <v>405</v>
      </c>
      <c r="CM2" s="19" t="s">
        <v>406</v>
      </c>
      <c r="CN2" s="19" t="s">
        <v>407</v>
      </c>
      <c r="CO2" s="19" t="s">
        <v>408</v>
      </c>
      <c r="CP2" s="19" t="s">
        <v>409</v>
      </c>
      <c r="CQ2" s="19" t="s">
        <v>410</v>
      </c>
      <c r="CR2" s="19" t="s">
        <v>411</v>
      </c>
      <c r="CS2" s="19" t="s">
        <v>412</v>
      </c>
      <c r="CT2" s="19" t="s">
        <v>413</v>
      </c>
      <c r="CU2" s="19" t="s">
        <v>414</v>
      </c>
      <c r="CV2" s="19" t="s">
        <v>415</v>
      </c>
      <c r="CW2" s="19" t="s">
        <v>416</v>
      </c>
      <c r="CX2" s="19" t="s">
        <v>417</v>
      </c>
      <c r="CY2" s="19" t="s">
        <v>418</v>
      </c>
      <c r="CZ2" s="19" t="s">
        <v>419</v>
      </c>
      <c r="DA2" s="19" t="s">
        <v>420</v>
      </c>
      <c r="DB2" s="19" t="s">
        <v>421</v>
      </c>
      <c r="DC2" s="19" t="s">
        <v>422</v>
      </c>
      <c r="DD2" s="19" t="s">
        <v>423</v>
      </c>
      <c r="DE2" s="19" t="s">
        <v>424</v>
      </c>
      <c r="DF2" s="19" t="s">
        <v>425</v>
      </c>
      <c r="DG2" s="19" t="s">
        <v>426</v>
      </c>
      <c r="DH2" s="19" t="s">
        <v>427</v>
      </c>
      <c r="DI2" s="19" t="s">
        <v>428</v>
      </c>
      <c r="DJ2" s="19" t="s">
        <v>429</v>
      </c>
      <c r="DK2" s="19" t="s">
        <v>430</v>
      </c>
      <c r="DL2" s="19" t="s">
        <v>431</v>
      </c>
      <c r="DM2" s="19" t="s">
        <v>432</v>
      </c>
      <c r="DN2" s="19" t="s">
        <v>433</v>
      </c>
      <c r="DO2" s="19" t="s">
        <v>434</v>
      </c>
      <c r="DP2" s="19" t="s">
        <v>435</v>
      </c>
      <c r="DQ2" s="19" t="s">
        <v>436</v>
      </c>
      <c r="DR2" s="19" t="s">
        <v>437</v>
      </c>
      <c r="DS2" s="19" t="s">
        <v>438</v>
      </c>
      <c r="DT2" s="19" t="s">
        <v>439</v>
      </c>
      <c r="DU2" s="19" t="s">
        <v>440</v>
      </c>
      <c r="DV2" s="19" t="s">
        <v>441</v>
      </c>
      <c r="DW2" s="19" t="s">
        <v>442</v>
      </c>
      <c r="DX2" s="19" t="s">
        <v>443</v>
      </c>
      <c r="DY2" s="19" t="s">
        <v>444</v>
      </c>
      <c r="DZ2" s="19" t="s">
        <v>445</v>
      </c>
      <c r="EA2" s="19" t="s">
        <v>446</v>
      </c>
      <c r="EB2" s="19" t="s">
        <v>447</v>
      </c>
      <c r="EC2" s="19" t="s">
        <v>448</v>
      </c>
      <c r="ED2" s="19" t="s">
        <v>449</v>
      </c>
      <c r="EE2" s="19" t="s">
        <v>450</v>
      </c>
      <c r="EF2" s="19" t="s">
        <v>451</v>
      </c>
      <c r="EG2" s="19" t="s">
        <v>452</v>
      </c>
      <c r="EH2" s="19" t="s">
        <v>453</v>
      </c>
      <c r="EI2" s="19" t="s">
        <v>454</v>
      </c>
      <c r="EJ2" s="19" t="s">
        <v>455</v>
      </c>
      <c r="EK2" s="19" t="s">
        <v>456</v>
      </c>
      <c r="EL2" s="19" t="s">
        <v>457</v>
      </c>
      <c r="EM2" s="19" t="s">
        <v>458</v>
      </c>
      <c r="EN2" s="19" t="s">
        <v>459</v>
      </c>
      <c r="EO2" s="19" t="s">
        <v>460</v>
      </c>
      <c r="EP2" s="19" t="s">
        <v>461</v>
      </c>
      <c r="EQ2" s="19" t="s">
        <v>462</v>
      </c>
      <c r="ER2" s="19" t="s">
        <v>463</v>
      </c>
      <c r="ES2" s="19" t="s">
        <v>464</v>
      </c>
      <c r="ET2" s="19" t="s">
        <v>465</v>
      </c>
      <c r="EU2" s="19" t="s">
        <v>466</v>
      </c>
      <c r="EV2" s="19" t="s">
        <v>467</v>
      </c>
      <c r="EW2" s="19" t="s">
        <v>468</v>
      </c>
      <c r="EX2" s="19" t="s">
        <v>469</v>
      </c>
      <c r="EY2" s="19" t="s">
        <v>470</v>
      </c>
      <c r="EZ2" s="19" t="s">
        <v>471</v>
      </c>
      <c r="FA2" s="19" t="s">
        <v>472</v>
      </c>
      <c r="FB2" s="19" t="s">
        <v>473</v>
      </c>
    </row>
    <row r="3" spans="1:158" x14ac:dyDescent="0.2">
      <c r="A3" s="16" t="s">
        <v>474</v>
      </c>
      <c r="B3" s="50" t="s">
        <v>0</v>
      </c>
      <c r="C3" s="50" t="s">
        <v>475</v>
      </c>
      <c r="D3" s="50" t="s">
        <v>1</v>
      </c>
      <c r="E3" s="50" t="s">
        <v>476</v>
      </c>
      <c r="F3" s="50" t="s">
        <v>477</v>
      </c>
      <c r="G3" s="50" t="s">
        <v>478</v>
      </c>
      <c r="H3" s="50" t="s">
        <v>479</v>
      </c>
      <c r="I3" s="50" t="s">
        <v>480</v>
      </c>
      <c r="J3" s="50" t="s">
        <v>481</v>
      </c>
      <c r="K3" s="50" t="s">
        <v>482</v>
      </c>
      <c r="L3" s="50" t="s">
        <v>483</v>
      </c>
      <c r="M3" s="50" t="s">
        <v>484</v>
      </c>
      <c r="N3" s="17" t="s">
        <v>485</v>
      </c>
      <c r="O3" s="17" t="s">
        <v>486</v>
      </c>
      <c r="P3" s="17" t="s">
        <v>487</v>
      </c>
      <c r="Q3" s="50" t="s">
        <v>488</v>
      </c>
      <c r="R3" s="17" t="s">
        <v>489</v>
      </c>
      <c r="S3" s="50" t="s">
        <v>490</v>
      </c>
      <c r="T3" s="17" t="s">
        <v>491</v>
      </c>
      <c r="U3" s="17" t="s">
        <v>492</v>
      </c>
      <c r="V3" s="55" t="s">
        <v>493</v>
      </c>
      <c r="W3" s="55" t="s">
        <v>494</v>
      </c>
      <c r="X3" s="55" t="s">
        <v>495</v>
      </c>
      <c r="Y3" s="18" t="s">
        <v>496</v>
      </c>
      <c r="Z3" s="55" t="s">
        <v>497</v>
      </c>
      <c r="AA3" s="55" t="s">
        <v>498</v>
      </c>
      <c r="AB3" s="55" t="s">
        <v>499</v>
      </c>
      <c r="AC3" s="55" t="s">
        <v>500</v>
      </c>
      <c r="AD3" s="55" t="s">
        <v>501</v>
      </c>
      <c r="AE3" s="18" t="s">
        <v>502</v>
      </c>
      <c r="AF3" s="55" t="s">
        <v>503</v>
      </c>
      <c r="AG3" s="55" t="s">
        <v>504</v>
      </c>
      <c r="AH3" s="18" t="s">
        <v>505</v>
      </c>
      <c r="AI3" s="18" t="s">
        <v>506</v>
      </c>
      <c r="AJ3" s="18" t="s">
        <v>507</v>
      </c>
      <c r="AK3" s="55" t="s">
        <v>508</v>
      </c>
      <c r="AL3" s="18" t="s">
        <v>509</v>
      </c>
      <c r="AM3" s="18" t="s">
        <v>510</v>
      </c>
      <c r="AN3" s="18" t="s">
        <v>511</v>
      </c>
      <c r="AO3" s="18" t="s">
        <v>512</v>
      </c>
      <c r="AP3" s="18" t="s">
        <v>513</v>
      </c>
      <c r="AQ3" s="18" t="s">
        <v>514</v>
      </c>
      <c r="AR3" s="18" t="s">
        <v>515</v>
      </c>
      <c r="AS3" s="18" t="s">
        <v>516</v>
      </c>
      <c r="AT3" s="18" t="s">
        <v>517</v>
      </c>
      <c r="AU3" s="18" t="s">
        <v>518</v>
      </c>
      <c r="AV3" s="18" t="s">
        <v>519</v>
      </c>
      <c r="AW3" s="18" t="s">
        <v>520</v>
      </c>
      <c r="AX3" s="18" t="s">
        <v>521</v>
      </c>
      <c r="AY3" s="18" t="s">
        <v>522</v>
      </c>
      <c r="AZ3" s="18" t="s">
        <v>523</v>
      </c>
      <c r="BA3" s="18" t="s">
        <v>524</v>
      </c>
      <c r="BB3" s="19" t="s">
        <v>525</v>
      </c>
      <c r="BC3" s="19" t="s">
        <v>526</v>
      </c>
      <c r="BD3" s="19" t="s">
        <v>527</v>
      </c>
      <c r="BE3" s="19" t="s">
        <v>528</v>
      </c>
      <c r="BF3" s="19" t="s">
        <v>529</v>
      </c>
      <c r="BG3" s="19" t="s">
        <v>530</v>
      </c>
      <c r="BH3" s="19" t="s">
        <v>531</v>
      </c>
      <c r="BI3" s="19" t="s">
        <v>532</v>
      </c>
      <c r="BJ3" s="19" t="s">
        <v>533</v>
      </c>
      <c r="BK3" s="19" t="s">
        <v>534</v>
      </c>
      <c r="BL3" s="19" t="s">
        <v>535</v>
      </c>
      <c r="BM3" s="19" t="s">
        <v>536</v>
      </c>
      <c r="BN3" s="19" t="s">
        <v>537</v>
      </c>
      <c r="BO3" s="19" t="s">
        <v>538</v>
      </c>
      <c r="BP3" s="19" t="s">
        <v>539</v>
      </c>
      <c r="BQ3" s="19" t="s">
        <v>540</v>
      </c>
      <c r="BR3" s="19" t="s">
        <v>541</v>
      </c>
      <c r="BS3" s="19" t="s">
        <v>542</v>
      </c>
      <c r="BT3" s="19" t="s">
        <v>543</v>
      </c>
      <c r="BU3" s="19" t="s">
        <v>544</v>
      </c>
      <c r="BV3" s="19" t="s">
        <v>545</v>
      </c>
      <c r="BW3" s="19" t="s">
        <v>546</v>
      </c>
      <c r="BX3" s="19" t="s">
        <v>547</v>
      </c>
      <c r="BY3" s="19" t="s">
        <v>548</v>
      </c>
      <c r="BZ3" s="19" t="s">
        <v>549</v>
      </c>
      <c r="CA3" s="19" t="s">
        <v>550</v>
      </c>
      <c r="CB3" s="19" t="s">
        <v>551</v>
      </c>
      <c r="CC3" s="19" t="s">
        <v>552</v>
      </c>
      <c r="CD3" s="19" t="s">
        <v>553</v>
      </c>
      <c r="CE3" s="19" t="s">
        <v>554</v>
      </c>
      <c r="CF3" s="19" t="s">
        <v>555</v>
      </c>
      <c r="CG3" s="19" t="s">
        <v>556</v>
      </c>
      <c r="CH3" s="19" t="s">
        <v>557</v>
      </c>
      <c r="CI3" s="19" t="s">
        <v>558</v>
      </c>
      <c r="CJ3" s="19" t="s">
        <v>559</v>
      </c>
      <c r="CK3" s="19" t="s">
        <v>560</v>
      </c>
      <c r="CL3" s="19" t="s">
        <v>561</v>
      </c>
      <c r="CM3" s="19" t="s">
        <v>562</v>
      </c>
      <c r="CN3" s="19" t="s">
        <v>563</v>
      </c>
      <c r="CO3" s="19" t="s">
        <v>564</v>
      </c>
      <c r="CP3" s="19" t="s">
        <v>565</v>
      </c>
      <c r="CQ3" s="19" t="s">
        <v>566</v>
      </c>
      <c r="CR3" s="19" t="s">
        <v>567</v>
      </c>
      <c r="CS3" s="19" t="s">
        <v>568</v>
      </c>
      <c r="CT3" s="19" t="s">
        <v>569</v>
      </c>
      <c r="CU3" s="19" t="s">
        <v>570</v>
      </c>
      <c r="CV3" s="19" t="s">
        <v>571</v>
      </c>
      <c r="CW3" s="19" t="s">
        <v>572</v>
      </c>
      <c r="CX3" s="19" t="s">
        <v>573</v>
      </c>
      <c r="CY3" s="19" t="s">
        <v>574</v>
      </c>
      <c r="CZ3" s="19" t="s">
        <v>575</v>
      </c>
      <c r="DA3" s="19" t="s">
        <v>576</v>
      </c>
      <c r="DB3" s="19" t="s">
        <v>577</v>
      </c>
      <c r="DC3" s="19" t="s">
        <v>578</v>
      </c>
      <c r="DD3" s="19" t="s">
        <v>579</v>
      </c>
      <c r="DE3" s="19" t="s">
        <v>580</v>
      </c>
      <c r="DF3" s="19" t="s">
        <v>581</v>
      </c>
      <c r="DG3" s="19" t="s">
        <v>582</v>
      </c>
      <c r="DH3" s="19" t="s">
        <v>583</v>
      </c>
      <c r="DI3" s="19" t="s">
        <v>584</v>
      </c>
      <c r="DJ3" s="19" t="s">
        <v>585</v>
      </c>
      <c r="DK3" s="19" t="s">
        <v>586</v>
      </c>
      <c r="DL3" s="19" t="s">
        <v>587</v>
      </c>
      <c r="DM3" s="19" t="s">
        <v>588</v>
      </c>
      <c r="DN3" s="19" t="s">
        <v>589</v>
      </c>
      <c r="DO3" s="19" t="s">
        <v>590</v>
      </c>
      <c r="DP3" s="19" t="s">
        <v>591</v>
      </c>
      <c r="DQ3" s="19" t="s">
        <v>592</v>
      </c>
      <c r="DR3" s="19" t="s">
        <v>593</v>
      </c>
      <c r="DS3" s="19" t="s">
        <v>594</v>
      </c>
      <c r="DT3" s="19" t="s">
        <v>595</v>
      </c>
      <c r="DU3" s="19" t="s">
        <v>596</v>
      </c>
      <c r="DV3" s="19" t="s">
        <v>597</v>
      </c>
      <c r="DW3" s="19" t="s">
        <v>598</v>
      </c>
      <c r="DX3" s="19" t="s">
        <v>599</v>
      </c>
      <c r="DY3" s="19" t="s">
        <v>600</v>
      </c>
      <c r="DZ3" s="19" t="s">
        <v>601</v>
      </c>
      <c r="EA3" s="19" t="s">
        <v>602</v>
      </c>
      <c r="EB3" s="19" t="s">
        <v>603</v>
      </c>
      <c r="EC3" s="19" t="s">
        <v>604</v>
      </c>
      <c r="ED3" s="19" t="s">
        <v>605</v>
      </c>
      <c r="EE3" s="19" t="s">
        <v>606</v>
      </c>
      <c r="EF3" s="19" t="s">
        <v>607</v>
      </c>
      <c r="EG3" s="19" t="s">
        <v>608</v>
      </c>
      <c r="EH3" s="19" t="s">
        <v>609</v>
      </c>
      <c r="EI3" s="19" t="s">
        <v>610</v>
      </c>
      <c r="EJ3" s="19" t="s">
        <v>611</v>
      </c>
      <c r="EK3" s="19" t="s">
        <v>612</v>
      </c>
      <c r="EL3" s="19" t="s">
        <v>613</v>
      </c>
      <c r="EM3" s="19" t="s">
        <v>614</v>
      </c>
      <c r="EN3" s="19" t="s">
        <v>615</v>
      </c>
      <c r="EO3" s="19" t="s">
        <v>616</v>
      </c>
      <c r="EP3" s="19" t="s">
        <v>617</v>
      </c>
      <c r="EQ3" s="19" t="s">
        <v>618</v>
      </c>
      <c r="ER3" s="19" t="s">
        <v>619</v>
      </c>
      <c r="ES3" s="19" t="s">
        <v>620</v>
      </c>
      <c r="ET3" s="19" t="s">
        <v>621</v>
      </c>
      <c r="EU3" s="19" t="s">
        <v>622</v>
      </c>
      <c r="EV3" s="19" t="s">
        <v>623</v>
      </c>
      <c r="EW3" s="19" t="s">
        <v>624</v>
      </c>
      <c r="EX3" s="19" t="s">
        <v>625</v>
      </c>
      <c r="EY3" s="19" t="s">
        <v>626</v>
      </c>
      <c r="EZ3" s="19" t="s">
        <v>627</v>
      </c>
      <c r="FA3" s="19" t="s">
        <v>628</v>
      </c>
      <c r="FB3" s="19" t="s">
        <v>629</v>
      </c>
    </row>
    <row r="4" spans="1:158" x14ac:dyDescent="0.2">
      <c r="B4" s="52" t="str">
        <f t="shared" ref="B4:BM4" si="0">CONCATENATE("weight'",B3,"_M_WL")</f>
        <v>weight'US_M_WL</v>
      </c>
      <c r="C4" s="52" t="str">
        <f t="shared" si="0"/>
        <v>weight'JP_M_WL</v>
      </c>
      <c r="D4" s="52" t="str">
        <f t="shared" si="0"/>
        <v>weight'UK_M_WL</v>
      </c>
      <c r="E4" s="52" t="str">
        <f t="shared" si="0"/>
        <v>weight'SE_M_WL</v>
      </c>
      <c r="F4" s="52" t="str">
        <f t="shared" si="0"/>
        <v>weight'DK_M_WL</v>
      </c>
      <c r="G4" s="52" t="str">
        <f t="shared" si="0"/>
        <v>weight'CA_M_WL</v>
      </c>
      <c r="H4" s="52" t="str">
        <f t="shared" si="0"/>
        <v>weight'CH_M_WL</v>
      </c>
      <c r="I4" s="52" t="str">
        <f t="shared" si="0"/>
        <v>weight'PL_M_WL</v>
      </c>
      <c r="J4" s="52" t="str">
        <f t="shared" si="0"/>
        <v>weight'RO_M_WL</v>
      </c>
      <c r="K4" s="52" t="str">
        <f t="shared" si="0"/>
        <v>weight'CZ_M_WL</v>
      </c>
      <c r="L4" s="52" t="str">
        <f t="shared" si="0"/>
        <v>weight'HU_M_WL</v>
      </c>
      <c r="M4" s="52" t="str">
        <f t="shared" si="0"/>
        <v>weight'BG_M_WL</v>
      </c>
      <c r="N4" s="20" t="str">
        <f t="shared" si="0"/>
        <v>weight'HR_M_WL</v>
      </c>
      <c r="O4" s="20" t="str">
        <f t="shared" si="0"/>
        <v>weight'CN_M_WL</v>
      </c>
      <c r="P4" s="20" t="str">
        <f t="shared" si="0"/>
        <v>weight'IN_M_WL</v>
      </c>
      <c r="Q4" s="52" t="str">
        <f t="shared" si="0"/>
        <v>weight'KR_M_WL</v>
      </c>
      <c r="R4" s="20" t="str">
        <f t="shared" si="0"/>
        <v>weight'BR_M_WL</v>
      </c>
      <c r="S4" s="52" t="str">
        <f t="shared" si="0"/>
        <v>weight'MX_M_WL</v>
      </c>
      <c r="T4" s="20" t="str">
        <f t="shared" si="0"/>
        <v>weight'RU_M_WL</v>
      </c>
      <c r="U4" s="20" t="str">
        <f t="shared" si="0"/>
        <v>weight'TK_M_WL</v>
      </c>
      <c r="V4" s="52" t="str">
        <f t="shared" si="0"/>
        <v>weight'NO_M_WL</v>
      </c>
      <c r="W4" s="52" t="str">
        <f t="shared" si="0"/>
        <v>weight'NZ_M_WL</v>
      </c>
      <c r="X4" s="52" t="str">
        <f t="shared" si="0"/>
        <v>weight'AU_M_WL</v>
      </c>
      <c r="Y4" s="20" t="str">
        <f t="shared" si="0"/>
        <v>weight'AN_M_WL</v>
      </c>
      <c r="Z4" s="52" t="str">
        <f t="shared" si="0"/>
        <v>weight'ID_M_WL</v>
      </c>
      <c r="AA4" s="52" t="str">
        <f t="shared" si="0"/>
        <v>weight'TH_M_WL</v>
      </c>
      <c r="AB4" s="52" t="str">
        <f t="shared" si="0"/>
        <v>weight'TW_M_WL</v>
      </c>
      <c r="AC4" s="52" t="str">
        <f t="shared" si="0"/>
        <v>weight'MY_M_WL</v>
      </c>
      <c r="AD4" s="52" t="str">
        <f t="shared" si="0"/>
        <v>weight'PH_M_WL</v>
      </c>
      <c r="AE4" s="20" t="str">
        <f t="shared" si="0"/>
        <v>weight'VN_M_WL</v>
      </c>
      <c r="AF4" s="52" t="str">
        <f t="shared" si="0"/>
        <v>weight'SG_M_WL</v>
      </c>
      <c r="AG4" s="52" t="str">
        <f t="shared" si="0"/>
        <v>weight'HK_M_WL</v>
      </c>
      <c r="AH4" s="20" t="str">
        <f t="shared" si="0"/>
        <v>weight'AR_M_WL</v>
      </c>
      <c r="AI4" s="20" t="str">
        <f t="shared" si="0"/>
        <v>weight'CO_M_WL</v>
      </c>
      <c r="AJ4" s="20" t="str">
        <f t="shared" si="0"/>
        <v>weight'VE_M_WL</v>
      </c>
      <c r="AK4" s="52" t="str">
        <f t="shared" si="0"/>
        <v>weight'CL_M_WL</v>
      </c>
      <c r="AL4" s="20" t="str">
        <f t="shared" si="0"/>
        <v>weight'PE_M_WL</v>
      </c>
      <c r="AM4" s="20" t="str">
        <f t="shared" si="0"/>
        <v>weight'EC_M_WL</v>
      </c>
      <c r="AN4" s="20" t="str">
        <f t="shared" si="0"/>
        <v>weight'KZ_M_WL</v>
      </c>
      <c r="AO4" s="20" t="str">
        <f t="shared" si="0"/>
        <v>weight'UA_M_WL</v>
      </c>
      <c r="AP4" s="20" t="str">
        <f t="shared" si="0"/>
        <v>weight'SA_M_WL</v>
      </c>
      <c r="AQ4" s="20" t="str">
        <f t="shared" si="0"/>
        <v>weight'IR_M_WL</v>
      </c>
      <c r="AR4" s="20" t="str">
        <f t="shared" si="0"/>
        <v>weight'EG_M_WL</v>
      </c>
      <c r="AS4" s="20" t="str">
        <f t="shared" si="0"/>
        <v>weight'UE_M_WL</v>
      </c>
      <c r="AT4" s="20" t="str">
        <f t="shared" si="0"/>
        <v>weight'QA_M_WL</v>
      </c>
      <c r="AU4" s="20" t="str">
        <f t="shared" si="0"/>
        <v>weight'IL_M_WL</v>
      </c>
      <c r="AV4" s="20" t="str">
        <f t="shared" si="0"/>
        <v>weight'KW_M_WL</v>
      </c>
      <c r="AW4" s="20" t="str">
        <f t="shared" si="0"/>
        <v>weight'OM_M_WL</v>
      </c>
      <c r="AX4" s="20" t="str">
        <f t="shared" si="0"/>
        <v>weight'NG_M_WL</v>
      </c>
      <c r="AY4" s="20" t="str">
        <f t="shared" si="0"/>
        <v>weight'ZA_M_WL</v>
      </c>
      <c r="AZ4" s="20" t="str">
        <f t="shared" si="0"/>
        <v>weight'DZ_M_WL</v>
      </c>
      <c r="BA4" s="20" t="str">
        <f t="shared" si="0"/>
        <v>weight'MA_M_WL</v>
      </c>
      <c r="BB4" s="20" t="str">
        <f t="shared" si="0"/>
        <v>weight'IS_M_WL</v>
      </c>
      <c r="BC4" s="20" t="str">
        <f t="shared" si="0"/>
        <v>weight'PK_M_WL</v>
      </c>
      <c r="BD4" s="20" t="str">
        <f t="shared" si="0"/>
        <v>weight'BD_M_WL</v>
      </c>
      <c r="BE4" s="20" t="str">
        <f t="shared" si="0"/>
        <v>weight'MM_M_WL</v>
      </c>
      <c r="BF4" s="20" t="str">
        <f t="shared" si="0"/>
        <v>weight'LK_M_WL</v>
      </c>
      <c r="BG4" s="20" t="str">
        <f t="shared" si="0"/>
        <v>weight'AH_M_WL</v>
      </c>
      <c r="BH4" s="20" t="str">
        <f t="shared" si="0"/>
        <v>weight'KH_M_WL</v>
      </c>
      <c r="BI4" s="20" t="str">
        <f t="shared" si="0"/>
        <v>weight'LO_M_WL</v>
      </c>
      <c r="BJ4" s="20" t="str">
        <f t="shared" si="0"/>
        <v>weight'BN_M_WL</v>
      </c>
      <c r="BK4" s="20" t="str">
        <f t="shared" si="0"/>
        <v>weight'PG_M_WL</v>
      </c>
      <c r="BL4" s="20" t="str">
        <f t="shared" si="0"/>
        <v>weight'BT_M_WL</v>
      </c>
      <c r="BM4" s="20" t="str">
        <f t="shared" si="0"/>
        <v>weight'MV_M_WL</v>
      </c>
      <c r="BN4" s="20" t="str">
        <f t="shared" ref="BN4:DY4" si="1">CONCATENATE("weight'",BN3,"_M_WL")</f>
        <v>weight'SB_M_WL</v>
      </c>
      <c r="BO4" s="20" t="str">
        <f t="shared" si="1"/>
        <v>weight'KI_M_WL</v>
      </c>
      <c r="BP4" s="20" t="str">
        <f t="shared" si="1"/>
        <v>weight'PW_M_WL</v>
      </c>
      <c r="BQ4" s="20" t="str">
        <f t="shared" si="1"/>
        <v>weight'TO_M_WL</v>
      </c>
      <c r="BR4" s="20" t="str">
        <f t="shared" si="1"/>
        <v>weight'DO_M_WL</v>
      </c>
      <c r="BS4" s="20" t="str">
        <f t="shared" si="1"/>
        <v>weight'GT_M_WL</v>
      </c>
      <c r="BT4" s="20" t="str">
        <f t="shared" si="1"/>
        <v>weight'PA_M_WL</v>
      </c>
      <c r="BU4" s="20" t="str">
        <f t="shared" si="1"/>
        <v>weight'BO_M_WL</v>
      </c>
      <c r="BV4" s="20" t="str">
        <f t="shared" si="1"/>
        <v>weight'CR_M_WL</v>
      </c>
      <c r="BW4" s="20" t="str">
        <f t="shared" si="1"/>
        <v>weight'UY_M_WL</v>
      </c>
      <c r="BX4" s="20" t="str">
        <f t="shared" si="1"/>
        <v>weight'PY_M_WL</v>
      </c>
      <c r="BY4" s="20" t="str">
        <f t="shared" si="1"/>
        <v>weight'SV_M_WL</v>
      </c>
      <c r="BZ4" s="20" t="str">
        <f t="shared" si="1"/>
        <v>weight'TT_M_WL</v>
      </c>
      <c r="CA4" s="20" t="str">
        <f t="shared" si="1"/>
        <v>weight'HN_M_WL</v>
      </c>
      <c r="CB4" s="20" t="str">
        <f t="shared" si="1"/>
        <v>weight'NI_M_WL</v>
      </c>
      <c r="CC4" s="20" t="str">
        <f t="shared" si="1"/>
        <v>weight'JM_M_WL</v>
      </c>
      <c r="CD4" s="20" t="str">
        <f t="shared" si="1"/>
        <v>weight'HT_M_WL</v>
      </c>
      <c r="CE4" s="20" t="str">
        <f t="shared" si="1"/>
        <v>weight'BS_M_WL</v>
      </c>
      <c r="CF4" s="20" t="str">
        <f t="shared" si="1"/>
        <v>weight'SR_M_WL</v>
      </c>
      <c r="CG4" s="20" t="str">
        <f t="shared" si="1"/>
        <v>weight'GY_M_WL</v>
      </c>
      <c r="CH4" s="20" t="str">
        <f t="shared" si="1"/>
        <v>weight'BB_M_WL</v>
      </c>
      <c r="CI4" s="20" t="str">
        <f t="shared" si="1"/>
        <v>weight'BZ_M_WL</v>
      </c>
      <c r="CJ4" s="20" t="str">
        <f t="shared" si="1"/>
        <v>weight'AG_M_WL</v>
      </c>
      <c r="CK4" s="20" t="str">
        <f t="shared" si="1"/>
        <v>weight'LC_M_WL</v>
      </c>
      <c r="CL4" s="20" t="str">
        <f t="shared" si="1"/>
        <v>weight'DM_M_WL</v>
      </c>
      <c r="CM4" s="20" t="str">
        <f t="shared" si="1"/>
        <v>weight'GD_M_WL</v>
      </c>
      <c r="CN4" s="20" t="str">
        <f t="shared" si="1"/>
        <v>weight'KN_M_WL</v>
      </c>
      <c r="CO4" s="20" t="str">
        <f t="shared" si="1"/>
        <v>weight'VC_M_WL</v>
      </c>
      <c r="CP4" s="20" t="str">
        <f t="shared" si="1"/>
        <v>weight'UZ_M_WL</v>
      </c>
      <c r="CQ4" s="20" t="str">
        <f t="shared" si="1"/>
        <v>weight'BY_M_WL</v>
      </c>
      <c r="CR4" s="20" t="str">
        <f t="shared" si="1"/>
        <v>weight'AZ_M_WL</v>
      </c>
      <c r="CS4" s="20" t="str">
        <f t="shared" si="1"/>
        <v>weight'RS_M_WL</v>
      </c>
      <c r="CT4" s="20" t="str">
        <f t="shared" si="1"/>
        <v>weight'TM_M_WL</v>
      </c>
      <c r="CU4" s="20" t="str">
        <f t="shared" si="1"/>
        <v>weight'BA_M_WL</v>
      </c>
      <c r="CV4" s="20" t="str">
        <f t="shared" si="1"/>
        <v>weight'GE_M_WL</v>
      </c>
      <c r="CW4" s="20" t="str">
        <f t="shared" si="1"/>
        <v>weight'MN_M_WL</v>
      </c>
      <c r="CX4" s="20" t="str">
        <f t="shared" si="1"/>
        <v>weight'AL_M_WL</v>
      </c>
      <c r="CY4" s="20" t="str">
        <f t="shared" si="1"/>
        <v>weight'MK_M_WL</v>
      </c>
      <c r="CZ4" s="20" t="str">
        <f t="shared" si="1"/>
        <v>weight'AM_M_WL</v>
      </c>
      <c r="DA4" s="20" t="str">
        <f t="shared" si="1"/>
        <v>weight'TJ_M_WL</v>
      </c>
      <c r="DB4" s="20" t="str">
        <f t="shared" si="1"/>
        <v>weight'KG_M_WL</v>
      </c>
      <c r="DC4" s="20" t="str">
        <f t="shared" si="1"/>
        <v>weight'MD_M_WL</v>
      </c>
      <c r="DD4" s="20" t="str">
        <f t="shared" si="1"/>
        <v>weight'XK_M_WL</v>
      </c>
      <c r="DE4" s="20" t="str">
        <f t="shared" si="1"/>
        <v>weight'MB_M_WL</v>
      </c>
      <c r="DF4" s="20" t="str">
        <f t="shared" si="1"/>
        <v>weight'JO_M_WL</v>
      </c>
      <c r="DG4" s="20" t="str">
        <f t="shared" si="1"/>
        <v>weight'LB_M_WL</v>
      </c>
      <c r="DH4" s="20" t="str">
        <f t="shared" si="1"/>
        <v>weight'YE_M_WL</v>
      </c>
      <c r="DI4" s="20" t="str">
        <f t="shared" si="1"/>
        <v>weight'BH_M_WL</v>
      </c>
      <c r="DJ4" s="20" t="str">
        <f t="shared" si="1"/>
        <v>weight'AO_M_WL</v>
      </c>
      <c r="DK4" s="20" t="str">
        <f t="shared" si="1"/>
        <v>weight'SD_M_WL</v>
      </c>
      <c r="DL4" s="20" t="str">
        <f t="shared" si="1"/>
        <v>weight'ET_M_WL</v>
      </c>
      <c r="DM4" s="20" t="str">
        <f t="shared" si="1"/>
        <v>weight'KE_M_WL</v>
      </c>
      <c r="DN4" s="20" t="str">
        <f t="shared" si="1"/>
        <v>weight'TZ_M_WL</v>
      </c>
      <c r="DO4" s="20" t="str">
        <f t="shared" si="1"/>
        <v>weight'TN_M_WL</v>
      </c>
      <c r="DP4" s="20" t="str">
        <f t="shared" si="1"/>
        <v>weight'GH_M_WL</v>
      </c>
      <c r="DQ4" s="20" t="str">
        <f t="shared" si="1"/>
        <v>weight'CI_M_WL</v>
      </c>
      <c r="DR4" s="20" t="str">
        <f t="shared" si="1"/>
        <v>weight'UG_M_WL</v>
      </c>
      <c r="DS4" s="20" t="str">
        <f t="shared" si="1"/>
        <v>weight'CM_M_WL</v>
      </c>
      <c r="DT4" s="20" t="str">
        <f t="shared" si="1"/>
        <v>weight'CD_M_WL</v>
      </c>
      <c r="DU4" s="20" t="str">
        <f t="shared" si="1"/>
        <v>weight'ZM_M_WL</v>
      </c>
      <c r="DV4" s="20" t="str">
        <f t="shared" si="1"/>
        <v>weight'SN_M_WL</v>
      </c>
      <c r="DW4" s="20" t="str">
        <f t="shared" si="1"/>
        <v>weight'ML_M_WL</v>
      </c>
      <c r="DX4" s="20" t="str">
        <f t="shared" si="1"/>
        <v>weight'BW_M_WL</v>
      </c>
      <c r="DY4" s="20" t="str">
        <f t="shared" si="1"/>
        <v>weight'MG_M_WL</v>
      </c>
      <c r="DZ4" s="20" t="str">
        <f t="shared" ref="DZ4:FB4" si="2">CONCATENATE("weight'",DZ3,"_M_WL")</f>
        <v>weight'GA_M_WL</v>
      </c>
      <c r="EA4" s="20" t="str">
        <f t="shared" si="2"/>
        <v>weight'GQ_M_WL</v>
      </c>
      <c r="EB4" s="20" t="str">
        <f t="shared" si="2"/>
        <v>weight'MZ_M_WL</v>
      </c>
      <c r="EC4" s="20" t="str">
        <f t="shared" si="2"/>
        <v>weight'BF_M_WL</v>
      </c>
      <c r="ED4" s="20" t="str">
        <f t="shared" si="2"/>
        <v>weight'TD_M_WL</v>
      </c>
      <c r="EE4" s="20" t="str">
        <f t="shared" si="2"/>
        <v>weight'CG_M_WL</v>
      </c>
      <c r="EF4" s="20" t="str">
        <f t="shared" si="2"/>
        <v>weight'NA_M_WL</v>
      </c>
      <c r="EG4" s="20" t="str">
        <f t="shared" si="2"/>
        <v>weight'MU_M_WL</v>
      </c>
      <c r="EH4" s="20" t="str">
        <f t="shared" si="2"/>
        <v>weight'GN_M_WL</v>
      </c>
      <c r="EI4" s="20" t="str">
        <f t="shared" si="2"/>
        <v>weight'BJ_M_WL</v>
      </c>
      <c r="EJ4" s="20" t="str">
        <f t="shared" si="2"/>
        <v>weight'RN_M_WL</v>
      </c>
      <c r="EK4" s="20" t="str">
        <f t="shared" si="2"/>
        <v>weight'MW_M_WL</v>
      </c>
      <c r="EL4" s="20" t="str">
        <f t="shared" si="2"/>
        <v>weight'NE_M_WL</v>
      </c>
      <c r="EM4" s="20" t="str">
        <f t="shared" si="2"/>
        <v>weight'MR_M_WL</v>
      </c>
      <c r="EN4" s="20" t="str">
        <f t="shared" si="2"/>
        <v>weight'TG_M_WL</v>
      </c>
      <c r="EO4" s="20" t="str">
        <f t="shared" si="2"/>
        <v>weight'SZ_M_WL</v>
      </c>
      <c r="EP4" s="20" t="str">
        <f t="shared" si="2"/>
        <v>weight'SL_M_WL</v>
      </c>
      <c r="EQ4" s="20" t="str">
        <f t="shared" si="2"/>
        <v>weight'ER_M_WL</v>
      </c>
      <c r="ER4" s="20" t="str">
        <f t="shared" si="2"/>
        <v>weight'BI_M_WL</v>
      </c>
      <c r="ES4" s="20" t="str">
        <f t="shared" si="2"/>
        <v>weight'LS_M_WL</v>
      </c>
      <c r="ET4" s="20" t="str">
        <f t="shared" si="2"/>
        <v>weight'LR_M_WL</v>
      </c>
      <c r="EU4" s="20" t="str">
        <f t="shared" si="2"/>
        <v>weight'CV_M_WL</v>
      </c>
      <c r="EV4" s="20" t="str">
        <f t="shared" si="2"/>
        <v>weight'CF_M_WL</v>
      </c>
      <c r="EW4" s="20" t="str">
        <f t="shared" si="2"/>
        <v>weight'DJ_M_WL</v>
      </c>
      <c r="EX4" s="20" t="str">
        <f t="shared" si="2"/>
        <v>weight'GM_M_WL</v>
      </c>
      <c r="EY4" s="20" t="str">
        <f t="shared" si="2"/>
        <v>weight'GW_M_WL</v>
      </c>
      <c r="EZ4" s="20" t="str">
        <f t="shared" si="2"/>
        <v>weight'SC_M_WL</v>
      </c>
      <c r="FA4" s="20" t="str">
        <f t="shared" si="2"/>
        <v>weight'KM_M_WL</v>
      </c>
      <c r="FB4" s="20" t="str">
        <f t="shared" si="2"/>
        <v>weight'ST_M_WL</v>
      </c>
    </row>
    <row r="5" spans="1:158" x14ac:dyDescent="0.2">
      <c r="A5" s="16" t="str">
        <f>[1]!FAMEData("famedate", [2]Info!$B$10,[2]Info!$B$11, 0,"q", "Down", "Heading", "Normal")</f>
        <v>Refresh</v>
      </c>
      <c r="B5" s="52" t="str">
        <f>[1]!FAMEData(B4, [2]Info!$B$10,[2]Info!$B$11, 0,"q", "Down", "Heading", "Normal")</f>
        <v>Refresh</v>
      </c>
      <c r="C5" s="52" t="str">
        <f>[1]!FAMEData(C4, [2]Info!$B$10,[2]Info!$B$11, 0,"q", "Down", "Heading", "Normal")</f>
        <v>Refresh</v>
      </c>
      <c r="D5" s="52" t="str">
        <f>[1]!FAMEData(D4, [2]Info!$B$10,[2]Info!$B$11, 0,"q", "Down", "Heading", "Normal")</f>
        <v>Refresh</v>
      </c>
      <c r="E5" s="52" t="str">
        <f>[1]!FAMEData(E4, [2]Info!$B$10,[2]Info!$B$11, 0,"q", "Down", "Heading", "Normal")</f>
        <v>Refresh</v>
      </c>
      <c r="F5" s="52" t="str">
        <f>[1]!FAMEData(F4, [2]Info!$B$10,[2]Info!$B$11, 0,"q", "Down", "Heading", "Normal")</f>
        <v>Refresh</v>
      </c>
      <c r="G5" s="52" t="str">
        <f>[1]!FAMEData(G4, [2]Info!$B$10,[2]Info!$B$11, 0,"q", "Down", "Heading", "Normal")</f>
        <v>Refresh</v>
      </c>
      <c r="H5" s="52" t="str">
        <f>[1]!FAMEData(H4, [2]Info!$B$10,[2]Info!$B$11, 0,"q", "Down", "Heading", "Normal")</f>
        <v>Refresh</v>
      </c>
      <c r="I5" s="52" t="str">
        <f>[1]!FAMEData(I4, [2]Info!$B$10,[2]Info!$B$11, 0,"q", "Down", "Heading", "Normal")</f>
        <v>Refresh</v>
      </c>
      <c r="J5" s="52" t="str">
        <f>[1]!FAMEData(J4, [2]Info!$B$10,[2]Info!$B$11, 0,"q", "Down", "Heading", "Normal")</f>
        <v>Refresh</v>
      </c>
      <c r="K5" s="52" t="str">
        <f>[1]!FAMEData(K4, [2]Info!$B$10,[2]Info!$B$11, 0,"q", "Down", "Heading", "Normal")</f>
        <v>Refresh</v>
      </c>
      <c r="L5" s="52" t="str">
        <f>[1]!FAMEData(L4, [2]Info!$B$10,[2]Info!$B$11, 0,"q", "Down", "Heading", "Normal")</f>
        <v>Refresh</v>
      </c>
      <c r="M5" s="52" t="str">
        <f>[1]!FAMEData(M4, [2]Info!$B$10,[2]Info!$B$11, 0,"q", "Down", "Heading", "Normal")</f>
        <v>Refresh</v>
      </c>
      <c r="N5" s="20"/>
      <c r="O5" s="20" t="str">
        <f>[1]!FAMEData(O4, [2]Info!$B$10,[2]Info!$B$11, 0,"q", "Down", "Heading", "Normal")</f>
        <v>Refresh</v>
      </c>
      <c r="P5" s="20" t="str">
        <f>[1]!FAMEData(P4, [2]Info!$B$10,[2]Info!$B$11, 0,"q", "Down", "Heading", "Normal")</f>
        <v>Refresh</v>
      </c>
      <c r="Q5" s="52" t="str">
        <f>[1]!FAMEData(Q4, [2]Info!$B$10,[2]Info!$B$11, 0,"q", "Down", "Heading", "Normal")</f>
        <v>Refresh</v>
      </c>
      <c r="R5" s="20" t="str">
        <f>[1]!FAMEData(R4, [2]Info!$B$10,[2]Info!$B$11, 0,"q", "Down", "Heading", "Normal")</f>
        <v>Refresh</v>
      </c>
      <c r="S5" s="52" t="str">
        <f>[1]!FAMEData(S4, [2]Info!$B$10,[2]Info!$B$11, 0,"q", "Down", "Heading", "Normal")</f>
        <v>Refresh</v>
      </c>
      <c r="T5" s="20" t="str">
        <f>[1]!FAMEData(T4, [2]Info!$B$10,[2]Info!$B$11, 0,"q", "Down", "Heading", "Normal")</f>
        <v>Refresh</v>
      </c>
      <c r="U5" s="20" t="str">
        <f>[1]!FAMEData(U4, [2]Info!$B$10,[2]Info!$B$11, 0,"q", "Down", "Heading", "Normal")</f>
        <v>Refresh</v>
      </c>
      <c r="V5" s="52" t="str">
        <f>[1]!FAMEData(V4, [2]Info!$B$10,[2]Info!$B$11, 0,"q", "Down", "Heading", "Normal")</f>
        <v>Refresh</v>
      </c>
      <c r="W5" s="52" t="str">
        <f>[1]!FAMEData(W4, [2]Info!$B$10,[2]Info!$B$11, 0,"q", "Down", "Heading", "Normal")</f>
        <v>Refresh</v>
      </c>
      <c r="X5" s="52" t="str">
        <f>[1]!FAMEData(X4, [2]Info!$B$10,[2]Info!$B$11, 0,"q", "Down", "Heading", "Normal")</f>
        <v>Refresh</v>
      </c>
      <c r="Y5" s="20"/>
      <c r="Z5" s="52" t="str">
        <f>[1]!FAMEData(Z4, [2]Info!$B$10,[2]Info!$B$11, 0,"q", "Down", "Heading", "Normal")</f>
        <v>Refresh</v>
      </c>
      <c r="AA5" s="52" t="str">
        <f>[1]!FAMEData(AA4, [2]Info!$B$10,[2]Info!$B$11, 0,"q", "Down", "Heading", "Normal")</f>
        <v>Refresh</v>
      </c>
      <c r="AB5" s="52" t="str">
        <f>[1]!FAMEData(AB4, [2]Info!$B$10,[2]Info!$B$11, 0,"q", "Down", "Heading", "Normal")</f>
        <v>Refresh</v>
      </c>
      <c r="AC5" s="52" t="str">
        <f>[1]!FAMEData(AC4, [2]Info!$B$10,[2]Info!$B$11, 0,"q", "Down", "Heading", "Normal")</f>
        <v>Refresh</v>
      </c>
      <c r="AD5" s="52" t="str">
        <f>[1]!FAMEData(AD4, [2]Info!$B$10,[2]Info!$B$11, 0,"q", "Down", "Heading", "Normal")</f>
        <v>Refresh</v>
      </c>
      <c r="AE5" s="20" t="str">
        <f>[1]!FAMEData(AE4, [2]Info!$B$10,[2]Info!$B$11, 0,"q", "Down", "Heading", "Normal")</f>
        <v>Refresh</v>
      </c>
      <c r="AF5" s="52" t="str">
        <f>[1]!FAMEData(AF4, [2]Info!$B$10,[2]Info!$B$11, 0,"q", "Down", "Heading", "Normal")</f>
        <v>Refresh</v>
      </c>
      <c r="AG5" s="52" t="str">
        <f>[1]!FAMEData(AG4, [2]Info!$B$10,[2]Info!$B$11, 0,"q", "Down", "Heading", "Normal")</f>
        <v>Refresh</v>
      </c>
      <c r="AH5" s="20" t="str">
        <f>[1]!FAMEData(AH4, [2]Info!$B$10,[2]Info!$B$11, 0,"q", "Down", "Heading", "Normal")</f>
        <v>Refresh</v>
      </c>
      <c r="AI5" s="20" t="str">
        <f>[1]!FAMEData(AI4, [2]Info!$B$10,[2]Info!$B$11, 0,"q", "Down", "Heading", "Normal")</f>
        <v>Refresh</v>
      </c>
      <c r="AJ5" s="20" t="str">
        <f>[1]!FAMEData(AJ4, [2]Info!$B$10,[2]Info!$B$11, 0,"q", "Down", "Heading", "Normal")</f>
        <v>Refresh</v>
      </c>
      <c r="AK5" s="52" t="str">
        <f>[1]!FAMEData(AK4, [2]Info!$B$10,[2]Info!$B$11, 0,"q", "Down", "Heading", "Normal")</f>
        <v>Refresh</v>
      </c>
      <c r="AL5" s="20" t="str">
        <f>[1]!FAMEData(AL4, [2]Info!$B$10,[2]Info!$B$11, 0,"q", "Down", "Heading", "Normal")</f>
        <v>Refresh</v>
      </c>
      <c r="AM5" s="20" t="str">
        <f>[1]!FAMEData(AM4, [2]Info!$B$10,[2]Info!$B$11, 0,"q", "Down", "Heading", "Normal")</f>
        <v>Refresh</v>
      </c>
      <c r="AN5" s="20" t="str">
        <f>[1]!FAMEData(AN4, [2]Info!$B$10,[2]Info!$B$11, 0,"q", "Down", "Heading", "Normal")</f>
        <v>Refresh</v>
      </c>
      <c r="AO5" s="20" t="str">
        <f>[1]!FAMEData(AO4, [2]Info!$B$10,[2]Info!$B$11, 0,"q", "Down", "Heading", "Normal")</f>
        <v>Refresh</v>
      </c>
      <c r="AP5" s="20" t="str">
        <f>[1]!FAMEData(AP4, [2]Info!$B$10,[2]Info!$B$11, 0,"q", "Down", "Heading", "Normal")</f>
        <v>Refresh</v>
      </c>
      <c r="AQ5" s="20" t="str">
        <f>[1]!FAMEData(AQ4, [2]Info!$B$10,[2]Info!$B$11, 0,"q", "Down", "Heading", "Normal")</f>
        <v>Refresh</v>
      </c>
      <c r="AR5" s="20" t="str">
        <f>[1]!FAMEData(AR4, [2]Info!$B$10,[2]Info!$B$11, 0,"q", "Down", "Heading", "Normal")</f>
        <v>Refresh</v>
      </c>
      <c r="AS5" s="20" t="str">
        <f>[1]!FAMEData(AS4, [2]Info!$B$10,[2]Info!$B$11, 0,"q", "Down", "Heading", "Normal")</f>
        <v>Refresh</v>
      </c>
      <c r="AT5" s="20" t="str">
        <f>[1]!FAMEData(AT4, [2]Info!$B$10,[2]Info!$B$11, 0,"q", "Down", "Heading", "Normal")</f>
        <v>Refresh</v>
      </c>
      <c r="AU5" s="20" t="str">
        <f>[1]!FAMEData(AU4, [2]Info!$B$10,[2]Info!$B$11, 0,"q", "Down", "Heading", "Normal")</f>
        <v>Refresh</v>
      </c>
      <c r="AV5" s="20" t="str">
        <f>[1]!FAMEData(AV4, [2]Info!$B$10,[2]Info!$B$11, 0,"q", "Down", "Heading", "Normal")</f>
        <v>Refresh</v>
      </c>
      <c r="AW5" s="20" t="str">
        <f>[1]!FAMEData(AW4, [2]Info!$B$10,[2]Info!$B$11, 0,"q", "Down", "Heading", "Normal")</f>
        <v>Refresh</v>
      </c>
      <c r="AX5" s="20" t="str">
        <f>[1]!FAMEData(AX4, [2]Info!$B$10,[2]Info!$B$11, 0,"q", "Down", "Heading", "Normal")</f>
        <v>Refresh</v>
      </c>
      <c r="AY5" s="20" t="str">
        <f>[1]!FAMEData(AY4, [2]Info!$B$10,[2]Info!$B$11, 0,"q", "Down", "Heading", "Normal")</f>
        <v>Refresh</v>
      </c>
      <c r="AZ5" s="20" t="str">
        <f>[1]!FAMEData(AZ4, [2]Info!$B$10,[2]Info!$B$11, 0,"q", "Down", "Heading", "Normal")</f>
        <v>Refresh</v>
      </c>
      <c r="BA5" s="20" t="str">
        <f>[1]!FAMEData(BA4, [2]Info!$B$10,[2]Info!$B$11, 0,"q", "Down", "Heading", "Normal")</f>
        <v>Refresh</v>
      </c>
      <c r="BB5" s="20" t="str">
        <f>[1]!FAMEData(BB4, [2]Info!$B$10,[2]Info!$B$11, 0,"q", "Down", "Heading", "Normal")</f>
        <v>Refresh</v>
      </c>
      <c r="BC5" s="20" t="str">
        <f>[1]!FAMEData(BC4, [2]Info!$B$10,[2]Info!$B$11, 0,"q", "Down", "Heading", "Normal")</f>
        <v>Refresh</v>
      </c>
      <c r="BD5" s="20" t="str">
        <f>[1]!FAMEData(BD4, [2]Info!$B$10,[2]Info!$B$11, 0,"q", "Down", "Heading", "Normal")</f>
        <v>Refresh</v>
      </c>
      <c r="BE5" s="20" t="str">
        <f>[1]!FAMEData(BE4, [2]Info!$B$10,[2]Info!$B$11, 0,"q", "Down", "Heading", "Normal")</f>
        <v>Refresh</v>
      </c>
      <c r="BF5" s="20" t="str">
        <f>[1]!FAMEData(BF4, [2]Info!$B$10,[2]Info!$B$11, 0,"q", "Down", "Heading", "Normal")</f>
        <v>Refresh</v>
      </c>
      <c r="BG5" s="20" t="str">
        <f>[1]!FAMEData(BG4, [2]Info!$B$10,[2]Info!$B$11, 0,"q", "Down", "Heading", "Normal")</f>
        <v>Refresh</v>
      </c>
      <c r="BH5" s="20" t="str">
        <f>[1]!FAMEData(BH4, [2]Info!$B$10,[2]Info!$B$11, 0,"q", "Down", "Heading", "Normal")</f>
        <v>Refresh</v>
      </c>
      <c r="BI5" s="20" t="str">
        <f>[1]!FAMEData(BI4, [2]Info!$B$10,[2]Info!$B$11, 0,"q", "Down", "Heading", "Normal")</f>
        <v>Refresh</v>
      </c>
      <c r="BJ5" s="20" t="str">
        <f>[1]!FAMEData(BJ4, [2]Info!$B$10,[2]Info!$B$11, 0,"q", "Down", "Heading", "Normal")</f>
        <v>Refresh</v>
      </c>
      <c r="BK5" s="20" t="str">
        <f>[1]!FAMEData(BK4, [2]Info!$B$10,[2]Info!$B$11, 0,"q", "Down", "Heading", "Normal")</f>
        <v>Refresh</v>
      </c>
      <c r="BL5" s="20" t="str">
        <f>[1]!FAMEData(BL4, [2]Info!$B$10,[2]Info!$B$11, 0,"q", "Down", "Heading", "Normal")</f>
        <v>Refresh</v>
      </c>
      <c r="BM5" s="20" t="str">
        <f>[1]!FAMEData(BM4, [2]Info!$B$10,[2]Info!$B$11, 0,"q", "Down", "Heading", "Normal")</f>
        <v>Refresh</v>
      </c>
      <c r="BN5" s="20" t="str">
        <f>[1]!FAMEData(BN4, [2]Info!$B$10,[2]Info!$B$11, 0,"q", "Down", "Heading", "Normal")</f>
        <v>Refresh</v>
      </c>
      <c r="BO5" s="20" t="str">
        <f>[1]!FAMEData(BO4, [2]Info!$B$10,[2]Info!$B$11, 0,"q", "Down", "Heading", "Normal")</f>
        <v>Refresh</v>
      </c>
      <c r="BP5" s="20" t="str">
        <f>[1]!FAMEData(BP4, [2]Info!$B$10,[2]Info!$B$11, 0,"q", "Down", "Heading", "Normal")</f>
        <v>Refresh</v>
      </c>
      <c r="BQ5" s="20" t="str">
        <f>[1]!FAMEData(BQ4, [2]Info!$B$10,[2]Info!$B$11, 0,"q", "Down", "Heading", "Normal")</f>
        <v>Refresh</v>
      </c>
      <c r="BR5" s="20" t="str">
        <f>[1]!FAMEData(BR4, [2]Info!$B$10,[2]Info!$B$11, 0,"q", "Down", "Heading", "Normal")</f>
        <v>Refresh</v>
      </c>
      <c r="BS5" s="20" t="str">
        <f>[1]!FAMEData(BS4, [2]Info!$B$10,[2]Info!$B$11, 0,"q", "Down", "Heading", "Normal")</f>
        <v>Refresh</v>
      </c>
      <c r="BT5" s="20" t="str">
        <f>[1]!FAMEData(BT4, [2]Info!$B$10,[2]Info!$B$11, 0,"q", "Down", "Heading", "Normal")</f>
        <v>Refresh</v>
      </c>
      <c r="BU5" s="20" t="str">
        <f>[1]!FAMEData(BU4, [2]Info!$B$10,[2]Info!$B$11, 0,"q", "Down", "Heading", "Normal")</f>
        <v>Refresh</v>
      </c>
      <c r="BV5" s="20" t="str">
        <f>[1]!FAMEData(BV4, [2]Info!$B$10,[2]Info!$B$11, 0,"q", "Down", "Heading", "Normal")</f>
        <v>Refresh</v>
      </c>
      <c r="BW5" s="20" t="str">
        <f>[1]!FAMEData(BW4, [2]Info!$B$10,[2]Info!$B$11, 0,"q", "Down", "Heading", "Normal")</f>
        <v>Refresh</v>
      </c>
      <c r="BX5" s="20" t="str">
        <f>[1]!FAMEData(BX4, [2]Info!$B$10,[2]Info!$B$11, 0,"q", "Down", "Heading", "Normal")</f>
        <v>Refresh</v>
      </c>
      <c r="BY5" s="20" t="str">
        <f>[1]!FAMEData(BY4, [2]Info!$B$10,[2]Info!$B$11, 0,"q", "Down", "Heading", "Normal")</f>
        <v>Refresh</v>
      </c>
      <c r="BZ5" s="20" t="str">
        <f>[1]!FAMEData(BZ4, [2]Info!$B$10,[2]Info!$B$11, 0,"q", "Down", "Heading", "Normal")</f>
        <v>Refresh</v>
      </c>
      <c r="CA5" s="20" t="str">
        <f>[1]!FAMEData(CA4, [2]Info!$B$10,[2]Info!$B$11, 0,"q", "Down", "Heading", "Normal")</f>
        <v>Refresh</v>
      </c>
      <c r="CB5" s="20" t="str">
        <f>[1]!FAMEData(CB4, [2]Info!$B$10,[2]Info!$B$11, 0,"q", "Down", "Heading", "Normal")</f>
        <v>Refresh</v>
      </c>
      <c r="CC5" s="20" t="str">
        <f>[1]!FAMEData(CC4, [2]Info!$B$10,[2]Info!$B$11, 0,"q", "Down", "Heading", "Normal")</f>
        <v>Refresh</v>
      </c>
      <c r="CD5" s="20" t="str">
        <f>[1]!FAMEData(CD4, [2]Info!$B$10,[2]Info!$B$11, 0,"q", "Down", "Heading", "Normal")</f>
        <v>Refresh</v>
      </c>
      <c r="CE5" s="20" t="str">
        <f>[1]!FAMEData(CE4, [2]Info!$B$10,[2]Info!$B$11, 0,"q", "Down", "Heading", "Normal")</f>
        <v>Refresh</v>
      </c>
      <c r="CF5" s="20" t="str">
        <f>[1]!FAMEData(CF4, [2]Info!$B$10,[2]Info!$B$11, 0,"q", "Down", "Heading", "Normal")</f>
        <v>Refresh</v>
      </c>
      <c r="CG5" s="20" t="str">
        <f>[1]!FAMEData(CG4, [2]Info!$B$10,[2]Info!$B$11, 0,"q", "Down", "Heading", "Normal")</f>
        <v>Refresh</v>
      </c>
      <c r="CH5" s="20" t="str">
        <f>[1]!FAMEData(CH4, [2]Info!$B$10,[2]Info!$B$11, 0,"q", "Down", "Heading", "Normal")</f>
        <v>Refresh</v>
      </c>
      <c r="CI5" s="20" t="str">
        <f>[1]!FAMEData(CI4, [2]Info!$B$10,[2]Info!$B$11, 0,"q", "Down", "Heading", "Normal")</f>
        <v>Refresh</v>
      </c>
      <c r="CJ5" s="20" t="str">
        <f>[1]!FAMEData(CJ4, [2]Info!$B$10,[2]Info!$B$11, 0,"q", "Down", "Heading", "Normal")</f>
        <v>Refresh</v>
      </c>
      <c r="CK5" s="20" t="str">
        <f>[1]!FAMEData(CK4, [2]Info!$B$10,[2]Info!$B$11, 0,"q", "Down", "Heading", "Normal")</f>
        <v>Refresh</v>
      </c>
      <c r="CL5" s="20" t="str">
        <f>[1]!FAMEData(CL4, [2]Info!$B$10,[2]Info!$B$11, 0,"q", "Down", "Heading", "Normal")</f>
        <v>Refresh</v>
      </c>
      <c r="CM5" s="20" t="str">
        <f>[1]!FAMEData(CM4, [2]Info!$B$10,[2]Info!$B$11, 0,"q", "Down", "Heading", "Normal")</f>
        <v>Refresh</v>
      </c>
      <c r="CN5" s="20" t="str">
        <f>[1]!FAMEData(CN4, [2]Info!$B$10,[2]Info!$B$11, 0,"q", "Down", "Heading", "Normal")</f>
        <v>Refresh</v>
      </c>
      <c r="CO5" s="20" t="str">
        <f>[1]!FAMEData(CO4, [2]Info!$B$10,[2]Info!$B$11, 0,"q", "Down", "Heading", "Normal")</f>
        <v>Refresh</v>
      </c>
      <c r="CP5" s="20" t="str">
        <f>[1]!FAMEData(CP4, [2]Info!$B$10,[2]Info!$B$11, 0,"q", "Down", "Heading", "Normal")</f>
        <v>Refresh</v>
      </c>
      <c r="CQ5" s="20" t="str">
        <f>[1]!FAMEData(CQ4, [2]Info!$B$10,[2]Info!$B$11, 0,"q", "Down", "Heading", "Normal")</f>
        <v>Refresh</v>
      </c>
      <c r="CR5" s="20" t="str">
        <f>[1]!FAMEData(CR4, [2]Info!$B$10,[2]Info!$B$11, 0,"q", "Down", "Heading", "Normal")</f>
        <v>Refresh</v>
      </c>
      <c r="CS5" s="20" t="str">
        <f>[1]!FAMEData(CS4, [2]Info!$B$10,[2]Info!$B$11, 0,"q", "Down", "Heading", "Normal")</f>
        <v>Refresh</v>
      </c>
      <c r="CT5" s="20" t="str">
        <f>[1]!FAMEData(CT4, [2]Info!$B$10,[2]Info!$B$11, 0,"q", "Down", "Heading", "Normal")</f>
        <v>Refresh</v>
      </c>
      <c r="CU5" s="20" t="str">
        <f>[1]!FAMEData(CU4, [2]Info!$B$10,[2]Info!$B$11, 0,"q", "Down", "Heading", "Normal")</f>
        <v>Refresh</v>
      </c>
      <c r="CV5" s="20" t="str">
        <f>[1]!FAMEData(CV4, [2]Info!$B$10,[2]Info!$B$11, 0,"q", "Down", "Heading", "Normal")</f>
        <v>Refresh</v>
      </c>
      <c r="CW5" s="20" t="str">
        <f>[1]!FAMEData(CW4, [2]Info!$B$10,[2]Info!$B$11, 0,"q", "Down", "Heading", "Normal")</f>
        <v>Refresh</v>
      </c>
      <c r="CX5" s="20" t="str">
        <f>[1]!FAMEData(CX4, [2]Info!$B$10,[2]Info!$B$11, 0,"q", "Down", "Heading", "Normal")</f>
        <v>Refresh</v>
      </c>
      <c r="CY5" s="20" t="str">
        <f>[1]!FAMEData(CY4, [2]Info!$B$10,[2]Info!$B$11, 0,"q", "Down", "Heading", "Normal")</f>
        <v>Refresh</v>
      </c>
      <c r="CZ5" s="20" t="str">
        <f>[1]!FAMEData(CZ4, [2]Info!$B$10,[2]Info!$B$11, 0,"q", "Down", "Heading", "Normal")</f>
        <v>Refresh</v>
      </c>
      <c r="DA5" s="20" t="str">
        <f>[1]!FAMEData(DA4, [2]Info!$B$10,[2]Info!$B$11, 0,"q", "Down", "Heading", "Normal")</f>
        <v>Refresh</v>
      </c>
      <c r="DB5" s="20" t="str">
        <f>[1]!FAMEData(DB4, [2]Info!$B$10,[2]Info!$B$11, 0,"q", "Down", "Heading", "Normal")</f>
        <v>Refresh</v>
      </c>
      <c r="DC5" s="20" t="str">
        <f>[1]!FAMEData(DC4, [2]Info!$B$10,[2]Info!$B$11, 0,"q", "Down", "Heading", "Normal")</f>
        <v>Refresh</v>
      </c>
      <c r="DD5" s="20" t="str">
        <f>[1]!FAMEData(DD4, [2]Info!$B$10,[2]Info!$B$11, 0,"q", "Down", "Heading", "Normal")</f>
        <v>Refresh</v>
      </c>
      <c r="DE5" s="20" t="str">
        <f>[1]!FAMEData(DE4, [2]Info!$B$10,[2]Info!$B$11, 0,"q", "Down", "Heading", "Normal")</f>
        <v>Refresh</v>
      </c>
      <c r="DF5" s="20" t="str">
        <f>[1]!FAMEData(DF4, [2]Info!$B$10,[2]Info!$B$11, 0,"q", "Down", "Heading", "Normal")</f>
        <v>Refresh</v>
      </c>
      <c r="DG5" s="20" t="str">
        <f>[1]!FAMEData(DG4, [2]Info!$B$10,[2]Info!$B$11, 0,"q", "Down", "Heading", "Normal")</f>
        <v>Refresh</v>
      </c>
      <c r="DH5" s="20" t="str">
        <f>[1]!FAMEData(DH4, [2]Info!$B$10,[2]Info!$B$11, 0,"q", "Down", "Heading", "Normal")</f>
        <v>Refresh</v>
      </c>
      <c r="DI5" s="20" t="str">
        <f>[1]!FAMEData(DI4, [2]Info!$B$10,[2]Info!$B$11, 0,"q", "Down", "Heading", "Normal")</f>
        <v>Refresh</v>
      </c>
      <c r="DJ5" s="20" t="str">
        <f>[1]!FAMEData(DJ4, [2]Info!$B$10,[2]Info!$B$11, 0,"q", "Down", "Heading", "Normal")</f>
        <v>Refresh</v>
      </c>
      <c r="DK5" s="20" t="str">
        <f>[1]!FAMEData(DK4, [2]Info!$B$10,[2]Info!$B$11, 0,"q", "Down", "Heading", "Normal")</f>
        <v>Refresh</v>
      </c>
      <c r="DL5" s="20" t="str">
        <f>[1]!FAMEData(DL4, [2]Info!$B$10,[2]Info!$B$11, 0,"q", "Down", "Heading", "Normal")</f>
        <v>Refresh</v>
      </c>
      <c r="DM5" s="20" t="str">
        <f>[1]!FAMEData(DM4, [2]Info!$B$10,[2]Info!$B$11, 0,"q", "Down", "Heading", "Normal")</f>
        <v>Refresh</v>
      </c>
      <c r="DN5" s="20" t="str">
        <f>[1]!FAMEData(DN4, [2]Info!$B$10,[2]Info!$B$11, 0,"q", "Down", "Heading", "Normal")</f>
        <v>Refresh</v>
      </c>
      <c r="DO5" s="20" t="str">
        <f>[1]!FAMEData(DO4, [2]Info!$B$10,[2]Info!$B$11, 0,"q", "Down", "Heading", "Normal")</f>
        <v>Refresh</v>
      </c>
      <c r="DP5" s="20" t="str">
        <f>[1]!FAMEData(DP4, [2]Info!$B$10,[2]Info!$B$11, 0,"q", "Down", "Heading", "Normal")</f>
        <v>Refresh</v>
      </c>
      <c r="DQ5" s="20" t="str">
        <f>[1]!FAMEData(DQ4, [2]Info!$B$10,[2]Info!$B$11, 0,"q", "Down", "Heading", "Normal")</f>
        <v>Refresh</v>
      </c>
      <c r="DR5" s="20" t="str">
        <f>[1]!FAMEData(DR4, [2]Info!$B$10,[2]Info!$B$11, 0,"q", "Down", "Heading", "Normal")</f>
        <v>Refresh</v>
      </c>
      <c r="DS5" s="20" t="str">
        <f>[1]!FAMEData(DS4, [2]Info!$B$10,[2]Info!$B$11, 0,"q", "Down", "Heading", "Normal")</f>
        <v>Refresh</v>
      </c>
      <c r="DT5" s="20" t="str">
        <f>[1]!FAMEData(DT4, [2]Info!$B$10,[2]Info!$B$11, 0,"q", "Down", "Heading", "Normal")</f>
        <v>Refresh</v>
      </c>
      <c r="DU5" s="20" t="str">
        <f>[1]!FAMEData(DU4, [2]Info!$B$10,[2]Info!$B$11, 0,"q", "Down", "Heading", "Normal")</f>
        <v>Refresh</v>
      </c>
      <c r="DV5" s="20" t="str">
        <f>[1]!FAMEData(DV4, [2]Info!$B$10,[2]Info!$B$11, 0,"q", "Down", "Heading", "Normal")</f>
        <v>Refresh</v>
      </c>
      <c r="DW5" s="20" t="str">
        <f>[1]!FAMEData(DW4, [2]Info!$B$10,[2]Info!$B$11, 0,"q", "Down", "Heading", "Normal")</f>
        <v>Refresh</v>
      </c>
      <c r="DX5" s="20" t="str">
        <f>[1]!FAMEData(DX4, [2]Info!$B$10,[2]Info!$B$11, 0,"q", "Down", "Heading", "Normal")</f>
        <v>Refresh</v>
      </c>
      <c r="DY5" s="20" t="str">
        <f>[1]!FAMEData(DY4, [2]Info!$B$10,[2]Info!$B$11, 0,"q", "Down", "Heading", "Normal")</f>
        <v>Refresh</v>
      </c>
      <c r="DZ5" s="20" t="str">
        <f>[1]!FAMEData(DZ4, [2]Info!$B$10,[2]Info!$B$11, 0,"q", "Down", "Heading", "Normal")</f>
        <v>Refresh</v>
      </c>
      <c r="EA5" s="20" t="str">
        <f>[1]!FAMEData(EA4, [2]Info!$B$10,[2]Info!$B$11, 0,"q", "Down", "Heading", "Normal")</f>
        <v>Refresh</v>
      </c>
      <c r="EB5" s="20" t="str">
        <f>[1]!FAMEData(EB4, [2]Info!$B$10,[2]Info!$B$11, 0,"q", "Down", "Heading", "Normal")</f>
        <v>Refresh</v>
      </c>
      <c r="EC5" s="20" t="str">
        <f>[1]!FAMEData(EC4, [2]Info!$B$10,[2]Info!$B$11, 0,"q", "Down", "Heading", "Normal")</f>
        <v>Refresh</v>
      </c>
      <c r="ED5" s="20" t="str">
        <f>[1]!FAMEData(ED4, [2]Info!$B$10,[2]Info!$B$11, 0,"q", "Down", "Heading", "Normal")</f>
        <v>Refresh</v>
      </c>
      <c r="EE5" s="20" t="str">
        <f>[1]!FAMEData(EE4, [2]Info!$B$10,[2]Info!$B$11, 0,"q", "Down", "Heading", "Normal")</f>
        <v>Refresh</v>
      </c>
      <c r="EF5" s="20" t="str">
        <f>[1]!FAMEData(EF4, [2]Info!$B$10,[2]Info!$B$11, 0,"q", "Down", "Heading", "Normal")</f>
        <v>Refresh</v>
      </c>
      <c r="EG5" s="20" t="str">
        <f>[1]!FAMEData(EG4, [2]Info!$B$10,[2]Info!$B$11, 0,"q", "Down", "Heading", "Normal")</f>
        <v>Refresh</v>
      </c>
      <c r="EH5" s="20" t="str">
        <f>[1]!FAMEData(EH4, [2]Info!$B$10,[2]Info!$B$11, 0,"q", "Down", "Heading", "Normal")</f>
        <v>Refresh</v>
      </c>
      <c r="EI5" s="20" t="str">
        <f>[1]!FAMEData(EI4, [2]Info!$B$10,[2]Info!$B$11, 0,"q", "Down", "Heading", "Normal")</f>
        <v>Refresh</v>
      </c>
      <c r="EJ5" s="20" t="str">
        <f>[1]!FAMEData(EJ4, [2]Info!$B$10,[2]Info!$B$11, 0,"q", "Down", "Heading", "Normal")</f>
        <v>Refresh</v>
      </c>
      <c r="EK5" s="20" t="str">
        <f>[1]!FAMEData(EK4, [2]Info!$B$10,[2]Info!$B$11, 0,"q", "Down", "Heading", "Normal")</f>
        <v>Refresh</v>
      </c>
      <c r="EL5" s="20" t="str">
        <f>[1]!FAMEData(EL4, [2]Info!$B$10,[2]Info!$B$11, 0,"q", "Down", "Heading", "Normal")</f>
        <v>Refresh</v>
      </c>
      <c r="EM5" s="20" t="str">
        <f>[1]!FAMEData(EM4, [2]Info!$B$10,[2]Info!$B$11, 0,"q", "Down", "Heading", "Normal")</f>
        <v>Refresh</v>
      </c>
      <c r="EN5" s="20" t="str">
        <f>[1]!FAMEData(EN4, [2]Info!$B$10,[2]Info!$B$11, 0,"q", "Down", "Heading", "Normal")</f>
        <v>Refresh</v>
      </c>
      <c r="EO5" s="20" t="str">
        <f>[1]!FAMEData(EO4, [2]Info!$B$10,[2]Info!$B$11, 0,"q", "Down", "Heading", "Normal")</f>
        <v>Refresh</v>
      </c>
      <c r="EP5" s="20" t="str">
        <f>[1]!FAMEData(EP4, [2]Info!$B$10,[2]Info!$B$11, 0,"q", "Down", "Heading", "Normal")</f>
        <v>Refresh</v>
      </c>
      <c r="EQ5" s="20" t="str">
        <f>[1]!FAMEData(EQ4, [2]Info!$B$10,[2]Info!$B$11, 0,"q", "Down", "Heading", "Normal")</f>
        <v>Refresh</v>
      </c>
      <c r="ER5" s="20" t="str">
        <f>[1]!FAMEData(ER4, [2]Info!$B$10,[2]Info!$B$11, 0,"q", "Down", "Heading", "Normal")</f>
        <v>Refresh</v>
      </c>
      <c r="ES5" s="20" t="str">
        <f>[1]!FAMEData(ES4, [2]Info!$B$10,[2]Info!$B$11, 0,"q", "Down", "Heading", "Normal")</f>
        <v>Refresh</v>
      </c>
      <c r="ET5" s="20" t="str">
        <f>[1]!FAMEData(ET4, [2]Info!$B$10,[2]Info!$B$11, 0,"q", "Down", "Heading", "Normal")</f>
        <v>Refresh</v>
      </c>
      <c r="EU5" s="20" t="str">
        <f>[1]!FAMEData(EU4, [2]Info!$B$10,[2]Info!$B$11, 0,"q", "Down", "Heading", "Normal")</f>
        <v>Refresh</v>
      </c>
      <c r="EV5" s="20" t="str">
        <f>[1]!FAMEData(EV4, [2]Info!$B$10,[2]Info!$B$11, 0,"q", "Down", "Heading", "Normal")</f>
        <v>Refresh</v>
      </c>
      <c r="EW5" s="20" t="str">
        <f>[1]!FAMEData(EW4, [2]Info!$B$10,[2]Info!$B$11, 0,"q", "Down", "Heading", "Normal")</f>
        <v>Refresh</v>
      </c>
      <c r="EX5" s="20" t="str">
        <f>[1]!FAMEData(EX4, [2]Info!$B$10,[2]Info!$B$11, 0,"q", "Down", "Heading", "Normal")</f>
        <v>Refresh</v>
      </c>
      <c r="EY5" s="20" t="str">
        <f>[1]!FAMEData(EY4, [2]Info!$B$10,[2]Info!$B$11, 0,"q", "Down", "Heading", "Normal")</f>
        <v>Refresh</v>
      </c>
      <c r="EZ5" s="20" t="str">
        <f>[1]!FAMEData(EZ4, [2]Info!$B$10,[2]Info!$B$11, 0,"q", "Down", "Heading", "Normal")</f>
        <v>Refresh</v>
      </c>
      <c r="FA5" s="20" t="str">
        <f>[1]!FAMEData(FA4, [2]Info!$B$10,[2]Info!$B$11, 0,"q", "Down", "Heading", "Normal")</f>
        <v>Refresh</v>
      </c>
      <c r="FB5" s="20" t="str">
        <f>[1]!FAMEData(FB4, [2]Info!$B$10,[2]Info!$B$11, 0,"q", "Down", "Heading", "Normal")</f>
        <v>Refresh</v>
      </c>
    </row>
    <row r="6" spans="1:158" x14ac:dyDescent="0.2">
      <c r="A6" s="16">
        <v>34424</v>
      </c>
      <c r="B6" s="53">
        <v>0.22613124808156818</v>
      </c>
      <c r="C6" s="53">
        <v>9.6720234036094324E-2</v>
      </c>
      <c r="D6" s="53">
        <v>8.1917589020722034E-2</v>
      </c>
      <c r="E6" s="53">
        <v>1.8028371005415069E-2</v>
      </c>
      <c r="F6" s="53">
        <v>1.3426730745739007E-2</v>
      </c>
      <c r="G6" s="53">
        <v>5.0958084969329874E-2</v>
      </c>
      <c r="H6" s="53">
        <v>2.2329234218503448E-2</v>
      </c>
      <c r="I6" s="53">
        <v>7.8418075649545581E-3</v>
      </c>
      <c r="J6" s="53">
        <v>1.6721984820949401E-3</v>
      </c>
      <c r="K6" s="53">
        <v>5.9932209237398785E-3</v>
      </c>
      <c r="L6" s="53">
        <v>4.0806308479008598E-3</v>
      </c>
      <c r="M6" s="53">
        <v>1.893951678542881E-3</v>
      </c>
      <c r="O6" s="21">
        <v>3.0105779398146709E-2</v>
      </c>
      <c r="P6" s="21">
        <v>1.1404580494012264E-2</v>
      </c>
      <c r="Q6" s="53">
        <v>3.1816467841978266E-2</v>
      </c>
      <c r="R6" s="21">
        <v>1.1147445855376369E-2</v>
      </c>
      <c r="S6" s="53">
        <v>2.8344817468727742E-2</v>
      </c>
      <c r="T6" s="21">
        <v>1.7662783898036549E-2</v>
      </c>
      <c r="U6" s="21">
        <v>7.3103121652234307E-3</v>
      </c>
      <c r="V6" s="53">
        <v>1.0917140601688117E-2</v>
      </c>
      <c r="W6" s="53">
        <v>4.0598679434478034E-3</v>
      </c>
      <c r="X6" s="53">
        <v>1.8519156233579671E-2</v>
      </c>
      <c r="Z6" s="53">
        <v>1.5018074602485911E-2</v>
      </c>
      <c r="AA6" s="53">
        <v>1.7658502846686797E-2</v>
      </c>
      <c r="AB6" s="53">
        <v>2.8782564587705953E-2</v>
      </c>
      <c r="AC6" s="53">
        <v>1.8772988533142146E-2</v>
      </c>
      <c r="AD6" s="53">
        <v>7.2241351575336055E-3</v>
      </c>
      <c r="AE6" s="21">
        <v>2.0615958755427813E-3</v>
      </c>
      <c r="AF6" s="53">
        <v>3.0731877938016541E-2</v>
      </c>
      <c r="AG6" s="53">
        <v>4.4832242221368133E-2</v>
      </c>
      <c r="AH6" s="21">
        <v>7.6180252627917481E-3</v>
      </c>
      <c r="AI6" s="21">
        <v>3.864838942067998E-3</v>
      </c>
      <c r="AJ6" s="21">
        <v>3.6561290488275676E-3</v>
      </c>
      <c r="AK6" s="53">
        <v>3.8532408261674838E-3</v>
      </c>
      <c r="AL6" s="21">
        <v>1.9548865007949904E-3</v>
      </c>
      <c r="AM6" s="21">
        <v>1.3606042959590262E-3</v>
      </c>
      <c r="AN6" s="21">
        <v>1.3039004056209587E-3</v>
      </c>
      <c r="AO6" s="21">
        <v>5.0156237379752906E-3</v>
      </c>
      <c r="AP6" s="21">
        <v>1.1026468595470025E-2</v>
      </c>
      <c r="AQ6" s="21">
        <v>4.5190110871153391E-3</v>
      </c>
      <c r="AR6" s="21">
        <v>4.3507435298422758E-3</v>
      </c>
      <c r="AS6" s="21">
        <v>7.6005651727756056E-3</v>
      </c>
      <c r="AT6" s="21">
        <v>8.1374179522041381E-4</v>
      </c>
      <c r="AU6" s="21">
        <v>8.4318524099445003E-3</v>
      </c>
      <c r="AV6" s="21">
        <v>3.0907425423109857E-3</v>
      </c>
      <c r="AW6" s="21">
        <v>1.2603926005953737E-3</v>
      </c>
      <c r="AX6" s="21">
        <v>2.645950951112835E-3</v>
      </c>
      <c r="AY6" s="21">
        <v>7.4987299028650683E-3</v>
      </c>
      <c r="AZ6" s="21">
        <v>3.0813103687428096E-3</v>
      </c>
      <c r="BA6" s="21">
        <v>2.3018059856323211E-3</v>
      </c>
      <c r="BB6" s="21">
        <v>5.3473888606290663E-4</v>
      </c>
      <c r="BC6" s="21">
        <v>3.0989426848987726E-3</v>
      </c>
      <c r="BD6" s="21">
        <v>1.6195578624105889E-3</v>
      </c>
      <c r="BE6" s="21">
        <v>6.7206620418863337E-4</v>
      </c>
      <c r="BF6" s="21">
        <v>1.5156589720208078E-3</v>
      </c>
      <c r="BG6" s="21">
        <v>1.9662212701420921E-4</v>
      </c>
      <c r="BH6" s="21">
        <v>2.424075829210492E-4</v>
      </c>
      <c r="BI6" s="21">
        <v>1.7359981688988251E-4</v>
      </c>
      <c r="BJ6" s="21">
        <v>5.5002614681384592E-4</v>
      </c>
      <c r="BK6" s="21">
        <v>5.3837334215028096E-4</v>
      </c>
      <c r="BL6" s="21">
        <v>3.6076373021985742E-5</v>
      </c>
      <c r="BM6" s="21">
        <v>7.1689241896150392E-5</v>
      </c>
      <c r="BN6" s="21">
        <v>7.5288033634957898E-5</v>
      </c>
      <c r="BO6" s="21">
        <v>1.253157134829271E-5</v>
      </c>
      <c r="BP6" s="21">
        <v>2.8472199961110432E-5</v>
      </c>
      <c r="BQ6" s="21">
        <v>1.4064547284675891E-5</v>
      </c>
      <c r="BR6" s="21">
        <v>1.0877206312539924E-3</v>
      </c>
      <c r="BS6" s="21">
        <v>9.9443172450748032E-4</v>
      </c>
      <c r="BT6" s="21">
        <v>2.0457865644869099E-3</v>
      </c>
      <c r="BU6" s="21">
        <v>4.034464940872117E-4</v>
      </c>
      <c r="BV6" s="21">
        <v>1.0789327411804654E-3</v>
      </c>
      <c r="BW6" s="21">
        <v>1.0502476179615665E-3</v>
      </c>
      <c r="BX6" s="21">
        <v>1.1510693721239992E-3</v>
      </c>
      <c r="BY6" s="21">
        <v>7.0284299529734938E-4</v>
      </c>
      <c r="BZ6" s="21">
        <v>4.0995269165157525E-4</v>
      </c>
      <c r="CA6" s="21">
        <v>5.9940359376281179E-4</v>
      </c>
      <c r="CB6" s="21">
        <v>2.6503599719831226E-4</v>
      </c>
      <c r="CC6" s="21">
        <v>8.1739670166769353E-4</v>
      </c>
      <c r="CD6" s="21">
        <v>8.7790083097268363E-5</v>
      </c>
      <c r="CE6" s="21">
        <v>4.5596263108395519E-4</v>
      </c>
      <c r="CF6" s="21">
        <v>8.5454232786617577E-5</v>
      </c>
      <c r="CG6" s="21">
        <v>1.848274422668784E-4</v>
      </c>
      <c r="CH6" s="21">
        <v>2.3935872378608747E-4</v>
      </c>
      <c r="CI6" s="21">
        <v>8.8904787973552809E-5</v>
      </c>
      <c r="CJ6" s="21">
        <v>5.5510884572875515E-5</v>
      </c>
      <c r="CK6" s="21">
        <v>5.1529080653037059E-5</v>
      </c>
      <c r="CL6" s="21">
        <v>3.2717047500666708E-5</v>
      </c>
      <c r="CM6" s="21">
        <v>2.8263623446398077E-5</v>
      </c>
      <c r="CN6" s="21">
        <v>3.0212427220763088E-5</v>
      </c>
      <c r="CO6" s="21">
        <v>2.6963060459678556E-5</v>
      </c>
      <c r="CP6" s="21">
        <v>8.1312176610558358E-4</v>
      </c>
      <c r="CQ6" s="21">
        <v>8.8931892032422996E-4</v>
      </c>
      <c r="CR6" s="21">
        <v>2.8216020259732211E-4</v>
      </c>
      <c r="CS6" s="21">
        <v>6.103916786740479E-4</v>
      </c>
      <c r="CT6" s="21">
        <v>7.463719442687563E-4</v>
      </c>
      <c r="CU6" s="21">
        <v>8.4891924680149087E-4</v>
      </c>
      <c r="CV6" s="21">
        <v>2.4885862692250086E-4</v>
      </c>
      <c r="CW6" s="21">
        <v>1.1802633399086189E-4</v>
      </c>
      <c r="CX6" s="21">
        <v>2.2194994828615881E-4</v>
      </c>
      <c r="CY6" s="21">
        <v>4.4796972001450217E-4</v>
      </c>
      <c r="CZ6" s="21">
        <v>1.4128872693858704E-4</v>
      </c>
      <c r="DA6" s="21">
        <v>2.0437850339857265E-4</v>
      </c>
      <c r="DB6" s="21">
        <v>1.3832886474539902E-4</v>
      </c>
      <c r="DC6" s="21">
        <v>2.0885787445210243E-4</v>
      </c>
      <c r="DD6" s="21">
        <v>2.4017590372850143E-4</v>
      </c>
      <c r="DE6" s="21">
        <v>1.1444351365367977E-4</v>
      </c>
      <c r="DF6" s="21">
        <v>1.2217675767637742E-3</v>
      </c>
      <c r="DG6" s="21">
        <v>1.6612958741364175E-3</v>
      </c>
      <c r="DH6" s="21">
        <v>3.3812577003205542E-4</v>
      </c>
      <c r="DI6" s="21">
        <v>1.77349468368746E-3</v>
      </c>
      <c r="DJ6" s="21">
        <v>8.3869687806514381E-4</v>
      </c>
      <c r="DK6" s="21">
        <v>4.3274792209850767E-4</v>
      </c>
      <c r="DL6" s="21">
        <v>3.156551661491678E-4</v>
      </c>
      <c r="DM6" s="21">
        <v>1.2217675767637742E-3</v>
      </c>
      <c r="DN6" s="21">
        <v>4.9409986469701485E-4</v>
      </c>
      <c r="DO6" s="21">
        <v>2.0040807746222462E-3</v>
      </c>
      <c r="DP6" s="21">
        <v>5.5598069477304864E-4</v>
      </c>
      <c r="DQ6" s="21">
        <v>7.0425795421196185E-4</v>
      </c>
      <c r="DR6" s="21">
        <v>3.1982789466819626E-4</v>
      </c>
      <c r="DS6" s="21">
        <v>4.583567426116113E-4</v>
      </c>
      <c r="DT6" s="21">
        <v>3.2184480832123249E-4</v>
      </c>
      <c r="DU6" s="21">
        <v>3.3143328807801436E-4</v>
      </c>
      <c r="DV6" s="21">
        <v>4.2105398987500825E-4</v>
      </c>
      <c r="DW6" s="21">
        <v>2.1718812958801249E-4</v>
      </c>
      <c r="DX6" s="21">
        <v>4.6772539121555442E-4</v>
      </c>
      <c r="DY6" s="21">
        <v>2.4301961619951754E-4</v>
      </c>
      <c r="DZ6" s="21">
        <v>4.459356287819202E-4</v>
      </c>
      <c r="EA6" s="21">
        <v>1.6892577447789458E-5</v>
      </c>
      <c r="EB6" s="21">
        <v>3.3807101121543679E-4</v>
      </c>
      <c r="EC6" s="21">
        <v>1.362185001892432E-4</v>
      </c>
      <c r="ED6" s="21">
        <v>1.1438465015445558E-4</v>
      </c>
      <c r="EE6" s="21">
        <v>3.6506261214848157E-4</v>
      </c>
      <c r="EF6" s="21">
        <v>5.2129647461556612E-4</v>
      </c>
      <c r="EG6" s="21">
        <v>5.8377264520568823E-4</v>
      </c>
      <c r="EH6" s="21">
        <v>2.4322843420876384E-4</v>
      </c>
      <c r="EI6" s="21">
        <v>1.3654208317752389E-4</v>
      </c>
      <c r="EJ6" s="21">
        <v>1.3199091527898427E-4</v>
      </c>
      <c r="EK6" s="21">
        <v>2.3485564293582916E-4</v>
      </c>
      <c r="EL6" s="21">
        <v>1.1679446591281616E-4</v>
      </c>
      <c r="EM6" s="21">
        <v>1.4257418432785985E-4</v>
      </c>
      <c r="EN6" s="21">
        <v>1.3645099686029921E-4</v>
      </c>
      <c r="EO6" s="21">
        <v>2.8817703512782792E-4</v>
      </c>
      <c r="EP6" s="21">
        <v>6.5188849326220993E-5</v>
      </c>
      <c r="EQ6" s="21">
        <v>1.2247487841677963E-4</v>
      </c>
      <c r="ER6" s="21">
        <v>6.3601062700676929E-5</v>
      </c>
      <c r="ES6" s="21">
        <v>4.1102472500953582E-4</v>
      </c>
      <c r="ET6" s="21">
        <v>5.9900346700635465E-5</v>
      </c>
      <c r="EU6" s="21">
        <v>6.3878910994995939E-5</v>
      </c>
      <c r="EV6" s="21">
        <v>7.0819297791077605E-5</v>
      </c>
      <c r="EW6" s="21">
        <v>4.0569539763490078E-4</v>
      </c>
      <c r="EX6" s="21">
        <v>6.9168157721344854E-5</v>
      </c>
      <c r="EY6" s="21">
        <v>2.2148956819386165E-5</v>
      </c>
      <c r="EZ6" s="21">
        <v>7.4570140931163223E-5</v>
      </c>
      <c r="FA6" s="21">
        <v>2.4399131338943456E-5</v>
      </c>
      <c r="FB6" s="21">
        <v>1.182397388408401E-5</v>
      </c>
    </row>
    <row r="7" spans="1:158" x14ac:dyDescent="0.2">
      <c r="A7" s="16">
        <v>34515</v>
      </c>
      <c r="B7" s="53">
        <v>0.22613124808156818</v>
      </c>
      <c r="C7" s="53">
        <v>9.6720234036094324E-2</v>
      </c>
      <c r="D7" s="53">
        <v>8.1917589020722034E-2</v>
      </c>
      <c r="E7" s="53">
        <v>1.8028371005415069E-2</v>
      </c>
      <c r="F7" s="53">
        <v>1.3426730745739007E-2</v>
      </c>
      <c r="G7" s="53">
        <v>5.0958084969329874E-2</v>
      </c>
      <c r="H7" s="53">
        <v>2.2329234218503448E-2</v>
      </c>
      <c r="I7" s="53">
        <v>7.8418075649545581E-3</v>
      </c>
      <c r="J7" s="53">
        <v>1.6721984820949401E-3</v>
      </c>
      <c r="K7" s="53">
        <v>5.9932209237398785E-3</v>
      </c>
      <c r="L7" s="53">
        <v>4.0806308479008598E-3</v>
      </c>
      <c r="M7" s="53">
        <v>1.893951678542881E-3</v>
      </c>
      <c r="O7" s="21">
        <v>3.0105779398146709E-2</v>
      </c>
      <c r="P7" s="21">
        <v>1.1404580494012264E-2</v>
      </c>
      <c r="Q7" s="53">
        <v>3.1816467841978266E-2</v>
      </c>
      <c r="R7" s="21">
        <v>1.1147445855376369E-2</v>
      </c>
      <c r="S7" s="53">
        <v>2.8344817468727742E-2</v>
      </c>
      <c r="T7" s="21">
        <v>1.7662783898036549E-2</v>
      </c>
      <c r="U7" s="21">
        <v>7.3103121652234307E-3</v>
      </c>
      <c r="V7" s="53">
        <v>1.0917140601688117E-2</v>
      </c>
      <c r="W7" s="53">
        <v>4.0598679434478034E-3</v>
      </c>
      <c r="X7" s="53">
        <v>1.8519156233579671E-2</v>
      </c>
      <c r="Z7" s="53">
        <v>1.5018074602485911E-2</v>
      </c>
      <c r="AA7" s="53">
        <v>1.7658502846686797E-2</v>
      </c>
      <c r="AB7" s="53">
        <v>2.8782564587705953E-2</v>
      </c>
      <c r="AC7" s="53">
        <v>1.8772988533142146E-2</v>
      </c>
      <c r="AD7" s="53">
        <v>7.2241351575336055E-3</v>
      </c>
      <c r="AE7" s="21">
        <v>2.0615958755427813E-3</v>
      </c>
      <c r="AF7" s="53">
        <v>3.0731877938016541E-2</v>
      </c>
      <c r="AG7" s="53">
        <v>4.4832242221368133E-2</v>
      </c>
      <c r="AH7" s="21">
        <v>7.6180252627917481E-3</v>
      </c>
      <c r="AI7" s="21">
        <v>3.864838942067998E-3</v>
      </c>
      <c r="AJ7" s="21">
        <v>3.6561290488275676E-3</v>
      </c>
      <c r="AK7" s="53">
        <v>3.8532408261674838E-3</v>
      </c>
      <c r="AL7" s="21">
        <v>1.9548865007949904E-3</v>
      </c>
      <c r="AM7" s="21">
        <v>1.3606042959590262E-3</v>
      </c>
      <c r="AN7" s="21">
        <v>1.3039004056209587E-3</v>
      </c>
      <c r="AO7" s="21">
        <v>5.0156237379752906E-3</v>
      </c>
      <c r="AP7" s="21">
        <v>1.1026468595470025E-2</v>
      </c>
      <c r="AQ7" s="21">
        <v>4.5190110871153391E-3</v>
      </c>
      <c r="AR7" s="21">
        <v>4.3507435298422758E-3</v>
      </c>
      <c r="AS7" s="21">
        <v>7.6005651727756056E-3</v>
      </c>
      <c r="AT7" s="21">
        <v>8.1374179522041381E-4</v>
      </c>
      <c r="AU7" s="21">
        <v>8.4318524099445003E-3</v>
      </c>
      <c r="AV7" s="21">
        <v>3.0907425423109857E-3</v>
      </c>
      <c r="AW7" s="21">
        <v>1.2603926005953737E-3</v>
      </c>
      <c r="AX7" s="21">
        <v>2.645950951112835E-3</v>
      </c>
      <c r="AY7" s="21">
        <v>7.4987299028650683E-3</v>
      </c>
      <c r="AZ7" s="21">
        <v>3.0813103687428096E-3</v>
      </c>
      <c r="BA7" s="21">
        <v>2.3018059856323211E-3</v>
      </c>
      <c r="BB7" s="21">
        <v>5.3473888606290663E-4</v>
      </c>
      <c r="BC7" s="21">
        <v>3.0989426848987726E-3</v>
      </c>
      <c r="BD7" s="21">
        <v>1.6195578624105889E-3</v>
      </c>
      <c r="BE7" s="21">
        <v>6.7206620418863337E-4</v>
      </c>
      <c r="BF7" s="21">
        <v>1.5156589720208078E-3</v>
      </c>
      <c r="BG7" s="21">
        <v>1.9662212701420921E-4</v>
      </c>
      <c r="BH7" s="21">
        <v>2.424075829210492E-4</v>
      </c>
      <c r="BI7" s="21">
        <v>1.7359981688988251E-4</v>
      </c>
      <c r="BJ7" s="21">
        <v>5.5002614681384592E-4</v>
      </c>
      <c r="BK7" s="21">
        <v>5.3837334215028096E-4</v>
      </c>
      <c r="BL7" s="21">
        <v>3.6076373021985742E-5</v>
      </c>
      <c r="BM7" s="21">
        <v>7.1689241896150392E-5</v>
      </c>
      <c r="BN7" s="21">
        <v>7.5288033634957898E-5</v>
      </c>
      <c r="BO7" s="21">
        <v>1.253157134829271E-5</v>
      </c>
      <c r="BP7" s="21">
        <v>2.8472199961110432E-5</v>
      </c>
      <c r="BQ7" s="21">
        <v>1.4064547284675891E-5</v>
      </c>
      <c r="BR7" s="21">
        <v>1.0877206312539924E-3</v>
      </c>
      <c r="BS7" s="21">
        <v>9.9443172450748032E-4</v>
      </c>
      <c r="BT7" s="21">
        <v>2.0457865644869099E-3</v>
      </c>
      <c r="BU7" s="21">
        <v>4.034464940872117E-4</v>
      </c>
      <c r="BV7" s="21">
        <v>1.0789327411804654E-3</v>
      </c>
      <c r="BW7" s="21">
        <v>1.0502476179615665E-3</v>
      </c>
      <c r="BX7" s="21">
        <v>1.1510693721239992E-3</v>
      </c>
      <c r="BY7" s="21">
        <v>7.0284299529734938E-4</v>
      </c>
      <c r="BZ7" s="21">
        <v>4.0995269165157525E-4</v>
      </c>
      <c r="CA7" s="21">
        <v>5.9940359376281179E-4</v>
      </c>
      <c r="CB7" s="21">
        <v>2.6503599719831226E-4</v>
      </c>
      <c r="CC7" s="21">
        <v>8.1739670166769353E-4</v>
      </c>
      <c r="CD7" s="21">
        <v>8.7790083097268363E-5</v>
      </c>
      <c r="CE7" s="21">
        <v>4.5596263108395519E-4</v>
      </c>
      <c r="CF7" s="21">
        <v>8.5454232786617577E-5</v>
      </c>
      <c r="CG7" s="21">
        <v>1.848274422668784E-4</v>
      </c>
      <c r="CH7" s="21">
        <v>2.3935872378608747E-4</v>
      </c>
      <c r="CI7" s="21">
        <v>8.8904787973552809E-5</v>
      </c>
      <c r="CJ7" s="21">
        <v>5.5510884572875515E-5</v>
      </c>
      <c r="CK7" s="21">
        <v>5.1529080653037059E-5</v>
      </c>
      <c r="CL7" s="21">
        <v>3.2717047500666708E-5</v>
      </c>
      <c r="CM7" s="21">
        <v>2.8263623446398077E-5</v>
      </c>
      <c r="CN7" s="21">
        <v>3.0212427220763088E-5</v>
      </c>
      <c r="CO7" s="21">
        <v>2.6963060459678556E-5</v>
      </c>
      <c r="CP7" s="21">
        <v>8.1312176610558358E-4</v>
      </c>
      <c r="CQ7" s="21">
        <v>8.8931892032422996E-4</v>
      </c>
      <c r="CR7" s="21">
        <v>2.8216020259732211E-4</v>
      </c>
      <c r="CS7" s="21">
        <v>6.103916786740479E-4</v>
      </c>
      <c r="CT7" s="21">
        <v>7.463719442687563E-4</v>
      </c>
      <c r="CU7" s="21">
        <v>8.4891924680149087E-4</v>
      </c>
      <c r="CV7" s="21">
        <v>2.4885862692250086E-4</v>
      </c>
      <c r="CW7" s="21">
        <v>1.1802633399086189E-4</v>
      </c>
      <c r="CX7" s="21">
        <v>2.2194994828615881E-4</v>
      </c>
      <c r="CY7" s="21">
        <v>4.4796972001450217E-4</v>
      </c>
      <c r="CZ7" s="21">
        <v>1.4128872693858704E-4</v>
      </c>
      <c r="DA7" s="21">
        <v>2.0437850339857265E-4</v>
      </c>
      <c r="DB7" s="21">
        <v>1.3832886474539902E-4</v>
      </c>
      <c r="DC7" s="21">
        <v>2.0885787445210243E-4</v>
      </c>
      <c r="DD7" s="21">
        <v>2.4017590372850143E-4</v>
      </c>
      <c r="DE7" s="21">
        <v>1.1444351365367977E-4</v>
      </c>
      <c r="DF7" s="21">
        <v>1.2217675767637742E-3</v>
      </c>
      <c r="DG7" s="21">
        <v>1.6612958741364175E-3</v>
      </c>
      <c r="DH7" s="21">
        <v>3.3812577003205542E-4</v>
      </c>
      <c r="DI7" s="21">
        <v>1.77349468368746E-3</v>
      </c>
      <c r="DJ7" s="21">
        <v>8.3869687806514381E-4</v>
      </c>
      <c r="DK7" s="21">
        <v>4.3274792209850767E-4</v>
      </c>
      <c r="DL7" s="21">
        <v>3.156551661491678E-4</v>
      </c>
      <c r="DM7" s="21">
        <v>1.2217675767637742E-3</v>
      </c>
      <c r="DN7" s="21">
        <v>4.9409986469701485E-4</v>
      </c>
      <c r="DO7" s="21">
        <v>2.0040807746222462E-3</v>
      </c>
      <c r="DP7" s="21">
        <v>5.5598069477304864E-4</v>
      </c>
      <c r="DQ7" s="21">
        <v>7.0425795421196185E-4</v>
      </c>
      <c r="DR7" s="21">
        <v>3.1982789466819626E-4</v>
      </c>
      <c r="DS7" s="21">
        <v>4.583567426116113E-4</v>
      </c>
      <c r="DT7" s="21">
        <v>3.2184480832123249E-4</v>
      </c>
      <c r="DU7" s="21">
        <v>3.3143328807801436E-4</v>
      </c>
      <c r="DV7" s="21">
        <v>4.2105398987500825E-4</v>
      </c>
      <c r="DW7" s="21">
        <v>2.1718812958801249E-4</v>
      </c>
      <c r="DX7" s="21">
        <v>4.6772539121555442E-4</v>
      </c>
      <c r="DY7" s="21">
        <v>2.4301961619951754E-4</v>
      </c>
      <c r="DZ7" s="21">
        <v>4.459356287819202E-4</v>
      </c>
      <c r="EA7" s="21">
        <v>1.6892577447789458E-5</v>
      </c>
      <c r="EB7" s="21">
        <v>3.3807101121543679E-4</v>
      </c>
      <c r="EC7" s="21">
        <v>1.362185001892432E-4</v>
      </c>
      <c r="ED7" s="21">
        <v>1.1438465015445558E-4</v>
      </c>
      <c r="EE7" s="21">
        <v>3.6506261214848157E-4</v>
      </c>
      <c r="EF7" s="21">
        <v>5.2129647461556612E-4</v>
      </c>
      <c r="EG7" s="21">
        <v>5.8377264520568823E-4</v>
      </c>
      <c r="EH7" s="21">
        <v>2.4322843420876384E-4</v>
      </c>
      <c r="EI7" s="21">
        <v>1.3654208317752389E-4</v>
      </c>
      <c r="EJ7" s="21">
        <v>1.3199091527898427E-4</v>
      </c>
      <c r="EK7" s="21">
        <v>2.3485564293582916E-4</v>
      </c>
      <c r="EL7" s="21">
        <v>1.1679446591281616E-4</v>
      </c>
      <c r="EM7" s="21">
        <v>1.4257418432785985E-4</v>
      </c>
      <c r="EN7" s="21">
        <v>1.3645099686029921E-4</v>
      </c>
      <c r="EO7" s="21">
        <v>2.8817703512782792E-4</v>
      </c>
      <c r="EP7" s="21">
        <v>6.5188849326220993E-5</v>
      </c>
      <c r="EQ7" s="21">
        <v>1.2247487841677963E-4</v>
      </c>
      <c r="ER7" s="21">
        <v>6.3601062700676929E-5</v>
      </c>
      <c r="ES7" s="21">
        <v>4.1102472500953582E-4</v>
      </c>
      <c r="ET7" s="21">
        <v>5.9900346700635465E-5</v>
      </c>
      <c r="EU7" s="21">
        <v>6.3878910994995939E-5</v>
      </c>
      <c r="EV7" s="21">
        <v>7.0819297791077605E-5</v>
      </c>
      <c r="EW7" s="21">
        <v>4.0569539763490078E-4</v>
      </c>
      <c r="EX7" s="21">
        <v>6.9168157721344854E-5</v>
      </c>
      <c r="EY7" s="21">
        <v>2.2148956819386165E-5</v>
      </c>
      <c r="EZ7" s="21">
        <v>7.4570140931163223E-5</v>
      </c>
      <c r="FA7" s="21">
        <v>2.4399131338943456E-5</v>
      </c>
      <c r="FB7" s="21">
        <v>1.182397388408401E-5</v>
      </c>
    </row>
    <row r="8" spans="1:158" x14ac:dyDescent="0.2">
      <c r="A8" s="16">
        <v>34607</v>
      </c>
      <c r="B8" s="53">
        <v>0.22613124808156818</v>
      </c>
      <c r="C8" s="53">
        <v>9.6720234036094324E-2</v>
      </c>
      <c r="D8" s="53">
        <v>8.1917589020722034E-2</v>
      </c>
      <c r="E8" s="53">
        <v>1.8028371005415069E-2</v>
      </c>
      <c r="F8" s="53">
        <v>1.3426730745739007E-2</v>
      </c>
      <c r="G8" s="53">
        <v>5.0958084969329874E-2</v>
      </c>
      <c r="H8" s="53">
        <v>2.2329234218503448E-2</v>
      </c>
      <c r="I8" s="53">
        <v>7.8418075649545581E-3</v>
      </c>
      <c r="J8" s="53">
        <v>1.6721984820949401E-3</v>
      </c>
      <c r="K8" s="53">
        <v>5.9932209237398785E-3</v>
      </c>
      <c r="L8" s="53">
        <v>4.0806308479008598E-3</v>
      </c>
      <c r="M8" s="53">
        <v>1.893951678542881E-3</v>
      </c>
      <c r="O8" s="21">
        <v>3.0105779398146709E-2</v>
      </c>
      <c r="P8" s="21">
        <v>1.1404580494012264E-2</v>
      </c>
      <c r="Q8" s="53">
        <v>3.1816467841978266E-2</v>
      </c>
      <c r="R8" s="21">
        <v>1.1147445855376369E-2</v>
      </c>
      <c r="S8" s="53">
        <v>2.8344817468727742E-2</v>
      </c>
      <c r="T8" s="21">
        <v>1.7662783898036549E-2</v>
      </c>
      <c r="U8" s="21">
        <v>7.3103121652234307E-3</v>
      </c>
      <c r="V8" s="53">
        <v>1.0917140601688117E-2</v>
      </c>
      <c r="W8" s="53">
        <v>4.0598679434478034E-3</v>
      </c>
      <c r="X8" s="53">
        <v>1.8519156233579671E-2</v>
      </c>
      <c r="Z8" s="53">
        <v>1.5018074602485911E-2</v>
      </c>
      <c r="AA8" s="53">
        <v>1.7658502846686797E-2</v>
      </c>
      <c r="AB8" s="53">
        <v>2.8782564587705953E-2</v>
      </c>
      <c r="AC8" s="53">
        <v>1.8772988533142146E-2</v>
      </c>
      <c r="AD8" s="53">
        <v>7.2241351575336055E-3</v>
      </c>
      <c r="AE8" s="21">
        <v>2.0615958755427813E-3</v>
      </c>
      <c r="AF8" s="53">
        <v>3.0731877938016541E-2</v>
      </c>
      <c r="AG8" s="53">
        <v>4.4832242221368133E-2</v>
      </c>
      <c r="AH8" s="21">
        <v>7.6180252627917481E-3</v>
      </c>
      <c r="AI8" s="21">
        <v>3.864838942067998E-3</v>
      </c>
      <c r="AJ8" s="21">
        <v>3.6561290488275676E-3</v>
      </c>
      <c r="AK8" s="53">
        <v>3.8532408261674838E-3</v>
      </c>
      <c r="AL8" s="21">
        <v>1.9548865007949904E-3</v>
      </c>
      <c r="AM8" s="21">
        <v>1.3606042959590262E-3</v>
      </c>
      <c r="AN8" s="21">
        <v>1.3039004056209587E-3</v>
      </c>
      <c r="AO8" s="21">
        <v>5.0156237379752906E-3</v>
      </c>
      <c r="AP8" s="21">
        <v>1.1026468595470025E-2</v>
      </c>
      <c r="AQ8" s="21">
        <v>4.5190110871153391E-3</v>
      </c>
      <c r="AR8" s="21">
        <v>4.3507435298422758E-3</v>
      </c>
      <c r="AS8" s="21">
        <v>7.6005651727756056E-3</v>
      </c>
      <c r="AT8" s="21">
        <v>8.1374179522041381E-4</v>
      </c>
      <c r="AU8" s="21">
        <v>8.4318524099445003E-3</v>
      </c>
      <c r="AV8" s="21">
        <v>3.0907425423109857E-3</v>
      </c>
      <c r="AW8" s="21">
        <v>1.2603926005953737E-3</v>
      </c>
      <c r="AX8" s="21">
        <v>2.645950951112835E-3</v>
      </c>
      <c r="AY8" s="21">
        <v>7.4987299028650683E-3</v>
      </c>
      <c r="AZ8" s="21">
        <v>3.0813103687428096E-3</v>
      </c>
      <c r="BA8" s="21">
        <v>2.3018059856323211E-3</v>
      </c>
      <c r="BB8" s="21">
        <v>5.3473888606290663E-4</v>
      </c>
      <c r="BC8" s="21">
        <v>3.0989426848987726E-3</v>
      </c>
      <c r="BD8" s="21">
        <v>1.6195578624105889E-3</v>
      </c>
      <c r="BE8" s="21">
        <v>6.7206620418863337E-4</v>
      </c>
      <c r="BF8" s="21">
        <v>1.5156589720208078E-3</v>
      </c>
      <c r="BG8" s="21">
        <v>1.9662212701420921E-4</v>
      </c>
      <c r="BH8" s="21">
        <v>2.424075829210492E-4</v>
      </c>
      <c r="BI8" s="21">
        <v>1.7359981688988251E-4</v>
      </c>
      <c r="BJ8" s="21">
        <v>5.5002614681384592E-4</v>
      </c>
      <c r="BK8" s="21">
        <v>5.3837334215028096E-4</v>
      </c>
      <c r="BL8" s="21">
        <v>3.6076373021985742E-5</v>
      </c>
      <c r="BM8" s="21">
        <v>7.1689241896150392E-5</v>
      </c>
      <c r="BN8" s="21">
        <v>7.5288033634957898E-5</v>
      </c>
      <c r="BO8" s="21">
        <v>1.253157134829271E-5</v>
      </c>
      <c r="BP8" s="21">
        <v>2.8472199961110432E-5</v>
      </c>
      <c r="BQ8" s="21">
        <v>1.4064547284675891E-5</v>
      </c>
      <c r="BR8" s="21">
        <v>1.0877206312539924E-3</v>
      </c>
      <c r="BS8" s="21">
        <v>9.9443172450748032E-4</v>
      </c>
      <c r="BT8" s="21">
        <v>2.0457865644869099E-3</v>
      </c>
      <c r="BU8" s="21">
        <v>4.034464940872117E-4</v>
      </c>
      <c r="BV8" s="21">
        <v>1.0789327411804654E-3</v>
      </c>
      <c r="BW8" s="21">
        <v>1.0502476179615665E-3</v>
      </c>
      <c r="BX8" s="21">
        <v>1.1510693721239992E-3</v>
      </c>
      <c r="BY8" s="21">
        <v>7.0284299529734938E-4</v>
      </c>
      <c r="BZ8" s="21">
        <v>4.0995269165157525E-4</v>
      </c>
      <c r="CA8" s="21">
        <v>5.9940359376281179E-4</v>
      </c>
      <c r="CB8" s="21">
        <v>2.6503599719831226E-4</v>
      </c>
      <c r="CC8" s="21">
        <v>8.1739670166769353E-4</v>
      </c>
      <c r="CD8" s="21">
        <v>8.7790083097268363E-5</v>
      </c>
      <c r="CE8" s="21">
        <v>4.5596263108395519E-4</v>
      </c>
      <c r="CF8" s="21">
        <v>8.5454232786617577E-5</v>
      </c>
      <c r="CG8" s="21">
        <v>1.848274422668784E-4</v>
      </c>
      <c r="CH8" s="21">
        <v>2.3935872378608747E-4</v>
      </c>
      <c r="CI8" s="21">
        <v>8.8904787973552809E-5</v>
      </c>
      <c r="CJ8" s="21">
        <v>5.5510884572875515E-5</v>
      </c>
      <c r="CK8" s="21">
        <v>5.1529080653037059E-5</v>
      </c>
      <c r="CL8" s="21">
        <v>3.2717047500666708E-5</v>
      </c>
      <c r="CM8" s="21">
        <v>2.8263623446398077E-5</v>
      </c>
      <c r="CN8" s="21">
        <v>3.0212427220763088E-5</v>
      </c>
      <c r="CO8" s="21">
        <v>2.6963060459678556E-5</v>
      </c>
      <c r="CP8" s="21">
        <v>8.1312176610558358E-4</v>
      </c>
      <c r="CQ8" s="21">
        <v>8.8931892032422996E-4</v>
      </c>
      <c r="CR8" s="21">
        <v>2.8216020259732211E-4</v>
      </c>
      <c r="CS8" s="21">
        <v>6.103916786740479E-4</v>
      </c>
      <c r="CT8" s="21">
        <v>7.463719442687563E-4</v>
      </c>
      <c r="CU8" s="21">
        <v>8.4891924680149087E-4</v>
      </c>
      <c r="CV8" s="21">
        <v>2.4885862692250086E-4</v>
      </c>
      <c r="CW8" s="21">
        <v>1.1802633399086189E-4</v>
      </c>
      <c r="CX8" s="21">
        <v>2.2194994828615881E-4</v>
      </c>
      <c r="CY8" s="21">
        <v>4.4796972001450217E-4</v>
      </c>
      <c r="CZ8" s="21">
        <v>1.4128872693858704E-4</v>
      </c>
      <c r="DA8" s="21">
        <v>2.0437850339857265E-4</v>
      </c>
      <c r="DB8" s="21">
        <v>1.3832886474539902E-4</v>
      </c>
      <c r="DC8" s="21">
        <v>2.0885787445210243E-4</v>
      </c>
      <c r="DD8" s="21">
        <v>2.4017590372850143E-4</v>
      </c>
      <c r="DE8" s="21">
        <v>1.1444351365367977E-4</v>
      </c>
      <c r="DF8" s="21">
        <v>1.2217675767637742E-3</v>
      </c>
      <c r="DG8" s="21">
        <v>1.6612958741364175E-3</v>
      </c>
      <c r="DH8" s="21">
        <v>3.3812577003205542E-4</v>
      </c>
      <c r="DI8" s="21">
        <v>1.77349468368746E-3</v>
      </c>
      <c r="DJ8" s="21">
        <v>8.3869687806514381E-4</v>
      </c>
      <c r="DK8" s="21">
        <v>4.3274792209850767E-4</v>
      </c>
      <c r="DL8" s="21">
        <v>3.156551661491678E-4</v>
      </c>
      <c r="DM8" s="21">
        <v>1.2217675767637742E-3</v>
      </c>
      <c r="DN8" s="21">
        <v>4.9409986469701485E-4</v>
      </c>
      <c r="DO8" s="21">
        <v>2.0040807746222462E-3</v>
      </c>
      <c r="DP8" s="21">
        <v>5.5598069477304864E-4</v>
      </c>
      <c r="DQ8" s="21">
        <v>7.0425795421196185E-4</v>
      </c>
      <c r="DR8" s="21">
        <v>3.1982789466819626E-4</v>
      </c>
      <c r="DS8" s="21">
        <v>4.583567426116113E-4</v>
      </c>
      <c r="DT8" s="21">
        <v>3.2184480832123249E-4</v>
      </c>
      <c r="DU8" s="21">
        <v>3.3143328807801436E-4</v>
      </c>
      <c r="DV8" s="21">
        <v>4.2105398987500825E-4</v>
      </c>
      <c r="DW8" s="21">
        <v>2.1718812958801249E-4</v>
      </c>
      <c r="DX8" s="21">
        <v>4.6772539121555442E-4</v>
      </c>
      <c r="DY8" s="21">
        <v>2.4301961619951754E-4</v>
      </c>
      <c r="DZ8" s="21">
        <v>4.459356287819202E-4</v>
      </c>
      <c r="EA8" s="21">
        <v>1.6892577447789458E-5</v>
      </c>
      <c r="EB8" s="21">
        <v>3.3807101121543679E-4</v>
      </c>
      <c r="EC8" s="21">
        <v>1.362185001892432E-4</v>
      </c>
      <c r="ED8" s="21">
        <v>1.1438465015445558E-4</v>
      </c>
      <c r="EE8" s="21">
        <v>3.6506261214848157E-4</v>
      </c>
      <c r="EF8" s="21">
        <v>5.2129647461556612E-4</v>
      </c>
      <c r="EG8" s="21">
        <v>5.8377264520568823E-4</v>
      </c>
      <c r="EH8" s="21">
        <v>2.4322843420876384E-4</v>
      </c>
      <c r="EI8" s="21">
        <v>1.3654208317752389E-4</v>
      </c>
      <c r="EJ8" s="21">
        <v>1.3199091527898427E-4</v>
      </c>
      <c r="EK8" s="21">
        <v>2.3485564293582916E-4</v>
      </c>
      <c r="EL8" s="21">
        <v>1.1679446591281616E-4</v>
      </c>
      <c r="EM8" s="21">
        <v>1.4257418432785985E-4</v>
      </c>
      <c r="EN8" s="21">
        <v>1.3645099686029921E-4</v>
      </c>
      <c r="EO8" s="21">
        <v>2.8817703512782792E-4</v>
      </c>
      <c r="EP8" s="21">
        <v>6.5188849326220993E-5</v>
      </c>
      <c r="EQ8" s="21">
        <v>1.2247487841677963E-4</v>
      </c>
      <c r="ER8" s="21">
        <v>6.3601062700676929E-5</v>
      </c>
      <c r="ES8" s="21">
        <v>4.1102472500953582E-4</v>
      </c>
      <c r="ET8" s="21">
        <v>5.9900346700635465E-5</v>
      </c>
      <c r="EU8" s="21">
        <v>6.3878910994995939E-5</v>
      </c>
      <c r="EV8" s="21">
        <v>7.0819297791077605E-5</v>
      </c>
      <c r="EW8" s="21">
        <v>4.0569539763490078E-4</v>
      </c>
      <c r="EX8" s="21">
        <v>6.9168157721344854E-5</v>
      </c>
      <c r="EY8" s="21">
        <v>2.2148956819386165E-5</v>
      </c>
      <c r="EZ8" s="21">
        <v>7.4570140931163223E-5</v>
      </c>
      <c r="FA8" s="21">
        <v>2.4399131338943456E-5</v>
      </c>
      <c r="FB8" s="21">
        <v>1.182397388408401E-5</v>
      </c>
    </row>
    <row r="9" spans="1:158" x14ac:dyDescent="0.2">
      <c r="A9" s="16">
        <v>34699</v>
      </c>
      <c r="B9" s="53">
        <v>0.22613124808156818</v>
      </c>
      <c r="C9" s="53">
        <v>9.6720234036094324E-2</v>
      </c>
      <c r="D9" s="53">
        <v>8.1917589020722034E-2</v>
      </c>
      <c r="E9" s="53">
        <v>1.8028371005415069E-2</v>
      </c>
      <c r="F9" s="53">
        <v>1.3426730745739007E-2</v>
      </c>
      <c r="G9" s="53">
        <v>5.0958084969329874E-2</v>
      </c>
      <c r="H9" s="53">
        <v>2.2329234218503448E-2</v>
      </c>
      <c r="I9" s="53">
        <v>7.8418075649545581E-3</v>
      </c>
      <c r="J9" s="53">
        <v>1.6721984820949401E-3</v>
      </c>
      <c r="K9" s="53">
        <v>5.9932209237398785E-3</v>
      </c>
      <c r="L9" s="53">
        <v>4.0806308479008598E-3</v>
      </c>
      <c r="M9" s="53">
        <v>1.893951678542881E-3</v>
      </c>
      <c r="O9" s="21">
        <v>3.0105779398146709E-2</v>
      </c>
      <c r="P9" s="21">
        <v>1.1404580494012264E-2</v>
      </c>
      <c r="Q9" s="53">
        <v>3.1816467841978266E-2</v>
      </c>
      <c r="R9" s="21">
        <v>1.1147445855376369E-2</v>
      </c>
      <c r="S9" s="53">
        <v>2.8344817468727742E-2</v>
      </c>
      <c r="T9" s="21">
        <v>1.7662783898036549E-2</v>
      </c>
      <c r="U9" s="21">
        <v>7.3103121652234307E-3</v>
      </c>
      <c r="V9" s="53">
        <v>1.0917140601688117E-2</v>
      </c>
      <c r="W9" s="53">
        <v>4.0598679434478034E-3</v>
      </c>
      <c r="X9" s="53">
        <v>1.8519156233579671E-2</v>
      </c>
      <c r="Z9" s="53">
        <v>1.5018074602485911E-2</v>
      </c>
      <c r="AA9" s="53">
        <v>1.7658502846686797E-2</v>
      </c>
      <c r="AB9" s="53">
        <v>2.8782564587705953E-2</v>
      </c>
      <c r="AC9" s="53">
        <v>1.8772988533142146E-2</v>
      </c>
      <c r="AD9" s="53">
        <v>7.2241351575336055E-3</v>
      </c>
      <c r="AE9" s="21">
        <v>2.0615958755427813E-3</v>
      </c>
      <c r="AF9" s="53">
        <v>3.0731877938016541E-2</v>
      </c>
      <c r="AG9" s="53">
        <v>4.4832242221368133E-2</v>
      </c>
      <c r="AH9" s="21">
        <v>7.6180252627917481E-3</v>
      </c>
      <c r="AI9" s="21">
        <v>3.864838942067998E-3</v>
      </c>
      <c r="AJ9" s="21">
        <v>3.6561290488275676E-3</v>
      </c>
      <c r="AK9" s="53">
        <v>3.8532408261674838E-3</v>
      </c>
      <c r="AL9" s="21">
        <v>1.9548865007949904E-3</v>
      </c>
      <c r="AM9" s="21">
        <v>1.3606042959590262E-3</v>
      </c>
      <c r="AN9" s="21">
        <v>1.3039004056209587E-3</v>
      </c>
      <c r="AO9" s="21">
        <v>5.0156237379752906E-3</v>
      </c>
      <c r="AP9" s="21">
        <v>1.1026468595470025E-2</v>
      </c>
      <c r="AQ9" s="21">
        <v>4.5190110871153391E-3</v>
      </c>
      <c r="AR9" s="21">
        <v>4.3507435298422758E-3</v>
      </c>
      <c r="AS9" s="21">
        <v>7.6005651727756056E-3</v>
      </c>
      <c r="AT9" s="21">
        <v>8.1374179522041381E-4</v>
      </c>
      <c r="AU9" s="21">
        <v>8.4318524099445003E-3</v>
      </c>
      <c r="AV9" s="21">
        <v>3.0907425423109857E-3</v>
      </c>
      <c r="AW9" s="21">
        <v>1.2603926005953737E-3</v>
      </c>
      <c r="AX9" s="21">
        <v>2.645950951112835E-3</v>
      </c>
      <c r="AY9" s="21">
        <v>7.4987299028650683E-3</v>
      </c>
      <c r="AZ9" s="21">
        <v>3.0813103687428096E-3</v>
      </c>
      <c r="BA9" s="21">
        <v>2.3018059856323211E-3</v>
      </c>
      <c r="BB9" s="21">
        <v>5.3473888606290663E-4</v>
      </c>
      <c r="BC9" s="21">
        <v>3.0989426848987726E-3</v>
      </c>
      <c r="BD9" s="21">
        <v>1.6195578624105889E-3</v>
      </c>
      <c r="BE9" s="21">
        <v>6.7206620418863337E-4</v>
      </c>
      <c r="BF9" s="21">
        <v>1.5156589720208078E-3</v>
      </c>
      <c r="BG9" s="21">
        <v>1.9662212701420921E-4</v>
      </c>
      <c r="BH9" s="21">
        <v>2.424075829210492E-4</v>
      </c>
      <c r="BI9" s="21">
        <v>1.7359981688988251E-4</v>
      </c>
      <c r="BJ9" s="21">
        <v>5.5002614681384592E-4</v>
      </c>
      <c r="BK9" s="21">
        <v>5.3837334215028096E-4</v>
      </c>
      <c r="BL9" s="21">
        <v>3.6076373021985742E-5</v>
      </c>
      <c r="BM9" s="21">
        <v>7.1689241896150392E-5</v>
      </c>
      <c r="BN9" s="21">
        <v>7.5288033634957898E-5</v>
      </c>
      <c r="BO9" s="21">
        <v>1.253157134829271E-5</v>
      </c>
      <c r="BP9" s="21">
        <v>2.8472199961110432E-5</v>
      </c>
      <c r="BQ9" s="21">
        <v>1.4064547284675891E-5</v>
      </c>
      <c r="BR9" s="21">
        <v>1.0877206312539924E-3</v>
      </c>
      <c r="BS9" s="21">
        <v>9.9443172450748032E-4</v>
      </c>
      <c r="BT9" s="21">
        <v>2.0457865644869099E-3</v>
      </c>
      <c r="BU9" s="21">
        <v>4.034464940872117E-4</v>
      </c>
      <c r="BV9" s="21">
        <v>1.0789327411804654E-3</v>
      </c>
      <c r="BW9" s="21">
        <v>1.0502476179615665E-3</v>
      </c>
      <c r="BX9" s="21">
        <v>1.1510693721239992E-3</v>
      </c>
      <c r="BY9" s="21">
        <v>7.0284299529734938E-4</v>
      </c>
      <c r="BZ9" s="21">
        <v>4.0995269165157525E-4</v>
      </c>
      <c r="CA9" s="21">
        <v>5.9940359376281179E-4</v>
      </c>
      <c r="CB9" s="21">
        <v>2.6503599719831226E-4</v>
      </c>
      <c r="CC9" s="21">
        <v>8.1739670166769353E-4</v>
      </c>
      <c r="CD9" s="21">
        <v>8.7790083097268363E-5</v>
      </c>
      <c r="CE9" s="21">
        <v>4.5596263108395519E-4</v>
      </c>
      <c r="CF9" s="21">
        <v>8.5454232786617577E-5</v>
      </c>
      <c r="CG9" s="21">
        <v>1.848274422668784E-4</v>
      </c>
      <c r="CH9" s="21">
        <v>2.3935872378608747E-4</v>
      </c>
      <c r="CI9" s="21">
        <v>8.8904787973552809E-5</v>
      </c>
      <c r="CJ9" s="21">
        <v>5.5510884572875515E-5</v>
      </c>
      <c r="CK9" s="21">
        <v>5.1529080653037059E-5</v>
      </c>
      <c r="CL9" s="21">
        <v>3.2717047500666708E-5</v>
      </c>
      <c r="CM9" s="21">
        <v>2.8263623446398077E-5</v>
      </c>
      <c r="CN9" s="21">
        <v>3.0212427220763088E-5</v>
      </c>
      <c r="CO9" s="21">
        <v>2.6963060459678556E-5</v>
      </c>
      <c r="CP9" s="21">
        <v>8.1312176610558358E-4</v>
      </c>
      <c r="CQ9" s="21">
        <v>8.8931892032422996E-4</v>
      </c>
      <c r="CR9" s="21">
        <v>2.8216020259732211E-4</v>
      </c>
      <c r="CS9" s="21">
        <v>6.103916786740479E-4</v>
      </c>
      <c r="CT9" s="21">
        <v>7.463719442687563E-4</v>
      </c>
      <c r="CU9" s="21">
        <v>8.4891924680149087E-4</v>
      </c>
      <c r="CV9" s="21">
        <v>2.4885862692250086E-4</v>
      </c>
      <c r="CW9" s="21">
        <v>1.1802633399086189E-4</v>
      </c>
      <c r="CX9" s="21">
        <v>2.2194994828615881E-4</v>
      </c>
      <c r="CY9" s="21">
        <v>4.4796972001450217E-4</v>
      </c>
      <c r="CZ9" s="21">
        <v>1.4128872693858704E-4</v>
      </c>
      <c r="DA9" s="21">
        <v>2.0437850339857265E-4</v>
      </c>
      <c r="DB9" s="21">
        <v>1.3832886474539902E-4</v>
      </c>
      <c r="DC9" s="21">
        <v>2.0885787445210243E-4</v>
      </c>
      <c r="DD9" s="21">
        <v>2.4017590372850143E-4</v>
      </c>
      <c r="DE9" s="21">
        <v>1.1444351365367977E-4</v>
      </c>
      <c r="DF9" s="21">
        <v>1.2217675767637742E-3</v>
      </c>
      <c r="DG9" s="21">
        <v>1.6612958741364175E-3</v>
      </c>
      <c r="DH9" s="21">
        <v>3.3812577003205542E-4</v>
      </c>
      <c r="DI9" s="21">
        <v>1.77349468368746E-3</v>
      </c>
      <c r="DJ9" s="21">
        <v>8.3869687806514381E-4</v>
      </c>
      <c r="DK9" s="21">
        <v>4.3274792209850767E-4</v>
      </c>
      <c r="DL9" s="21">
        <v>3.156551661491678E-4</v>
      </c>
      <c r="DM9" s="21">
        <v>1.2217675767637742E-3</v>
      </c>
      <c r="DN9" s="21">
        <v>4.9409986469701485E-4</v>
      </c>
      <c r="DO9" s="21">
        <v>2.0040807746222462E-3</v>
      </c>
      <c r="DP9" s="21">
        <v>5.5598069477304864E-4</v>
      </c>
      <c r="DQ9" s="21">
        <v>7.0425795421196185E-4</v>
      </c>
      <c r="DR9" s="21">
        <v>3.1982789466819626E-4</v>
      </c>
      <c r="DS9" s="21">
        <v>4.583567426116113E-4</v>
      </c>
      <c r="DT9" s="21">
        <v>3.2184480832123249E-4</v>
      </c>
      <c r="DU9" s="21">
        <v>3.3143328807801436E-4</v>
      </c>
      <c r="DV9" s="21">
        <v>4.2105398987500825E-4</v>
      </c>
      <c r="DW9" s="21">
        <v>2.1718812958801249E-4</v>
      </c>
      <c r="DX9" s="21">
        <v>4.6772539121555442E-4</v>
      </c>
      <c r="DY9" s="21">
        <v>2.4301961619951754E-4</v>
      </c>
      <c r="DZ9" s="21">
        <v>4.459356287819202E-4</v>
      </c>
      <c r="EA9" s="21">
        <v>1.6892577447789458E-5</v>
      </c>
      <c r="EB9" s="21">
        <v>3.3807101121543679E-4</v>
      </c>
      <c r="EC9" s="21">
        <v>1.362185001892432E-4</v>
      </c>
      <c r="ED9" s="21">
        <v>1.1438465015445558E-4</v>
      </c>
      <c r="EE9" s="21">
        <v>3.6506261214848157E-4</v>
      </c>
      <c r="EF9" s="21">
        <v>5.2129647461556612E-4</v>
      </c>
      <c r="EG9" s="21">
        <v>5.8377264520568823E-4</v>
      </c>
      <c r="EH9" s="21">
        <v>2.4322843420876384E-4</v>
      </c>
      <c r="EI9" s="21">
        <v>1.3654208317752389E-4</v>
      </c>
      <c r="EJ9" s="21">
        <v>1.3199091527898427E-4</v>
      </c>
      <c r="EK9" s="21">
        <v>2.3485564293582916E-4</v>
      </c>
      <c r="EL9" s="21">
        <v>1.1679446591281616E-4</v>
      </c>
      <c r="EM9" s="21">
        <v>1.4257418432785985E-4</v>
      </c>
      <c r="EN9" s="21">
        <v>1.3645099686029921E-4</v>
      </c>
      <c r="EO9" s="21">
        <v>2.8817703512782792E-4</v>
      </c>
      <c r="EP9" s="21">
        <v>6.5188849326220993E-5</v>
      </c>
      <c r="EQ9" s="21">
        <v>1.2247487841677963E-4</v>
      </c>
      <c r="ER9" s="21">
        <v>6.3601062700676929E-5</v>
      </c>
      <c r="ES9" s="21">
        <v>4.1102472500953582E-4</v>
      </c>
      <c r="ET9" s="21">
        <v>5.9900346700635465E-5</v>
      </c>
      <c r="EU9" s="21">
        <v>6.3878910994995939E-5</v>
      </c>
      <c r="EV9" s="21">
        <v>7.0819297791077605E-5</v>
      </c>
      <c r="EW9" s="21">
        <v>4.0569539763490078E-4</v>
      </c>
      <c r="EX9" s="21">
        <v>6.9168157721344854E-5</v>
      </c>
      <c r="EY9" s="21">
        <v>2.2148956819386165E-5</v>
      </c>
      <c r="EZ9" s="21">
        <v>7.4570140931163223E-5</v>
      </c>
      <c r="FA9" s="21">
        <v>2.4399131338943456E-5</v>
      </c>
      <c r="FB9" s="21">
        <v>1.182397388408401E-5</v>
      </c>
    </row>
    <row r="10" spans="1:158" x14ac:dyDescent="0.2">
      <c r="A10" s="16">
        <v>34789</v>
      </c>
      <c r="B10" s="53">
        <v>0.21385245665789662</v>
      </c>
      <c r="C10" s="53">
        <v>9.9527012301521542E-2</v>
      </c>
      <c r="D10" s="53">
        <v>8.0319353638237515E-2</v>
      </c>
      <c r="E10" s="53">
        <v>1.9149336175872916E-2</v>
      </c>
      <c r="F10" s="53">
        <v>1.4008594123175044E-2</v>
      </c>
      <c r="G10" s="53">
        <v>4.732737081732824E-2</v>
      </c>
      <c r="H10" s="53">
        <v>2.2396601916551268E-2</v>
      </c>
      <c r="I10" s="53">
        <v>8.0145801855336044E-3</v>
      </c>
      <c r="J10" s="53">
        <v>2.0752424809007564E-3</v>
      </c>
      <c r="K10" s="53">
        <v>6.1252650316992808E-3</v>
      </c>
      <c r="L10" s="53">
        <v>4.2064602105245314E-3</v>
      </c>
      <c r="M10" s="53">
        <v>2.087198579731127E-3</v>
      </c>
      <c r="O10" s="21">
        <v>3.0769077286816916E-2</v>
      </c>
      <c r="P10" s="21">
        <v>1.2024564359585837E-2</v>
      </c>
      <c r="Q10" s="53">
        <v>3.6110274496836861E-2</v>
      </c>
      <c r="R10" s="21">
        <v>1.4830785060987429E-2</v>
      </c>
      <c r="S10" s="53">
        <v>1.9658076979775514E-2</v>
      </c>
      <c r="T10" s="21">
        <v>1.9213738702704375E-2</v>
      </c>
      <c r="U10" s="21">
        <v>9.5030529933834793E-3</v>
      </c>
      <c r="V10" s="53">
        <v>1.1051906958848482E-2</v>
      </c>
      <c r="W10" s="53">
        <v>4.0873157363396926E-3</v>
      </c>
      <c r="X10" s="53">
        <v>1.7907235894235311E-2</v>
      </c>
      <c r="Z10" s="53">
        <v>1.5258000344466583E-2</v>
      </c>
      <c r="AA10" s="53">
        <v>1.947596297147984E-2</v>
      </c>
      <c r="AB10" s="53">
        <v>2.9421387619154266E-2</v>
      </c>
      <c r="AC10" s="53">
        <v>2.0578602376161877E-2</v>
      </c>
      <c r="AD10" s="53">
        <v>7.8942133936858259E-3</v>
      </c>
      <c r="AE10" s="21">
        <v>2.5123558628427339E-3</v>
      </c>
      <c r="AF10" s="53">
        <v>3.4193091404933998E-2</v>
      </c>
      <c r="AG10" s="53">
        <v>4.5161032257380551E-2</v>
      </c>
      <c r="AH10" s="21">
        <v>6.1984500219820597E-3</v>
      </c>
      <c r="AI10" s="21">
        <v>3.7932103703371156E-3</v>
      </c>
      <c r="AJ10" s="21">
        <v>4.0055130239895218E-3</v>
      </c>
      <c r="AK10" s="53">
        <v>4.3357348012997791E-3</v>
      </c>
      <c r="AL10" s="21">
        <v>2.2734372587250411E-3</v>
      </c>
      <c r="AM10" s="21">
        <v>1.352434638811525E-3</v>
      </c>
      <c r="AN10" s="21">
        <v>1.4457520744440616E-3</v>
      </c>
      <c r="AO10" s="21">
        <v>4.4175047208074468E-3</v>
      </c>
      <c r="AP10" s="21">
        <v>1.0632494722765316E-2</v>
      </c>
      <c r="AQ10" s="21">
        <v>3.5809120574713774E-3</v>
      </c>
      <c r="AR10" s="21">
        <v>4.341971379154568E-3</v>
      </c>
      <c r="AS10" s="21">
        <v>7.7075251440135335E-3</v>
      </c>
      <c r="AT10" s="21">
        <v>1.0141439743308423E-3</v>
      </c>
      <c r="AU10" s="21">
        <v>8.3651366196650714E-3</v>
      </c>
      <c r="AV10" s="21">
        <v>2.9937982578950883E-3</v>
      </c>
      <c r="AW10" s="21">
        <v>1.179845212342059E-3</v>
      </c>
      <c r="AX10" s="21">
        <v>3.0425253108000826E-3</v>
      </c>
      <c r="AY10" s="21">
        <v>7.9105098939143224E-3</v>
      </c>
      <c r="AZ10" s="21">
        <v>2.8693737190483939E-3</v>
      </c>
      <c r="BA10" s="21">
        <v>2.3136519112163375E-3</v>
      </c>
      <c r="BB10" s="21">
        <v>5.325996222083452E-4</v>
      </c>
      <c r="BC10" s="21">
        <v>3.0743775910799039E-3</v>
      </c>
      <c r="BD10" s="21">
        <v>1.713366783518677E-3</v>
      </c>
      <c r="BE10" s="21">
        <v>6.8687333103260287E-4</v>
      </c>
      <c r="BF10" s="21">
        <v>1.4640440357248654E-3</v>
      </c>
      <c r="BG10" s="21">
        <v>2.0095415376527215E-4</v>
      </c>
      <c r="BH10" s="21">
        <v>3.2741134659312692E-4</v>
      </c>
      <c r="BI10" s="21">
        <v>1.5596384888173572E-4</v>
      </c>
      <c r="BJ10" s="21">
        <v>6.0045606086309448E-4</v>
      </c>
      <c r="BK10" s="21">
        <v>4.5770491452882996E-4</v>
      </c>
      <c r="BL10" s="21">
        <v>3.5404056228448047E-5</v>
      </c>
      <c r="BM10" s="21">
        <v>7.4038594370590436E-5</v>
      </c>
      <c r="BN10" s="21">
        <v>7.6946797990192417E-5</v>
      </c>
      <c r="BO10" s="21">
        <v>1.3845573605261478E-5</v>
      </c>
      <c r="BP10" s="21">
        <v>2.9099506428424912E-5</v>
      </c>
      <c r="BQ10" s="21">
        <v>1.4374420827415072E-5</v>
      </c>
      <c r="BR10" s="21">
        <v>9.7871470552446729E-4</v>
      </c>
      <c r="BS10" s="21">
        <v>9.8129070343295935E-4</v>
      </c>
      <c r="BT10" s="21">
        <v>1.8404745912535348E-3</v>
      </c>
      <c r="BU10" s="21">
        <v>4.0873302135266648E-4</v>
      </c>
      <c r="BV10" s="21">
        <v>1.0019503444316552E-3</v>
      </c>
      <c r="BW10" s="21">
        <v>1.0733869301302365E-3</v>
      </c>
      <c r="BX10" s="21">
        <v>1.215144695181239E-3</v>
      </c>
      <c r="BY10" s="21">
        <v>7.4648735770949342E-4</v>
      </c>
      <c r="BZ10" s="21">
        <v>5.0003436392744873E-4</v>
      </c>
      <c r="CA10" s="21">
        <v>5.2634608211360576E-4</v>
      </c>
      <c r="CB10" s="21">
        <v>2.6108694475800376E-4</v>
      </c>
      <c r="CC10" s="21">
        <v>8.5310556078371314E-4</v>
      </c>
      <c r="CD10" s="21">
        <v>1.8768926540625966E-4</v>
      </c>
      <c r="CE10" s="21">
        <v>4.1878548714578418E-4</v>
      </c>
      <c r="CF10" s="21">
        <v>1.0759559090172385E-4</v>
      </c>
      <c r="CG10" s="21">
        <v>1.6783348360144913E-4</v>
      </c>
      <c r="CH10" s="21">
        <v>2.4881332306958868E-4</v>
      </c>
      <c r="CI10" s="21">
        <v>7.7125140347715171E-5</v>
      </c>
      <c r="CJ10" s="21">
        <v>5.6733913947018564E-5</v>
      </c>
      <c r="CK10" s="21">
        <v>5.2664381950182036E-5</v>
      </c>
      <c r="CL10" s="21">
        <v>3.3437877486289046E-5</v>
      </c>
      <c r="CM10" s="21">
        <v>2.8886334504970429E-5</v>
      </c>
      <c r="CN10" s="21">
        <v>3.0878074800322787E-5</v>
      </c>
      <c r="CO10" s="21">
        <v>2.7557117196708027E-5</v>
      </c>
      <c r="CP10" s="21">
        <v>8.3806563536533189E-4</v>
      </c>
      <c r="CQ10" s="21">
        <v>1.3854739015187179E-3</v>
      </c>
      <c r="CR10" s="21">
        <v>3.0022510750882242E-4</v>
      </c>
      <c r="CS10" s="21">
        <v>6.2383997730043356E-4</v>
      </c>
      <c r="CT10" s="21">
        <v>6.6234313783649691E-4</v>
      </c>
      <c r="CU10" s="21">
        <v>8.6762284309800793E-4</v>
      </c>
      <c r="CV10" s="21">
        <v>1.9070151545500137E-4</v>
      </c>
      <c r="CW10" s="21">
        <v>1.3147939526836943E-4</v>
      </c>
      <c r="CX10" s="21">
        <v>2.0042758418248592E-4</v>
      </c>
      <c r="CY10" s="21">
        <v>4.2914977424948113E-4</v>
      </c>
      <c r="CZ10" s="21">
        <v>1.7205342959123046E-4</v>
      </c>
      <c r="DA10" s="21">
        <v>2.0990736397233462E-4</v>
      </c>
      <c r="DB10" s="21">
        <v>1.7203471871560325E-4</v>
      </c>
      <c r="DC10" s="21">
        <v>2.3825753453254441E-4</v>
      </c>
      <c r="DD10" s="21">
        <v>2.4546751793140038E-4</v>
      </c>
      <c r="DE10" s="21">
        <v>1.1696496111313866E-4</v>
      </c>
      <c r="DF10" s="21">
        <v>1.1614447643295968E-3</v>
      </c>
      <c r="DG10" s="21">
        <v>1.7273687384655118E-3</v>
      </c>
      <c r="DH10" s="21">
        <v>4.2015124695711525E-4</v>
      </c>
      <c r="DI10" s="21">
        <v>1.5133388239564585E-3</v>
      </c>
      <c r="DJ10" s="21">
        <v>8.3381678239010672E-4</v>
      </c>
      <c r="DK10" s="21">
        <v>4.0753357717125861E-4</v>
      </c>
      <c r="DL10" s="21">
        <v>3.1691539409429623E-4</v>
      </c>
      <c r="DM10" s="21">
        <v>1.1614447643295968E-3</v>
      </c>
      <c r="DN10" s="21">
        <v>4.9036696477023235E-4</v>
      </c>
      <c r="DO10" s="21">
        <v>2.041676494771035E-3</v>
      </c>
      <c r="DP10" s="21">
        <v>5.0388642919500261E-4</v>
      </c>
      <c r="DQ10" s="21">
        <v>8.8164820163516761E-4</v>
      </c>
      <c r="DR10" s="21">
        <v>3.5293059801791611E-4</v>
      </c>
      <c r="DS10" s="21">
        <v>4.1947688229114542E-4</v>
      </c>
      <c r="DT10" s="21">
        <v>3.8478279607868877E-4</v>
      </c>
      <c r="DU10" s="21">
        <v>3.4664735836505817E-4</v>
      </c>
      <c r="DV10" s="21">
        <v>4.3175498053428171E-4</v>
      </c>
      <c r="DW10" s="21">
        <v>2.5105546899045582E-4</v>
      </c>
      <c r="DX10" s="21">
        <v>4.8443950731842363E-4</v>
      </c>
      <c r="DY10" s="21">
        <v>2.3384733935054753E-4</v>
      </c>
      <c r="DZ10" s="21">
        <v>4.2031203400760104E-4</v>
      </c>
      <c r="EA10" s="21">
        <v>4.6466795336092116E-5</v>
      </c>
      <c r="EB10" s="21">
        <v>2.2214070543513138E-4</v>
      </c>
      <c r="EC10" s="21">
        <v>1.4793437591207849E-4</v>
      </c>
      <c r="ED10" s="21">
        <v>1.1517264395939589E-4</v>
      </c>
      <c r="EE10" s="21">
        <v>3.1889164953502914E-4</v>
      </c>
      <c r="EF10" s="21">
        <v>4.98252853662938E-4</v>
      </c>
      <c r="EG10" s="21">
        <v>5.9407006611774174E-4</v>
      </c>
      <c r="EH10" s="21">
        <v>2.146453418597259E-4</v>
      </c>
      <c r="EI10" s="21">
        <v>1.7305618424623146E-4</v>
      </c>
      <c r="EJ10" s="21">
        <v>7.9134057364804508E-5</v>
      </c>
      <c r="EK10" s="21">
        <v>1.8403504381204786E-4</v>
      </c>
      <c r="EL10" s="21">
        <v>1.1049855572257042E-4</v>
      </c>
      <c r="EM10" s="21">
        <v>1.426163556675079E-4</v>
      </c>
      <c r="EN10" s="21">
        <v>1.5892173697492544E-4</v>
      </c>
      <c r="EO10" s="21">
        <v>2.9983042479835351E-4</v>
      </c>
      <c r="EP10" s="21">
        <v>6.1634048680135484E-5</v>
      </c>
      <c r="EQ10" s="21">
        <v>1.1502096403097992E-4</v>
      </c>
      <c r="ER10" s="21">
        <v>5.5435247279528804E-5</v>
      </c>
      <c r="ES10" s="21">
        <v>3.8724086343815562E-4</v>
      </c>
      <c r="ET10" s="21">
        <v>6.1220085777033249E-5</v>
      </c>
      <c r="EU10" s="21">
        <v>6.9692481473414777E-5</v>
      </c>
      <c r="EV10" s="21">
        <v>7.8214910715521991E-5</v>
      </c>
      <c r="EW10" s="21">
        <v>3.1996994975317739E-4</v>
      </c>
      <c r="EX10" s="21">
        <v>4.8831707565541403E-5</v>
      </c>
      <c r="EY10" s="21">
        <v>2.0948504950097662E-5</v>
      </c>
      <c r="EZ10" s="21">
        <v>7.5285616606728738E-5</v>
      </c>
      <c r="FA10" s="21">
        <v>2.4504884217684926E-5</v>
      </c>
      <c r="FB10" s="21">
        <v>1.1192540239159176E-5</v>
      </c>
    </row>
    <row r="11" spans="1:158" x14ac:dyDescent="0.2">
      <c r="A11" s="16">
        <v>34880</v>
      </c>
      <c r="B11" s="53">
        <v>0.21385245665789662</v>
      </c>
      <c r="C11" s="53">
        <v>9.9527012301521542E-2</v>
      </c>
      <c r="D11" s="53">
        <v>8.0319353638237515E-2</v>
      </c>
      <c r="E11" s="53">
        <v>1.9149336175872916E-2</v>
      </c>
      <c r="F11" s="53">
        <v>1.4008594123175044E-2</v>
      </c>
      <c r="G11" s="53">
        <v>4.732737081732824E-2</v>
      </c>
      <c r="H11" s="53">
        <v>2.2396601916551268E-2</v>
      </c>
      <c r="I11" s="53">
        <v>8.0145801855336044E-3</v>
      </c>
      <c r="J11" s="53">
        <v>2.0752424809007564E-3</v>
      </c>
      <c r="K11" s="53">
        <v>6.1252650316992808E-3</v>
      </c>
      <c r="L11" s="53">
        <v>4.2064602105245314E-3</v>
      </c>
      <c r="M11" s="53">
        <v>2.087198579731127E-3</v>
      </c>
      <c r="O11" s="21">
        <v>3.0769077286816916E-2</v>
      </c>
      <c r="P11" s="21">
        <v>1.2024564359585837E-2</v>
      </c>
      <c r="Q11" s="53">
        <v>3.6110274496836861E-2</v>
      </c>
      <c r="R11" s="21">
        <v>1.4830785060987429E-2</v>
      </c>
      <c r="S11" s="53">
        <v>1.9658076979775514E-2</v>
      </c>
      <c r="T11" s="21">
        <v>1.9213738702704375E-2</v>
      </c>
      <c r="U11" s="21">
        <v>9.5030529933834793E-3</v>
      </c>
      <c r="V11" s="53">
        <v>1.1051906958848482E-2</v>
      </c>
      <c r="W11" s="53">
        <v>4.0873157363396926E-3</v>
      </c>
      <c r="X11" s="53">
        <v>1.7907235894235311E-2</v>
      </c>
      <c r="Z11" s="53">
        <v>1.5258000344466583E-2</v>
      </c>
      <c r="AA11" s="53">
        <v>1.947596297147984E-2</v>
      </c>
      <c r="AB11" s="53">
        <v>2.9421387619154266E-2</v>
      </c>
      <c r="AC11" s="53">
        <v>2.0578602376161877E-2</v>
      </c>
      <c r="AD11" s="53">
        <v>7.8942133936858259E-3</v>
      </c>
      <c r="AE11" s="21">
        <v>2.5123558628427339E-3</v>
      </c>
      <c r="AF11" s="53">
        <v>3.4193091404933998E-2</v>
      </c>
      <c r="AG11" s="53">
        <v>4.5161032257380551E-2</v>
      </c>
      <c r="AH11" s="21">
        <v>6.1984500219820597E-3</v>
      </c>
      <c r="AI11" s="21">
        <v>3.7932103703371156E-3</v>
      </c>
      <c r="AJ11" s="21">
        <v>4.0055130239895218E-3</v>
      </c>
      <c r="AK11" s="53">
        <v>4.3357348012997791E-3</v>
      </c>
      <c r="AL11" s="21">
        <v>2.2734372587250411E-3</v>
      </c>
      <c r="AM11" s="21">
        <v>1.352434638811525E-3</v>
      </c>
      <c r="AN11" s="21">
        <v>1.4457520744440616E-3</v>
      </c>
      <c r="AO11" s="21">
        <v>4.4175047208074468E-3</v>
      </c>
      <c r="AP11" s="21">
        <v>1.0632494722765316E-2</v>
      </c>
      <c r="AQ11" s="21">
        <v>3.5809120574713774E-3</v>
      </c>
      <c r="AR11" s="21">
        <v>4.341971379154568E-3</v>
      </c>
      <c r="AS11" s="21">
        <v>7.7075251440135335E-3</v>
      </c>
      <c r="AT11" s="21">
        <v>1.0141439743308423E-3</v>
      </c>
      <c r="AU11" s="21">
        <v>8.3651366196650714E-3</v>
      </c>
      <c r="AV11" s="21">
        <v>2.9937982578950883E-3</v>
      </c>
      <c r="AW11" s="21">
        <v>1.179845212342059E-3</v>
      </c>
      <c r="AX11" s="21">
        <v>3.0425253108000826E-3</v>
      </c>
      <c r="AY11" s="21">
        <v>7.9105098939143224E-3</v>
      </c>
      <c r="AZ11" s="21">
        <v>2.8693737190483939E-3</v>
      </c>
      <c r="BA11" s="21">
        <v>2.3136519112163375E-3</v>
      </c>
      <c r="BB11" s="21">
        <v>5.325996222083452E-4</v>
      </c>
      <c r="BC11" s="21">
        <v>3.0743775910799039E-3</v>
      </c>
      <c r="BD11" s="21">
        <v>1.713366783518677E-3</v>
      </c>
      <c r="BE11" s="21">
        <v>6.8687333103260287E-4</v>
      </c>
      <c r="BF11" s="21">
        <v>1.4640440357248654E-3</v>
      </c>
      <c r="BG11" s="21">
        <v>2.0095415376527215E-4</v>
      </c>
      <c r="BH11" s="21">
        <v>3.2741134659312692E-4</v>
      </c>
      <c r="BI11" s="21">
        <v>1.5596384888173572E-4</v>
      </c>
      <c r="BJ11" s="21">
        <v>6.0045606086309448E-4</v>
      </c>
      <c r="BK11" s="21">
        <v>4.5770491452882996E-4</v>
      </c>
      <c r="BL11" s="21">
        <v>3.5404056228448047E-5</v>
      </c>
      <c r="BM11" s="21">
        <v>7.4038594370590436E-5</v>
      </c>
      <c r="BN11" s="21">
        <v>7.6946797990192417E-5</v>
      </c>
      <c r="BO11" s="21">
        <v>1.3845573605261478E-5</v>
      </c>
      <c r="BP11" s="21">
        <v>2.9099506428424912E-5</v>
      </c>
      <c r="BQ11" s="21">
        <v>1.4374420827415072E-5</v>
      </c>
      <c r="BR11" s="21">
        <v>9.7871470552446729E-4</v>
      </c>
      <c r="BS11" s="21">
        <v>9.8129070343295935E-4</v>
      </c>
      <c r="BT11" s="21">
        <v>1.8404745912535348E-3</v>
      </c>
      <c r="BU11" s="21">
        <v>4.0873302135266648E-4</v>
      </c>
      <c r="BV11" s="21">
        <v>1.0019503444316552E-3</v>
      </c>
      <c r="BW11" s="21">
        <v>1.0733869301302365E-3</v>
      </c>
      <c r="BX11" s="21">
        <v>1.215144695181239E-3</v>
      </c>
      <c r="BY11" s="21">
        <v>7.4648735770949342E-4</v>
      </c>
      <c r="BZ11" s="21">
        <v>5.0003436392744873E-4</v>
      </c>
      <c r="CA11" s="21">
        <v>5.2634608211360576E-4</v>
      </c>
      <c r="CB11" s="21">
        <v>2.6108694475800376E-4</v>
      </c>
      <c r="CC11" s="21">
        <v>8.5310556078371314E-4</v>
      </c>
      <c r="CD11" s="21">
        <v>1.8768926540625966E-4</v>
      </c>
      <c r="CE11" s="21">
        <v>4.1878548714578418E-4</v>
      </c>
      <c r="CF11" s="21">
        <v>1.0759559090172385E-4</v>
      </c>
      <c r="CG11" s="21">
        <v>1.6783348360144913E-4</v>
      </c>
      <c r="CH11" s="21">
        <v>2.4881332306958868E-4</v>
      </c>
      <c r="CI11" s="21">
        <v>7.7125140347715171E-5</v>
      </c>
      <c r="CJ11" s="21">
        <v>5.6733913947018564E-5</v>
      </c>
      <c r="CK11" s="21">
        <v>5.2664381950182036E-5</v>
      </c>
      <c r="CL11" s="21">
        <v>3.3437877486289046E-5</v>
      </c>
      <c r="CM11" s="21">
        <v>2.8886334504970429E-5</v>
      </c>
      <c r="CN11" s="21">
        <v>3.0878074800322787E-5</v>
      </c>
      <c r="CO11" s="21">
        <v>2.7557117196708027E-5</v>
      </c>
      <c r="CP11" s="21">
        <v>8.3806563536533189E-4</v>
      </c>
      <c r="CQ11" s="21">
        <v>1.3854739015187179E-3</v>
      </c>
      <c r="CR11" s="21">
        <v>3.0022510750882242E-4</v>
      </c>
      <c r="CS11" s="21">
        <v>6.2383997730043356E-4</v>
      </c>
      <c r="CT11" s="21">
        <v>6.6234313783649691E-4</v>
      </c>
      <c r="CU11" s="21">
        <v>8.6762284309800793E-4</v>
      </c>
      <c r="CV11" s="21">
        <v>1.9070151545500137E-4</v>
      </c>
      <c r="CW11" s="21">
        <v>1.3147939526836943E-4</v>
      </c>
      <c r="CX11" s="21">
        <v>2.0042758418248592E-4</v>
      </c>
      <c r="CY11" s="21">
        <v>4.2914977424948113E-4</v>
      </c>
      <c r="CZ11" s="21">
        <v>1.7205342959123046E-4</v>
      </c>
      <c r="DA11" s="21">
        <v>2.0990736397233462E-4</v>
      </c>
      <c r="DB11" s="21">
        <v>1.7203471871560325E-4</v>
      </c>
      <c r="DC11" s="21">
        <v>2.3825753453254441E-4</v>
      </c>
      <c r="DD11" s="21">
        <v>2.4546751793140038E-4</v>
      </c>
      <c r="DE11" s="21">
        <v>1.1696496111313866E-4</v>
      </c>
      <c r="DF11" s="21">
        <v>1.1614447643295968E-3</v>
      </c>
      <c r="DG11" s="21">
        <v>1.7273687384655118E-3</v>
      </c>
      <c r="DH11" s="21">
        <v>4.2015124695711525E-4</v>
      </c>
      <c r="DI11" s="21">
        <v>1.5133388239564585E-3</v>
      </c>
      <c r="DJ11" s="21">
        <v>8.3381678239010672E-4</v>
      </c>
      <c r="DK11" s="21">
        <v>4.0753357717125861E-4</v>
      </c>
      <c r="DL11" s="21">
        <v>3.1691539409429623E-4</v>
      </c>
      <c r="DM11" s="21">
        <v>1.1614447643295968E-3</v>
      </c>
      <c r="DN11" s="21">
        <v>4.9036696477023235E-4</v>
      </c>
      <c r="DO11" s="21">
        <v>2.041676494771035E-3</v>
      </c>
      <c r="DP11" s="21">
        <v>5.0388642919500261E-4</v>
      </c>
      <c r="DQ11" s="21">
        <v>8.8164820163516761E-4</v>
      </c>
      <c r="DR11" s="21">
        <v>3.5293059801791611E-4</v>
      </c>
      <c r="DS11" s="21">
        <v>4.1947688229114542E-4</v>
      </c>
      <c r="DT11" s="21">
        <v>3.8478279607868877E-4</v>
      </c>
      <c r="DU11" s="21">
        <v>3.4664735836505817E-4</v>
      </c>
      <c r="DV11" s="21">
        <v>4.3175498053428171E-4</v>
      </c>
      <c r="DW11" s="21">
        <v>2.5105546899045582E-4</v>
      </c>
      <c r="DX11" s="21">
        <v>4.8443950731842363E-4</v>
      </c>
      <c r="DY11" s="21">
        <v>2.3384733935054753E-4</v>
      </c>
      <c r="DZ11" s="21">
        <v>4.2031203400760104E-4</v>
      </c>
      <c r="EA11" s="21">
        <v>4.6466795336092116E-5</v>
      </c>
      <c r="EB11" s="21">
        <v>2.2214070543513138E-4</v>
      </c>
      <c r="EC11" s="21">
        <v>1.4793437591207849E-4</v>
      </c>
      <c r="ED11" s="21">
        <v>1.1517264395939589E-4</v>
      </c>
      <c r="EE11" s="21">
        <v>3.1889164953502914E-4</v>
      </c>
      <c r="EF11" s="21">
        <v>4.98252853662938E-4</v>
      </c>
      <c r="EG11" s="21">
        <v>5.9407006611774174E-4</v>
      </c>
      <c r="EH11" s="21">
        <v>2.146453418597259E-4</v>
      </c>
      <c r="EI11" s="21">
        <v>1.7305618424623146E-4</v>
      </c>
      <c r="EJ11" s="21">
        <v>7.9134057364804508E-5</v>
      </c>
      <c r="EK11" s="21">
        <v>1.8403504381204786E-4</v>
      </c>
      <c r="EL11" s="21">
        <v>1.1049855572257042E-4</v>
      </c>
      <c r="EM11" s="21">
        <v>1.426163556675079E-4</v>
      </c>
      <c r="EN11" s="21">
        <v>1.5892173697492544E-4</v>
      </c>
      <c r="EO11" s="21">
        <v>2.9983042479835351E-4</v>
      </c>
      <c r="EP11" s="21">
        <v>6.1634048680135484E-5</v>
      </c>
      <c r="EQ11" s="21">
        <v>1.1502096403097992E-4</v>
      </c>
      <c r="ER11" s="21">
        <v>5.5435247279528804E-5</v>
      </c>
      <c r="ES11" s="21">
        <v>3.8724086343815562E-4</v>
      </c>
      <c r="ET11" s="21">
        <v>6.1220085777033249E-5</v>
      </c>
      <c r="EU11" s="21">
        <v>6.9692481473414777E-5</v>
      </c>
      <c r="EV11" s="21">
        <v>7.8214910715521991E-5</v>
      </c>
      <c r="EW11" s="21">
        <v>3.1996994975317739E-4</v>
      </c>
      <c r="EX11" s="21">
        <v>4.8831707565541403E-5</v>
      </c>
      <c r="EY11" s="21">
        <v>2.0948504950097662E-5</v>
      </c>
      <c r="EZ11" s="21">
        <v>7.5285616606728738E-5</v>
      </c>
      <c r="FA11" s="21">
        <v>2.4504884217684926E-5</v>
      </c>
      <c r="FB11" s="21">
        <v>1.1192540239159176E-5</v>
      </c>
    </row>
    <row r="12" spans="1:158" x14ac:dyDescent="0.2">
      <c r="A12" s="16">
        <v>34972</v>
      </c>
      <c r="B12" s="53">
        <v>0.21385245665789662</v>
      </c>
      <c r="C12" s="53">
        <v>9.9527012301521542E-2</v>
      </c>
      <c r="D12" s="53">
        <v>8.0319353638237515E-2</v>
      </c>
      <c r="E12" s="53">
        <v>1.9149336175872916E-2</v>
      </c>
      <c r="F12" s="53">
        <v>1.4008594123175044E-2</v>
      </c>
      <c r="G12" s="53">
        <v>4.732737081732824E-2</v>
      </c>
      <c r="H12" s="53">
        <v>2.2396601916551268E-2</v>
      </c>
      <c r="I12" s="53">
        <v>8.0145801855336044E-3</v>
      </c>
      <c r="J12" s="53">
        <v>2.0752424809007564E-3</v>
      </c>
      <c r="K12" s="53">
        <v>6.1252650316992808E-3</v>
      </c>
      <c r="L12" s="53">
        <v>4.2064602105245314E-3</v>
      </c>
      <c r="M12" s="53">
        <v>2.087198579731127E-3</v>
      </c>
      <c r="O12" s="21">
        <v>3.0769077286816916E-2</v>
      </c>
      <c r="P12" s="21">
        <v>1.2024564359585837E-2</v>
      </c>
      <c r="Q12" s="53">
        <v>3.6110274496836861E-2</v>
      </c>
      <c r="R12" s="21">
        <v>1.4830785060987429E-2</v>
      </c>
      <c r="S12" s="53">
        <v>1.9658076979775514E-2</v>
      </c>
      <c r="T12" s="21">
        <v>1.9213738702704375E-2</v>
      </c>
      <c r="U12" s="21">
        <v>9.5030529933834793E-3</v>
      </c>
      <c r="V12" s="53">
        <v>1.1051906958848482E-2</v>
      </c>
      <c r="W12" s="53">
        <v>4.0873157363396926E-3</v>
      </c>
      <c r="X12" s="53">
        <v>1.7907235894235311E-2</v>
      </c>
      <c r="Z12" s="53">
        <v>1.5258000344466583E-2</v>
      </c>
      <c r="AA12" s="53">
        <v>1.947596297147984E-2</v>
      </c>
      <c r="AB12" s="53">
        <v>2.9421387619154266E-2</v>
      </c>
      <c r="AC12" s="53">
        <v>2.0578602376161877E-2</v>
      </c>
      <c r="AD12" s="53">
        <v>7.8942133936858259E-3</v>
      </c>
      <c r="AE12" s="21">
        <v>2.5123558628427339E-3</v>
      </c>
      <c r="AF12" s="53">
        <v>3.4193091404933998E-2</v>
      </c>
      <c r="AG12" s="53">
        <v>4.5161032257380551E-2</v>
      </c>
      <c r="AH12" s="21">
        <v>6.1984500219820597E-3</v>
      </c>
      <c r="AI12" s="21">
        <v>3.7932103703371156E-3</v>
      </c>
      <c r="AJ12" s="21">
        <v>4.0055130239895218E-3</v>
      </c>
      <c r="AK12" s="53">
        <v>4.3357348012997791E-3</v>
      </c>
      <c r="AL12" s="21">
        <v>2.2734372587250411E-3</v>
      </c>
      <c r="AM12" s="21">
        <v>1.352434638811525E-3</v>
      </c>
      <c r="AN12" s="21">
        <v>1.4457520744440616E-3</v>
      </c>
      <c r="AO12" s="21">
        <v>4.4175047208074468E-3</v>
      </c>
      <c r="AP12" s="21">
        <v>1.0632494722765316E-2</v>
      </c>
      <c r="AQ12" s="21">
        <v>3.5809120574713774E-3</v>
      </c>
      <c r="AR12" s="21">
        <v>4.341971379154568E-3</v>
      </c>
      <c r="AS12" s="21">
        <v>7.7075251440135335E-3</v>
      </c>
      <c r="AT12" s="21">
        <v>1.0141439743308423E-3</v>
      </c>
      <c r="AU12" s="21">
        <v>8.3651366196650714E-3</v>
      </c>
      <c r="AV12" s="21">
        <v>2.9937982578950883E-3</v>
      </c>
      <c r="AW12" s="21">
        <v>1.179845212342059E-3</v>
      </c>
      <c r="AX12" s="21">
        <v>3.0425253108000826E-3</v>
      </c>
      <c r="AY12" s="21">
        <v>7.9105098939143224E-3</v>
      </c>
      <c r="AZ12" s="21">
        <v>2.8693737190483939E-3</v>
      </c>
      <c r="BA12" s="21">
        <v>2.3136519112163375E-3</v>
      </c>
      <c r="BB12" s="21">
        <v>5.325996222083452E-4</v>
      </c>
      <c r="BC12" s="21">
        <v>3.0743775910799039E-3</v>
      </c>
      <c r="BD12" s="21">
        <v>1.713366783518677E-3</v>
      </c>
      <c r="BE12" s="21">
        <v>6.8687333103260287E-4</v>
      </c>
      <c r="BF12" s="21">
        <v>1.4640440357248654E-3</v>
      </c>
      <c r="BG12" s="21">
        <v>2.0095415376527215E-4</v>
      </c>
      <c r="BH12" s="21">
        <v>3.2741134659312692E-4</v>
      </c>
      <c r="BI12" s="21">
        <v>1.5596384888173572E-4</v>
      </c>
      <c r="BJ12" s="21">
        <v>6.0045606086309448E-4</v>
      </c>
      <c r="BK12" s="21">
        <v>4.5770491452882996E-4</v>
      </c>
      <c r="BL12" s="21">
        <v>3.5404056228448047E-5</v>
      </c>
      <c r="BM12" s="21">
        <v>7.4038594370590436E-5</v>
      </c>
      <c r="BN12" s="21">
        <v>7.6946797990192417E-5</v>
      </c>
      <c r="BO12" s="21">
        <v>1.3845573605261478E-5</v>
      </c>
      <c r="BP12" s="21">
        <v>2.9099506428424912E-5</v>
      </c>
      <c r="BQ12" s="21">
        <v>1.4374420827415072E-5</v>
      </c>
      <c r="BR12" s="21">
        <v>9.7871470552446729E-4</v>
      </c>
      <c r="BS12" s="21">
        <v>9.8129070343295935E-4</v>
      </c>
      <c r="BT12" s="21">
        <v>1.8404745912535348E-3</v>
      </c>
      <c r="BU12" s="21">
        <v>4.0873302135266648E-4</v>
      </c>
      <c r="BV12" s="21">
        <v>1.0019503444316552E-3</v>
      </c>
      <c r="BW12" s="21">
        <v>1.0733869301302365E-3</v>
      </c>
      <c r="BX12" s="21">
        <v>1.215144695181239E-3</v>
      </c>
      <c r="BY12" s="21">
        <v>7.4648735770949342E-4</v>
      </c>
      <c r="BZ12" s="21">
        <v>5.0003436392744873E-4</v>
      </c>
      <c r="CA12" s="21">
        <v>5.2634608211360576E-4</v>
      </c>
      <c r="CB12" s="21">
        <v>2.6108694475800376E-4</v>
      </c>
      <c r="CC12" s="21">
        <v>8.5310556078371314E-4</v>
      </c>
      <c r="CD12" s="21">
        <v>1.8768926540625966E-4</v>
      </c>
      <c r="CE12" s="21">
        <v>4.1878548714578418E-4</v>
      </c>
      <c r="CF12" s="21">
        <v>1.0759559090172385E-4</v>
      </c>
      <c r="CG12" s="21">
        <v>1.6783348360144913E-4</v>
      </c>
      <c r="CH12" s="21">
        <v>2.4881332306958868E-4</v>
      </c>
      <c r="CI12" s="21">
        <v>7.7125140347715171E-5</v>
      </c>
      <c r="CJ12" s="21">
        <v>5.6733913947018564E-5</v>
      </c>
      <c r="CK12" s="21">
        <v>5.2664381950182036E-5</v>
      </c>
      <c r="CL12" s="21">
        <v>3.3437877486289046E-5</v>
      </c>
      <c r="CM12" s="21">
        <v>2.8886334504970429E-5</v>
      </c>
      <c r="CN12" s="21">
        <v>3.0878074800322787E-5</v>
      </c>
      <c r="CO12" s="21">
        <v>2.7557117196708027E-5</v>
      </c>
      <c r="CP12" s="21">
        <v>8.3806563536533189E-4</v>
      </c>
      <c r="CQ12" s="21">
        <v>1.3854739015187179E-3</v>
      </c>
      <c r="CR12" s="21">
        <v>3.0022510750882242E-4</v>
      </c>
      <c r="CS12" s="21">
        <v>6.2383997730043356E-4</v>
      </c>
      <c r="CT12" s="21">
        <v>6.6234313783649691E-4</v>
      </c>
      <c r="CU12" s="21">
        <v>8.6762284309800793E-4</v>
      </c>
      <c r="CV12" s="21">
        <v>1.9070151545500137E-4</v>
      </c>
      <c r="CW12" s="21">
        <v>1.3147939526836943E-4</v>
      </c>
      <c r="CX12" s="21">
        <v>2.0042758418248592E-4</v>
      </c>
      <c r="CY12" s="21">
        <v>4.2914977424948113E-4</v>
      </c>
      <c r="CZ12" s="21">
        <v>1.7205342959123046E-4</v>
      </c>
      <c r="DA12" s="21">
        <v>2.0990736397233462E-4</v>
      </c>
      <c r="DB12" s="21">
        <v>1.7203471871560325E-4</v>
      </c>
      <c r="DC12" s="21">
        <v>2.3825753453254441E-4</v>
      </c>
      <c r="DD12" s="21">
        <v>2.4546751793140038E-4</v>
      </c>
      <c r="DE12" s="21">
        <v>1.1696496111313866E-4</v>
      </c>
      <c r="DF12" s="21">
        <v>1.1614447643295968E-3</v>
      </c>
      <c r="DG12" s="21">
        <v>1.7273687384655118E-3</v>
      </c>
      <c r="DH12" s="21">
        <v>4.2015124695711525E-4</v>
      </c>
      <c r="DI12" s="21">
        <v>1.5133388239564585E-3</v>
      </c>
      <c r="DJ12" s="21">
        <v>8.3381678239010672E-4</v>
      </c>
      <c r="DK12" s="21">
        <v>4.0753357717125861E-4</v>
      </c>
      <c r="DL12" s="21">
        <v>3.1691539409429623E-4</v>
      </c>
      <c r="DM12" s="21">
        <v>1.1614447643295968E-3</v>
      </c>
      <c r="DN12" s="21">
        <v>4.9036696477023235E-4</v>
      </c>
      <c r="DO12" s="21">
        <v>2.041676494771035E-3</v>
      </c>
      <c r="DP12" s="21">
        <v>5.0388642919500261E-4</v>
      </c>
      <c r="DQ12" s="21">
        <v>8.8164820163516761E-4</v>
      </c>
      <c r="DR12" s="21">
        <v>3.5293059801791611E-4</v>
      </c>
      <c r="DS12" s="21">
        <v>4.1947688229114542E-4</v>
      </c>
      <c r="DT12" s="21">
        <v>3.8478279607868877E-4</v>
      </c>
      <c r="DU12" s="21">
        <v>3.4664735836505817E-4</v>
      </c>
      <c r="DV12" s="21">
        <v>4.3175498053428171E-4</v>
      </c>
      <c r="DW12" s="21">
        <v>2.5105546899045582E-4</v>
      </c>
      <c r="DX12" s="21">
        <v>4.8443950731842363E-4</v>
      </c>
      <c r="DY12" s="21">
        <v>2.3384733935054753E-4</v>
      </c>
      <c r="DZ12" s="21">
        <v>4.2031203400760104E-4</v>
      </c>
      <c r="EA12" s="21">
        <v>4.6466795336092116E-5</v>
      </c>
      <c r="EB12" s="21">
        <v>2.2214070543513138E-4</v>
      </c>
      <c r="EC12" s="21">
        <v>1.4793437591207849E-4</v>
      </c>
      <c r="ED12" s="21">
        <v>1.1517264395939589E-4</v>
      </c>
      <c r="EE12" s="21">
        <v>3.1889164953502914E-4</v>
      </c>
      <c r="EF12" s="21">
        <v>4.98252853662938E-4</v>
      </c>
      <c r="EG12" s="21">
        <v>5.9407006611774174E-4</v>
      </c>
      <c r="EH12" s="21">
        <v>2.146453418597259E-4</v>
      </c>
      <c r="EI12" s="21">
        <v>1.7305618424623146E-4</v>
      </c>
      <c r="EJ12" s="21">
        <v>7.9134057364804508E-5</v>
      </c>
      <c r="EK12" s="21">
        <v>1.8403504381204786E-4</v>
      </c>
      <c r="EL12" s="21">
        <v>1.1049855572257042E-4</v>
      </c>
      <c r="EM12" s="21">
        <v>1.426163556675079E-4</v>
      </c>
      <c r="EN12" s="21">
        <v>1.5892173697492544E-4</v>
      </c>
      <c r="EO12" s="21">
        <v>2.9983042479835351E-4</v>
      </c>
      <c r="EP12" s="21">
        <v>6.1634048680135484E-5</v>
      </c>
      <c r="EQ12" s="21">
        <v>1.1502096403097992E-4</v>
      </c>
      <c r="ER12" s="21">
        <v>5.5435247279528804E-5</v>
      </c>
      <c r="ES12" s="21">
        <v>3.8724086343815562E-4</v>
      </c>
      <c r="ET12" s="21">
        <v>6.1220085777033249E-5</v>
      </c>
      <c r="EU12" s="21">
        <v>6.9692481473414777E-5</v>
      </c>
      <c r="EV12" s="21">
        <v>7.8214910715521991E-5</v>
      </c>
      <c r="EW12" s="21">
        <v>3.1996994975317739E-4</v>
      </c>
      <c r="EX12" s="21">
        <v>4.8831707565541403E-5</v>
      </c>
      <c r="EY12" s="21">
        <v>2.0948504950097662E-5</v>
      </c>
      <c r="EZ12" s="21">
        <v>7.5285616606728738E-5</v>
      </c>
      <c r="FA12" s="21">
        <v>2.4504884217684926E-5</v>
      </c>
      <c r="FB12" s="21">
        <v>1.1192540239159176E-5</v>
      </c>
    </row>
    <row r="13" spans="1:158" x14ac:dyDescent="0.2">
      <c r="A13" s="16">
        <v>35064</v>
      </c>
      <c r="B13" s="53">
        <v>0.21385245665789662</v>
      </c>
      <c r="C13" s="53">
        <v>9.9527012301521542E-2</v>
      </c>
      <c r="D13" s="53">
        <v>8.0319353638237515E-2</v>
      </c>
      <c r="E13" s="53">
        <v>1.9149336175872916E-2</v>
      </c>
      <c r="F13" s="53">
        <v>1.4008594123175044E-2</v>
      </c>
      <c r="G13" s="53">
        <v>4.732737081732824E-2</v>
      </c>
      <c r="H13" s="53">
        <v>2.2396601916551268E-2</v>
      </c>
      <c r="I13" s="53">
        <v>8.0145801855336044E-3</v>
      </c>
      <c r="J13" s="53">
        <v>2.0752424809007564E-3</v>
      </c>
      <c r="K13" s="53">
        <v>6.1252650316992808E-3</v>
      </c>
      <c r="L13" s="53">
        <v>4.2064602105245314E-3</v>
      </c>
      <c r="M13" s="53">
        <v>2.087198579731127E-3</v>
      </c>
      <c r="O13" s="21">
        <v>3.0769077286816916E-2</v>
      </c>
      <c r="P13" s="21">
        <v>1.2024564359585837E-2</v>
      </c>
      <c r="Q13" s="53">
        <v>3.6110274496836861E-2</v>
      </c>
      <c r="R13" s="21">
        <v>1.4830785060987429E-2</v>
      </c>
      <c r="S13" s="53">
        <v>1.9658076979775514E-2</v>
      </c>
      <c r="T13" s="21">
        <v>1.9213738702704375E-2</v>
      </c>
      <c r="U13" s="21">
        <v>9.5030529933834793E-3</v>
      </c>
      <c r="V13" s="53">
        <v>1.1051906958848482E-2</v>
      </c>
      <c r="W13" s="53">
        <v>4.0873157363396926E-3</v>
      </c>
      <c r="X13" s="53">
        <v>1.7907235894235311E-2</v>
      </c>
      <c r="Z13" s="53">
        <v>1.5258000344466583E-2</v>
      </c>
      <c r="AA13" s="53">
        <v>1.947596297147984E-2</v>
      </c>
      <c r="AB13" s="53">
        <v>2.9421387619154266E-2</v>
      </c>
      <c r="AC13" s="53">
        <v>2.0578602376161877E-2</v>
      </c>
      <c r="AD13" s="53">
        <v>7.8942133936858259E-3</v>
      </c>
      <c r="AE13" s="21">
        <v>2.5123558628427339E-3</v>
      </c>
      <c r="AF13" s="53">
        <v>3.4193091404933998E-2</v>
      </c>
      <c r="AG13" s="53">
        <v>4.5161032257380551E-2</v>
      </c>
      <c r="AH13" s="21">
        <v>6.1984500219820597E-3</v>
      </c>
      <c r="AI13" s="21">
        <v>3.7932103703371156E-3</v>
      </c>
      <c r="AJ13" s="21">
        <v>4.0055130239895218E-3</v>
      </c>
      <c r="AK13" s="53">
        <v>4.3357348012997791E-3</v>
      </c>
      <c r="AL13" s="21">
        <v>2.2734372587250411E-3</v>
      </c>
      <c r="AM13" s="21">
        <v>1.352434638811525E-3</v>
      </c>
      <c r="AN13" s="21">
        <v>1.4457520744440616E-3</v>
      </c>
      <c r="AO13" s="21">
        <v>4.4175047208074468E-3</v>
      </c>
      <c r="AP13" s="21">
        <v>1.0632494722765316E-2</v>
      </c>
      <c r="AQ13" s="21">
        <v>3.5809120574713774E-3</v>
      </c>
      <c r="AR13" s="21">
        <v>4.341971379154568E-3</v>
      </c>
      <c r="AS13" s="21">
        <v>7.7075251440135335E-3</v>
      </c>
      <c r="AT13" s="21">
        <v>1.0141439743308423E-3</v>
      </c>
      <c r="AU13" s="21">
        <v>8.3651366196650714E-3</v>
      </c>
      <c r="AV13" s="21">
        <v>2.9937982578950883E-3</v>
      </c>
      <c r="AW13" s="21">
        <v>1.179845212342059E-3</v>
      </c>
      <c r="AX13" s="21">
        <v>3.0425253108000826E-3</v>
      </c>
      <c r="AY13" s="21">
        <v>7.9105098939143224E-3</v>
      </c>
      <c r="AZ13" s="21">
        <v>2.8693737190483939E-3</v>
      </c>
      <c r="BA13" s="21">
        <v>2.3136519112163375E-3</v>
      </c>
      <c r="BB13" s="21">
        <v>5.325996222083452E-4</v>
      </c>
      <c r="BC13" s="21">
        <v>3.0743775910799039E-3</v>
      </c>
      <c r="BD13" s="21">
        <v>1.713366783518677E-3</v>
      </c>
      <c r="BE13" s="21">
        <v>6.8687333103260287E-4</v>
      </c>
      <c r="BF13" s="21">
        <v>1.4640440357248654E-3</v>
      </c>
      <c r="BG13" s="21">
        <v>2.0095415376527215E-4</v>
      </c>
      <c r="BH13" s="21">
        <v>3.2741134659312692E-4</v>
      </c>
      <c r="BI13" s="21">
        <v>1.5596384888173572E-4</v>
      </c>
      <c r="BJ13" s="21">
        <v>6.0045606086309448E-4</v>
      </c>
      <c r="BK13" s="21">
        <v>4.5770491452882996E-4</v>
      </c>
      <c r="BL13" s="21">
        <v>3.5404056228448047E-5</v>
      </c>
      <c r="BM13" s="21">
        <v>7.4038594370590436E-5</v>
      </c>
      <c r="BN13" s="21">
        <v>7.6946797990192417E-5</v>
      </c>
      <c r="BO13" s="21">
        <v>1.3845573605261478E-5</v>
      </c>
      <c r="BP13" s="21">
        <v>2.9099506428424912E-5</v>
      </c>
      <c r="BQ13" s="21">
        <v>1.4374420827415072E-5</v>
      </c>
      <c r="BR13" s="21">
        <v>9.7871470552446729E-4</v>
      </c>
      <c r="BS13" s="21">
        <v>9.8129070343295935E-4</v>
      </c>
      <c r="BT13" s="21">
        <v>1.8404745912535348E-3</v>
      </c>
      <c r="BU13" s="21">
        <v>4.0873302135266648E-4</v>
      </c>
      <c r="BV13" s="21">
        <v>1.0019503444316552E-3</v>
      </c>
      <c r="BW13" s="21">
        <v>1.0733869301302365E-3</v>
      </c>
      <c r="BX13" s="21">
        <v>1.215144695181239E-3</v>
      </c>
      <c r="BY13" s="21">
        <v>7.4648735770949342E-4</v>
      </c>
      <c r="BZ13" s="21">
        <v>5.0003436392744873E-4</v>
      </c>
      <c r="CA13" s="21">
        <v>5.2634608211360576E-4</v>
      </c>
      <c r="CB13" s="21">
        <v>2.6108694475800376E-4</v>
      </c>
      <c r="CC13" s="21">
        <v>8.5310556078371314E-4</v>
      </c>
      <c r="CD13" s="21">
        <v>1.8768926540625966E-4</v>
      </c>
      <c r="CE13" s="21">
        <v>4.1878548714578418E-4</v>
      </c>
      <c r="CF13" s="21">
        <v>1.0759559090172385E-4</v>
      </c>
      <c r="CG13" s="21">
        <v>1.6783348360144913E-4</v>
      </c>
      <c r="CH13" s="21">
        <v>2.4881332306958868E-4</v>
      </c>
      <c r="CI13" s="21">
        <v>7.7125140347715171E-5</v>
      </c>
      <c r="CJ13" s="21">
        <v>5.6733913947018564E-5</v>
      </c>
      <c r="CK13" s="21">
        <v>5.2664381950182036E-5</v>
      </c>
      <c r="CL13" s="21">
        <v>3.3437877486289046E-5</v>
      </c>
      <c r="CM13" s="21">
        <v>2.8886334504970429E-5</v>
      </c>
      <c r="CN13" s="21">
        <v>3.0878074800322787E-5</v>
      </c>
      <c r="CO13" s="21">
        <v>2.7557117196708027E-5</v>
      </c>
      <c r="CP13" s="21">
        <v>8.3806563536533189E-4</v>
      </c>
      <c r="CQ13" s="21">
        <v>1.3854739015187179E-3</v>
      </c>
      <c r="CR13" s="21">
        <v>3.0022510750882242E-4</v>
      </c>
      <c r="CS13" s="21">
        <v>6.2383997730043356E-4</v>
      </c>
      <c r="CT13" s="21">
        <v>6.6234313783649691E-4</v>
      </c>
      <c r="CU13" s="21">
        <v>8.6762284309800793E-4</v>
      </c>
      <c r="CV13" s="21">
        <v>1.9070151545500137E-4</v>
      </c>
      <c r="CW13" s="21">
        <v>1.3147939526836943E-4</v>
      </c>
      <c r="CX13" s="21">
        <v>2.0042758418248592E-4</v>
      </c>
      <c r="CY13" s="21">
        <v>4.2914977424948113E-4</v>
      </c>
      <c r="CZ13" s="21">
        <v>1.7205342959123046E-4</v>
      </c>
      <c r="DA13" s="21">
        <v>2.0990736397233462E-4</v>
      </c>
      <c r="DB13" s="21">
        <v>1.7203471871560325E-4</v>
      </c>
      <c r="DC13" s="21">
        <v>2.3825753453254441E-4</v>
      </c>
      <c r="DD13" s="21">
        <v>2.4546751793140038E-4</v>
      </c>
      <c r="DE13" s="21">
        <v>1.1696496111313866E-4</v>
      </c>
      <c r="DF13" s="21">
        <v>1.1614447643295968E-3</v>
      </c>
      <c r="DG13" s="21">
        <v>1.7273687384655118E-3</v>
      </c>
      <c r="DH13" s="21">
        <v>4.2015124695711525E-4</v>
      </c>
      <c r="DI13" s="21">
        <v>1.5133388239564585E-3</v>
      </c>
      <c r="DJ13" s="21">
        <v>8.3381678239010672E-4</v>
      </c>
      <c r="DK13" s="21">
        <v>4.0753357717125861E-4</v>
      </c>
      <c r="DL13" s="21">
        <v>3.1691539409429623E-4</v>
      </c>
      <c r="DM13" s="21">
        <v>1.1614447643295968E-3</v>
      </c>
      <c r="DN13" s="21">
        <v>4.9036696477023235E-4</v>
      </c>
      <c r="DO13" s="21">
        <v>2.041676494771035E-3</v>
      </c>
      <c r="DP13" s="21">
        <v>5.0388642919500261E-4</v>
      </c>
      <c r="DQ13" s="21">
        <v>8.8164820163516761E-4</v>
      </c>
      <c r="DR13" s="21">
        <v>3.5293059801791611E-4</v>
      </c>
      <c r="DS13" s="21">
        <v>4.1947688229114542E-4</v>
      </c>
      <c r="DT13" s="21">
        <v>3.8478279607868877E-4</v>
      </c>
      <c r="DU13" s="21">
        <v>3.4664735836505817E-4</v>
      </c>
      <c r="DV13" s="21">
        <v>4.3175498053428171E-4</v>
      </c>
      <c r="DW13" s="21">
        <v>2.5105546899045582E-4</v>
      </c>
      <c r="DX13" s="21">
        <v>4.8443950731842363E-4</v>
      </c>
      <c r="DY13" s="21">
        <v>2.3384733935054753E-4</v>
      </c>
      <c r="DZ13" s="21">
        <v>4.2031203400760104E-4</v>
      </c>
      <c r="EA13" s="21">
        <v>4.6466795336092116E-5</v>
      </c>
      <c r="EB13" s="21">
        <v>2.2214070543513138E-4</v>
      </c>
      <c r="EC13" s="21">
        <v>1.4793437591207849E-4</v>
      </c>
      <c r="ED13" s="21">
        <v>1.1517264395939589E-4</v>
      </c>
      <c r="EE13" s="21">
        <v>3.1889164953502914E-4</v>
      </c>
      <c r="EF13" s="21">
        <v>4.98252853662938E-4</v>
      </c>
      <c r="EG13" s="21">
        <v>5.9407006611774174E-4</v>
      </c>
      <c r="EH13" s="21">
        <v>2.146453418597259E-4</v>
      </c>
      <c r="EI13" s="21">
        <v>1.7305618424623146E-4</v>
      </c>
      <c r="EJ13" s="21">
        <v>7.9134057364804508E-5</v>
      </c>
      <c r="EK13" s="21">
        <v>1.8403504381204786E-4</v>
      </c>
      <c r="EL13" s="21">
        <v>1.1049855572257042E-4</v>
      </c>
      <c r="EM13" s="21">
        <v>1.426163556675079E-4</v>
      </c>
      <c r="EN13" s="21">
        <v>1.5892173697492544E-4</v>
      </c>
      <c r="EO13" s="21">
        <v>2.9983042479835351E-4</v>
      </c>
      <c r="EP13" s="21">
        <v>6.1634048680135484E-5</v>
      </c>
      <c r="EQ13" s="21">
        <v>1.1502096403097992E-4</v>
      </c>
      <c r="ER13" s="21">
        <v>5.5435247279528804E-5</v>
      </c>
      <c r="ES13" s="21">
        <v>3.8724086343815562E-4</v>
      </c>
      <c r="ET13" s="21">
        <v>6.1220085777033249E-5</v>
      </c>
      <c r="EU13" s="21">
        <v>6.9692481473414777E-5</v>
      </c>
      <c r="EV13" s="21">
        <v>7.8214910715521991E-5</v>
      </c>
      <c r="EW13" s="21">
        <v>3.1996994975317739E-4</v>
      </c>
      <c r="EX13" s="21">
        <v>4.8831707565541403E-5</v>
      </c>
      <c r="EY13" s="21">
        <v>2.0948504950097662E-5</v>
      </c>
      <c r="EZ13" s="21">
        <v>7.5285616606728738E-5</v>
      </c>
      <c r="FA13" s="21">
        <v>2.4504884217684926E-5</v>
      </c>
      <c r="FB13" s="21">
        <v>1.1192540239159176E-5</v>
      </c>
    </row>
    <row r="14" spans="1:158" x14ac:dyDescent="0.2">
      <c r="A14" s="16">
        <v>35155</v>
      </c>
      <c r="B14" s="53">
        <v>0.21383863936734487</v>
      </c>
      <c r="C14" s="53">
        <v>9.8077266293174342E-2</v>
      </c>
      <c r="D14" s="53">
        <v>8.1584318385069354E-2</v>
      </c>
      <c r="E14" s="53">
        <v>1.8822269572302527E-2</v>
      </c>
      <c r="F14" s="53">
        <v>1.3092578842739976E-2</v>
      </c>
      <c r="G14" s="53">
        <v>4.638802274831768E-2</v>
      </c>
      <c r="H14" s="53">
        <v>2.0723138182526347E-2</v>
      </c>
      <c r="I14" s="53">
        <v>9.1365149922174663E-3</v>
      </c>
      <c r="J14" s="53">
        <v>2.1485800788946718E-3</v>
      </c>
      <c r="K14" s="53">
        <v>6.4739111805366869E-3</v>
      </c>
      <c r="L14" s="53">
        <v>4.2111068681439569E-3</v>
      </c>
      <c r="M14" s="53">
        <v>1.7958550601574047E-3</v>
      </c>
      <c r="O14" s="21">
        <v>3.0316070238964599E-2</v>
      </c>
      <c r="P14" s="21">
        <v>1.2239923560116871E-2</v>
      </c>
      <c r="Q14" s="53">
        <v>3.8016327473590246E-2</v>
      </c>
      <c r="R14" s="21">
        <v>1.4918985765280501E-2</v>
      </c>
      <c r="S14" s="53">
        <v>2.2423470548311616E-2</v>
      </c>
      <c r="T14" s="21">
        <v>1.9147794672815018E-2</v>
      </c>
      <c r="U14" s="21">
        <v>1.0810001021821194E-2</v>
      </c>
      <c r="V14" s="53">
        <v>1.1161135440889937E-2</v>
      </c>
      <c r="W14" s="53">
        <v>4.1524674740065068E-3</v>
      </c>
      <c r="X14" s="53">
        <v>1.7794779048382347E-2</v>
      </c>
      <c r="Z14" s="53">
        <v>1.5953499761884444E-2</v>
      </c>
      <c r="AA14" s="53">
        <v>1.8503511424620284E-2</v>
      </c>
      <c r="AB14" s="53">
        <v>2.7615181449272056E-2</v>
      </c>
      <c r="AC14" s="53">
        <v>2.0171132533434048E-2</v>
      </c>
      <c r="AD14" s="53">
        <v>9.1646874107964276E-3</v>
      </c>
      <c r="AE14" s="21">
        <v>2.7360520531723659E-3</v>
      </c>
      <c r="AF14" s="53">
        <v>3.4020777580446297E-2</v>
      </c>
      <c r="AG14" s="53">
        <v>4.3647002034377262E-2</v>
      </c>
      <c r="AH14" s="21">
        <v>6.7312559357769509E-3</v>
      </c>
      <c r="AI14" s="21">
        <v>3.6447135404820735E-3</v>
      </c>
      <c r="AJ14" s="21">
        <v>3.2784265683342309E-3</v>
      </c>
      <c r="AK14" s="53">
        <v>4.7225617257833832E-3</v>
      </c>
      <c r="AL14" s="21">
        <v>2.2065924845433133E-3</v>
      </c>
      <c r="AM14" s="21">
        <v>1.135448292262479E-3</v>
      </c>
      <c r="AN14" s="21">
        <v>1.6759261603467835E-3</v>
      </c>
      <c r="AO14" s="21">
        <v>4.7622415480603336E-3</v>
      </c>
      <c r="AP14" s="21">
        <v>1.099996150226115E-2</v>
      </c>
      <c r="AQ14" s="21">
        <v>4.0089129807792286E-3</v>
      </c>
      <c r="AR14" s="21">
        <v>4.2039016101564387E-3</v>
      </c>
      <c r="AS14" s="21">
        <v>7.5481442101003214E-3</v>
      </c>
      <c r="AT14" s="21">
        <v>1.038726116796273E-3</v>
      </c>
      <c r="AU14" s="21">
        <v>8.3493288145064688E-3</v>
      </c>
      <c r="AV14" s="21">
        <v>2.8945569657028917E-3</v>
      </c>
      <c r="AW14" s="21">
        <v>1.1866909318319564E-3</v>
      </c>
      <c r="AX14" s="21">
        <v>2.4989862240840646E-3</v>
      </c>
      <c r="AY14" s="21">
        <v>7.4005597965848676E-3</v>
      </c>
      <c r="AZ14" s="21">
        <v>2.4933699592717203E-3</v>
      </c>
      <c r="BA14" s="21">
        <v>2.0875407706962596E-3</v>
      </c>
      <c r="BB14" s="21">
        <v>5.8152835594381597E-4</v>
      </c>
      <c r="BC14" s="21">
        <v>3.4021316760608489E-3</v>
      </c>
      <c r="BD14" s="21">
        <v>1.7816503689887155E-3</v>
      </c>
      <c r="BE14" s="21">
        <v>6.7676063064061275E-4</v>
      </c>
      <c r="BF14" s="21">
        <v>1.3982075314708726E-3</v>
      </c>
      <c r="BG14" s="21">
        <v>1.9799554544880268E-4</v>
      </c>
      <c r="BH14" s="21">
        <v>2.8145894069403683E-4</v>
      </c>
      <c r="BI14" s="21">
        <v>1.7057401214256194E-4</v>
      </c>
      <c r="BJ14" s="21">
        <v>6.5933695645769088E-4</v>
      </c>
      <c r="BK14" s="21">
        <v>5.135983625400777E-4</v>
      </c>
      <c r="BL14" s="21">
        <v>3.3001203732413479E-5</v>
      </c>
      <c r="BM14" s="21">
        <v>7.8407497552078717E-5</v>
      </c>
      <c r="BN14" s="21">
        <v>6.0747714349257393E-5</v>
      </c>
      <c r="BO14" s="21">
        <v>1.3631324996620247E-5</v>
      </c>
      <c r="BP14" s="21">
        <v>2.8671080142572385E-5</v>
      </c>
      <c r="BQ14" s="21">
        <v>1.4162789068590628E-5</v>
      </c>
      <c r="BR14" s="21">
        <v>1.0430671606309213E-3</v>
      </c>
      <c r="BS14" s="21">
        <v>8.7296628717747795E-4</v>
      </c>
      <c r="BT14" s="21">
        <v>1.6639473366990367E-3</v>
      </c>
      <c r="BU14" s="21">
        <v>4.2322272778192658E-4</v>
      </c>
      <c r="BV14" s="21">
        <v>1.004854922158533E-3</v>
      </c>
      <c r="BW14" s="21">
        <v>1.0575836663570355E-3</v>
      </c>
      <c r="BX14" s="21">
        <v>1.0981747942699525E-3</v>
      </c>
      <c r="BY14" s="21">
        <v>6.617856405244949E-4</v>
      </c>
      <c r="BZ14" s="21">
        <v>4.8560858441978487E-4</v>
      </c>
      <c r="CA14" s="21">
        <v>5.5759237590017067E-4</v>
      </c>
      <c r="CB14" s="21">
        <v>2.8753613355943095E-4</v>
      </c>
      <c r="CC14" s="21">
        <v>8.5795551501141338E-4</v>
      </c>
      <c r="CD14" s="21">
        <v>1.8353332468888352E-4</v>
      </c>
      <c r="CE14" s="21">
        <v>4.3378079484321971E-4</v>
      </c>
      <c r="CF14" s="21">
        <v>1.2606602738915646E-4</v>
      </c>
      <c r="CG14" s="21">
        <v>1.6610635458208755E-4</v>
      </c>
      <c r="CH14" s="21">
        <v>2.5016974600075798E-4</v>
      </c>
      <c r="CI14" s="21">
        <v>7.117528632403273E-5</v>
      </c>
      <c r="CJ14" s="21">
        <v>5.5898631737198834E-5</v>
      </c>
      <c r="CK14" s="21">
        <v>5.188901465619949E-5</v>
      </c>
      <c r="CL14" s="21">
        <v>3.2945578220200829E-5</v>
      </c>
      <c r="CM14" s="21">
        <v>2.8461046707244433E-5</v>
      </c>
      <c r="CN14" s="21">
        <v>3.0423463003606653E-5</v>
      </c>
      <c r="CO14" s="21">
        <v>2.7151399202884736E-5</v>
      </c>
      <c r="CP14" s="21">
        <v>1.0614840489669734E-3</v>
      </c>
      <c r="CQ14" s="21">
        <v>1.6138581074460515E-3</v>
      </c>
      <c r="CR14" s="21">
        <v>3.9144355550093155E-4</v>
      </c>
      <c r="CS14" s="21">
        <v>6.1465530452604997E-4</v>
      </c>
      <c r="CT14" s="21">
        <v>4.3041758482306763E-4</v>
      </c>
      <c r="CU14" s="21">
        <v>8.5484900333878105E-4</v>
      </c>
      <c r="CV14" s="21">
        <v>1.9231236052724276E-4</v>
      </c>
      <c r="CW14" s="21">
        <v>1.269977136728701E-4</v>
      </c>
      <c r="CX14" s="21">
        <v>2.4455734280622992E-4</v>
      </c>
      <c r="CY14" s="21">
        <v>3.9340728221627826E-4</v>
      </c>
      <c r="CZ14" s="21">
        <v>1.9701683832208276E-4</v>
      </c>
      <c r="DA14" s="21">
        <v>1.8536120444550267E-4</v>
      </c>
      <c r="DB14" s="21">
        <v>2.2890969806903748E-4</v>
      </c>
      <c r="DC14" s="21">
        <v>2.7704578966495058E-4</v>
      </c>
      <c r="DD14" s="21">
        <v>2.4185354814591759E-4</v>
      </c>
      <c r="DE14" s="21">
        <v>1.1524290909181507E-4</v>
      </c>
      <c r="DF14" s="21">
        <v>1.2014316458554839E-3</v>
      </c>
      <c r="DG14" s="21">
        <v>1.6954192743364738E-3</v>
      </c>
      <c r="DH14" s="21">
        <v>6.1554431777095981E-4</v>
      </c>
      <c r="DI14" s="21">
        <v>1.5977065470943388E-3</v>
      </c>
      <c r="DJ14" s="21">
        <v>9.9019418586024041E-4</v>
      </c>
      <c r="DK14" s="21">
        <v>4.4784581714294792E-4</v>
      </c>
      <c r="DL14" s="21">
        <v>3.1901936611841746E-4</v>
      </c>
      <c r="DM14" s="21">
        <v>1.2014316458554839E-3</v>
      </c>
      <c r="DN14" s="21">
        <v>4.4403629101629513E-4</v>
      </c>
      <c r="DO14" s="21">
        <v>1.860061325093377E-3</v>
      </c>
      <c r="DP14" s="21">
        <v>6.0497768740356899E-4</v>
      </c>
      <c r="DQ14" s="21">
        <v>8.8150526628078592E-4</v>
      </c>
      <c r="DR14" s="21">
        <v>3.6857065723576188E-4</v>
      </c>
      <c r="DS14" s="21">
        <v>4.4575674712257209E-4</v>
      </c>
      <c r="DT14" s="21">
        <v>3.2579101420387454E-4</v>
      </c>
      <c r="DU14" s="21">
        <v>2.8824703126776089E-4</v>
      </c>
      <c r="DV14" s="21">
        <v>3.6823330073099131E-4</v>
      </c>
      <c r="DW14" s="21">
        <v>2.197939228571556E-4</v>
      </c>
      <c r="DX14" s="21">
        <v>4.0352387416863514E-4</v>
      </c>
      <c r="DY14" s="21">
        <v>2.1753129521022869E-4</v>
      </c>
      <c r="DZ14" s="21">
        <v>4.1721104665940183E-4</v>
      </c>
      <c r="EA14" s="21">
        <v>1.0572816143190536E-4</v>
      </c>
      <c r="EB14" s="21">
        <v>2.349122739546095E-4</v>
      </c>
      <c r="EC14" s="21">
        <v>1.5157890621086316E-4</v>
      </c>
      <c r="ED14" s="21">
        <v>1.0260928569599696E-4</v>
      </c>
      <c r="EE14" s="21">
        <v>3.3785465080683817E-4</v>
      </c>
      <c r="EF14" s="21">
        <v>4.7463526189804974E-4</v>
      </c>
      <c r="EG14" s="21">
        <v>5.8191083778641787E-4</v>
      </c>
      <c r="EH14" s="21">
        <v>2.0894244138734293E-4</v>
      </c>
      <c r="EI14" s="21">
        <v>1.6671016804007858E-4</v>
      </c>
      <c r="EJ14" s="21">
        <v>8.0412417445479444E-5</v>
      </c>
      <c r="EK14" s="21">
        <v>1.8963566177060442E-4</v>
      </c>
      <c r="EL14" s="21">
        <v>1.1338886782614509E-4</v>
      </c>
      <c r="EM14" s="21">
        <v>1.5075511674102584E-4</v>
      </c>
      <c r="EN14" s="21">
        <v>1.7062648826334182E-4</v>
      </c>
      <c r="EO14" s="21">
        <v>2.847588679198384E-4</v>
      </c>
      <c r="EP14" s="21">
        <v>7.4130528445122035E-5</v>
      </c>
      <c r="EQ14" s="21">
        <v>1.34435644337981E-4</v>
      </c>
      <c r="ER14" s="21">
        <v>2.8345977314661288E-5</v>
      </c>
      <c r="ES14" s="21">
        <v>3.4455455461184788E-4</v>
      </c>
      <c r="ET14" s="21">
        <v>6.0318754545400825E-5</v>
      </c>
      <c r="EU14" s="21">
        <v>6.1568581873444912E-5</v>
      </c>
      <c r="EV14" s="21">
        <v>5.6702606243676171E-5</v>
      </c>
      <c r="EW14" s="21">
        <v>2.9249358547598573E-4</v>
      </c>
      <c r="EX14" s="21">
        <v>5.8833591277145779E-5</v>
      </c>
      <c r="EY14" s="21">
        <v>1.8943102530792929E-5</v>
      </c>
      <c r="EZ14" s="21">
        <v>8.4528429761042157E-5</v>
      </c>
      <c r="FA14" s="21">
        <v>2.1162073354935649E-5</v>
      </c>
      <c r="FB14" s="21">
        <v>9.6716081572420436E-6</v>
      </c>
    </row>
    <row r="15" spans="1:158" x14ac:dyDescent="0.2">
      <c r="A15" s="16">
        <v>35246</v>
      </c>
      <c r="B15" s="53">
        <v>0.21383863936734487</v>
      </c>
      <c r="C15" s="53">
        <v>9.8077266293174342E-2</v>
      </c>
      <c r="D15" s="53">
        <v>8.1584318385069354E-2</v>
      </c>
      <c r="E15" s="53">
        <v>1.8822269572302527E-2</v>
      </c>
      <c r="F15" s="53">
        <v>1.3092578842739976E-2</v>
      </c>
      <c r="G15" s="53">
        <v>4.638802274831768E-2</v>
      </c>
      <c r="H15" s="53">
        <v>2.0723138182526347E-2</v>
      </c>
      <c r="I15" s="53">
        <v>9.1365149922174663E-3</v>
      </c>
      <c r="J15" s="53">
        <v>2.1485800788946718E-3</v>
      </c>
      <c r="K15" s="53">
        <v>6.4739111805366869E-3</v>
      </c>
      <c r="L15" s="53">
        <v>4.2111068681439569E-3</v>
      </c>
      <c r="M15" s="53">
        <v>1.7958550601574047E-3</v>
      </c>
      <c r="O15" s="21">
        <v>3.0316070238964599E-2</v>
      </c>
      <c r="P15" s="21">
        <v>1.2239923560116871E-2</v>
      </c>
      <c r="Q15" s="53">
        <v>3.8016327473590246E-2</v>
      </c>
      <c r="R15" s="21">
        <v>1.4918985765280501E-2</v>
      </c>
      <c r="S15" s="53">
        <v>2.2423470548311616E-2</v>
      </c>
      <c r="T15" s="21">
        <v>1.9147794672815018E-2</v>
      </c>
      <c r="U15" s="21">
        <v>1.0810001021821194E-2</v>
      </c>
      <c r="V15" s="53">
        <v>1.1161135440889937E-2</v>
      </c>
      <c r="W15" s="53">
        <v>4.1524674740065068E-3</v>
      </c>
      <c r="X15" s="53">
        <v>1.7794779048382347E-2</v>
      </c>
      <c r="Z15" s="53">
        <v>1.5953499761884444E-2</v>
      </c>
      <c r="AA15" s="53">
        <v>1.8503511424620284E-2</v>
      </c>
      <c r="AB15" s="53">
        <v>2.7615181449272056E-2</v>
      </c>
      <c r="AC15" s="53">
        <v>2.0171132533434048E-2</v>
      </c>
      <c r="AD15" s="53">
        <v>9.1646874107964276E-3</v>
      </c>
      <c r="AE15" s="21">
        <v>2.7360520531723659E-3</v>
      </c>
      <c r="AF15" s="53">
        <v>3.4020777580446297E-2</v>
      </c>
      <c r="AG15" s="53">
        <v>4.3647002034377262E-2</v>
      </c>
      <c r="AH15" s="21">
        <v>6.7312559357769509E-3</v>
      </c>
      <c r="AI15" s="21">
        <v>3.6447135404820735E-3</v>
      </c>
      <c r="AJ15" s="21">
        <v>3.2784265683342309E-3</v>
      </c>
      <c r="AK15" s="53">
        <v>4.7225617257833832E-3</v>
      </c>
      <c r="AL15" s="21">
        <v>2.2065924845433133E-3</v>
      </c>
      <c r="AM15" s="21">
        <v>1.135448292262479E-3</v>
      </c>
      <c r="AN15" s="21">
        <v>1.6759261603467835E-3</v>
      </c>
      <c r="AO15" s="21">
        <v>4.7622415480603336E-3</v>
      </c>
      <c r="AP15" s="21">
        <v>1.099996150226115E-2</v>
      </c>
      <c r="AQ15" s="21">
        <v>4.0089129807792286E-3</v>
      </c>
      <c r="AR15" s="21">
        <v>4.2039016101564387E-3</v>
      </c>
      <c r="AS15" s="21">
        <v>7.5481442101003214E-3</v>
      </c>
      <c r="AT15" s="21">
        <v>1.038726116796273E-3</v>
      </c>
      <c r="AU15" s="21">
        <v>8.3493288145064688E-3</v>
      </c>
      <c r="AV15" s="21">
        <v>2.8945569657028917E-3</v>
      </c>
      <c r="AW15" s="21">
        <v>1.1866909318319564E-3</v>
      </c>
      <c r="AX15" s="21">
        <v>2.4989862240840646E-3</v>
      </c>
      <c r="AY15" s="21">
        <v>7.4005597965848676E-3</v>
      </c>
      <c r="AZ15" s="21">
        <v>2.4933699592717203E-3</v>
      </c>
      <c r="BA15" s="21">
        <v>2.0875407706962596E-3</v>
      </c>
      <c r="BB15" s="21">
        <v>5.8152835594381597E-4</v>
      </c>
      <c r="BC15" s="21">
        <v>3.4021316760608489E-3</v>
      </c>
      <c r="BD15" s="21">
        <v>1.7816503689887155E-3</v>
      </c>
      <c r="BE15" s="21">
        <v>6.7676063064061275E-4</v>
      </c>
      <c r="BF15" s="21">
        <v>1.3982075314708726E-3</v>
      </c>
      <c r="BG15" s="21">
        <v>1.9799554544880268E-4</v>
      </c>
      <c r="BH15" s="21">
        <v>2.8145894069403683E-4</v>
      </c>
      <c r="BI15" s="21">
        <v>1.7057401214256194E-4</v>
      </c>
      <c r="BJ15" s="21">
        <v>6.5933695645769088E-4</v>
      </c>
      <c r="BK15" s="21">
        <v>5.135983625400777E-4</v>
      </c>
      <c r="BL15" s="21">
        <v>3.3001203732413479E-5</v>
      </c>
      <c r="BM15" s="21">
        <v>7.8407497552078717E-5</v>
      </c>
      <c r="BN15" s="21">
        <v>6.0747714349257393E-5</v>
      </c>
      <c r="BO15" s="21">
        <v>1.3631324996620247E-5</v>
      </c>
      <c r="BP15" s="21">
        <v>2.8671080142572385E-5</v>
      </c>
      <c r="BQ15" s="21">
        <v>1.4162789068590628E-5</v>
      </c>
      <c r="BR15" s="21">
        <v>1.0430671606309213E-3</v>
      </c>
      <c r="BS15" s="21">
        <v>8.7296628717747795E-4</v>
      </c>
      <c r="BT15" s="21">
        <v>1.6639473366990367E-3</v>
      </c>
      <c r="BU15" s="21">
        <v>4.2322272778192658E-4</v>
      </c>
      <c r="BV15" s="21">
        <v>1.004854922158533E-3</v>
      </c>
      <c r="BW15" s="21">
        <v>1.0575836663570355E-3</v>
      </c>
      <c r="BX15" s="21">
        <v>1.0981747942699525E-3</v>
      </c>
      <c r="BY15" s="21">
        <v>6.617856405244949E-4</v>
      </c>
      <c r="BZ15" s="21">
        <v>4.8560858441978487E-4</v>
      </c>
      <c r="CA15" s="21">
        <v>5.5759237590017067E-4</v>
      </c>
      <c r="CB15" s="21">
        <v>2.8753613355943095E-4</v>
      </c>
      <c r="CC15" s="21">
        <v>8.5795551501141338E-4</v>
      </c>
      <c r="CD15" s="21">
        <v>1.8353332468888352E-4</v>
      </c>
      <c r="CE15" s="21">
        <v>4.3378079484321971E-4</v>
      </c>
      <c r="CF15" s="21">
        <v>1.2606602738915646E-4</v>
      </c>
      <c r="CG15" s="21">
        <v>1.6610635458208755E-4</v>
      </c>
      <c r="CH15" s="21">
        <v>2.5016974600075798E-4</v>
      </c>
      <c r="CI15" s="21">
        <v>7.117528632403273E-5</v>
      </c>
      <c r="CJ15" s="21">
        <v>5.5898631737198834E-5</v>
      </c>
      <c r="CK15" s="21">
        <v>5.188901465619949E-5</v>
      </c>
      <c r="CL15" s="21">
        <v>3.2945578220200829E-5</v>
      </c>
      <c r="CM15" s="21">
        <v>2.8461046707244433E-5</v>
      </c>
      <c r="CN15" s="21">
        <v>3.0423463003606653E-5</v>
      </c>
      <c r="CO15" s="21">
        <v>2.7151399202884736E-5</v>
      </c>
      <c r="CP15" s="21">
        <v>1.0614840489669734E-3</v>
      </c>
      <c r="CQ15" s="21">
        <v>1.6138581074460515E-3</v>
      </c>
      <c r="CR15" s="21">
        <v>3.9144355550093155E-4</v>
      </c>
      <c r="CS15" s="21">
        <v>6.1465530452604997E-4</v>
      </c>
      <c r="CT15" s="21">
        <v>4.3041758482306763E-4</v>
      </c>
      <c r="CU15" s="21">
        <v>8.5484900333878105E-4</v>
      </c>
      <c r="CV15" s="21">
        <v>1.9231236052724276E-4</v>
      </c>
      <c r="CW15" s="21">
        <v>1.269977136728701E-4</v>
      </c>
      <c r="CX15" s="21">
        <v>2.4455734280622992E-4</v>
      </c>
      <c r="CY15" s="21">
        <v>3.9340728221627826E-4</v>
      </c>
      <c r="CZ15" s="21">
        <v>1.9701683832208276E-4</v>
      </c>
      <c r="DA15" s="21">
        <v>1.8536120444550267E-4</v>
      </c>
      <c r="DB15" s="21">
        <v>2.2890969806903748E-4</v>
      </c>
      <c r="DC15" s="21">
        <v>2.7704578966495058E-4</v>
      </c>
      <c r="DD15" s="21">
        <v>2.4185354814591759E-4</v>
      </c>
      <c r="DE15" s="21">
        <v>1.1524290909181507E-4</v>
      </c>
      <c r="DF15" s="21">
        <v>1.2014316458554839E-3</v>
      </c>
      <c r="DG15" s="21">
        <v>1.6954192743364738E-3</v>
      </c>
      <c r="DH15" s="21">
        <v>6.1554431777095981E-4</v>
      </c>
      <c r="DI15" s="21">
        <v>1.5977065470943388E-3</v>
      </c>
      <c r="DJ15" s="21">
        <v>9.9019418586024041E-4</v>
      </c>
      <c r="DK15" s="21">
        <v>4.4784581714294792E-4</v>
      </c>
      <c r="DL15" s="21">
        <v>3.1901936611841746E-4</v>
      </c>
      <c r="DM15" s="21">
        <v>1.2014316458554839E-3</v>
      </c>
      <c r="DN15" s="21">
        <v>4.4403629101629513E-4</v>
      </c>
      <c r="DO15" s="21">
        <v>1.860061325093377E-3</v>
      </c>
      <c r="DP15" s="21">
        <v>6.0497768740356899E-4</v>
      </c>
      <c r="DQ15" s="21">
        <v>8.8150526628078592E-4</v>
      </c>
      <c r="DR15" s="21">
        <v>3.6857065723576188E-4</v>
      </c>
      <c r="DS15" s="21">
        <v>4.4575674712257209E-4</v>
      </c>
      <c r="DT15" s="21">
        <v>3.2579101420387454E-4</v>
      </c>
      <c r="DU15" s="21">
        <v>2.8824703126776089E-4</v>
      </c>
      <c r="DV15" s="21">
        <v>3.6823330073099131E-4</v>
      </c>
      <c r="DW15" s="21">
        <v>2.197939228571556E-4</v>
      </c>
      <c r="DX15" s="21">
        <v>4.0352387416863514E-4</v>
      </c>
      <c r="DY15" s="21">
        <v>2.1753129521022869E-4</v>
      </c>
      <c r="DZ15" s="21">
        <v>4.1721104665940183E-4</v>
      </c>
      <c r="EA15" s="21">
        <v>1.0572816143190536E-4</v>
      </c>
      <c r="EB15" s="21">
        <v>2.349122739546095E-4</v>
      </c>
      <c r="EC15" s="21">
        <v>1.5157890621086316E-4</v>
      </c>
      <c r="ED15" s="21">
        <v>1.0260928569599696E-4</v>
      </c>
      <c r="EE15" s="21">
        <v>3.3785465080683817E-4</v>
      </c>
      <c r="EF15" s="21">
        <v>4.7463526189804974E-4</v>
      </c>
      <c r="EG15" s="21">
        <v>5.8191083778641787E-4</v>
      </c>
      <c r="EH15" s="21">
        <v>2.0894244138734293E-4</v>
      </c>
      <c r="EI15" s="21">
        <v>1.6671016804007858E-4</v>
      </c>
      <c r="EJ15" s="21">
        <v>8.0412417445479444E-5</v>
      </c>
      <c r="EK15" s="21">
        <v>1.8963566177060442E-4</v>
      </c>
      <c r="EL15" s="21">
        <v>1.1338886782614509E-4</v>
      </c>
      <c r="EM15" s="21">
        <v>1.5075511674102584E-4</v>
      </c>
      <c r="EN15" s="21">
        <v>1.7062648826334182E-4</v>
      </c>
      <c r="EO15" s="21">
        <v>2.847588679198384E-4</v>
      </c>
      <c r="EP15" s="21">
        <v>7.4130528445122035E-5</v>
      </c>
      <c r="EQ15" s="21">
        <v>1.34435644337981E-4</v>
      </c>
      <c r="ER15" s="21">
        <v>2.8345977314661288E-5</v>
      </c>
      <c r="ES15" s="21">
        <v>3.4455455461184788E-4</v>
      </c>
      <c r="ET15" s="21">
        <v>6.0318754545400825E-5</v>
      </c>
      <c r="EU15" s="21">
        <v>6.1568581873444912E-5</v>
      </c>
      <c r="EV15" s="21">
        <v>5.6702606243676171E-5</v>
      </c>
      <c r="EW15" s="21">
        <v>2.9249358547598573E-4</v>
      </c>
      <c r="EX15" s="21">
        <v>5.8833591277145779E-5</v>
      </c>
      <c r="EY15" s="21">
        <v>1.8943102530792929E-5</v>
      </c>
      <c r="EZ15" s="21">
        <v>8.4528429761042157E-5</v>
      </c>
      <c r="FA15" s="21">
        <v>2.1162073354935649E-5</v>
      </c>
      <c r="FB15" s="21">
        <v>9.6716081572420436E-6</v>
      </c>
    </row>
    <row r="16" spans="1:158" x14ac:dyDescent="0.2">
      <c r="A16" s="16">
        <v>35338</v>
      </c>
      <c r="B16" s="53">
        <v>0.21383863936734487</v>
      </c>
      <c r="C16" s="53">
        <v>9.8077266293174342E-2</v>
      </c>
      <c r="D16" s="53">
        <v>8.1584318385069354E-2</v>
      </c>
      <c r="E16" s="53">
        <v>1.8822269572302527E-2</v>
      </c>
      <c r="F16" s="53">
        <v>1.3092578842739976E-2</v>
      </c>
      <c r="G16" s="53">
        <v>4.638802274831768E-2</v>
      </c>
      <c r="H16" s="53">
        <v>2.0723138182526347E-2</v>
      </c>
      <c r="I16" s="53">
        <v>9.1365149922174663E-3</v>
      </c>
      <c r="J16" s="53">
        <v>2.1485800788946718E-3</v>
      </c>
      <c r="K16" s="53">
        <v>6.4739111805366869E-3</v>
      </c>
      <c r="L16" s="53">
        <v>4.2111068681439569E-3</v>
      </c>
      <c r="M16" s="53">
        <v>1.7958550601574047E-3</v>
      </c>
      <c r="O16" s="21">
        <v>3.0316070238964599E-2</v>
      </c>
      <c r="P16" s="21">
        <v>1.2239923560116871E-2</v>
      </c>
      <c r="Q16" s="53">
        <v>3.8016327473590246E-2</v>
      </c>
      <c r="R16" s="21">
        <v>1.4918985765280501E-2</v>
      </c>
      <c r="S16" s="53">
        <v>2.2423470548311616E-2</v>
      </c>
      <c r="T16" s="21">
        <v>1.9147794672815018E-2</v>
      </c>
      <c r="U16" s="21">
        <v>1.0810001021821194E-2</v>
      </c>
      <c r="V16" s="53">
        <v>1.1161135440889937E-2</v>
      </c>
      <c r="W16" s="53">
        <v>4.1524674740065068E-3</v>
      </c>
      <c r="X16" s="53">
        <v>1.7794779048382347E-2</v>
      </c>
      <c r="Z16" s="53">
        <v>1.5953499761884444E-2</v>
      </c>
      <c r="AA16" s="53">
        <v>1.8503511424620284E-2</v>
      </c>
      <c r="AB16" s="53">
        <v>2.7615181449272056E-2</v>
      </c>
      <c r="AC16" s="53">
        <v>2.0171132533434048E-2</v>
      </c>
      <c r="AD16" s="53">
        <v>9.1646874107964276E-3</v>
      </c>
      <c r="AE16" s="21">
        <v>2.7360520531723659E-3</v>
      </c>
      <c r="AF16" s="53">
        <v>3.4020777580446297E-2</v>
      </c>
      <c r="AG16" s="53">
        <v>4.3647002034377262E-2</v>
      </c>
      <c r="AH16" s="21">
        <v>6.7312559357769509E-3</v>
      </c>
      <c r="AI16" s="21">
        <v>3.6447135404820735E-3</v>
      </c>
      <c r="AJ16" s="21">
        <v>3.2784265683342309E-3</v>
      </c>
      <c r="AK16" s="53">
        <v>4.7225617257833832E-3</v>
      </c>
      <c r="AL16" s="21">
        <v>2.2065924845433133E-3</v>
      </c>
      <c r="AM16" s="21">
        <v>1.135448292262479E-3</v>
      </c>
      <c r="AN16" s="21">
        <v>1.6759261603467835E-3</v>
      </c>
      <c r="AO16" s="21">
        <v>4.7622415480603336E-3</v>
      </c>
      <c r="AP16" s="21">
        <v>1.099996150226115E-2</v>
      </c>
      <c r="AQ16" s="21">
        <v>4.0089129807792286E-3</v>
      </c>
      <c r="AR16" s="21">
        <v>4.2039016101564387E-3</v>
      </c>
      <c r="AS16" s="21">
        <v>7.5481442101003214E-3</v>
      </c>
      <c r="AT16" s="21">
        <v>1.038726116796273E-3</v>
      </c>
      <c r="AU16" s="21">
        <v>8.3493288145064688E-3</v>
      </c>
      <c r="AV16" s="21">
        <v>2.8945569657028917E-3</v>
      </c>
      <c r="AW16" s="21">
        <v>1.1866909318319564E-3</v>
      </c>
      <c r="AX16" s="21">
        <v>2.4989862240840646E-3</v>
      </c>
      <c r="AY16" s="21">
        <v>7.4005597965848676E-3</v>
      </c>
      <c r="AZ16" s="21">
        <v>2.4933699592717203E-3</v>
      </c>
      <c r="BA16" s="21">
        <v>2.0875407706962596E-3</v>
      </c>
      <c r="BB16" s="21">
        <v>5.8152835594381597E-4</v>
      </c>
      <c r="BC16" s="21">
        <v>3.4021316760608489E-3</v>
      </c>
      <c r="BD16" s="21">
        <v>1.7816503689887155E-3</v>
      </c>
      <c r="BE16" s="21">
        <v>6.7676063064061275E-4</v>
      </c>
      <c r="BF16" s="21">
        <v>1.3982075314708726E-3</v>
      </c>
      <c r="BG16" s="21">
        <v>1.9799554544880268E-4</v>
      </c>
      <c r="BH16" s="21">
        <v>2.8145894069403683E-4</v>
      </c>
      <c r="BI16" s="21">
        <v>1.7057401214256194E-4</v>
      </c>
      <c r="BJ16" s="21">
        <v>6.5933695645769088E-4</v>
      </c>
      <c r="BK16" s="21">
        <v>5.135983625400777E-4</v>
      </c>
      <c r="BL16" s="21">
        <v>3.3001203732413479E-5</v>
      </c>
      <c r="BM16" s="21">
        <v>7.8407497552078717E-5</v>
      </c>
      <c r="BN16" s="21">
        <v>6.0747714349257393E-5</v>
      </c>
      <c r="BO16" s="21">
        <v>1.3631324996620247E-5</v>
      </c>
      <c r="BP16" s="21">
        <v>2.8671080142572385E-5</v>
      </c>
      <c r="BQ16" s="21">
        <v>1.4162789068590628E-5</v>
      </c>
      <c r="BR16" s="21">
        <v>1.0430671606309213E-3</v>
      </c>
      <c r="BS16" s="21">
        <v>8.7296628717747795E-4</v>
      </c>
      <c r="BT16" s="21">
        <v>1.6639473366990367E-3</v>
      </c>
      <c r="BU16" s="21">
        <v>4.2322272778192658E-4</v>
      </c>
      <c r="BV16" s="21">
        <v>1.004854922158533E-3</v>
      </c>
      <c r="BW16" s="21">
        <v>1.0575836663570355E-3</v>
      </c>
      <c r="BX16" s="21">
        <v>1.0981747942699525E-3</v>
      </c>
      <c r="BY16" s="21">
        <v>6.617856405244949E-4</v>
      </c>
      <c r="BZ16" s="21">
        <v>4.8560858441978487E-4</v>
      </c>
      <c r="CA16" s="21">
        <v>5.5759237590017067E-4</v>
      </c>
      <c r="CB16" s="21">
        <v>2.8753613355943095E-4</v>
      </c>
      <c r="CC16" s="21">
        <v>8.5795551501141338E-4</v>
      </c>
      <c r="CD16" s="21">
        <v>1.8353332468888352E-4</v>
      </c>
      <c r="CE16" s="21">
        <v>4.3378079484321971E-4</v>
      </c>
      <c r="CF16" s="21">
        <v>1.2606602738915646E-4</v>
      </c>
      <c r="CG16" s="21">
        <v>1.6610635458208755E-4</v>
      </c>
      <c r="CH16" s="21">
        <v>2.5016974600075798E-4</v>
      </c>
      <c r="CI16" s="21">
        <v>7.117528632403273E-5</v>
      </c>
      <c r="CJ16" s="21">
        <v>5.5898631737198834E-5</v>
      </c>
      <c r="CK16" s="21">
        <v>5.188901465619949E-5</v>
      </c>
      <c r="CL16" s="21">
        <v>3.2945578220200829E-5</v>
      </c>
      <c r="CM16" s="21">
        <v>2.8461046707244433E-5</v>
      </c>
      <c r="CN16" s="21">
        <v>3.0423463003606653E-5</v>
      </c>
      <c r="CO16" s="21">
        <v>2.7151399202884736E-5</v>
      </c>
      <c r="CP16" s="21">
        <v>1.0614840489669734E-3</v>
      </c>
      <c r="CQ16" s="21">
        <v>1.6138581074460515E-3</v>
      </c>
      <c r="CR16" s="21">
        <v>3.9144355550093155E-4</v>
      </c>
      <c r="CS16" s="21">
        <v>6.1465530452604997E-4</v>
      </c>
      <c r="CT16" s="21">
        <v>4.3041758482306763E-4</v>
      </c>
      <c r="CU16" s="21">
        <v>8.5484900333878105E-4</v>
      </c>
      <c r="CV16" s="21">
        <v>1.9231236052724276E-4</v>
      </c>
      <c r="CW16" s="21">
        <v>1.269977136728701E-4</v>
      </c>
      <c r="CX16" s="21">
        <v>2.4455734280622992E-4</v>
      </c>
      <c r="CY16" s="21">
        <v>3.9340728221627826E-4</v>
      </c>
      <c r="CZ16" s="21">
        <v>1.9701683832208276E-4</v>
      </c>
      <c r="DA16" s="21">
        <v>1.8536120444550267E-4</v>
      </c>
      <c r="DB16" s="21">
        <v>2.2890969806903748E-4</v>
      </c>
      <c r="DC16" s="21">
        <v>2.7704578966495058E-4</v>
      </c>
      <c r="DD16" s="21">
        <v>2.4185354814591759E-4</v>
      </c>
      <c r="DE16" s="21">
        <v>1.1524290909181507E-4</v>
      </c>
      <c r="DF16" s="21">
        <v>1.2014316458554839E-3</v>
      </c>
      <c r="DG16" s="21">
        <v>1.6954192743364738E-3</v>
      </c>
      <c r="DH16" s="21">
        <v>6.1554431777095981E-4</v>
      </c>
      <c r="DI16" s="21">
        <v>1.5977065470943388E-3</v>
      </c>
      <c r="DJ16" s="21">
        <v>9.9019418586024041E-4</v>
      </c>
      <c r="DK16" s="21">
        <v>4.4784581714294792E-4</v>
      </c>
      <c r="DL16" s="21">
        <v>3.1901936611841746E-4</v>
      </c>
      <c r="DM16" s="21">
        <v>1.2014316458554839E-3</v>
      </c>
      <c r="DN16" s="21">
        <v>4.4403629101629513E-4</v>
      </c>
      <c r="DO16" s="21">
        <v>1.860061325093377E-3</v>
      </c>
      <c r="DP16" s="21">
        <v>6.0497768740356899E-4</v>
      </c>
      <c r="DQ16" s="21">
        <v>8.8150526628078592E-4</v>
      </c>
      <c r="DR16" s="21">
        <v>3.6857065723576188E-4</v>
      </c>
      <c r="DS16" s="21">
        <v>4.4575674712257209E-4</v>
      </c>
      <c r="DT16" s="21">
        <v>3.2579101420387454E-4</v>
      </c>
      <c r="DU16" s="21">
        <v>2.8824703126776089E-4</v>
      </c>
      <c r="DV16" s="21">
        <v>3.6823330073099131E-4</v>
      </c>
      <c r="DW16" s="21">
        <v>2.197939228571556E-4</v>
      </c>
      <c r="DX16" s="21">
        <v>4.0352387416863514E-4</v>
      </c>
      <c r="DY16" s="21">
        <v>2.1753129521022869E-4</v>
      </c>
      <c r="DZ16" s="21">
        <v>4.1721104665940183E-4</v>
      </c>
      <c r="EA16" s="21">
        <v>1.0572816143190536E-4</v>
      </c>
      <c r="EB16" s="21">
        <v>2.349122739546095E-4</v>
      </c>
      <c r="EC16" s="21">
        <v>1.5157890621086316E-4</v>
      </c>
      <c r="ED16" s="21">
        <v>1.0260928569599696E-4</v>
      </c>
      <c r="EE16" s="21">
        <v>3.3785465080683817E-4</v>
      </c>
      <c r="EF16" s="21">
        <v>4.7463526189804974E-4</v>
      </c>
      <c r="EG16" s="21">
        <v>5.8191083778641787E-4</v>
      </c>
      <c r="EH16" s="21">
        <v>2.0894244138734293E-4</v>
      </c>
      <c r="EI16" s="21">
        <v>1.6671016804007858E-4</v>
      </c>
      <c r="EJ16" s="21">
        <v>8.0412417445479444E-5</v>
      </c>
      <c r="EK16" s="21">
        <v>1.8963566177060442E-4</v>
      </c>
      <c r="EL16" s="21">
        <v>1.1338886782614509E-4</v>
      </c>
      <c r="EM16" s="21">
        <v>1.5075511674102584E-4</v>
      </c>
      <c r="EN16" s="21">
        <v>1.7062648826334182E-4</v>
      </c>
      <c r="EO16" s="21">
        <v>2.847588679198384E-4</v>
      </c>
      <c r="EP16" s="21">
        <v>7.4130528445122035E-5</v>
      </c>
      <c r="EQ16" s="21">
        <v>1.34435644337981E-4</v>
      </c>
      <c r="ER16" s="21">
        <v>2.8345977314661288E-5</v>
      </c>
      <c r="ES16" s="21">
        <v>3.4455455461184788E-4</v>
      </c>
      <c r="ET16" s="21">
        <v>6.0318754545400825E-5</v>
      </c>
      <c r="EU16" s="21">
        <v>6.1568581873444912E-5</v>
      </c>
      <c r="EV16" s="21">
        <v>5.6702606243676171E-5</v>
      </c>
      <c r="EW16" s="21">
        <v>2.9249358547598573E-4</v>
      </c>
      <c r="EX16" s="21">
        <v>5.8833591277145779E-5</v>
      </c>
      <c r="EY16" s="21">
        <v>1.8943102530792929E-5</v>
      </c>
      <c r="EZ16" s="21">
        <v>8.4528429761042157E-5</v>
      </c>
      <c r="FA16" s="21">
        <v>2.1162073354935649E-5</v>
      </c>
      <c r="FB16" s="21">
        <v>9.6716081572420436E-6</v>
      </c>
    </row>
    <row r="17" spans="1:158" x14ac:dyDescent="0.2">
      <c r="A17" s="16">
        <v>35430</v>
      </c>
      <c r="B17" s="53">
        <v>0.21383863936734487</v>
      </c>
      <c r="C17" s="53">
        <v>9.8077266293174342E-2</v>
      </c>
      <c r="D17" s="53">
        <v>8.1584318385069354E-2</v>
      </c>
      <c r="E17" s="53">
        <v>1.8822269572302527E-2</v>
      </c>
      <c r="F17" s="53">
        <v>1.3092578842739976E-2</v>
      </c>
      <c r="G17" s="53">
        <v>4.638802274831768E-2</v>
      </c>
      <c r="H17" s="53">
        <v>2.0723138182526347E-2</v>
      </c>
      <c r="I17" s="53">
        <v>9.1365149922174663E-3</v>
      </c>
      <c r="J17" s="53">
        <v>2.1485800788946718E-3</v>
      </c>
      <c r="K17" s="53">
        <v>6.4739111805366869E-3</v>
      </c>
      <c r="L17" s="53">
        <v>4.2111068681439569E-3</v>
      </c>
      <c r="M17" s="53">
        <v>1.7958550601574047E-3</v>
      </c>
      <c r="O17" s="21">
        <v>3.0316070238964599E-2</v>
      </c>
      <c r="P17" s="21">
        <v>1.2239923560116871E-2</v>
      </c>
      <c r="Q17" s="53">
        <v>3.8016327473590246E-2</v>
      </c>
      <c r="R17" s="21">
        <v>1.4918985765280501E-2</v>
      </c>
      <c r="S17" s="53">
        <v>2.2423470548311616E-2</v>
      </c>
      <c r="T17" s="21">
        <v>1.9147794672815018E-2</v>
      </c>
      <c r="U17" s="21">
        <v>1.0810001021821194E-2</v>
      </c>
      <c r="V17" s="53">
        <v>1.1161135440889937E-2</v>
      </c>
      <c r="W17" s="53">
        <v>4.1524674740065068E-3</v>
      </c>
      <c r="X17" s="53">
        <v>1.7794779048382347E-2</v>
      </c>
      <c r="Z17" s="53">
        <v>1.5953499761884444E-2</v>
      </c>
      <c r="AA17" s="53">
        <v>1.8503511424620284E-2</v>
      </c>
      <c r="AB17" s="53">
        <v>2.7615181449272056E-2</v>
      </c>
      <c r="AC17" s="53">
        <v>2.0171132533434048E-2</v>
      </c>
      <c r="AD17" s="53">
        <v>9.1646874107964276E-3</v>
      </c>
      <c r="AE17" s="21">
        <v>2.7360520531723659E-3</v>
      </c>
      <c r="AF17" s="53">
        <v>3.4020777580446297E-2</v>
      </c>
      <c r="AG17" s="53">
        <v>4.3647002034377262E-2</v>
      </c>
      <c r="AH17" s="21">
        <v>6.7312559357769509E-3</v>
      </c>
      <c r="AI17" s="21">
        <v>3.6447135404820735E-3</v>
      </c>
      <c r="AJ17" s="21">
        <v>3.2784265683342309E-3</v>
      </c>
      <c r="AK17" s="53">
        <v>4.7225617257833832E-3</v>
      </c>
      <c r="AL17" s="21">
        <v>2.2065924845433133E-3</v>
      </c>
      <c r="AM17" s="21">
        <v>1.135448292262479E-3</v>
      </c>
      <c r="AN17" s="21">
        <v>1.6759261603467835E-3</v>
      </c>
      <c r="AO17" s="21">
        <v>4.7622415480603336E-3</v>
      </c>
      <c r="AP17" s="21">
        <v>1.099996150226115E-2</v>
      </c>
      <c r="AQ17" s="21">
        <v>4.0089129807792286E-3</v>
      </c>
      <c r="AR17" s="21">
        <v>4.2039016101564387E-3</v>
      </c>
      <c r="AS17" s="21">
        <v>7.5481442101003214E-3</v>
      </c>
      <c r="AT17" s="21">
        <v>1.038726116796273E-3</v>
      </c>
      <c r="AU17" s="21">
        <v>8.3493288145064688E-3</v>
      </c>
      <c r="AV17" s="21">
        <v>2.8945569657028917E-3</v>
      </c>
      <c r="AW17" s="21">
        <v>1.1866909318319564E-3</v>
      </c>
      <c r="AX17" s="21">
        <v>2.4989862240840646E-3</v>
      </c>
      <c r="AY17" s="21">
        <v>7.4005597965848676E-3</v>
      </c>
      <c r="AZ17" s="21">
        <v>2.4933699592717203E-3</v>
      </c>
      <c r="BA17" s="21">
        <v>2.0875407706962596E-3</v>
      </c>
      <c r="BB17" s="21">
        <v>5.8152835594381597E-4</v>
      </c>
      <c r="BC17" s="21">
        <v>3.4021316760608489E-3</v>
      </c>
      <c r="BD17" s="21">
        <v>1.7816503689887155E-3</v>
      </c>
      <c r="BE17" s="21">
        <v>6.7676063064061275E-4</v>
      </c>
      <c r="BF17" s="21">
        <v>1.3982075314708726E-3</v>
      </c>
      <c r="BG17" s="21">
        <v>1.9799554544880268E-4</v>
      </c>
      <c r="BH17" s="21">
        <v>2.8145894069403683E-4</v>
      </c>
      <c r="BI17" s="21">
        <v>1.7057401214256194E-4</v>
      </c>
      <c r="BJ17" s="21">
        <v>6.5933695645769088E-4</v>
      </c>
      <c r="BK17" s="21">
        <v>5.135983625400777E-4</v>
      </c>
      <c r="BL17" s="21">
        <v>3.3001203732413479E-5</v>
      </c>
      <c r="BM17" s="21">
        <v>7.8407497552078717E-5</v>
      </c>
      <c r="BN17" s="21">
        <v>6.0747714349257393E-5</v>
      </c>
      <c r="BO17" s="21">
        <v>1.3631324996620247E-5</v>
      </c>
      <c r="BP17" s="21">
        <v>2.8671080142572385E-5</v>
      </c>
      <c r="BQ17" s="21">
        <v>1.4162789068590628E-5</v>
      </c>
      <c r="BR17" s="21">
        <v>1.0430671606309213E-3</v>
      </c>
      <c r="BS17" s="21">
        <v>8.7296628717747795E-4</v>
      </c>
      <c r="BT17" s="21">
        <v>1.6639473366990367E-3</v>
      </c>
      <c r="BU17" s="21">
        <v>4.2322272778192658E-4</v>
      </c>
      <c r="BV17" s="21">
        <v>1.004854922158533E-3</v>
      </c>
      <c r="BW17" s="21">
        <v>1.0575836663570355E-3</v>
      </c>
      <c r="BX17" s="21">
        <v>1.0981747942699525E-3</v>
      </c>
      <c r="BY17" s="21">
        <v>6.617856405244949E-4</v>
      </c>
      <c r="BZ17" s="21">
        <v>4.8560858441978487E-4</v>
      </c>
      <c r="CA17" s="21">
        <v>5.5759237590017067E-4</v>
      </c>
      <c r="CB17" s="21">
        <v>2.8753613355943095E-4</v>
      </c>
      <c r="CC17" s="21">
        <v>8.5795551501141338E-4</v>
      </c>
      <c r="CD17" s="21">
        <v>1.8353332468888352E-4</v>
      </c>
      <c r="CE17" s="21">
        <v>4.3378079484321971E-4</v>
      </c>
      <c r="CF17" s="21">
        <v>1.2606602738915646E-4</v>
      </c>
      <c r="CG17" s="21">
        <v>1.6610635458208755E-4</v>
      </c>
      <c r="CH17" s="21">
        <v>2.5016974600075798E-4</v>
      </c>
      <c r="CI17" s="21">
        <v>7.117528632403273E-5</v>
      </c>
      <c r="CJ17" s="21">
        <v>5.5898631737198834E-5</v>
      </c>
      <c r="CK17" s="21">
        <v>5.188901465619949E-5</v>
      </c>
      <c r="CL17" s="21">
        <v>3.2945578220200829E-5</v>
      </c>
      <c r="CM17" s="21">
        <v>2.8461046707244433E-5</v>
      </c>
      <c r="CN17" s="21">
        <v>3.0423463003606653E-5</v>
      </c>
      <c r="CO17" s="21">
        <v>2.7151399202884736E-5</v>
      </c>
      <c r="CP17" s="21">
        <v>1.0614840489669734E-3</v>
      </c>
      <c r="CQ17" s="21">
        <v>1.6138581074460515E-3</v>
      </c>
      <c r="CR17" s="21">
        <v>3.9144355550093155E-4</v>
      </c>
      <c r="CS17" s="21">
        <v>6.1465530452604997E-4</v>
      </c>
      <c r="CT17" s="21">
        <v>4.3041758482306763E-4</v>
      </c>
      <c r="CU17" s="21">
        <v>8.5484900333878105E-4</v>
      </c>
      <c r="CV17" s="21">
        <v>1.9231236052724276E-4</v>
      </c>
      <c r="CW17" s="21">
        <v>1.269977136728701E-4</v>
      </c>
      <c r="CX17" s="21">
        <v>2.4455734280622992E-4</v>
      </c>
      <c r="CY17" s="21">
        <v>3.9340728221627826E-4</v>
      </c>
      <c r="CZ17" s="21">
        <v>1.9701683832208276E-4</v>
      </c>
      <c r="DA17" s="21">
        <v>1.8536120444550267E-4</v>
      </c>
      <c r="DB17" s="21">
        <v>2.2890969806903748E-4</v>
      </c>
      <c r="DC17" s="21">
        <v>2.7704578966495058E-4</v>
      </c>
      <c r="DD17" s="21">
        <v>2.4185354814591759E-4</v>
      </c>
      <c r="DE17" s="21">
        <v>1.1524290909181507E-4</v>
      </c>
      <c r="DF17" s="21">
        <v>1.2014316458554839E-3</v>
      </c>
      <c r="DG17" s="21">
        <v>1.6954192743364738E-3</v>
      </c>
      <c r="DH17" s="21">
        <v>6.1554431777095981E-4</v>
      </c>
      <c r="DI17" s="21">
        <v>1.5977065470943388E-3</v>
      </c>
      <c r="DJ17" s="21">
        <v>9.9019418586024041E-4</v>
      </c>
      <c r="DK17" s="21">
        <v>4.4784581714294792E-4</v>
      </c>
      <c r="DL17" s="21">
        <v>3.1901936611841746E-4</v>
      </c>
      <c r="DM17" s="21">
        <v>1.2014316458554839E-3</v>
      </c>
      <c r="DN17" s="21">
        <v>4.4403629101629513E-4</v>
      </c>
      <c r="DO17" s="21">
        <v>1.860061325093377E-3</v>
      </c>
      <c r="DP17" s="21">
        <v>6.0497768740356899E-4</v>
      </c>
      <c r="DQ17" s="21">
        <v>8.8150526628078592E-4</v>
      </c>
      <c r="DR17" s="21">
        <v>3.6857065723576188E-4</v>
      </c>
      <c r="DS17" s="21">
        <v>4.4575674712257209E-4</v>
      </c>
      <c r="DT17" s="21">
        <v>3.2579101420387454E-4</v>
      </c>
      <c r="DU17" s="21">
        <v>2.8824703126776089E-4</v>
      </c>
      <c r="DV17" s="21">
        <v>3.6823330073099131E-4</v>
      </c>
      <c r="DW17" s="21">
        <v>2.197939228571556E-4</v>
      </c>
      <c r="DX17" s="21">
        <v>4.0352387416863514E-4</v>
      </c>
      <c r="DY17" s="21">
        <v>2.1753129521022869E-4</v>
      </c>
      <c r="DZ17" s="21">
        <v>4.1721104665940183E-4</v>
      </c>
      <c r="EA17" s="21">
        <v>1.0572816143190536E-4</v>
      </c>
      <c r="EB17" s="21">
        <v>2.349122739546095E-4</v>
      </c>
      <c r="EC17" s="21">
        <v>1.5157890621086316E-4</v>
      </c>
      <c r="ED17" s="21">
        <v>1.0260928569599696E-4</v>
      </c>
      <c r="EE17" s="21">
        <v>3.3785465080683817E-4</v>
      </c>
      <c r="EF17" s="21">
        <v>4.7463526189804974E-4</v>
      </c>
      <c r="EG17" s="21">
        <v>5.8191083778641787E-4</v>
      </c>
      <c r="EH17" s="21">
        <v>2.0894244138734293E-4</v>
      </c>
      <c r="EI17" s="21">
        <v>1.6671016804007858E-4</v>
      </c>
      <c r="EJ17" s="21">
        <v>8.0412417445479444E-5</v>
      </c>
      <c r="EK17" s="21">
        <v>1.8963566177060442E-4</v>
      </c>
      <c r="EL17" s="21">
        <v>1.1338886782614509E-4</v>
      </c>
      <c r="EM17" s="21">
        <v>1.5075511674102584E-4</v>
      </c>
      <c r="EN17" s="21">
        <v>1.7062648826334182E-4</v>
      </c>
      <c r="EO17" s="21">
        <v>2.847588679198384E-4</v>
      </c>
      <c r="EP17" s="21">
        <v>7.4130528445122035E-5</v>
      </c>
      <c r="EQ17" s="21">
        <v>1.34435644337981E-4</v>
      </c>
      <c r="ER17" s="21">
        <v>2.8345977314661288E-5</v>
      </c>
      <c r="ES17" s="21">
        <v>3.4455455461184788E-4</v>
      </c>
      <c r="ET17" s="21">
        <v>6.0318754545400825E-5</v>
      </c>
      <c r="EU17" s="21">
        <v>6.1568581873444912E-5</v>
      </c>
      <c r="EV17" s="21">
        <v>5.6702606243676171E-5</v>
      </c>
      <c r="EW17" s="21">
        <v>2.9249358547598573E-4</v>
      </c>
      <c r="EX17" s="21">
        <v>5.8833591277145779E-5</v>
      </c>
      <c r="EY17" s="21">
        <v>1.8943102530792929E-5</v>
      </c>
      <c r="EZ17" s="21">
        <v>8.4528429761042157E-5</v>
      </c>
      <c r="FA17" s="21">
        <v>2.1162073354935649E-5</v>
      </c>
      <c r="FB17" s="21">
        <v>9.6716081572420436E-6</v>
      </c>
    </row>
    <row r="18" spans="1:158" x14ac:dyDescent="0.2">
      <c r="A18" s="16">
        <v>35520</v>
      </c>
      <c r="B18" s="53">
        <v>0.22136867188273271</v>
      </c>
      <c r="C18" s="53">
        <v>8.9342258931518981E-2</v>
      </c>
      <c r="D18" s="53">
        <v>8.2476050098497303E-2</v>
      </c>
      <c r="E18" s="53">
        <v>1.7779291859507492E-2</v>
      </c>
      <c r="F18" s="53">
        <v>1.217291945136696E-2</v>
      </c>
      <c r="G18" s="53">
        <v>4.9720665649394064E-2</v>
      </c>
      <c r="H18" s="53">
        <v>1.8700066221590358E-2</v>
      </c>
      <c r="I18" s="53">
        <v>9.7070720877866883E-3</v>
      </c>
      <c r="J18" s="53">
        <v>2.0058270203748485E-3</v>
      </c>
      <c r="K18" s="53">
        <v>5.8346328495966762E-3</v>
      </c>
      <c r="L18" s="53">
        <v>4.4941424225764665E-3</v>
      </c>
      <c r="M18" s="53">
        <v>1.407134142990265E-3</v>
      </c>
      <c r="O18" s="21">
        <v>3.032386915394605E-2</v>
      </c>
      <c r="P18" s="21">
        <v>1.2435346469673314E-2</v>
      </c>
      <c r="Q18" s="53">
        <v>3.5353044997098446E-2</v>
      </c>
      <c r="R18" s="21">
        <v>1.6425481642125688E-2</v>
      </c>
      <c r="S18" s="53">
        <v>2.5835916675605301E-2</v>
      </c>
      <c r="T18" s="21">
        <v>1.9250703215394752E-2</v>
      </c>
      <c r="U18" s="21">
        <v>1.1635654450484589E-2</v>
      </c>
      <c r="V18" s="53">
        <v>1.0866123094324621E-2</v>
      </c>
      <c r="W18" s="53">
        <v>3.8507384868374591E-3</v>
      </c>
      <c r="X18" s="53">
        <v>1.7408385607920983E-2</v>
      </c>
      <c r="Z18" s="53">
        <v>1.6226347004602196E-2</v>
      </c>
      <c r="AA18" s="53">
        <v>1.5229468507523292E-2</v>
      </c>
      <c r="AB18" s="53">
        <v>2.837896995286316E-2</v>
      </c>
      <c r="AC18" s="53">
        <v>1.9372398014235358E-2</v>
      </c>
      <c r="AD18" s="53">
        <v>1.058371949574928E-2</v>
      </c>
      <c r="AE18" s="21">
        <v>2.8484226350566398E-3</v>
      </c>
      <c r="AF18" s="53">
        <v>3.2448930447190272E-2</v>
      </c>
      <c r="AG18" s="53">
        <v>4.3480432213266487E-2</v>
      </c>
      <c r="AH18" s="21">
        <v>7.896431405782155E-3</v>
      </c>
      <c r="AI18" s="21">
        <v>3.8463193137538163E-3</v>
      </c>
      <c r="AJ18" s="21">
        <v>3.9500503512574182E-3</v>
      </c>
      <c r="AK18" s="53">
        <v>4.8918468544713939E-3</v>
      </c>
      <c r="AL18" s="21">
        <v>2.2798997025538291E-3</v>
      </c>
      <c r="AM18" s="21">
        <v>1.2787184602249852E-3</v>
      </c>
      <c r="AN18" s="21">
        <v>1.7403159891964384E-3</v>
      </c>
      <c r="AO18" s="21">
        <v>4.5899694279881963E-3</v>
      </c>
      <c r="AP18" s="21">
        <v>1.0958379154833291E-2</v>
      </c>
      <c r="AQ18" s="21">
        <v>3.6680386880883955E-3</v>
      </c>
      <c r="AR18" s="21">
        <v>4.3220122029019141E-3</v>
      </c>
      <c r="AS18" s="21">
        <v>7.9380294952714515E-3</v>
      </c>
      <c r="AT18" s="21">
        <v>1.2055108751986504E-3</v>
      </c>
      <c r="AU18" s="21">
        <v>7.8991991038890909E-3</v>
      </c>
      <c r="AV18" s="21">
        <v>2.6999189436578957E-3</v>
      </c>
      <c r="AW18" s="21">
        <v>1.2815280931517247E-3</v>
      </c>
      <c r="AX18" s="21">
        <v>2.980130533719504E-3</v>
      </c>
      <c r="AY18" s="21">
        <v>7.3142116972746947E-3</v>
      </c>
      <c r="AZ18" s="21">
        <v>2.1554497378271807E-3</v>
      </c>
      <c r="BA18" s="21">
        <v>1.8828686142863308E-3</v>
      </c>
      <c r="BB18" s="21">
        <v>5.56640694602318E-4</v>
      </c>
      <c r="BC18" s="21">
        <v>3.0478356799455426E-3</v>
      </c>
      <c r="BD18" s="21">
        <v>1.6464658624793717E-3</v>
      </c>
      <c r="BE18" s="21">
        <v>6.7693472967718165E-4</v>
      </c>
      <c r="BF18" s="21">
        <v>1.4087641534197802E-3</v>
      </c>
      <c r="BG18" s="21">
        <v>1.9804648049458833E-4</v>
      </c>
      <c r="BH18" s="21">
        <v>2.5307307996514646E-4</v>
      </c>
      <c r="BI18" s="21">
        <v>1.5113426474166965E-4</v>
      </c>
      <c r="BJ18" s="21">
        <v>6.1373209096945026E-4</v>
      </c>
      <c r="BK18" s="21">
        <v>5.4928148136670831E-4</v>
      </c>
      <c r="BL18" s="21">
        <v>3.4212575363730086E-5</v>
      </c>
      <c r="BM18" s="21">
        <v>8.4116925043061376E-5</v>
      </c>
      <c r="BN18" s="21">
        <v>6.1355880077814469E-5</v>
      </c>
      <c r="BO18" s="21">
        <v>1.301222990945873E-5</v>
      </c>
      <c r="BP18" s="21">
        <v>2.8678455878104586E-5</v>
      </c>
      <c r="BQ18" s="21">
        <v>1.4166432495557762E-5</v>
      </c>
      <c r="BR18" s="21">
        <v>1.1245450952226187E-3</v>
      </c>
      <c r="BS18" s="21">
        <v>9.8123149258659407E-4</v>
      </c>
      <c r="BT18" s="21">
        <v>1.8112068020718632E-3</v>
      </c>
      <c r="BU18" s="21">
        <v>4.7577453037137794E-4</v>
      </c>
      <c r="BV18" s="21">
        <v>1.0662748735391862E-3</v>
      </c>
      <c r="BW18" s="21">
        <v>1.0578557334499892E-3</v>
      </c>
      <c r="BX18" s="21">
        <v>9.9599602177935574E-4</v>
      </c>
      <c r="BY18" s="21">
        <v>7.2218049922161088E-4</v>
      </c>
      <c r="BZ18" s="21">
        <v>6.7738414418566509E-4</v>
      </c>
      <c r="CA18" s="21">
        <v>6.3844736731057876E-4</v>
      </c>
      <c r="CB18" s="21">
        <v>3.3757529940678615E-4</v>
      </c>
      <c r="CC18" s="21">
        <v>8.4540072535756303E-4</v>
      </c>
      <c r="CD18" s="21">
        <v>1.8445030489947189E-4</v>
      </c>
      <c r="CE18" s="21">
        <v>4.9523696249195335E-4</v>
      </c>
      <c r="CF18" s="21">
        <v>1.1729169098643239E-4</v>
      </c>
      <c r="CG18" s="21">
        <v>1.6912312826180976E-4</v>
      </c>
      <c r="CH18" s="21">
        <v>2.7155836096285838E-4</v>
      </c>
      <c r="CI18" s="21">
        <v>7.8534482154850175E-5</v>
      </c>
      <c r="CJ18" s="21">
        <v>5.5913011855501157E-5</v>
      </c>
      <c r="CK18" s="21">
        <v>5.1902363286499697E-5</v>
      </c>
      <c r="CL18" s="21">
        <v>3.2954053585296929E-5</v>
      </c>
      <c r="CM18" s="21">
        <v>2.8468368410941628E-5</v>
      </c>
      <c r="CN18" s="21">
        <v>3.0431289545751999E-5</v>
      </c>
      <c r="CO18" s="21">
        <v>2.7158383995186031E-5</v>
      </c>
      <c r="CP18" s="21">
        <v>9.2771201463936321E-4</v>
      </c>
      <c r="CQ18" s="21">
        <v>1.8983054228007942E-3</v>
      </c>
      <c r="CR18" s="21">
        <v>4.4056763618890543E-4</v>
      </c>
      <c r="CS18" s="21">
        <v>6.1481342675050426E-4</v>
      </c>
      <c r="CT18" s="21">
        <v>3.8078111013017729E-4</v>
      </c>
      <c r="CU18" s="21">
        <v>8.5506891623139756E-4</v>
      </c>
      <c r="CV18" s="21">
        <v>2.8689706967596616E-4</v>
      </c>
      <c r="CW18" s="21">
        <v>1.3121774771509024E-4</v>
      </c>
      <c r="CX18" s="21">
        <v>1.7166189391341696E-4</v>
      </c>
      <c r="CY18" s="21">
        <v>3.9925093038885052E-4</v>
      </c>
      <c r="CZ18" s="21">
        <v>1.997095345486087E-4</v>
      </c>
      <c r="DA18" s="21">
        <v>1.8148970662144466E-4</v>
      </c>
      <c r="DB18" s="21">
        <v>1.7133919792677231E-4</v>
      </c>
      <c r="DC18" s="21">
        <v>2.8908816401062508E-4</v>
      </c>
      <c r="DD18" s="21">
        <v>2.4191576581611971E-4</v>
      </c>
      <c r="DE18" s="21">
        <v>1.1527255573279252E-4</v>
      </c>
      <c r="DF18" s="21">
        <v>1.0873207556491764E-3</v>
      </c>
      <c r="DG18" s="21">
        <v>2.3572123403478112E-3</v>
      </c>
      <c r="DH18" s="21">
        <v>6.2889649257187228E-4</v>
      </c>
      <c r="DI18" s="21">
        <v>1.4332777023102507E-3</v>
      </c>
      <c r="DJ18" s="21">
        <v>1.0908127261738214E-3</v>
      </c>
      <c r="DK18" s="21">
        <v>4.3088817587354342E-4</v>
      </c>
      <c r="DL18" s="21">
        <v>2.9458946910306813E-4</v>
      </c>
      <c r="DM18" s="21">
        <v>8.6256105894970002E-4</v>
      </c>
      <c r="DN18" s="21">
        <v>4.2867921688630048E-4</v>
      </c>
      <c r="DO18" s="21">
        <v>1.8148930180366173E-3</v>
      </c>
      <c r="DP18" s="21">
        <v>7.4292938174448642E-4</v>
      </c>
      <c r="DQ18" s="21">
        <v>8.496970543704031E-4</v>
      </c>
      <c r="DR18" s="21">
        <v>3.5884044652842358E-4</v>
      </c>
      <c r="DS18" s="21">
        <v>4.6057849460861584E-4</v>
      </c>
      <c r="DT18" s="21">
        <v>2.1489306849321719E-4</v>
      </c>
      <c r="DU18" s="21">
        <v>3.1474335272561063E-4</v>
      </c>
      <c r="DV18" s="21">
        <v>3.2868349997307013E-4</v>
      </c>
      <c r="DW18" s="21">
        <v>2.0147454469514201E-4</v>
      </c>
      <c r="DX18" s="21">
        <v>4.9492904161004372E-4</v>
      </c>
      <c r="DY18" s="21">
        <v>1.9537855039101015E-4</v>
      </c>
      <c r="DZ18" s="21">
        <v>4.1613293335630082E-4</v>
      </c>
      <c r="EA18" s="21">
        <v>1.2680455810121135E-4</v>
      </c>
      <c r="EB18" s="21">
        <v>2.1233696006785858E-4</v>
      </c>
      <c r="EC18" s="21">
        <v>1.2987550135765071E-4</v>
      </c>
      <c r="ED18" s="21">
        <v>1.0060212501998694E-4</v>
      </c>
      <c r="EE18" s="21">
        <v>2.9296504250448394E-4</v>
      </c>
      <c r="EF18" s="21">
        <v>4.573157108739834E-4</v>
      </c>
      <c r="EG18" s="21">
        <v>5.7414512624540809E-4</v>
      </c>
      <c r="EH18" s="21">
        <v>1.8131069337560664E-4</v>
      </c>
      <c r="EI18" s="21">
        <v>1.5495377849878022E-4</v>
      </c>
      <c r="EJ18" s="21">
        <v>9.8273631667594667E-5</v>
      </c>
      <c r="EK18" s="21">
        <v>2.2061590244855462E-4</v>
      </c>
      <c r="EL18" s="21">
        <v>9.4406495890420432E-5</v>
      </c>
      <c r="EM18" s="21">
        <v>1.2862217694690505E-4</v>
      </c>
      <c r="EN18" s="21">
        <v>1.4643763160019954E-4</v>
      </c>
      <c r="EO18" s="21">
        <v>2.7135039109492474E-4</v>
      </c>
      <c r="EP18" s="21">
        <v>2.5092631010599603E-5</v>
      </c>
      <c r="EQ18" s="21">
        <v>1.2349820912098283E-4</v>
      </c>
      <c r="ER18" s="21">
        <v>2.7739883299079384E-5</v>
      </c>
      <c r="ES18" s="21">
        <v>3.2273769124225161E-4</v>
      </c>
      <c r="ET18" s="21">
        <v>6.0334271755737741E-5</v>
      </c>
      <c r="EU18" s="21">
        <v>6.0177876683982255E-5</v>
      </c>
      <c r="EV18" s="21">
        <v>5.7402697405191943E-5</v>
      </c>
      <c r="EW18" s="21">
        <v>2.8101519917457383E-4</v>
      </c>
      <c r="EX18" s="21">
        <v>4.2463085936600341E-5</v>
      </c>
      <c r="EY18" s="21">
        <v>2.2634074717850156E-5</v>
      </c>
      <c r="EZ18" s="21">
        <v>9.0393512068019104E-5</v>
      </c>
      <c r="FA18" s="21">
        <v>1.9155348467343186E-5</v>
      </c>
      <c r="FB18" s="21">
        <v>8.9780474066251794E-6</v>
      </c>
    </row>
    <row r="19" spans="1:158" x14ac:dyDescent="0.2">
      <c r="A19" s="16">
        <v>35611</v>
      </c>
      <c r="B19" s="53">
        <v>0.22136867188273271</v>
      </c>
      <c r="C19" s="53">
        <v>8.9342258931518981E-2</v>
      </c>
      <c r="D19" s="53">
        <v>8.2476050098497303E-2</v>
      </c>
      <c r="E19" s="53">
        <v>1.7779291859507492E-2</v>
      </c>
      <c r="F19" s="53">
        <v>1.217291945136696E-2</v>
      </c>
      <c r="G19" s="53">
        <v>4.9720665649394064E-2</v>
      </c>
      <c r="H19" s="53">
        <v>1.8700066221590358E-2</v>
      </c>
      <c r="I19" s="53">
        <v>9.7070720877866883E-3</v>
      </c>
      <c r="J19" s="53">
        <v>2.0058270203748485E-3</v>
      </c>
      <c r="K19" s="53">
        <v>5.8346328495966762E-3</v>
      </c>
      <c r="L19" s="53">
        <v>4.4941424225764665E-3</v>
      </c>
      <c r="M19" s="53">
        <v>1.407134142990265E-3</v>
      </c>
      <c r="O19" s="21">
        <v>3.032386915394605E-2</v>
      </c>
      <c r="P19" s="21">
        <v>1.2435346469673314E-2</v>
      </c>
      <c r="Q19" s="53">
        <v>3.5353044997098446E-2</v>
      </c>
      <c r="R19" s="21">
        <v>1.6425481642125688E-2</v>
      </c>
      <c r="S19" s="53">
        <v>2.5835916675605301E-2</v>
      </c>
      <c r="T19" s="21">
        <v>1.9250703215394752E-2</v>
      </c>
      <c r="U19" s="21">
        <v>1.1635654450484589E-2</v>
      </c>
      <c r="V19" s="53">
        <v>1.0866123094324621E-2</v>
      </c>
      <c r="W19" s="53">
        <v>3.8507384868374591E-3</v>
      </c>
      <c r="X19" s="53">
        <v>1.7408385607920983E-2</v>
      </c>
      <c r="Z19" s="53">
        <v>1.6226347004602196E-2</v>
      </c>
      <c r="AA19" s="53">
        <v>1.5229468507523292E-2</v>
      </c>
      <c r="AB19" s="53">
        <v>2.837896995286316E-2</v>
      </c>
      <c r="AC19" s="53">
        <v>1.9372398014235358E-2</v>
      </c>
      <c r="AD19" s="53">
        <v>1.058371949574928E-2</v>
      </c>
      <c r="AE19" s="21">
        <v>2.8484226350566398E-3</v>
      </c>
      <c r="AF19" s="53">
        <v>3.2448930447190272E-2</v>
      </c>
      <c r="AG19" s="53">
        <v>4.3480432213266487E-2</v>
      </c>
      <c r="AH19" s="21">
        <v>7.896431405782155E-3</v>
      </c>
      <c r="AI19" s="21">
        <v>3.8463193137538163E-3</v>
      </c>
      <c r="AJ19" s="21">
        <v>3.9500503512574182E-3</v>
      </c>
      <c r="AK19" s="53">
        <v>4.8918468544713939E-3</v>
      </c>
      <c r="AL19" s="21">
        <v>2.2798997025538291E-3</v>
      </c>
      <c r="AM19" s="21">
        <v>1.2787184602249852E-3</v>
      </c>
      <c r="AN19" s="21">
        <v>1.7403159891964384E-3</v>
      </c>
      <c r="AO19" s="21">
        <v>4.5899694279881963E-3</v>
      </c>
      <c r="AP19" s="21">
        <v>1.0958379154833291E-2</v>
      </c>
      <c r="AQ19" s="21">
        <v>3.6680386880883955E-3</v>
      </c>
      <c r="AR19" s="21">
        <v>4.3220122029019141E-3</v>
      </c>
      <c r="AS19" s="21">
        <v>7.9380294952714515E-3</v>
      </c>
      <c r="AT19" s="21">
        <v>1.2055108751986504E-3</v>
      </c>
      <c r="AU19" s="21">
        <v>7.8991991038890909E-3</v>
      </c>
      <c r="AV19" s="21">
        <v>2.6999189436578957E-3</v>
      </c>
      <c r="AW19" s="21">
        <v>1.2815280931517247E-3</v>
      </c>
      <c r="AX19" s="21">
        <v>2.980130533719504E-3</v>
      </c>
      <c r="AY19" s="21">
        <v>7.3142116972746947E-3</v>
      </c>
      <c r="AZ19" s="21">
        <v>2.1554497378271807E-3</v>
      </c>
      <c r="BA19" s="21">
        <v>1.8828686142863308E-3</v>
      </c>
      <c r="BB19" s="21">
        <v>5.56640694602318E-4</v>
      </c>
      <c r="BC19" s="21">
        <v>3.0478356799455426E-3</v>
      </c>
      <c r="BD19" s="21">
        <v>1.6464658624793717E-3</v>
      </c>
      <c r="BE19" s="21">
        <v>6.7693472967718165E-4</v>
      </c>
      <c r="BF19" s="21">
        <v>1.4087641534197802E-3</v>
      </c>
      <c r="BG19" s="21">
        <v>1.9804648049458833E-4</v>
      </c>
      <c r="BH19" s="21">
        <v>2.5307307996514646E-4</v>
      </c>
      <c r="BI19" s="21">
        <v>1.5113426474166965E-4</v>
      </c>
      <c r="BJ19" s="21">
        <v>6.1373209096945026E-4</v>
      </c>
      <c r="BK19" s="21">
        <v>5.4928148136670831E-4</v>
      </c>
      <c r="BL19" s="21">
        <v>3.4212575363730086E-5</v>
      </c>
      <c r="BM19" s="21">
        <v>8.4116925043061376E-5</v>
      </c>
      <c r="BN19" s="21">
        <v>6.1355880077814469E-5</v>
      </c>
      <c r="BO19" s="21">
        <v>1.301222990945873E-5</v>
      </c>
      <c r="BP19" s="21">
        <v>2.8678455878104586E-5</v>
      </c>
      <c r="BQ19" s="21">
        <v>1.4166432495557762E-5</v>
      </c>
      <c r="BR19" s="21">
        <v>1.1245450952226187E-3</v>
      </c>
      <c r="BS19" s="21">
        <v>9.8123149258659407E-4</v>
      </c>
      <c r="BT19" s="21">
        <v>1.8112068020718632E-3</v>
      </c>
      <c r="BU19" s="21">
        <v>4.7577453037137794E-4</v>
      </c>
      <c r="BV19" s="21">
        <v>1.0662748735391862E-3</v>
      </c>
      <c r="BW19" s="21">
        <v>1.0578557334499892E-3</v>
      </c>
      <c r="BX19" s="21">
        <v>9.9599602177935574E-4</v>
      </c>
      <c r="BY19" s="21">
        <v>7.2218049922161088E-4</v>
      </c>
      <c r="BZ19" s="21">
        <v>6.7738414418566509E-4</v>
      </c>
      <c r="CA19" s="21">
        <v>6.3844736731057876E-4</v>
      </c>
      <c r="CB19" s="21">
        <v>3.3757529940678615E-4</v>
      </c>
      <c r="CC19" s="21">
        <v>8.4540072535756303E-4</v>
      </c>
      <c r="CD19" s="21">
        <v>1.8445030489947189E-4</v>
      </c>
      <c r="CE19" s="21">
        <v>4.9523696249195335E-4</v>
      </c>
      <c r="CF19" s="21">
        <v>1.1729169098643239E-4</v>
      </c>
      <c r="CG19" s="21">
        <v>1.6912312826180976E-4</v>
      </c>
      <c r="CH19" s="21">
        <v>2.7155836096285838E-4</v>
      </c>
      <c r="CI19" s="21">
        <v>7.8534482154850175E-5</v>
      </c>
      <c r="CJ19" s="21">
        <v>5.5913011855501157E-5</v>
      </c>
      <c r="CK19" s="21">
        <v>5.1902363286499697E-5</v>
      </c>
      <c r="CL19" s="21">
        <v>3.2954053585296929E-5</v>
      </c>
      <c r="CM19" s="21">
        <v>2.8468368410941628E-5</v>
      </c>
      <c r="CN19" s="21">
        <v>3.0431289545751999E-5</v>
      </c>
      <c r="CO19" s="21">
        <v>2.7158383995186031E-5</v>
      </c>
      <c r="CP19" s="21">
        <v>9.2771201463936321E-4</v>
      </c>
      <c r="CQ19" s="21">
        <v>1.8983054228007942E-3</v>
      </c>
      <c r="CR19" s="21">
        <v>4.4056763618890543E-4</v>
      </c>
      <c r="CS19" s="21">
        <v>6.1481342675050426E-4</v>
      </c>
      <c r="CT19" s="21">
        <v>3.8078111013017729E-4</v>
      </c>
      <c r="CU19" s="21">
        <v>8.5506891623139756E-4</v>
      </c>
      <c r="CV19" s="21">
        <v>2.8689706967596616E-4</v>
      </c>
      <c r="CW19" s="21">
        <v>1.3121774771509024E-4</v>
      </c>
      <c r="CX19" s="21">
        <v>1.7166189391341696E-4</v>
      </c>
      <c r="CY19" s="21">
        <v>3.9925093038885052E-4</v>
      </c>
      <c r="CZ19" s="21">
        <v>1.997095345486087E-4</v>
      </c>
      <c r="DA19" s="21">
        <v>1.8148970662144466E-4</v>
      </c>
      <c r="DB19" s="21">
        <v>1.7133919792677231E-4</v>
      </c>
      <c r="DC19" s="21">
        <v>2.8908816401062508E-4</v>
      </c>
      <c r="DD19" s="21">
        <v>2.4191576581611971E-4</v>
      </c>
      <c r="DE19" s="21">
        <v>1.1527255573279252E-4</v>
      </c>
      <c r="DF19" s="21">
        <v>1.0873207556491764E-3</v>
      </c>
      <c r="DG19" s="21">
        <v>2.3572123403478112E-3</v>
      </c>
      <c r="DH19" s="21">
        <v>6.2889649257187228E-4</v>
      </c>
      <c r="DI19" s="21">
        <v>1.4332777023102507E-3</v>
      </c>
      <c r="DJ19" s="21">
        <v>1.0908127261738214E-3</v>
      </c>
      <c r="DK19" s="21">
        <v>4.3088817587354342E-4</v>
      </c>
      <c r="DL19" s="21">
        <v>2.9458946910306813E-4</v>
      </c>
      <c r="DM19" s="21">
        <v>8.6256105894970002E-4</v>
      </c>
      <c r="DN19" s="21">
        <v>4.2867921688630048E-4</v>
      </c>
      <c r="DO19" s="21">
        <v>1.8148930180366173E-3</v>
      </c>
      <c r="DP19" s="21">
        <v>7.4292938174448642E-4</v>
      </c>
      <c r="DQ19" s="21">
        <v>8.496970543704031E-4</v>
      </c>
      <c r="DR19" s="21">
        <v>3.5884044652842358E-4</v>
      </c>
      <c r="DS19" s="21">
        <v>4.6057849460861584E-4</v>
      </c>
      <c r="DT19" s="21">
        <v>2.1489306849321719E-4</v>
      </c>
      <c r="DU19" s="21">
        <v>3.1474335272561063E-4</v>
      </c>
      <c r="DV19" s="21">
        <v>3.2868349997307013E-4</v>
      </c>
      <c r="DW19" s="21">
        <v>2.0147454469514201E-4</v>
      </c>
      <c r="DX19" s="21">
        <v>4.9492904161004372E-4</v>
      </c>
      <c r="DY19" s="21">
        <v>1.9537855039101015E-4</v>
      </c>
      <c r="DZ19" s="21">
        <v>4.1613293335630082E-4</v>
      </c>
      <c r="EA19" s="21">
        <v>1.2680455810121135E-4</v>
      </c>
      <c r="EB19" s="21">
        <v>2.1233696006785858E-4</v>
      </c>
      <c r="EC19" s="21">
        <v>1.2987550135765071E-4</v>
      </c>
      <c r="ED19" s="21">
        <v>1.0060212501998694E-4</v>
      </c>
      <c r="EE19" s="21">
        <v>2.9296504250448394E-4</v>
      </c>
      <c r="EF19" s="21">
        <v>4.573157108739834E-4</v>
      </c>
      <c r="EG19" s="21">
        <v>5.7414512624540809E-4</v>
      </c>
      <c r="EH19" s="21">
        <v>1.8131069337560664E-4</v>
      </c>
      <c r="EI19" s="21">
        <v>1.5495377849878022E-4</v>
      </c>
      <c r="EJ19" s="21">
        <v>9.8273631667594667E-5</v>
      </c>
      <c r="EK19" s="21">
        <v>2.2061590244855462E-4</v>
      </c>
      <c r="EL19" s="21">
        <v>9.4406495890420432E-5</v>
      </c>
      <c r="EM19" s="21">
        <v>1.2862217694690505E-4</v>
      </c>
      <c r="EN19" s="21">
        <v>1.4643763160019954E-4</v>
      </c>
      <c r="EO19" s="21">
        <v>2.7135039109492474E-4</v>
      </c>
      <c r="EP19" s="21">
        <v>2.5092631010599603E-5</v>
      </c>
      <c r="EQ19" s="21">
        <v>1.2349820912098283E-4</v>
      </c>
      <c r="ER19" s="21">
        <v>2.7739883299079384E-5</v>
      </c>
      <c r="ES19" s="21">
        <v>3.2273769124225161E-4</v>
      </c>
      <c r="ET19" s="21">
        <v>6.0334271755737741E-5</v>
      </c>
      <c r="EU19" s="21">
        <v>6.0177876683982255E-5</v>
      </c>
      <c r="EV19" s="21">
        <v>5.7402697405191943E-5</v>
      </c>
      <c r="EW19" s="21">
        <v>2.8101519917457383E-4</v>
      </c>
      <c r="EX19" s="21">
        <v>4.2463085936600341E-5</v>
      </c>
      <c r="EY19" s="21">
        <v>2.2634074717850156E-5</v>
      </c>
      <c r="EZ19" s="21">
        <v>9.0393512068019104E-5</v>
      </c>
      <c r="FA19" s="21">
        <v>1.9155348467343186E-5</v>
      </c>
      <c r="FB19" s="21">
        <v>8.9780474066251794E-6</v>
      </c>
    </row>
    <row r="20" spans="1:158" x14ac:dyDescent="0.2">
      <c r="A20" s="16">
        <v>35703</v>
      </c>
      <c r="B20" s="53">
        <v>0.22136867188273271</v>
      </c>
      <c r="C20" s="53">
        <v>8.9342258931518981E-2</v>
      </c>
      <c r="D20" s="53">
        <v>8.2476050098497303E-2</v>
      </c>
      <c r="E20" s="53">
        <v>1.7779291859507492E-2</v>
      </c>
      <c r="F20" s="53">
        <v>1.217291945136696E-2</v>
      </c>
      <c r="G20" s="53">
        <v>4.9720665649394064E-2</v>
      </c>
      <c r="H20" s="53">
        <v>1.8700066221590358E-2</v>
      </c>
      <c r="I20" s="53">
        <v>9.7070720877866883E-3</v>
      </c>
      <c r="J20" s="53">
        <v>2.0058270203748485E-3</v>
      </c>
      <c r="K20" s="53">
        <v>5.8346328495966762E-3</v>
      </c>
      <c r="L20" s="53">
        <v>4.4941424225764665E-3</v>
      </c>
      <c r="M20" s="53">
        <v>1.407134142990265E-3</v>
      </c>
      <c r="O20" s="21">
        <v>3.032386915394605E-2</v>
      </c>
      <c r="P20" s="21">
        <v>1.2435346469673314E-2</v>
      </c>
      <c r="Q20" s="53">
        <v>3.5353044997098446E-2</v>
      </c>
      <c r="R20" s="21">
        <v>1.6425481642125688E-2</v>
      </c>
      <c r="S20" s="53">
        <v>2.5835916675605301E-2</v>
      </c>
      <c r="T20" s="21">
        <v>1.9250703215394752E-2</v>
      </c>
      <c r="U20" s="21">
        <v>1.1635654450484589E-2</v>
      </c>
      <c r="V20" s="53">
        <v>1.0866123094324621E-2</v>
      </c>
      <c r="W20" s="53">
        <v>3.8507384868374591E-3</v>
      </c>
      <c r="X20" s="53">
        <v>1.7408385607920983E-2</v>
      </c>
      <c r="Z20" s="53">
        <v>1.6226347004602196E-2</v>
      </c>
      <c r="AA20" s="53">
        <v>1.5229468507523292E-2</v>
      </c>
      <c r="AB20" s="53">
        <v>2.837896995286316E-2</v>
      </c>
      <c r="AC20" s="53">
        <v>1.9372398014235358E-2</v>
      </c>
      <c r="AD20" s="53">
        <v>1.058371949574928E-2</v>
      </c>
      <c r="AE20" s="21">
        <v>2.8484226350566398E-3</v>
      </c>
      <c r="AF20" s="53">
        <v>3.2448930447190272E-2</v>
      </c>
      <c r="AG20" s="53">
        <v>4.3480432213266487E-2</v>
      </c>
      <c r="AH20" s="21">
        <v>7.896431405782155E-3</v>
      </c>
      <c r="AI20" s="21">
        <v>3.8463193137538163E-3</v>
      </c>
      <c r="AJ20" s="21">
        <v>3.9500503512574182E-3</v>
      </c>
      <c r="AK20" s="53">
        <v>4.8918468544713939E-3</v>
      </c>
      <c r="AL20" s="21">
        <v>2.2798997025538291E-3</v>
      </c>
      <c r="AM20" s="21">
        <v>1.2787184602249852E-3</v>
      </c>
      <c r="AN20" s="21">
        <v>1.7403159891964384E-3</v>
      </c>
      <c r="AO20" s="21">
        <v>4.5899694279881963E-3</v>
      </c>
      <c r="AP20" s="21">
        <v>1.0958379154833291E-2</v>
      </c>
      <c r="AQ20" s="21">
        <v>3.6680386880883955E-3</v>
      </c>
      <c r="AR20" s="21">
        <v>4.3220122029019141E-3</v>
      </c>
      <c r="AS20" s="21">
        <v>7.9380294952714515E-3</v>
      </c>
      <c r="AT20" s="21">
        <v>1.2055108751986504E-3</v>
      </c>
      <c r="AU20" s="21">
        <v>7.8991991038890909E-3</v>
      </c>
      <c r="AV20" s="21">
        <v>2.6999189436578957E-3</v>
      </c>
      <c r="AW20" s="21">
        <v>1.2815280931517247E-3</v>
      </c>
      <c r="AX20" s="21">
        <v>2.980130533719504E-3</v>
      </c>
      <c r="AY20" s="21">
        <v>7.3142116972746947E-3</v>
      </c>
      <c r="AZ20" s="21">
        <v>2.1554497378271807E-3</v>
      </c>
      <c r="BA20" s="21">
        <v>1.8828686142863308E-3</v>
      </c>
      <c r="BB20" s="21">
        <v>5.56640694602318E-4</v>
      </c>
      <c r="BC20" s="21">
        <v>3.0478356799455426E-3</v>
      </c>
      <c r="BD20" s="21">
        <v>1.6464658624793717E-3</v>
      </c>
      <c r="BE20" s="21">
        <v>6.7693472967718165E-4</v>
      </c>
      <c r="BF20" s="21">
        <v>1.4087641534197802E-3</v>
      </c>
      <c r="BG20" s="21">
        <v>1.9804648049458833E-4</v>
      </c>
      <c r="BH20" s="21">
        <v>2.5307307996514646E-4</v>
      </c>
      <c r="BI20" s="21">
        <v>1.5113426474166965E-4</v>
      </c>
      <c r="BJ20" s="21">
        <v>6.1373209096945026E-4</v>
      </c>
      <c r="BK20" s="21">
        <v>5.4928148136670831E-4</v>
      </c>
      <c r="BL20" s="21">
        <v>3.4212575363730086E-5</v>
      </c>
      <c r="BM20" s="21">
        <v>8.4116925043061376E-5</v>
      </c>
      <c r="BN20" s="21">
        <v>6.1355880077814469E-5</v>
      </c>
      <c r="BO20" s="21">
        <v>1.301222990945873E-5</v>
      </c>
      <c r="BP20" s="21">
        <v>2.8678455878104586E-5</v>
      </c>
      <c r="BQ20" s="21">
        <v>1.4166432495557762E-5</v>
      </c>
      <c r="BR20" s="21">
        <v>1.1245450952226187E-3</v>
      </c>
      <c r="BS20" s="21">
        <v>9.8123149258659407E-4</v>
      </c>
      <c r="BT20" s="21">
        <v>1.8112068020718632E-3</v>
      </c>
      <c r="BU20" s="21">
        <v>4.7577453037137794E-4</v>
      </c>
      <c r="BV20" s="21">
        <v>1.0662748735391862E-3</v>
      </c>
      <c r="BW20" s="21">
        <v>1.0578557334499892E-3</v>
      </c>
      <c r="BX20" s="21">
        <v>9.9599602177935574E-4</v>
      </c>
      <c r="BY20" s="21">
        <v>7.2218049922161088E-4</v>
      </c>
      <c r="BZ20" s="21">
        <v>6.7738414418566509E-4</v>
      </c>
      <c r="CA20" s="21">
        <v>6.3844736731057876E-4</v>
      </c>
      <c r="CB20" s="21">
        <v>3.3757529940678615E-4</v>
      </c>
      <c r="CC20" s="21">
        <v>8.4540072535756303E-4</v>
      </c>
      <c r="CD20" s="21">
        <v>1.8445030489947189E-4</v>
      </c>
      <c r="CE20" s="21">
        <v>4.9523696249195335E-4</v>
      </c>
      <c r="CF20" s="21">
        <v>1.1729169098643239E-4</v>
      </c>
      <c r="CG20" s="21">
        <v>1.6912312826180976E-4</v>
      </c>
      <c r="CH20" s="21">
        <v>2.7155836096285838E-4</v>
      </c>
      <c r="CI20" s="21">
        <v>7.8534482154850175E-5</v>
      </c>
      <c r="CJ20" s="21">
        <v>5.5913011855501157E-5</v>
      </c>
      <c r="CK20" s="21">
        <v>5.1902363286499697E-5</v>
      </c>
      <c r="CL20" s="21">
        <v>3.2954053585296929E-5</v>
      </c>
      <c r="CM20" s="21">
        <v>2.8468368410941628E-5</v>
      </c>
      <c r="CN20" s="21">
        <v>3.0431289545751999E-5</v>
      </c>
      <c r="CO20" s="21">
        <v>2.7158383995186031E-5</v>
      </c>
      <c r="CP20" s="21">
        <v>9.2771201463936321E-4</v>
      </c>
      <c r="CQ20" s="21">
        <v>1.8983054228007942E-3</v>
      </c>
      <c r="CR20" s="21">
        <v>4.4056763618890543E-4</v>
      </c>
      <c r="CS20" s="21">
        <v>6.1481342675050426E-4</v>
      </c>
      <c r="CT20" s="21">
        <v>3.8078111013017729E-4</v>
      </c>
      <c r="CU20" s="21">
        <v>8.5506891623139756E-4</v>
      </c>
      <c r="CV20" s="21">
        <v>2.8689706967596616E-4</v>
      </c>
      <c r="CW20" s="21">
        <v>1.3121774771509024E-4</v>
      </c>
      <c r="CX20" s="21">
        <v>1.7166189391341696E-4</v>
      </c>
      <c r="CY20" s="21">
        <v>3.9925093038885052E-4</v>
      </c>
      <c r="CZ20" s="21">
        <v>1.997095345486087E-4</v>
      </c>
      <c r="DA20" s="21">
        <v>1.8148970662144466E-4</v>
      </c>
      <c r="DB20" s="21">
        <v>1.7133919792677231E-4</v>
      </c>
      <c r="DC20" s="21">
        <v>2.8908816401062508E-4</v>
      </c>
      <c r="DD20" s="21">
        <v>2.4191576581611971E-4</v>
      </c>
      <c r="DE20" s="21">
        <v>1.1527255573279252E-4</v>
      </c>
      <c r="DF20" s="21">
        <v>1.0873207556491764E-3</v>
      </c>
      <c r="DG20" s="21">
        <v>2.3572123403478112E-3</v>
      </c>
      <c r="DH20" s="21">
        <v>6.2889649257187228E-4</v>
      </c>
      <c r="DI20" s="21">
        <v>1.4332777023102507E-3</v>
      </c>
      <c r="DJ20" s="21">
        <v>1.0908127261738214E-3</v>
      </c>
      <c r="DK20" s="21">
        <v>4.3088817587354342E-4</v>
      </c>
      <c r="DL20" s="21">
        <v>2.9458946910306813E-4</v>
      </c>
      <c r="DM20" s="21">
        <v>8.6256105894970002E-4</v>
      </c>
      <c r="DN20" s="21">
        <v>4.2867921688630048E-4</v>
      </c>
      <c r="DO20" s="21">
        <v>1.8148930180366173E-3</v>
      </c>
      <c r="DP20" s="21">
        <v>7.4292938174448642E-4</v>
      </c>
      <c r="DQ20" s="21">
        <v>8.496970543704031E-4</v>
      </c>
      <c r="DR20" s="21">
        <v>3.5884044652842358E-4</v>
      </c>
      <c r="DS20" s="21">
        <v>4.6057849460861584E-4</v>
      </c>
      <c r="DT20" s="21">
        <v>2.1489306849321719E-4</v>
      </c>
      <c r="DU20" s="21">
        <v>3.1474335272561063E-4</v>
      </c>
      <c r="DV20" s="21">
        <v>3.2868349997307013E-4</v>
      </c>
      <c r="DW20" s="21">
        <v>2.0147454469514201E-4</v>
      </c>
      <c r="DX20" s="21">
        <v>4.9492904161004372E-4</v>
      </c>
      <c r="DY20" s="21">
        <v>1.9537855039101015E-4</v>
      </c>
      <c r="DZ20" s="21">
        <v>4.1613293335630082E-4</v>
      </c>
      <c r="EA20" s="21">
        <v>1.2680455810121135E-4</v>
      </c>
      <c r="EB20" s="21">
        <v>2.1233696006785858E-4</v>
      </c>
      <c r="EC20" s="21">
        <v>1.2987550135765071E-4</v>
      </c>
      <c r="ED20" s="21">
        <v>1.0060212501998694E-4</v>
      </c>
      <c r="EE20" s="21">
        <v>2.9296504250448394E-4</v>
      </c>
      <c r="EF20" s="21">
        <v>4.573157108739834E-4</v>
      </c>
      <c r="EG20" s="21">
        <v>5.7414512624540809E-4</v>
      </c>
      <c r="EH20" s="21">
        <v>1.8131069337560664E-4</v>
      </c>
      <c r="EI20" s="21">
        <v>1.5495377849878022E-4</v>
      </c>
      <c r="EJ20" s="21">
        <v>9.8273631667594667E-5</v>
      </c>
      <c r="EK20" s="21">
        <v>2.2061590244855462E-4</v>
      </c>
      <c r="EL20" s="21">
        <v>9.4406495890420432E-5</v>
      </c>
      <c r="EM20" s="21">
        <v>1.2862217694690505E-4</v>
      </c>
      <c r="EN20" s="21">
        <v>1.4643763160019954E-4</v>
      </c>
      <c r="EO20" s="21">
        <v>2.7135039109492474E-4</v>
      </c>
      <c r="EP20" s="21">
        <v>2.5092631010599603E-5</v>
      </c>
      <c r="EQ20" s="21">
        <v>1.2349820912098283E-4</v>
      </c>
      <c r="ER20" s="21">
        <v>2.7739883299079384E-5</v>
      </c>
      <c r="ES20" s="21">
        <v>3.2273769124225161E-4</v>
      </c>
      <c r="ET20" s="21">
        <v>6.0334271755737741E-5</v>
      </c>
      <c r="EU20" s="21">
        <v>6.0177876683982255E-5</v>
      </c>
      <c r="EV20" s="21">
        <v>5.7402697405191943E-5</v>
      </c>
      <c r="EW20" s="21">
        <v>2.8101519917457383E-4</v>
      </c>
      <c r="EX20" s="21">
        <v>4.2463085936600341E-5</v>
      </c>
      <c r="EY20" s="21">
        <v>2.2634074717850156E-5</v>
      </c>
      <c r="EZ20" s="21">
        <v>9.0393512068019104E-5</v>
      </c>
      <c r="FA20" s="21">
        <v>1.9155348467343186E-5</v>
      </c>
      <c r="FB20" s="21">
        <v>8.9780474066251794E-6</v>
      </c>
    </row>
    <row r="21" spans="1:158" x14ac:dyDescent="0.2">
      <c r="A21" s="16">
        <v>35795</v>
      </c>
      <c r="B21" s="53">
        <v>0.22136867188273271</v>
      </c>
      <c r="C21" s="53">
        <v>8.9342258931518981E-2</v>
      </c>
      <c r="D21" s="53">
        <v>8.2476050098497303E-2</v>
      </c>
      <c r="E21" s="53">
        <v>1.7779291859507492E-2</v>
      </c>
      <c r="F21" s="53">
        <v>1.217291945136696E-2</v>
      </c>
      <c r="G21" s="53">
        <v>4.9720665649394064E-2</v>
      </c>
      <c r="H21" s="53">
        <v>1.8700066221590358E-2</v>
      </c>
      <c r="I21" s="53">
        <v>9.7070720877866883E-3</v>
      </c>
      <c r="J21" s="53">
        <v>2.0058270203748485E-3</v>
      </c>
      <c r="K21" s="53">
        <v>5.8346328495966762E-3</v>
      </c>
      <c r="L21" s="53">
        <v>4.4941424225764665E-3</v>
      </c>
      <c r="M21" s="53">
        <v>1.407134142990265E-3</v>
      </c>
      <c r="O21" s="21">
        <v>3.032386915394605E-2</v>
      </c>
      <c r="P21" s="21">
        <v>1.2435346469673314E-2</v>
      </c>
      <c r="Q21" s="53">
        <v>3.5353044997098446E-2</v>
      </c>
      <c r="R21" s="21">
        <v>1.6425481642125688E-2</v>
      </c>
      <c r="S21" s="53">
        <v>2.5835916675605301E-2</v>
      </c>
      <c r="T21" s="21">
        <v>1.9250703215394752E-2</v>
      </c>
      <c r="U21" s="21">
        <v>1.1635654450484589E-2</v>
      </c>
      <c r="V21" s="53">
        <v>1.0866123094324621E-2</v>
      </c>
      <c r="W21" s="53">
        <v>3.8507384868374591E-3</v>
      </c>
      <c r="X21" s="53">
        <v>1.7408385607920983E-2</v>
      </c>
      <c r="Z21" s="53">
        <v>1.6226347004602196E-2</v>
      </c>
      <c r="AA21" s="53">
        <v>1.5229468507523292E-2</v>
      </c>
      <c r="AB21" s="53">
        <v>2.837896995286316E-2</v>
      </c>
      <c r="AC21" s="53">
        <v>1.9372398014235358E-2</v>
      </c>
      <c r="AD21" s="53">
        <v>1.058371949574928E-2</v>
      </c>
      <c r="AE21" s="21">
        <v>2.8484226350566398E-3</v>
      </c>
      <c r="AF21" s="53">
        <v>3.2448930447190272E-2</v>
      </c>
      <c r="AG21" s="53">
        <v>4.3480432213266487E-2</v>
      </c>
      <c r="AH21" s="21">
        <v>7.896431405782155E-3</v>
      </c>
      <c r="AI21" s="21">
        <v>3.8463193137538163E-3</v>
      </c>
      <c r="AJ21" s="21">
        <v>3.9500503512574182E-3</v>
      </c>
      <c r="AK21" s="53">
        <v>4.8918468544713939E-3</v>
      </c>
      <c r="AL21" s="21">
        <v>2.2798997025538291E-3</v>
      </c>
      <c r="AM21" s="21">
        <v>1.2787184602249852E-3</v>
      </c>
      <c r="AN21" s="21">
        <v>1.7403159891964384E-3</v>
      </c>
      <c r="AO21" s="21">
        <v>4.5899694279881963E-3</v>
      </c>
      <c r="AP21" s="21">
        <v>1.0958379154833291E-2</v>
      </c>
      <c r="AQ21" s="21">
        <v>3.6680386880883955E-3</v>
      </c>
      <c r="AR21" s="21">
        <v>4.3220122029019141E-3</v>
      </c>
      <c r="AS21" s="21">
        <v>7.9380294952714515E-3</v>
      </c>
      <c r="AT21" s="21">
        <v>1.2055108751986504E-3</v>
      </c>
      <c r="AU21" s="21">
        <v>7.8991991038890909E-3</v>
      </c>
      <c r="AV21" s="21">
        <v>2.6999189436578957E-3</v>
      </c>
      <c r="AW21" s="21">
        <v>1.2815280931517247E-3</v>
      </c>
      <c r="AX21" s="21">
        <v>2.980130533719504E-3</v>
      </c>
      <c r="AY21" s="21">
        <v>7.3142116972746947E-3</v>
      </c>
      <c r="AZ21" s="21">
        <v>2.1554497378271807E-3</v>
      </c>
      <c r="BA21" s="21">
        <v>1.8828686142863308E-3</v>
      </c>
      <c r="BB21" s="21">
        <v>5.56640694602318E-4</v>
      </c>
      <c r="BC21" s="21">
        <v>3.0478356799455426E-3</v>
      </c>
      <c r="BD21" s="21">
        <v>1.6464658624793717E-3</v>
      </c>
      <c r="BE21" s="21">
        <v>6.7693472967718165E-4</v>
      </c>
      <c r="BF21" s="21">
        <v>1.4087641534197802E-3</v>
      </c>
      <c r="BG21" s="21">
        <v>1.9804648049458833E-4</v>
      </c>
      <c r="BH21" s="21">
        <v>2.5307307996514646E-4</v>
      </c>
      <c r="BI21" s="21">
        <v>1.5113426474166965E-4</v>
      </c>
      <c r="BJ21" s="21">
        <v>6.1373209096945026E-4</v>
      </c>
      <c r="BK21" s="21">
        <v>5.4928148136670831E-4</v>
      </c>
      <c r="BL21" s="21">
        <v>3.4212575363730086E-5</v>
      </c>
      <c r="BM21" s="21">
        <v>8.4116925043061376E-5</v>
      </c>
      <c r="BN21" s="21">
        <v>6.1355880077814469E-5</v>
      </c>
      <c r="BO21" s="21">
        <v>1.301222990945873E-5</v>
      </c>
      <c r="BP21" s="21">
        <v>2.8678455878104586E-5</v>
      </c>
      <c r="BQ21" s="21">
        <v>1.4166432495557762E-5</v>
      </c>
      <c r="BR21" s="21">
        <v>1.1245450952226187E-3</v>
      </c>
      <c r="BS21" s="21">
        <v>9.8123149258659407E-4</v>
      </c>
      <c r="BT21" s="21">
        <v>1.8112068020718632E-3</v>
      </c>
      <c r="BU21" s="21">
        <v>4.7577453037137794E-4</v>
      </c>
      <c r="BV21" s="21">
        <v>1.0662748735391862E-3</v>
      </c>
      <c r="BW21" s="21">
        <v>1.0578557334499892E-3</v>
      </c>
      <c r="BX21" s="21">
        <v>9.9599602177935574E-4</v>
      </c>
      <c r="BY21" s="21">
        <v>7.2218049922161088E-4</v>
      </c>
      <c r="BZ21" s="21">
        <v>6.7738414418566509E-4</v>
      </c>
      <c r="CA21" s="21">
        <v>6.3844736731057876E-4</v>
      </c>
      <c r="CB21" s="21">
        <v>3.3757529940678615E-4</v>
      </c>
      <c r="CC21" s="21">
        <v>8.4540072535756303E-4</v>
      </c>
      <c r="CD21" s="21">
        <v>1.8445030489947189E-4</v>
      </c>
      <c r="CE21" s="21">
        <v>4.9523696249195335E-4</v>
      </c>
      <c r="CF21" s="21">
        <v>1.1729169098643239E-4</v>
      </c>
      <c r="CG21" s="21">
        <v>1.6912312826180976E-4</v>
      </c>
      <c r="CH21" s="21">
        <v>2.7155836096285838E-4</v>
      </c>
      <c r="CI21" s="21">
        <v>7.8534482154850175E-5</v>
      </c>
      <c r="CJ21" s="21">
        <v>5.5913011855501157E-5</v>
      </c>
      <c r="CK21" s="21">
        <v>5.1902363286499697E-5</v>
      </c>
      <c r="CL21" s="21">
        <v>3.2954053585296929E-5</v>
      </c>
      <c r="CM21" s="21">
        <v>2.8468368410941628E-5</v>
      </c>
      <c r="CN21" s="21">
        <v>3.0431289545751999E-5</v>
      </c>
      <c r="CO21" s="21">
        <v>2.7158383995186031E-5</v>
      </c>
      <c r="CP21" s="21">
        <v>9.2771201463936321E-4</v>
      </c>
      <c r="CQ21" s="21">
        <v>1.8983054228007942E-3</v>
      </c>
      <c r="CR21" s="21">
        <v>4.4056763618890543E-4</v>
      </c>
      <c r="CS21" s="21">
        <v>6.1481342675050426E-4</v>
      </c>
      <c r="CT21" s="21">
        <v>3.8078111013017729E-4</v>
      </c>
      <c r="CU21" s="21">
        <v>8.5506891623139756E-4</v>
      </c>
      <c r="CV21" s="21">
        <v>2.8689706967596616E-4</v>
      </c>
      <c r="CW21" s="21">
        <v>1.3121774771509024E-4</v>
      </c>
      <c r="CX21" s="21">
        <v>1.7166189391341696E-4</v>
      </c>
      <c r="CY21" s="21">
        <v>3.9925093038885052E-4</v>
      </c>
      <c r="CZ21" s="21">
        <v>1.997095345486087E-4</v>
      </c>
      <c r="DA21" s="21">
        <v>1.8148970662144466E-4</v>
      </c>
      <c r="DB21" s="21">
        <v>1.7133919792677231E-4</v>
      </c>
      <c r="DC21" s="21">
        <v>2.8908816401062508E-4</v>
      </c>
      <c r="DD21" s="21">
        <v>2.4191576581611971E-4</v>
      </c>
      <c r="DE21" s="21">
        <v>1.1527255573279252E-4</v>
      </c>
      <c r="DF21" s="21">
        <v>1.0873207556491764E-3</v>
      </c>
      <c r="DG21" s="21">
        <v>2.3572123403478112E-3</v>
      </c>
      <c r="DH21" s="21">
        <v>6.2889649257187228E-4</v>
      </c>
      <c r="DI21" s="21">
        <v>1.4332777023102507E-3</v>
      </c>
      <c r="DJ21" s="21">
        <v>1.0908127261738214E-3</v>
      </c>
      <c r="DK21" s="21">
        <v>4.3088817587354342E-4</v>
      </c>
      <c r="DL21" s="21">
        <v>2.9458946910306813E-4</v>
      </c>
      <c r="DM21" s="21">
        <v>8.6256105894970002E-4</v>
      </c>
      <c r="DN21" s="21">
        <v>4.2867921688630048E-4</v>
      </c>
      <c r="DO21" s="21">
        <v>1.8148930180366173E-3</v>
      </c>
      <c r="DP21" s="21">
        <v>7.4292938174448642E-4</v>
      </c>
      <c r="DQ21" s="21">
        <v>8.496970543704031E-4</v>
      </c>
      <c r="DR21" s="21">
        <v>3.5884044652842358E-4</v>
      </c>
      <c r="DS21" s="21">
        <v>4.6057849460861584E-4</v>
      </c>
      <c r="DT21" s="21">
        <v>2.1489306849321719E-4</v>
      </c>
      <c r="DU21" s="21">
        <v>3.1474335272561063E-4</v>
      </c>
      <c r="DV21" s="21">
        <v>3.2868349997307013E-4</v>
      </c>
      <c r="DW21" s="21">
        <v>2.0147454469514201E-4</v>
      </c>
      <c r="DX21" s="21">
        <v>4.9492904161004372E-4</v>
      </c>
      <c r="DY21" s="21">
        <v>1.9537855039101015E-4</v>
      </c>
      <c r="DZ21" s="21">
        <v>4.1613293335630082E-4</v>
      </c>
      <c r="EA21" s="21">
        <v>1.2680455810121135E-4</v>
      </c>
      <c r="EB21" s="21">
        <v>2.1233696006785858E-4</v>
      </c>
      <c r="EC21" s="21">
        <v>1.2987550135765071E-4</v>
      </c>
      <c r="ED21" s="21">
        <v>1.0060212501998694E-4</v>
      </c>
      <c r="EE21" s="21">
        <v>2.9296504250448394E-4</v>
      </c>
      <c r="EF21" s="21">
        <v>4.573157108739834E-4</v>
      </c>
      <c r="EG21" s="21">
        <v>5.7414512624540809E-4</v>
      </c>
      <c r="EH21" s="21">
        <v>1.8131069337560664E-4</v>
      </c>
      <c r="EI21" s="21">
        <v>1.5495377849878022E-4</v>
      </c>
      <c r="EJ21" s="21">
        <v>9.8273631667594667E-5</v>
      </c>
      <c r="EK21" s="21">
        <v>2.2061590244855462E-4</v>
      </c>
      <c r="EL21" s="21">
        <v>9.4406495890420432E-5</v>
      </c>
      <c r="EM21" s="21">
        <v>1.2862217694690505E-4</v>
      </c>
      <c r="EN21" s="21">
        <v>1.4643763160019954E-4</v>
      </c>
      <c r="EO21" s="21">
        <v>2.7135039109492474E-4</v>
      </c>
      <c r="EP21" s="21">
        <v>2.5092631010599603E-5</v>
      </c>
      <c r="EQ21" s="21">
        <v>1.2349820912098283E-4</v>
      </c>
      <c r="ER21" s="21">
        <v>2.7739883299079384E-5</v>
      </c>
      <c r="ES21" s="21">
        <v>3.2273769124225161E-4</v>
      </c>
      <c r="ET21" s="21">
        <v>6.0334271755737741E-5</v>
      </c>
      <c r="EU21" s="21">
        <v>6.0177876683982255E-5</v>
      </c>
      <c r="EV21" s="21">
        <v>5.7402697405191943E-5</v>
      </c>
      <c r="EW21" s="21">
        <v>2.8101519917457383E-4</v>
      </c>
      <c r="EX21" s="21">
        <v>4.2463085936600341E-5</v>
      </c>
      <c r="EY21" s="21">
        <v>2.2634074717850156E-5</v>
      </c>
      <c r="EZ21" s="21">
        <v>9.0393512068019104E-5</v>
      </c>
      <c r="FA21" s="21">
        <v>1.9155348467343186E-5</v>
      </c>
      <c r="FB21" s="21">
        <v>8.9780474066251794E-6</v>
      </c>
    </row>
    <row r="22" spans="1:158" x14ac:dyDescent="0.2">
      <c r="A22" s="16">
        <v>35885</v>
      </c>
      <c r="B22" s="53">
        <v>0.24275151277303328</v>
      </c>
      <c r="C22" s="53">
        <v>7.8282397024208819E-2</v>
      </c>
      <c r="D22" s="53">
        <v>8.9600099470550559E-2</v>
      </c>
      <c r="E22" s="53">
        <v>1.9569077738722063E-2</v>
      </c>
      <c r="F22" s="53">
        <v>1.3155014632521826E-2</v>
      </c>
      <c r="G22" s="53">
        <v>5.2491569509787971E-2</v>
      </c>
      <c r="H22" s="53">
        <v>2.0494333303692335E-2</v>
      </c>
      <c r="I22" s="53">
        <v>1.1298413788751472E-2</v>
      </c>
      <c r="J22" s="53">
        <v>2.1617846809306542E-3</v>
      </c>
      <c r="K22" s="53">
        <v>6.2112183015539772E-3</v>
      </c>
      <c r="L22" s="53">
        <v>5.6193003083541589E-3</v>
      </c>
      <c r="M22" s="53">
        <v>1.3090879607781181E-3</v>
      </c>
      <c r="O22" s="21">
        <v>3.1530706556541672E-2</v>
      </c>
      <c r="P22" s="21">
        <v>1.2746009394509154E-2</v>
      </c>
      <c r="Q22" s="53">
        <v>2.4472498732507706E-2</v>
      </c>
      <c r="R22" s="21">
        <v>1.6720958734310877E-2</v>
      </c>
      <c r="S22" s="53">
        <v>3.0282760297602605E-2</v>
      </c>
      <c r="T22" s="21">
        <v>1.6111929276347758E-2</v>
      </c>
      <c r="U22" s="21">
        <v>1.1846069295641675E-2</v>
      </c>
      <c r="V22" s="53">
        <v>1.1700978924377081E-2</v>
      </c>
      <c r="W22" s="53">
        <v>3.4596252599701765E-3</v>
      </c>
      <c r="X22" s="53">
        <v>1.7461435296443176E-2</v>
      </c>
      <c r="Z22" s="53">
        <v>1.3143357246540635E-2</v>
      </c>
      <c r="AA22" s="53">
        <v>1.0579211040773476E-2</v>
      </c>
      <c r="AB22" s="53">
        <v>2.7547050238313022E-2</v>
      </c>
      <c r="AC22" s="53">
        <v>1.4759658947130742E-2</v>
      </c>
      <c r="AD22" s="53">
        <v>8.6230176374912804E-3</v>
      </c>
      <c r="AE22" s="21">
        <v>2.9364953202185742E-3</v>
      </c>
      <c r="AF22" s="53">
        <v>2.7101219621378639E-2</v>
      </c>
      <c r="AG22" s="53">
        <v>4.0059561302706742E-2</v>
      </c>
      <c r="AH22" s="21">
        <v>8.4759100140473134E-3</v>
      </c>
      <c r="AI22" s="21">
        <v>3.7713208351207047E-3</v>
      </c>
      <c r="AJ22" s="21">
        <v>4.5315936599134741E-3</v>
      </c>
      <c r="AK22" s="53">
        <v>4.9612641356099607E-3</v>
      </c>
      <c r="AL22" s="21">
        <v>2.317853476767814E-3</v>
      </c>
      <c r="AM22" s="21">
        <v>1.4576644404608408E-3</v>
      </c>
      <c r="AN22" s="21">
        <v>1.7027582303620716E-3</v>
      </c>
      <c r="AO22" s="21">
        <v>4.0966398729946835E-3</v>
      </c>
      <c r="AP22" s="21">
        <v>9.6511246255583955E-3</v>
      </c>
      <c r="AQ22" s="21">
        <v>3.7091312776945783E-3</v>
      </c>
      <c r="AR22" s="21">
        <v>4.7421483814143262E-3</v>
      </c>
      <c r="AS22" s="21">
        <v>7.9538378566556059E-3</v>
      </c>
      <c r="AT22" s="21">
        <v>1.1852053403560939E-3</v>
      </c>
      <c r="AU22" s="21">
        <v>7.8310603415123539E-3</v>
      </c>
      <c r="AV22" s="21">
        <v>2.8843060285021868E-3</v>
      </c>
      <c r="AW22" s="21">
        <v>1.5239488161537412E-3</v>
      </c>
      <c r="AX22" s="21">
        <v>2.91064270132296E-3</v>
      </c>
      <c r="AY22" s="21">
        <v>7.1574731066166497E-3</v>
      </c>
      <c r="AZ22" s="21">
        <v>2.3607716526653473E-3</v>
      </c>
      <c r="BA22" s="21">
        <v>2.1191119669728502E-3</v>
      </c>
      <c r="BB22" s="21">
        <v>7.0522226282014936E-4</v>
      </c>
      <c r="BC22" s="21">
        <v>2.7990904378054921E-3</v>
      </c>
      <c r="BD22" s="21">
        <v>1.8033249269392073E-3</v>
      </c>
      <c r="BE22" s="21">
        <v>6.9752642987231056E-4</v>
      </c>
      <c r="BF22" s="21">
        <v>1.4765223980004699E-3</v>
      </c>
      <c r="BG22" s="21">
        <v>2.0407086301222011E-4</v>
      </c>
      <c r="BH22" s="21">
        <v>3.0163358559724733E-4</v>
      </c>
      <c r="BI22" s="21">
        <v>1.3313881790469366E-4</v>
      </c>
      <c r="BJ22" s="21">
        <v>4.9049911658580073E-4</v>
      </c>
      <c r="BK22" s="21">
        <v>4.3787653819633718E-4</v>
      </c>
      <c r="BL22" s="21">
        <v>4.3920927473500913E-5</v>
      </c>
      <c r="BM22" s="21">
        <v>8.928810304388262E-5</v>
      </c>
      <c r="BN22" s="21">
        <v>4.242312142922177E-5</v>
      </c>
      <c r="BO22" s="21">
        <v>1.1432167277616422E-5</v>
      </c>
      <c r="BP22" s="21">
        <v>2.9550826787162215E-5</v>
      </c>
      <c r="BQ22" s="21">
        <v>1.4597361679708455E-5</v>
      </c>
      <c r="BR22" s="21">
        <v>1.3525154534684853E-3</v>
      </c>
      <c r="BS22" s="21">
        <v>1.2232292221227218E-3</v>
      </c>
      <c r="BT22" s="21">
        <v>1.9244749413358951E-3</v>
      </c>
      <c r="BU22" s="21">
        <v>4.7876884281334838E-4</v>
      </c>
      <c r="BV22" s="21">
        <v>1.3623869622571229E-3</v>
      </c>
      <c r="BW22" s="21">
        <v>1.0900346824060997E-3</v>
      </c>
      <c r="BX22" s="21">
        <v>9.5549250258130779E-4</v>
      </c>
      <c r="BY22" s="21">
        <v>7.9537334343946333E-4</v>
      </c>
      <c r="BZ22" s="21">
        <v>7.0806253330538799E-4</v>
      </c>
      <c r="CA22" s="21">
        <v>8.0901860794352191E-4</v>
      </c>
      <c r="CB22" s="21">
        <v>3.6223158040159172E-4</v>
      </c>
      <c r="CC22" s="21">
        <v>8.6294907210550387E-4</v>
      </c>
      <c r="CD22" s="21">
        <v>2.2231288740961219E-4</v>
      </c>
      <c r="CE22" s="21">
        <v>5.863506846290219E-4</v>
      </c>
      <c r="CF22" s="21">
        <v>1.2484891929026508E-4</v>
      </c>
      <c r="CG22" s="21">
        <v>1.686700631471131E-4</v>
      </c>
      <c r="CH22" s="21">
        <v>2.8138875021285352E-4</v>
      </c>
      <c r="CI22" s="21">
        <v>8.4837103517199439E-5</v>
      </c>
      <c r="CJ22" s="21">
        <v>5.7613831634217829E-5</v>
      </c>
      <c r="CK22" s="21">
        <v>5.3481183012182765E-5</v>
      </c>
      <c r="CL22" s="21">
        <v>3.3956484044089097E-5</v>
      </c>
      <c r="CM22" s="21">
        <v>2.9334348662305215E-5</v>
      </c>
      <c r="CN22" s="21">
        <v>3.1356979960802971E-5</v>
      </c>
      <c r="CO22" s="21">
        <v>2.7984515786769176E-5</v>
      </c>
      <c r="CP22" s="21">
        <v>7.4330799332275458E-4</v>
      </c>
      <c r="CQ22" s="21">
        <v>1.9481696909188682E-3</v>
      </c>
      <c r="CR22" s="21">
        <v>5.2756740716110632E-4</v>
      </c>
      <c r="CS22" s="21">
        <v>6.3351545695306693E-4</v>
      </c>
      <c r="CT22" s="21">
        <v>4.3411268814822136E-4</v>
      </c>
      <c r="CU22" s="21">
        <v>8.8107928620843716E-4</v>
      </c>
      <c r="CV22" s="21">
        <v>3.1264927380804088E-4</v>
      </c>
      <c r="CW22" s="21">
        <v>1.4619377635261262E-4</v>
      </c>
      <c r="CX22" s="21">
        <v>2.1128292316659054E-4</v>
      </c>
      <c r="CY22" s="21">
        <v>4.3765171679866182E-4</v>
      </c>
      <c r="CZ22" s="21">
        <v>2.1773277282080065E-4</v>
      </c>
      <c r="DA22" s="21">
        <v>1.6662445994964462E-4</v>
      </c>
      <c r="DB22" s="21">
        <v>2.0265105557276742E-4</v>
      </c>
      <c r="DC22" s="21">
        <v>2.5542026203353465E-4</v>
      </c>
      <c r="DD22" s="21">
        <v>2.4927460959199772E-4</v>
      </c>
      <c r="DE22" s="21">
        <v>1.1877903546313213E-4</v>
      </c>
      <c r="DF22" s="21">
        <v>1.1074303668728864E-3</v>
      </c>
      <c r="DG22" s="21">
        <v>2.3953072071060764E-3</v>
      </c>
      <c r="DH22" s="21">
        <v>6.3440360675688667E-4</v>
      </c>
      <c r="DI22" s="21">
        <v>1.3316398405688503E-3</v>
      </c>
      <c r="DJ22" s="21">
        <v>1.0257998875244571E-3</v>
      </c>
      <c r="DK22" s="21">
        <v>5.4314072975742951E-4</v>
      </c>
      <c r="DL22" s="21">
        <v>3.341671356149055E-4</v>
      </c>
      <c r="DM22" s="21">
        <v>8.7782434716152991E-4</v>
      </c>
      <c r="DN22" s="21">
        <v>4.7856049590290381E-4</v>
      </c>
      <c r="DO22" s="21">
        <v>1.9760090275339585E-3</v>
      </c>
      <c r="DP22" s="21">
        <v>7.6159472354010271E-4</v>
      </c>
      <c r="DQ22" s="21">
        <v>9.406125144676993E-4</v>
      </c>
      <c r="DR22" s="21">
        <v>4.1219725803459364E-4</v>
      </c>
      <c r="DS22" s="21">
        <v>5.0550485963281582E-4</v>
      </c>
      <c r="DT22" s="21">
        <v>2.9156196279012749E-4</v>
      </c>
      <c r="DU22" s="21">
        <v>2.6885880127057042E-4</v>
      </c>
      <c r="DV22" s="21">
        <v>3.7705089842438781E-4</v>
      </c>
      <c r="DW22" s="21">
        <v>2.0856830665641314E-4</v>
      </c>
      <c r="DX22" s="21">
        <v>5.494668952122255E-4</v>
      </c>
      <c r="DY22" s="21">
        <v>2.1126763472233481E-4</v>
      </c>
      <c r="DZ22" s="21">
        <v>4.7411934177313405E-4</v>
      </c>
      <c r="EA22" s="21">
        <v>1.6185295270734201E-4</v>
      </c>
      <c r="EB22" s="21">
        <v>2.8509902379941223E-4</v>
      </c>
      <c r="EC22" s="21">
        <v>1.5878088860628634E-4</v>
      </c>
      <c r="ED22" s="21">
        <v>1.1313389327411459E-4</v>
      </c>
      <c r="EE22" s="21">
        <v>3.0806554277815657E-4</v>
      </c>
      <c r="EF22" s="21">
        <v>4.2872102947410617E-4</v>
      </c>
      <c r="EG22" s="21">
        <v>6.0049311154201641E-4</v>
      </c>
      <c r="EH22" s="21">
        <v>2.1021381954672901E-4</v>
      </c>
      <c r="EI22" s="21">
        <v>1.6479303270156779E-4</v>
      </c>
      <c r="EJ22" s="21">
        <v>1.002293655893125E-4</v>
      </c>
      <c r="EK22" s="21">
        <v>1.7045539116108393E-4</v>
      </c>
      <c r="EL22" s="21">
        <v>1.2123086157852961E-4</v>
      </c>
      <c r="EM22" s="21">
        <v>1.2211591421836595E-4</v>
      </c>
      <c r="EN22" s="21">
        <v>1.5289828472961339E-4</v>
      </c>
      <c r="EO22" s="21">
        <v>2.9131932681373672E-4</v>
      </c>
      <c r="EP22" s="21">
        <v>2.7860655144653088E-5</v>
      </c>
      <c r="EQ22" s="21">
        <v>1.2969224838646888E-4</v>
      </c>
      <c r="ER22" s="21">
        <v>3.579452023778583E-5</v>
      </c>
      <c r="ES22" s="21">
        <v>2.6121244748557993E-4</v>
      </c>
      <c r="ET22" s="21">
        <v>4.7647956011314383E-5</v>
      </c>
      <c r="EU22" s="21">
        <v>6.709678292854026E-5</v>
      </c>
      <c r="EV22" s="21">
        <v>6.2147651662256424E-5</v>
      </c>
      <c r="EW22" s="21">
        <v>3.1684324818313195E-4</v>
      </c>
      <c r="EX22" s="21">
        <v>5.2862714341311617E-5</v>
      </c>
      <c r="EY22" s="21">
        <v>1.5741935000070393E-5</v>
      </c>
      <c r="EZ22" s="21">
        <v>1.0156856629065995E-4</v>
      </c>
      <c r="FA22" s="21">
        <v>1.7484377693122448E-5</v>
      </c>
      <c r="FB22" s="21">
        <v>6.6354522160467669E-6</v>
      </c>
    </row>
    <row r="23" spans="1:158" x14ac:dyDescent="0.2">
      <c r="A23" s="16">
        <v>35976</v>
      </c>
      <c r="B23" s="53">
        <v>0.24275151277303328</v>
      </c>
      <c r="C23" s="53">
        <v>7.8282397024208819E-2</v>
      </c>
      <c r="D23" s="53">
        <v>8.9600099470550559E-2</v>
      </c>
      <c r="E23" s="53">
        <v>1.9569077738722063E-2</v>
      </c>
      <c r="F23" s="53">
        <v>1.3155014632521826E-2</v>
      </c>
      <c r="G23" s="53">
        <v>5.2491569509787971E-2</v>
      </c>
      <c r="H23" s="53">
        <v>2.0494333303692335E-2</v>
      </c>
      <c r="I23" s="53">
        <v>1.1298413788751472E-2</v>
      </c>
      <c r="J23" s="53">
        <v>2.1617846809306542E-3</v>
      </c>
      <c r="K23" s="53">
        <v>6.2112183015539772E-3</v>
      </c>
      <c r="L23" s="53">
        <v>5.6193003083541589E-3</v>
      </c>
      <c r="M23" s="53">
        <v>1.3090879607781181E-3</v>
      </c>
      <c r="O23" s="21">
        <v>3.1530706556541672E-2</v>
      </c>
      <c r="P23" s="21">
        <v>1.2746009394509154E-2</v>
      </c>
      <c r="Q23" s="53">
        <v>2.4472498732507706E-2</v>
      </c>
      <c r="R23" s="21">
        <v>1.6720958734310877E-2</v>
      </c>
      <c r="S23" s="53">
        <v>3.0282760297602605E-2</v>
      </c>
      <c r="T23" s="21">
        <v>1.6111929276347758E-2</v>
      </c>
      <c r="U23" s="21">
        <v>1.1846069295641675E-2</v>
      </c>
      <c r="V23" s="53">
        <v>1.1700978924377081E-2</v>
      </c>
      <c r="W23" s="53">
        <v>3.4596252599701765E-3</v>
      </c>
      <c r="X23" s="53">
        <v>1.7461435296443176E-2</v>
      </c>
      <c r="Z23" s="53">
        <v>1.3143357246540635E-2</v>
      </c>
      <c r="AA23" s="53">
        <v>1.0579211040773476E-2</v>
      </c>
      <c r="AB23" s="53">
        <v>2.7547050238313022E-2</v>
      </c>
      <c r="AC23" s="53">
        <v>1.4759658947130742E-2</v>
      </c>
      <c r="AD23" s="53">
        <v>8.6230176374912804E-3</v>
      </c>
      <c r="AE23" s="21">
        <v>2.9364953202185742E-3</v>
      </c>
      <c r="AF23" s="53">
        <v>2.7101219621378639E-2</v>
      </c>
      <c r="AG23" s="53">
        <v>4.0059561302706742E-2</v>
      </c>
      <c r="AH23" s="21">
        <v>8.4759100140473134E-3</v>
      </c>
      <c r="AI23" s="21">
        <v>3.7713208351207047E-3</v>
      </c>
      <c r="AJ23" s="21">
        <v>4.5315936599134741E-3</v>
      </c>
      <c r="AK23" s="53">
        <v>4.9612641356099607E-3</v>
      </c>
      <c r="AL23" s="21">
        <v>2.317853476767814E-3</v>
      </c>
      <c r="AM23" s="21">
        <v>1.4576644404608408E-3</v>
      </c>
      <c r="AN23" s="21">
        <v>1.7027582303620716E-3</v>
      </c>
      <c r="AO23" s="21">
        <v>4.0966398729946835E-3</v>
      </c>
      <c r="AP23" s="21">
        <v>9.6511246255583955E-3</v>
      </c>
      <c r="AQ23" s="21">
        <v>3.7091312776945783E-3</v>
      </c>
      <c r="AR23" s="21">
        <v>4.7421483814143262E-3</v>
      </c>
      <c r="AS23" s="21">
        <v>7.9538378566556059E-3</v>
      </c>
      <c r="AT23" s="21">
        <v>1.1852053403560939E-3</v>
      </c>
      <c r="AU23" s="21">
        <v>7.8310603415123539E-3</v>
      </c>
      <c r="AV23" s="21">
        <v>2.8843060285021868E-3</v>
      </c>
      <c r="AW23" s="21">
        <v>1.5239488161537412E-3</v>
      </c>
      <c r="AX23" s="21">
        <v>2.91064270132296E-3</v>
      </c>
      <c r="AY23" s="21">
        <v>7.1574731066166497E-3</v>
      </c>
      <c r="AZ23" s="21">
        <v>2.3607716526653473E-3</v>
      </c>
      <c r="BA23" s="21">
        <v>2.1191119669728502E-3</v>
      </c>
      <c r="BB23" s="21">
        <v>7.0522226282014936E-4</v>
      </c>
      <c r="BC23" s="21">
        <v>2.7990904378054921E-3</v>
      </c>
      <c r="BD23" s="21">
        <v>1.8033249269392073E-3</v>
      </c>
      <c r="BE23" s="21">
        <v>6.9752642987231056E-4</v>
      </c>
      <c r="BF23" s="21">
        <v>1.4765223980004699E-3</v>
      </c>
      <c r="BG23" s="21">
        <v>2.0407086301222011E-4</v>
      </c>
      <c r="BH23" s="21">
        <v>3.0163358559724733E-4</v>
      </c>
      <c r="BI23" s="21">
        <v>1.3313881790469366E-4</v>
      </c>
      <c r="BJ23" s="21">
        <v>4.9049911658580073E-4</v>
      </c>
      <c r="BK23" s="21">
        <v>4.3787653819633718E-4</v>
      </c>
      <c r="BL23" s="21">
        <v>4.3920927473500913E-5</v>
      </c>
      <c r="BM23" s="21">
        <v>8.928810304388262E-5</v>
      </c>
      <c r="BN23" s="21">
        <v>4.242312142922177E-5</v>
      </c>
      <c r="BO23" s="21">
        <v>1.1432167277616422E-5</v>
      </c>
      <c r="BP23" s="21">
        <v>2.9550826787162215E-5</v>
      </c>
      <c r="BQ23" s="21">
        <v>1.4597361679708455E-5</v>
      </c>
      <c r="BR23" s="21">
        <v>1.3525154534684853E-3</v>
      </c>
      <c r="BS23" s="21">
        <v>1.2232292221227218E-3</v>
      </c>
      <c r="BT23" s="21">
        <v>1.9244749413358951E-3</v>
      </c>
      <c r="BU23" s="21">
        <v>4.7876884281334838E-4</v>
      </c>
      <c r="BV23" s="21">
        <v>1.3623869622571229E-3</v>
      </c>
      <c r="BW23" s="21">
        <v>1.0900346824060997E-3</v>
      </c>
      <c r="BX23" s="21">
        <v>9.5549250258130779E-4</v>
      </c>
      <c r="BY23" s="21">
        <v>7.9537334343946333E-4</v>
      </c>
      <c r="BZ23" s="21">
        <v>7.0806253330538799E-4</v>
      </c>
      <c r="CA23" s="21">
        <v>8.0901860794352191E-4</v>
      </c>
      <c r="CB23" s="21">
        <v>3.6223158040159172E-4</v>
      </c>
      <c r="CC23" s="21">
        <v>8.6294907210550387E-4</v>
      </c>
      <c r="CD23" s="21">
        <v>2.2231288740961219E-4</v>
      </c>
      <c r="CE23" s="21">
        <v>5.863506846290219E-4</v>
      </c>
      <c r="CF23" s="21">
        <v>1.2484891929026508E-4</v>
      </c>
      <c r="CG23" s="21">
        <v>1.686700631471131E-4</v>
      </c>
      <c r="CH23" s="21">
        <v>2.8138875021285352E-4</v>
      </c>
      <c r="CI23" s="21">
        <v>8.4837103517199439E-5</v>
      </c>
      <c r="CJ23" s="21">
        <v>5.7613831634217829E-5</v>
      </c>
      <c r="CK23" s="21">
        <v>5.3481183012182765E-5</v>
      </c>
      <c r="CL23" s="21">
        <v>3.3956484044089097E-5</v>
      </c>
      <c r="CM23" s="21">
        <v>2.9334348662305215E-5</v>
      </c>
      <c r="CN23" s="21">
        <v>3.1356979960802971E-5</v>
      </c>
      <c r="CO23" s="21">
        <v>2.7984515786769176E-5</v>
      </c>
      <c r="CP23" s="21">
        <v>7.4330799332275458E-4</v>
      </c>
      <c r="CQ23" s="21">
        <v>1.9481696909188682E-3</v>
      </c>
      <c r="CR23" s="21">
        <v>5.2756740716110632E-4</v>
      </c>
      <c r="CS23" s="21">
        <v>6.3351545695306693E-4</v>
      </c>
      <c r="CT23" s="21">
        <v>4.3411268814822136E-4</v>
      </c>
      <c r="CU23" s="21">
        <v>8.8107928620843716E-4</v>
      </c>
      <c r="CV23" s="21">
        <v>3.1264927380804088E-4</v>
      </c>
      <c r="CW23" s="21">
        <v>1.4619377635261262E-4</v>
      </c>
      <c r="CX23" s="21">
        <v>2.1128292316659054E-4</v>
      </c>
      <c r="CY23" s="21">
        <v>4.3765171679866182E-4</v>
      </c>
      <c r="CZ23" s="21">
        <v>2.1773277282080065E-4</v>
      </c>
      <c r="DA23" s="21">
        <v>1.6662445994964462E-4</v>
      </c>
      <c r="DB23" s="21">
        <v>2.0265105557276742E-4</v>
      </c>
      <c r="DC23" s="21">
        <v>2.5542026203353465E-4</v>
      </c>
      <c r="DD23" s="21">
        <v>2.4927460959199772E-4</v>
      </c>
      <c r="DE23" s="21">
        <v>1.1877903546313213E-4</v>
      </c>
      <c r="DF23" s="21">
        <v>1.1074303668728864E-3</v>
      </c>
      <c r="DG23" s="21">
        <v>2.3953072071060764E-3</v>
      </c>
      <c r="DH23" s="21">
        <v>6.3440360675688667E-4</v>
      </c>
      <c r="DI23" s="21">
        <v>1.3316398405688503E-3</v>
      </c>
      <c r="DJ23" s="21">
        <v>1.0257998875244571E-3</v>
      </c>
      <c r="DK23" s="21">
        <v>5.4314072975742951E-4</v>
      </c>
      <c r="DL23" s="21">
        <v>3.341671356149055E-4</v>
      </c>
      <c r="DM23" s="21">
        <v>8.7782434716152991E-4</v>
      </c>
      <c r="DN23" s="21">
        <v>4.7856049590290381E-4</v>
      </c>
      <c r="DO23" s="21">
        <v>1.9760090275339585E-3</v>
      </c>
      <c r="DP23" s="21">
        <v>7.6159472354010271E-4</v>
      </c>
      <c r="DQ23" s="21">
        <v>9.406125144676993E-4</v>
      </c>
      <c r="DR23" s="21">
        <v>4.1219725803459364E-4</v>
      </c>
      <c r="DS23" s="21">
        <v>5.0550485963281582E-4</v>
      </c>
      <c r="DT23" s="21">
        <v>2.9156196279012749E-4</v>
      </c>
      <c r="DU23" s="21">
        <v>2.6885880127057042E-4</v>
      </c>
      <c r="DV23" s="21">
        <v>3.7705089842438781E-4</v>
      </c>
      <c r="DW23" s="21">
        <v>2.0856830665641314E-4</v>
      </c>
      <c r="DX23" s="21">
        <v>5.494668952122255E-4</v>
      </c>
      <c r="DY23" s="21">
        <v>2.1126763472233481E-4</v>
      </c>
      <c r="DZ23" s="21">
        <v>4.7411934177313405E-4</v>
      </c>
      <c r="EA23" s="21">
        <v>1.6185295270734201E-4</v>
      </c>
      <c r="EB23" s="21">
        <v>2.8509902379941223E-4</v>
      </c>
      <c r="EC23" s="21">
        <v>1.5878088860628634E-4</v>
      </c>
      <c r="ED23" s="21">
        <v>1.1313389327411459E-4</v>
      </c>
      <c r="EE23" s="21">
        <v>3.0806554277815657E-4</v>
      </c>
      <c r="EF23" s="21">
        <v>4.2872102947410617E-4</v>
      </c>
      <c r="EG23" s="21">
        <v>6.0049311154201641E-4</v>
      </c>
      <c r="EH23" s="21">
        <v>2.1021381954672901E-4</v>
      </c>
      <c r="EI23" s="21">
        <v>1.6479303270156779E-4</v>
      </c>
      <c r="EJ23" s="21">
        <v>1.002293655893125E-4</v>
      </c>
      <c r="EK23" s="21">
        <v>1.7045539116108393E-4</v>
      </c>
      <c r="EL23" s="21">
        <v>1.2123086157852961E-4</v>
      </c>
      <c r="EM23" s="21">
        <v>1.2211591421836595E-4</v>
      </c>
      <c r="EN23" s="21">
        <v>1.5289828472961339E-4</v>
      </c>
      <c r="EO23" s="21">
        <v>2.9131932681373672E-4</v>
      </c>
      <c r="EP23" s="21">
        <v>2.7860655144653088E-5</v>
      </c>
      <c r="EQ23" s="21">
        <v>1.2969224838646888E-4</v>
      </c>
      <c r="ER23" s="21">
        <v>3.579452023778583E-5</v>
      </c>
      <c r="ES23" s="21">
        <v>2.6121244748557993E-4</v>
      </c>
      <c r="ET23" s="21">
        <v>4.7647956011314383E-5</v>
      </c>
      <c r="EU23" s="21">
        <v>6.709678292854026E-5</v>
      </c>
      <c r="EV23" s="21">
        <v>6.2147651662256424E-5</v>
      </c>
      <c r="EW23" s="21">
        <v>3.1684324818313195E-4</v>
      </c>
      <c r="EX23" s="21">
        <v>5.2862714341311617E-5</v>
      </c>
      <c r="EY23" s="21">
        <v>1.5741935000070393E-5</v>
      </c>
      <c r="EZ23" s="21">
        <v>1.0156856629065995E-4</v>
      </c>
      <c r="FA23" s="21">
        <v>1.7484377693122448E-5</v>
      </c>
      <c r="FB23" s="21">
        <v>6.6354522160467669E-6</v>
      </c>
    </row>
    <row r="24" spans="1:158" x14ac:dyDescent="0.2">
      <c r="A24" s="16">
        <v>36068</v>
      </c>
      <c r="B24" s="53">
        <v>0.24275151277303328</v>
      </c>
      <c r="C24" s="53">
        <v>7.8282397024208819E-2</v>
      </c>
      <c r="D24" s="53">
        <v>8.9600099470550559E-2</v>
      </c>
      <c r="E24" s="53">
        <v>1.9569077738722063E-2</v>
      </c>
      <c r="F24" s="53">
        <v>1.3155014632521826E-2</v>
      </c>
      <c r="G24" s="53">
        <v>5.2491569509787971E-2</v>
      </c>
      <c r="H24" s="53">
        <v>2.0494333303692335E-2</v>
      </c>
      <c r="I24" s="53">
        <v>1.1298413788751472E-2</v>
      </c>
      <c r="J24" s="53">
        <v>2.1617846809306542E-3</v>
      </c>
      <c r="K24" s="53">
        <v>6.2112183015539772E-3</v>
      </c>
      <c r="L24" s="53">
        <v>5.6193003083541589E-3</v>
      </c>
      <c r="M24" s="53">
        <v>1.3090879607781181E-3</v>
      </c>
      <c r="O24" s="21">
        <v>3.1530706556541672E-2</v>
      </c>
      <c r="P24" s="21">
        <v>1.2746009394509154E-2</v>
      </c>
      <c r="Q24" s="53">
        <v>2.4472498732507706E-2</v>
      </c>
      <c r="R24" s="21">
        <v>1.6720958734310877E-2</v>
      </c>
      <c r="S24" s="53">
        <v>3.0282760297602605E-2</v>
      </c>
      <c r="T24" s="21">
        <v>1.6111929276347758E-2</v>
      </c>
      <c r="U24" s="21">
        <v>1.1846069295641675E-2</v>
      </c>
      <c r="V24" s="53">
        <v>1.1700978924377081E-2</v>
      </c>
      <c r="W24" s="53">
        <v>3.4596252599701765E-3</v>
      </c>
      <c r="X24" s="53">
        <v>1.7461435296443176E-2</v>
      </c>
      <c r="Z24" s="53">
        <v>1.3143357246540635E-2</v>
      </c>
      <c r="AA24" s="53">
        <v>1.0579211040773476E-2</v>
      </c>
      <c r="AB24" s="53">
        <v>2.7547050238313022E-2</v>
      </c>
      <c r="AC24" s="53">
        <v>1.4759658947130742E-2</v>
      </c>
      <c r="AD24" s="53">
        <v>8.6230176374912804E-3</v>
      </c>
      <c r="AE24" s="21">
        <v>2.9364953202185742E-3</v>
      </c>
      <c r="AF24" s="53">
        <v>2.7101219621378639E-2</v>
      </c>
      <c r="AG24" s="53">
        <v>4.0059561302706742E-2</v>
      </c>
      <c r="AH24" s="21">
        <v>8.4759100140473134E-3</v>
      </c>
      <c r="AI24" s="21">
        <v>3.7713208351207047E-3</v>
      </c>
      <c r="AJ24" s="21">
        <v>4.5315936599134741E-3</v>
      </c>
      <c r="AK24" s="53">
        <v>4.9612641356099607E-3</v>
      </c>
      <c r="AL24" s="21">
        <v>2.317853476767814E-3</v>
      </c>
      <c r="AM24" s="21">
        <v>1.4576644404608408E-3</v>
      </c>
      <c r="AN24" s="21">
        <v>1.7027582303620716E-3</v>
      </c>
      <c r="AO24" s="21">
        <v>4.0966398729946835E-3</v>
      </c>
      <c r="AP24" s="21">
        <v>9.6511246255583955E-3</v>
      </c>
      <c r="AQ24" s="21">
        <v>3.7091312776945783E-3</v>
      </c>
      <c r="AR24" s="21">
        <v>4.7421483814143262E-3</v>
      </c>
      <c r="AS24" s="21">
        <v>7.9538378566556059E-3</v>
      </c>
      <c r="AT24" s="21">
        <v>1.1852053403560939E-3</v>
      </c>
      <c r="AU24" s="21">
        <v>7.8310603415123539E-3</v>
      </c>
      <c r="AV24" s="21">
        <v>2.8843060285021868E-3</v>
      </c>
      <c r="AW24" s="21">
        <v>1.5239488161537412E-3</v>
      </c>
      <c r="AX24" s="21">
        <v>2.91064270132296E-3</v>
      </c>
      <c r="AY24" s="21">
        <v>7.1574731066166497E-3</v>
      </c>
      <c r="AZ24" s="21">
        <v>2.3607716526653473E-3</v>
      </c>
      <c r="BA24" s="21">
        <v>2.1191119669728502E-3</v>
      </c>
      <c r="BB24" s="21">
        <v>7.0522226282014936E-4</v>
      </c>
      <c r="BC24" s="21">
        <v>2.7990904378054921E-3</v>
      </c>
      <c r="BD24" s="21">
        <v>1.8033249269392073E-3</v>
      </c>
      <c r="BE24" s="21">
        <v>6.9752642987231056E-4</v>
      </c>
      <c r="BF24" s="21">
        <v>1.4765223980004699E-3</v>
      </c>
      <c r="BG24" s="21">
        <v>2.0407086301222011E-4</v>
      </c>
      <c r="BH24" s="21">
        <v>3.0163358559724733E-4</v>
      </c>
      <c r="BI24" s="21">
        <v>1.3313881790469366E-4</v>
      </c>
      <c r="BJ24" s="21">
        <v>4.9049911658580073E-4</v>
      </c>
      <c r="BK24" s="21">
        <v>4.3787653819633718E-4</v>
      </c>
      <c r="BL24" s="21">
        <v>4.3920927473500913E-5</v>
      </c>
      <c r="BM24" s="21">
        <v>8.928810304388262E-5</v>
      </c>
      <c r="BN24" s="21">
        <v>4.242312142922177E-5</v>
      </c>
      <c r="BO24" s="21">
        <v>1.1432167277616422E-5</v>
      </c>
      <c r="BP24" s="21">
        <v>2.9550826787162215E-5</v>
      </c>
      <c r="BQ24" s="21">
        <v>1.4597361679708455E-5</v>
      </c>
      <c r="BR24" s="21">
        <v>1.3525154534684853E-3</v>
      </c>
      <c r="BS24" s="21">
        <v>1.2232292221227218E-3</v>
      </c>
      <c r="BT24" s="21">
        <v>1.9244749413358951E-3</v>
      </c>
      <c r="BU24" s="21">
        <v>4.7876884281334838E-4</v>
      </c>
      <c r="BV24" s="21">
        <v>1.3623869622571229E-3</v>
      </c>
      <c r="BW24" s="21">
        <v>1.0900346824060997E-3</v>
      </c>
      <c r="BX24" s="21">
        <v>9.5549250258130779E-4</v>
      </c>
      <c r="BY24" s="21">
        <v>7.9537334343946333E-4</v>
      </c>
      <c r="BZ24" s="21">
        <v>7.0806253330538799E-4</v>
      </c>
      <c r="CA24" s="21">
        <v>8.0901860794352191E-4</v>
      </c>
      <c r="CB24" s="21">
        <v>3.6223158040159172E-4</v>
      </c>
      <c r="CC24" s="21">
        <v>8.6294907210550387E-4</v>
      </c>
      <c r="CD24" s="21">
        <v>2.2231288740961219E-4</v>
      </c>
      <c r="CE24" s="21">
        <v>5.863506846290219E-4</v>
      </c>
      <c r="CF24" s="21">
        <v>1.2484891929026508E-4</v>
      </c>
      <c r="CG24" s="21">
        <v>1.686700631471131E-4</v>
      </c>
      <c r="CH24" s="21">
        <v>2.8138875021285352E-4</v>
      </c>
      <c r="CI24" s="21">
        <v>8.4837103517199439E-5</v>
      </c>
      <c r="CJ24" s="21">
        <v>5.7613831634217829E-5</v>
      </c>
      <c r="CK24" s="21">
        <v>5.3481183012182765E-5</v>
      </c>
      <c r="CL24" s="21">
        <v>3.3956484044089097E-5</v>
      </c>
      <c r="CM24" s="21">
        <v>2.9334348662305215E-5</v>
      </c>
      <c r="CN24" s="21">
        <v>3.1356979960802971E-5</v>
      </c>
      <c r="CO24" s="21">
        <v>2.7984515786769176E-5</v>
      </c>
      <c r="CP24" s="21">
        <v>7.4330799332275458E-4</v>
      </c>
      <c r="CQ24" s="21">
        <v>1.9481696909188682E-3</v>
      </c>
      <c r="CR24" s="21">
        <v>5.2756740716110632E-4</v>
      </c>
      <c r="CS24" s="21">
        <v>6.3351545695306693E-4</v>
      </c>
      <c r="CT24" s="21">
        <v>4.3411268814822136E-4</v>
      </c>
      <c r="CU24" s="21">
        <v>8.8107928620843716E-4</v>
      </c>
      <c r="CV24" s="21">
        <v>3.1264927380804088E-4</v>
      </c>
      <c r="CW24" s="21">
        <v>1.4619377635261262E-4</v>
      </c>
      <c r="CX24" s="21">
        <v>2.1128292316659054E-4</v>
      </c>
      <c r="CY24" s="21">
        <v>4.3765171679866182E-4</v>
      </c>
      <c r="CZ24" s="21">
        <v>2.1773277282080065E-4</v>
      </c>
      <c r="DA24" s="21">
        <v>1.6662445994964462E-4</v>
      </c>
      <c r="DB24" s="21">
        <v>2.0265105557276742E-4</v>
      </c>
      <c r="DC24" s="21">
        <v>2.5542026203353465E-4</v>
      </c>
      <c r="DD24" s="21">
        <v>2.4927460959199772E-4</v>
      </c>
      <c r="DE24" s="21">
        <v>1.1877903546313213E-4</v>
      </c>
      <c r="DF24" s="21">
        <v>1.1074303668728864E-3</v>
      </c>
      <c r="DG24" s="21">
        <v>2.3953072071060764E-3</v>
      </c>
      <c r="DH24" s="21">
        <v>6.3440360675688667E-4</v>
      </c>
      <c r="DI24" s="21">
        <v>1.3316398405688503E-3</v>
      </c>
      <c r="DJ24" s="21">
        <v>1.0257998875244571E-3</v>
      </c>
      <c r="DK24" s="21">
        <v>5.4314072975742951E-4</v>
      </c>
      <c r="DL24" s="21">
        <v>3.341671356149055E-4</v>
      </c>
      <c r="DM24" s="21">
        <v>8.7782434716152991E-4</v>
      </c>
      <c r="DN24" s="21">
        <v>4.7856049590290381E-4</v>
      </c>
      <c r="DO24" s="21">
        <v>1.9760090275339585E-3</v>
      </c>
      <c r="DP24" s="21">
        <v>7.6159472354010271E-4</v>
      </c>
      <c r="DQ24" s="21">
        <v>9.406125144676993E-4</v>
      </c>
      <c r="DR24" s="21">
        <v>4.1219725803459364E-4</v>
      </c>
      <c r="DS24" s="21">
        <v>5.0550485963281582E-4</v>
      </c>
      <c r="DT24" s="21">
        <v>2.9156196279012749E-4</v>
      </c>
      <c r="DU24" s="21">
        <v>2.6885880127057042E-4</v>
      </c>
      <c r="DV24" s="21">
        <v>3.7705089842438781E-4</v>
      </c>
      <c r="DW24" s="21">
        <v>2.0856830665641314E-4</v>
      </c>
      <c r="DX24" s="21">
        <v>5.494668952122255E-4</v>
      </c>
      <c r="DY24" s="21">
        <v>2.1126763472233481E-4</v>
      </c>
      <c r="DZ24" s="21">
        <v>4.7411934177313405E-4</v>
      </c>
      <c r="EA24" s="21">
        <v>1.6185295270734201E-4</v>
      </c>
      <c r="EB24" s="21">
        <v>2.8509902379941223E-4</v>
      </c>
      <c r="EC24" s="21">
        <v>1.5878088860628634E-4</v>
      </c>
      <c r="ED24" s="21">
        <v>1.1313389327411459E-4</v>
      </c>
      <c r="EE24" s="21">
        <v>3.0806554277815657E-4</v>
      </c>
      <c r="EF24" s="21">
        <v>4.2872102947410617E-4</v>
      </c>
      <c r="EG24" s="21">
        <v>6.0049311154201641E-4</v>
      </c>
      <c r="EH24" s="21">
        <v>2.1021381954672901E-4</v>
      </c>
      <c r="EI24" s="21">
        <v>1.6479303270156779E-4</v>
      </c>
      <c r="EJ24" s="21">
        <v>1.002293655893125E-4</v>
      </c>
      <c r="EK24" s="21">
        <v>1.7045539116108393E-4</v>
      </c>
      <c r="EL24" s="21">
        <v>1.2123086157852961E-4</v>
      </c>
      <c r="EM24" s="21">
        <v>1.2211591421836595E-4</v>
      </c>
      <c r="EN24" s="21">
        <v>1.5289828472961339E-4</v>
      </c>
      <c r="EO24" s="21">
        <v>2.9131932681373672E-4</v>
      </c>
      <c r="EP24" s="21">
        <v>2.7860655144653088E-5</v>
      </c>
      <c r="EQ24" s="21">
        <v>1.2969224838646888E-4</v>
      </c>
      <c r="ER24" s="21">
        <v>3.579452023778583E-5</v>
      </c>
      <c r="ES24" s="21">
        <v>2.6121244748557993E-4</v>
      </c>
      <c r="ET24" s="21">
        <v>4.7647956011314383E-5</v>
      </c>
      <c r="EU24" s="21">
        <v>6.709678292854026E-5</v>
      </c>
      <c r="EV24" s="21">
        <v>6.2147651662256424E-5</v>
      </c>
      <c r="EW24" s="21">
        <v>3.1684324818313195E-4</v>
      </c>
      <c r="EX24" s="21">
        <v>5.2862714341311617E-5</v>
      </c>
      <c r="EY24" s="21">
        <v>1.5741935000070393E-5</v>
      </c>
      <c r="EZ24" s="21">
        <v>1.0156856629065995E-4</v>
      </c>
      <c r="FA24" s="21">
        <v>1.7484377693122448E-5</v>
      </c>
      <c r="FB24" s="21">
        <v>6.6354522160467669E-6</v>
      </c>
    </row>
    <row r="25" spans="1:158" x14ac:dyDescent="0.2">
      <c r="A25" s="16">
        <v>36160</v>
      </c>
      <c r="B25" s="53">
        <v>0.24275151277303328</v>
      </c>
      <c r="C25" s="53">
        <v>7.8282397024208819E-2</v>
      </c>
      <c r="D25" s="53">
        <v>8.9600099470550559E-2</v>
      </c>
      <c r="E25" s="53">
        <v>1.9569077738722063E-2</v>
      </c>
      <c r="F25" s="53">
        <v>1.3155014632521826E-2</v>
      </c>
      <c r="G25" s="53">
        <v>5.2491569509787971E-2</v>
      </c>
      <c r="H25" s="53">
        <v>2.0494333303692335E-2</v>
      </c>
      <c r="I25" s="53">
        <v>1.1298413788751472E-2</v>
      </c>
      <c r="J25" s="53">
        <v>2.1617846809306542E-3</v>
      </c>
      <c r="K25" s="53">
        <v>6.2112183015539772E-3</v>
      </c>
      <c r="L25" s="53">
        <v>5.6193003083541589E-3</v>
      </c>
      <c r="M25" s="53">
        <v>1.3090879607781181E-3</v>
      </c>
      <c r="O25" s="21">
        <v>3.1530706556541672E-2</v>
      </c>
      <c r="P25" s="21">
        <v>1.2746009394509154E-2</v>
      </c>
      <c r="Q25" s="53">
        <v>2.4472498732507706E-2</v>
      </c>
      <c r="R25" s="21">
        <v>1.6720958734310877E-2</v>
      </c>
      <c r="S25" s="53">
        <v>3.0282760297602605E-2</v>
      </c>
      <c r="T25" s="21">
        <v>1.6111929276347758E-2</v>
      </c>
      <c r="U25" s="21">
        <v>1.1846069295641675E-2</v>
      </c>
      <c r="V25" s="53">
        <v>1.1700978924377081E-2</v>
      </c>
      <c r="W25" s="53">
        <v>3.4596252599701765E-3</v>
      </c>
      <c r="X25" s="53">
        <v>1.7461435296443176E-2</v>
      </c>
      <c r="Z25" s="53">
        <v>1.3143357246540635E-2</v>
      </c>
      <c r="AA25" s="53">
        <v>1.0579211040773476E-2</v>
      </c>
      <c r="AB25" s="53">
        <v>2.7547050238313022E-2</v>
      </c>
      <c r="AC25" s="53">
        <v>1.4759658947130742E-2</v>
      </c>
      <c r="AD25" s="53">
        <v>8.6230176374912804E-3</v>
      </c>
      <c r="AE25" s="21">
        <v>2.9364953202185742E-3</v>
      </c>
      <c r="AF25" s="53">
        <v>2.7101219621378639E-2</v>
      </c>
      <c r="AG25" s="53">
        <v>4.0059561302706742E-2</v>
      </c>
      <c r="AH25" s="21">
        <v>8.4759100140473134E-3</v>
      </c>
      <c r="AI25" s="21">
        <v>3.7713208351207047E-3</v>
      </c>
      <c r="AJ25" s="21">
        <v>4.5315936599134741E-3</v>
      </c>
      <c r="AK25" s="53">
        <v>4.9612641356099607E-3</v>
      </c>
      <c r="AL25" s="21">
        <v>2.317853476767814E-3</v>
      </c>
      <c r="AM25" s="21">
        <v>1.4576644404608408E-3</v>
      </c>
      <c r="AN25" s="21">
        <v>1.7027582303620716E-3</v>
      </c>
      <c r="AO25" s="21">
        <v>4.0966398729946835E-3</v>
      </c>
      <c r="AP25" s="21">
        <v>9.6511246255583955E-3</v>
      </c>
      <c r="AQ25" s="21">
        <v>3.7091312776945783E-3</v>
      </c>
      <c r="AR25" s="21">
        <v>4.7421483814143262E-3</v>
      </c>
      <c r="AS25" s="21">
        <v>7.9538378566556059E-3</v>
      </c>
      <c r="AT25" s="21">
        <v>1.1852053403560939E-3</v>
      </c>
      <c r="AU25" s="21">
        <v>7.8310603415123539E-3</v>
      </c>
      <c r="AV25" s="21">
        <v>2.8843060285021868E-3</v>
      </c>
      <c r="AW25" s="21">
        <v>1.5239488161537412E-3</v>
      </c>
      <c r="AX25" s="21">
        <v>2.91064270132296E-3</v>
      </c>
      <c r="AY25" s="21">
        <v>7.1574731066166497E-3</v>
      </c>
      <c r="AZ25" s="21">
        <v>2.3607716526653473E-3</v>
      </c>
      <c r="BA25" s="21">
        <v>2.1191119669728502E-3</v>
      </c>
      <c r="BB25" s="21">
        <v>7.0522226282014936E-4</v>
      </c>
      <c r="BC25" s="21">
        <v>2.7990904378054921E-3</v>
      </c>
      <c r="BD25" s="21">
        <v>1.8033249269392073E-3</v>
      </c>
      <c r="BE25" s="21">
        <v>6.9752642987231056E-4</v>
      </c>
      <c r="BF25" s="21">
        <v>1.4765223980004699E-3</v>
      </c>
      <c r="BG25" s="21">
        <v>2.0407086301222011E-4</v>
      </c>
      <c r="BH25" s="21">
        <v>3.0163358559724733E-4</v>
      </c>
      <c r="BI25" s="21">
        <v>1.3313881790469366E-4</v>
      </c>
      <c r="BJ25" s="21">
        <v>4.9049911658580073E-4</v>
      </c>
      <c r="BK25" s="21">
        <v>4.3787653819633718E-4</v>
      </c>
      <c r="BL25" s="21">
        <v>4.3920927473500913E-5</v>
      </c>
      <c r="BM25" s="21">
        <v>8.928810304388262E-5</v>
      </c>
      <c r="BN25" s="21">
        <v>4.242312142922177E-5</v>
      </c>
      <c r="BO25" s="21">
        <v>1.1432167277616422E-5</v>
      </c>
      <c r="BP25" s="21">
        <v>2.9550826787162215E-5</v>
      </c>
      <c r="BQ25" s="21">
        <v>1.4597361679708455E-5</v>
      </c>
      <c r="BR25" s="21">
        <v>1.3525154534684853E-3</v>
      </c>
      <c r="BS25" s="21">
        <v>1.2232292221227218E-3</v>
      </c>
      <c r="BT25" s="21">
        <v>1.9244749413358951E-3</v>
      </c>
      <c r="BU25" s="21">
        <v>4.7876884281334838E-4</v>
      </c>
      <c r="BV25" s="21">
        <v>1.3623869622571229E-3</v>
      </c>
      <c r="BW25" s="21">
        <v>1.0900346824060997E-3</v>
      </c>
      <c r="BX25" s="21">
        <v>9.5549250258130779E-4</v>
      </c>
      <c r="BY25" s="21">
        <v>7.9537334343946333E-4</v>
      </c>
      <c r="BZ25" s="21">
        <v>7.0806253330538799E-4</v>
      </c>
      <c r="CA25" s="21">
        <v>8.0901860794352191E-4</v>
      </c>
      <c r="CB25" s="21">
        <v>3.6223158040159172E-4</v>
      </c>
      <c r="CC25" s="21">
        <v>8.6294907210550387E-4</v>
      </c>
      <c r="CD25" s="21">
        <v>2.2231288740961219E-4</v>
      </c>
      <c r="CE25" s="21">
        <v>5.863506846290219E-4</v>
      </c>
      <c r="CF25" s="21">
        <v>1.2484891929026508E-4</v>
      </c>
      <c r="CG25" s="21">
        <v>1.686700631471131E-4</v>
      </c>
      <c r="CH25" s="21">
        <v>2.8138875021285352E-4</v>
      </c>
      <c r="CI25" s="21">
        <v>8.4837103517199439E-5</v>
      </c>
      <c r="CJ25" s="21">
        <v>5.7613831634217829E-5</v>
      </c>
      <c r="CK25" s="21">
        <v>5.3481183012182765E-5</v>
      </c>
      <c r="CL25" s="21">
        <v>3.3956484044089097E-5</v>
      </c>
      <c r="CM25" s="21">
        <v>2.9334348662305215E-5</v>
      </c>
      <c r="CN25" s="21">
        <v>3.1356979960802971E-5</v>
      </c>
      <c r="CO25" s="21">
        <v>2.7984515786769176E-5</v>
      </c>
      <c r="CP25" s="21">
        <v>7.4330799332275458E-4</v>
      </c>
      <c r="CQ25" s="21">
        <v>1.9481696909188682E-3</v>
      </c>
      <c r="CR25" s="21">
        <v>5.2756740716110632E-4</v>
      </c>
      <c r="CS25" s="21">
        <v>6.3351545695306693E-4</v>
      </c>
      <c r="CT25" s="21">
        <v>4.3411268814822136E-4</v>
      </c>
      <c r="CU25" s="21">
        <v>8.8107928620843716E-4</v>
      </c>
      <c r="CV25" s="21">
        <v>3.1264927380804088E-4</v>
      </c>
      <c r="CW25" s="21">
        <v>1.4619377635261262E-4</v>
      </c>
      <c r="CX25" s="21">
        <v>2.1128292316659054E-4</v>
      </c>
      <c r="CY25" s="21">
        <v>4.3765171679866182E-4</v>
      </c>
      <c r="CZ25" s="21">
        <v>2.1773277282080065E-4</v>
      </c>
      <c r="DA25" s="21">
        <v>1.6662445994964462E-4</v>
      </c>
      <c r="DB25" s="21">
        <v>2.0265105557276742E-4</v>
      </c>
      <c r="DC25" s="21">
        <v>2.5542026203353465E-4</v>
      </c>
      <c r="DD25" s="21">
        <v>2.4927460959199772E-4</v>
      </c>
      <c r="DE25" s="21">
        <v>1.1877903546313213E-4</v>
      </c>
      <c r="DF25" s="21">
        <v>1.1074303668728864E-3</v>
      </c>
      <c r="DG25" s="21">
        <v>2.3953072071060764E-3</v>
      </c>
      <c r="DH25" s="21">
        <v>6.3440360675688667E-4</v>
      </c>
      <c r="DI25" s="21">
        <v>1.3316398405688503E-3</v>
      </c>
      <c r="DJ25" s="21">
        <v>1.0257998875244571E-3</v>
      </c>
      <c r="DK25" s="21">
        <v>5.4314072975742951E-4</v>
      </c>
      <c r="DL25" s="21">
        <v>3.341671356149055E-4</v>
      </c>
      <c r="DM25" s="21">
        <v>8.7782434716152991E-4</v>
      </c>
      <c r="DN25" s="21">
        <v>4.7856049590290381E-4</v>
      </c>
      <c r="DO25" s="21">
        <v>1.9760090275339585E-3</v>
      </c>
      <c r="DP25" s="21">
        <v>7.6159472354010271E-4</v>
      </c>
      <c r="DQ25" s="21">
        <v>9.406125144676993E-4</v>
      </c>
      <c r="DR25" s="21">
        <v>4.1219725803459364E-4</v>
      </c>
      <c r="DS25" s="21">
        <v>5.0550485963281582E-4</v>
      </c>
      <c r="DT25" s="21">
        <v>2.9156196279012749E-4</v>
      </c>
      <c r="DU25" s="21">
        <v>2.6885880127057042E-4</v>
      </c>
      <c r="DV25" s="21">
        <v>3.7705089842438781E-4</v>
      </c>
      <c r="DW25" s="21">
        <v>2.0856830665641314E-4</v>
      </c>
      <c r="DX25" s="21">
        <v>5.494668952122255E-4</v>
      </c>
      <c r="DY25" s="21">
        <v>2.1126763472233481E-4</v>
      </c>
      <c r="DZ25" s="21">
        <v>4.7411934177313405E-4</v>
      </c>
      <c r="EA25" s="21">
        <v>1.6185295270734201E-4</v>
      </c>
      <c r="EB25" s="21">
        <v>2.8509902379941223E-4</v>
      </c>
      <c r="EC25" s="21">
        <v>1.5878088860628634E-4</v>
      </c>
      <c r="ED25" s="21">
        <v>1.1313389327411459E-4</v>
      </c>
      <c r="EE25" s="21">
        <v>3.0806554277815657E-4</v>
      </c>
      <c r="EF25" s="21">
        <v>4.2872102947410617E-4</v>
      </c>
      <c r="EG25" s="21">
        <v>6.0049311154201641E-4</v>
      </c>
      <c r="EH25" s="21">
        <v>2.1021381954672901E-4</v>
      </c>
      <c r="EI25" s="21">
        <v>1.6479303270156779E-4</v>
      </c>
      <c r="EJ25" s="21">
        <v>1.002293655893125E-4</v>
      </c>
      <c r="EK25" s="21">
        <v>1.7045539116108393E-4</v>
      </c>
      <c r="EL25" s="21">
        <v>1.2123086157852961E-4</v>
      </c>
      <c r="EM25" s="21">
        <v>1.2211591421836595E-4</v>
      </c>
      <c r="EN25" s="21">
        <v>1.5289828472961339E-4</v>
      </c>
      <c r="EO25" s="21">
        <v>2.9131932681373672E-4</v>
      </c>
      <c r="EP25" s="21">
        <v>2.7860655144653088E-5</v>
      </c>
      <c r="EQ25" s="21">
        <v>1.2969224838646888E-4</v>
      </c>
      <c r="ER25" s="21">
        <v>3.579452023778583E-5</v>
      </c>
      <c r="ES25" s="21">
        <v>2.6121244748557993E-4</v>
      </c>
      <c r="ET25" s="21">
        <v>4.7647956011314383E-5</v>
      </c>
      <c r="EU25" s="21">
        <v>6.709678292854026E-5</v>
      </c>
      <c r="EV25" s="21">
        <v>6.2147651662256424E-5</v>
      </c>
      <c r="EW25" s="21">
        <v>3.1684324818313195E-4</v>
      </c>
      <c r="EX25" s="21">
        <v>5.2862714341311617E-5</v>
      </c>
      <c r="EY25" s="21">
        <v>1.5741935000070393E-5</v>
      </c>
      <c r="EZ25" s="21">
        <v>1.0156856629065995E-4</v>
      </c>
      <c r="FA25" s="21">
        <v>1.7484377693122448E-5</v>
      </c>
      <c r="FB25" s="21">
        <v>6.6354522160467669E-6</v>
      </c>
    </row>
    <row r="26" spans="1:158" x14ac:dyDescent="0.2">
      <c r="A26" s="16">
        <v>36250</v>
      </c>
      <c r="B26" s="53">
        <v>0.26014397569129283</v>
      </c>
      <c r="C26" s="53">
        <v>8.1358141369611087E-2</v>
      </c>
      <c r="D26" s="53">
        <v>8.8786642252665554E-2</v>
      </c>
      <c r="E26" s="53">
        <v>1.9090454290293636E-2</v>
      </c>
      <c r="F26" s="53">
        <v>1.2343913811711255E-2</v>
      </c>
      <c r="G26" s="53">
        <v>5.3904243191647855E-2</v>
      </c>
      <c r="H26" s="53">
        <v>1.9754004722372293E-2</v>
      </c>
      <c r="I26" s="53">
        <v>1.0824498502276366E-2</v>
      </c>
      <c r="J26" s="53">
        <v>1.8553806220870757E-3</v>
      </c>
      <c r="K26" s="53">
        <v>5.9138360919530411E-3</v>
      </c>
      <c r="L26" s="53">
        <v>5.9215538696552762E-3</v>
      </c>
      <c r="M26" s="53">
        <v>1.3739033156238976E-3</v>
      </c>
      <c r="O26" s="21">
        <v>3.4907095571636147E-2</v>
      </c>
      <c r="P26" s="21">
        <v>1.3921901426782863E-2</v>
      </c>
      <c r="Q26" s="53">
        <v>2.8615671159584029E-2</v>
      </c>
      <c r="R26" s="21">
        <v>1.339445735694335E-2</v>
      </c>
      <c r="S26" s="53">
        <v>3.2660723563588359E-2</v>
      </c>
      <c r="T26" s="21">
        <v>1.0547810578592092E-2</v>
      </c>
      <c r="U26" s="21">
        <v>9.9014438270621022E-3</v>
      </c>
      <c r="V26" s="53">
        <v>1.049633729869435E-2</v>
      </c>
      <c r="W26" s="53">
        <v>3.6736760175447229E-3</v>
      </c>
      <c r="X26" s="53">
        <v>1.7725470425201992E-2</v>
      </c>
      <c r="Z26" s="53">
        <v>1.0065168853403403E-2</v>
      </c>
      <c r="AA26" s="53">
        <v>1.170808864367184E-2</v>
      </c>
      <c r="AB26" s="53">
        <v>2.771220335562825E-2</v>
      </c>
      <c r="AC26" s="53">
        <v>1.5824850355103341E-2</v>
      </c>
      <c r="AD26" s="53">
        <v>6.4755068754455232E-3</v>
      </c>
      <c r="AE26" s="21">
        <v>2.8264914537164069E-3</v>
      </c>
      <c r="AF26" s="53">
        <v>2.8629337769187094E-2</v>
      </c>
      <c r="AG26" s="53">
        <v>3.6963137465170881E-2</v>
      </c>
      <c r="AH26" s="21">
        <v>6.8654164695751852E-3</v>
      </c>
      <c r="AI26" s="21">
        <v>2.7823632941592928E-3</v>
      </c>
      <c r="AJ26" s="21">
        <v>3.8806099228236054E-3</v>
      </c>
      <c r="AK26" s="53">
        <v>4.0227821480000774E-3</v>
      </c>
      <c r="AL26" s="21">
        <v>1.853273201857003E-3</v>
      </c>
      <c r="AM26" s="21">
        <v>8.7415396365132694E-4</v>
      </c>
      <c r="AN26" s="21">
        <v>1.4018633244725729E-3</v>
      </c>
      <c r="AO26" s="21">
        <v>3.1648418287332351E-3</v>
      </c>
      <c r="AP26" s="21">
        <v>9.2456900560575414E-3</v>
      </c>
      <c r="AQ26" s="21">
        <v>3.3002735676146374E-3</v>
      </c>
      <c r="AR26" s="21">
        <v>4.389951658773295E-3</v>
      </c>
      <c r="AS26" s="21">
        <v>7.4605233155563885E-3</v>
      </c>
      <c r="AT26" s="21">
        <v>1.0917513448647225E-3</v>
      </c>
      <c r="AU26" s="21">
        <v>8.3696591030966126E-3</v>
      </c>
      <c r="AV26" s="21">
        <v>2.4681311081740224E-3</v>
      </c>
      <c r="AW26" s="21">
        <v>1.2489494515975834E-3</v>
      </c>
      <c r="AX26" s="21">
        <v>2.5057568107332536E-3</v>
      </c>
      <c r="AY26" s="21">
        <v>6.2870326865664041E-3</v>
      </c>
      <c r="AZ26" s="21">
        <v>2.3927969978551587E-3</v>
      </c>
      <c r="BA26" s="21">
        <v>2.1088310850793626E-3</v>
      </c>
      <c r="BB26" s="21">
        <v>6.8978843320390817E-4</v>
      </c>
      <c r="BC26" s="21">
        <v>2.437661941564943E-3</v>
      </c>
      <c r="BD26" s="21">
        <v>1.667324626825766E-3</v>
      </c>
      <c r="BE26" s="21">
        <v>6.3596057708619142E-4</v>
      </c>
      <c r="BF26" s="21">
        <v>1.4350343036876308E-3</v>
      </c>
      <c r="BG26" s="21">
        <v>2.0299845756091675E-4</v>
      </c>
      <c r="BH26" s="21">
        <v>3.9123156005146177E-4</v>
      </c>
      <c r="BI26" s="21">
        <v>1.2481385798447428E-4</v>
      </c>
      <c r="BJ26" s="21">
        <v>4.4813641560567609E-4</v>
      </c>
      <c r="BK26" s="21">
        <v>4.186299241943929E-4</v>
      </c>
      <c r="BL26" s="21">
        <v>4.7264314252725167E-5</v>
      </c>
      <c r="BM26" s="21">
        <v>9.5967884475716203E-5</v>
      </c>
      <c r="BN26" s="21">
        <v>3.3128853940827594E-5</v>
      </c>
      <c r="BO26" s="21">
        <v>1.3495756627632701E-5</v>
      </c>
      <c r="BP26" s="21">
        <v>2.9395535300326217E-5</v>
      </c>
      <c r="BQ26" s="21">
        <v>1.4520651609447086E-5</v>
      </c>
      <c r="BR26" s="21">
        <v>1.3407140678607186E-3</v>
      </c>
      <c r="BS26" s="21">
        <v>1.1616698354535509E-3</v>
      </c>
      <c r="BT26" s="21">
        <v>1.6091559810575945E-3</v>
      </c>
      <c r="BU26" s="21">
        <v>4.1304827343183756E-4</v>
      </c>
      <c r="BV26" s="21">
        <v>1.3357110043436919E-3</v>
      </c>
      <c r="BW26" s="21">
        <v>1.084306480357716E-3</v>
      </c>
      <c r="BX26" s="21">
        <v>6.4744417235235933E-4</v>
      </c>
      <c r="BY26" s="21">
        <v>7.8069156216479174E-4</v>
      </c>
      <c r="BZ26" s="21">
        <v>6.2434969582055749E-4</v>
      </c>
      <c r="CA26" s="21">
        <v>8.460844793550063E-4</v>
      </c>
      <c r="CB26" s="21">
        <v>4.2222897024652491E-4</v>
      </c>
      <c r="CC26" s="21">
        <v>8.368350542238412E-4</v>
      </c>
      <c r="CD26" s="21">
        <v>2.6070271040693784E-4</v>
      </c>
      <c r="CE26" s="21">
        <v>5.2757216818525091E-4</v>
      </c>
      <c r="CF26" s="21">
        <v>9.8765188583344437E-5</v>
      </c>
      <c r="CG26" s="21">
        <v>1.5129456017688348E-4</v>
      </c>
      <c r="CH26" s="21">
        <v>2.8673060900079463E-4</v>
      </c>
      <c r="CI26" s="21">
        <v>9.7243385478522085E-5</v>
      </c>
      <c r="CJ26" s="21">
        <v>5.7311067260102802E-5</v>
      </c>
      <c r="CK26" s="21">
        <v>5.320013597118023E-5</v>
      </c>
      <c r="CL26" s="21">
        <v>3.3778040546284145E-5</v>
      </c>
      <c r="CM26" s="21">
        <v>2.9180194781875916E-5</v>
      </c>
      <c r="CN26" s="21">
        <v>3.1192197023395776E-5</v>
      </c>
      <c r="CO26" s="21">
        <v>2.7837455364527425E-5</v>
      </c>
      <c r="CP26" s="21">
        <v>6.5270184774826828E-4</v>
      </c>
      <c r="CQ26" s="21">
        <v>1.4780091039355676E-3</v>
      </c>
      <c r="CR26" s="21">
        <v>3.9848959919801263E-4</v>
      </c>
      <c r="CS26" s="21">
        <v>6.30186292664284E-4</v>
      </c>
      <c r="CT26" s="21">
        <v>4.5960364949924686E-4</v>
      </c>
      <c r="CU26" s="21">
        <v>9.1668961627566087E-4</v>
      </c>
      <c r="CV26" s="21">
        <v>2.6176933830243334E-4</v>
      </c>
      <c r="CW26" s="21">
        <v>1.3549005292282107E-4</v>
      </c>
      <c r="CX26" s="21">
        <v>2.5881965747556924E-4</v>
      </c>
      <c r="CY26" s="21">
        <v>3.9872846244311223E-4</v>
      </c>
      <c r="CZ26" s="21">
        <v>1.8763931874326328E-4</v>
      </c>
      <c r="DA26" s="21">
        <v>1.5235221217572398E-4</v>
      </c>
      <c r="DB26" s="21">
        <v>1.4652980823231515E-4</v>
      </c>
      <c r="DC26" s="21">
        <v>1.5174113253325401E-4</v>
      </c>
      <c r="DD26" s="21">
        <v>2.4796465555812876E-4</v>
      </c>
      <c r="DE26" s="21">
        <v>1.18154844026633E-4</v>
      </c>
      <c r="DF26" s="21">
        <v>1.0364342037949257E-3</v>
      </c>
      <c r="DG26" s="21">
        <v>2.1819516006171998E-3</v>
      </c>
      <c r="DH26" s="21">
        <v>5.8970883179512061E-4</v>
      </c>
      <c r="DI26" s="21">
        <v>1.336178114874294E-3</v>
      </c>
      <c r="DJ26" s="21">
        <v>1.1846920719484895E-3</v>
      </c>
      <c r="DK26" s="21">
        <v>3.8043064285439056E-4</v>
      </c>
      <c r="DL26" s="21">
        <v>3.8667949494212723E-4</v>
      </c>
      <c r="DM26" s="21">
        <v>6.9347775645423146E-4</v>
      </c>
      <c r="DN26" s="21">
        <v>4.6101748927119315E-4</v>
      </c>
      <c r="DO26" s="21">
        <v>1.9163301140060244E-3</v>
      </c>
      <c r="DP26" s="21">
        <v>7.9561733569990709E-4</v>
      </c>
      <c r="DQ26" s="21">
        <v>8.5938265160137323E-4</v>
      </c>
      <c r="DR26" s="21">
        <v>2.9251527882633862E-4</v>
      </c>
      <c r="DS26" s="21">
        <v>4.2542374036796878E-4</v>
      </c>
      <c r="DT26" s="21">
        <v>1.5735506175343592E-4</v>
      </c>
      <c r="DU26" s="21">
        <v>2.3940892598608936E-4</v>
      </c>
      <c r="DV26" s="21">
        <v>3.7507364457372287E-4</v>
      </c>
      <c r="DW26" s="21">
        <v>2.1012247344498244E-4</v>
      </c>
      <c r="DX26" s="21">
        <v>4.9682867612410705E-4</v>
      </c>
      <c r="DY26" s="21">
        <v>2.1152902661002914E-4</v>
      </c>
      <c r="DZ26" s="21">
        <v>3.6945293908537629E-4</v>
      </c>
      <c r="EA26" s="21">
        <v>1.796194389961045E-4</v>
      </c>
      <c r="EB26" s="21">
        <v>3.2120031222743824E-4</v>
      </c>
      <c r="EC26" s="21">
        <v>1.5156879278344001E-4</v>
      </c>
      <c r="ED26" s="21">
        <v>1.0274974164929649E-4</v>
      </c>
      <c r="EE26" s="21">
        <v>2.893670760239686E-4</v>
      </c>
      <c r="EF26" s="21">
        <v>3.8345838349060775E-4</v>
      </c>
      <c r="EG26" s="21">
        <v>5.8522709518525617E-4</v>
      </c>
      <c r="EH26" s="21">
        <v>1.8716450182774676E-4</v>
      </c>
      <c r="EI26" s="21">
        <v>1.6855302435547542E-4</v>
      </c>
      <c r="EJ26" s="21">
        <v>9.845477198426982E-5</v>
      </c>
      <c r="EK26" s="21">
        <v>1.8767278466794165E-4</v>
      </c>
      <c r="EL26" s="21">
        <v>9.8772519432063397E-5</v>
      </c>
      <c r="EM26" s="21">
        <v>1.1253490260433732E-4</v>
      </c>
      <c r="EN26" s="21">
        <v>1.2899002486314127E-4</v>
      </c>
      <c r="EO26" s="21">
        <v>2.5450347105403736E-4</v>
      </c>
      <c r="EP26" s="21">
        <v>3.89882666855113E-5</v>
      </c>
      <c r="EQ26" s="21">
        <v>1.240881857982789E-4</v>
      </c>
      <c r="ER26" s="21">
        <v>2.4966510342204004E-5</v>
      </c>
      <c r="ES26" s="21">
        <v>2.4076294458684076E-4</v>
      </c>
      <c r="ET26" s="21">
        <v>3.892813789866077E-5</v>
      </c>
      <c r="EU26" s="21">
        <v>7.4160069309176137E-5</v>
      </c>
      <c r="EV26" s="21">
        <v>4.9875177932605945E-5</v>
      </c>
      <c r="EW26" s="21">
        <v>2.8522768282103819E-4</v>
      </c>
      <c r="EX26" s="21">
        <v>4.6415789388168048E-5</v>
      </c>
      <c r="EY26" s="21">
        <v>2.1866572249278278E-5</v>
      </c>
      <c r="EZ26" s="21">
        <v>1.0919893523525623E-4</v>
      </c>
      <c r="FA26" s="21">
        <v>1.569947592834094E-5</v>
      </c>
      <c r="FB26" s="21">
        <v>8.5342935065365392E-6</v>
      </c>
    </row>
    <row r="27" spans="1:158" x14ac:dyDescent="0.2">
      <c r="A27" s="16">
        <v>36341</v>
      </c>
      <c r="B27" s="53">
        <v>0.26014397569129283</v>
      </c>
      <c r="C27" s="53">
        <v>8.1358141369611087E-2</v>
      </c>
      <c r="D27" s="53">
        <v>8.8786642252665554E-2</v>
      </c>
      <c r="E27" s="53">
        <v>1.9090454290293636E-2</v>
      </c>
      <c r="F27" s="53">
        <v>1.2343913811711255E-2</v>
      </c>
      <c r="G27" s="53">
        <v>5.3904243191647855E-2</v>
      </c>
      <c r="H27" s="53">
        <v>1.9754004722372293E-2</v>
      </c>
      <c r="I27" s="53">
        <v>1.0824498502276366E-2</v>
      </c>
      <c r="J27" s="53">
        <v>1.8553806220870757E-3</v>
      </c>
      <c r="K27" s="53">
        <v>5.9138360919530411E-3</v>
      </c>
      <c r="L27" s="53">
        <v>5.9215538696552762E-3</v>
      </c>
      <c r="M27" s="53">
        <v>1.3739033156238976E-3</v>
      </c>
      <c r="O27" s="21">
        <v>3.4907095571636147E-2</v>
      </c>
      <c r="P27" s="21">
        <v>1.3921901426782863E-2</v>
      </c>
      <c r="Q27" s="53">
        <v>2.8615671159584029E-2</v>
      </c>
      <c r="R27" s="21">
        <v>1.339445735694335E-2</v>
      </c>
      <c r="S27" s="53">
        <v>3.2660723563588359E-2</v>
      </c>
      <c r="T27" s="21">
        <v>1.0547810578592092E-2</v>
      </c>
      <c r="U27" s="21">
        <v>9.9014438270621022E-3</v>
      </c>
      <c r="V27" s="53">
        <v>1.049633729869435E-2</v>
      </c>
      <c r="W27" s="53">
        <v>3.6736760175447229E-3</v>
      </c>
      <c r="X27" s="53">
        <v>1.7725470425201992E-2</v>
      </c>
      <c r="Z27" s="53">
        <v>1.0065168853403403E-2</v>
      </c>
      <c r="AA27" s="53">
        <v>1.170808864367184E-2</v>
      </c>
      <c r="AB27" s="53">
        <v>2.771220335562825E-2</v>
      </c>
      <c r="AC27" s="53">
        <v>1.5824850355103341E-2</v>
      </c>
      <c r="AD27" s="53">
        <v>6.4755068754455232E-3</v>
      </c>
      <c r="AE27" s="21">
        <v>2.8264914537164069E-3</v>
      </c>
      <c r="AF27" s="53">
        <v>2.8629337769187094E-2</v>
      </c>
      <c r="AG27" s="53">
        <v>3.6963137465170881E-2</v>
      </c>
      <c r="AH27" s="21">
        <v>6.8654164695751852E-3</v>
      </c>
      <c r="AI27" s="21">
        <v>2.7823632941592928E-3</v>
      </c>
      <c r="AJ27" s="21">
        <v>3.8806099228236054E-3</v>
      </c>
      <c r="AK27" s="53">
        <v>4.0227821480000774E-3</v>
      </c>
      <c r="AL27" s="21">
        <v>1.853273201857003E-3</v>
      </c>
      <c r="AM27" s="21">
        <v>8.7415396365132694E-4</v>
      </c>
      <c r="AN27" s="21">
        <v>1.4018633244725729E-3</v>
      </c>
      <c r="AO27" s="21">
        <v>3.1648418287332351E-3</v>
      </c>
      <c r="AP27" s="21">
        <v>9.2456900560575414E-3</v>
      </c>
      <c r="AQ27" s="21">
        <v>3.3002735676146374E-3</v>
      </c>
      <c r="AR27" s="21">
        <v>4.389951658773295E-3</v>
      </c>
      <c r="AS27" s="21">
        <v>7.4605233155563885E-3</v>
      </c>
      <c r="AT27" s="21">
        <v>1.0917513448647225E-3</v>
      </c>
      <c r="AU27" s="21">
        <v>8.3696591030966126E-3</v>
      </c>
      <c r="AV27" s="21">
        <v>2.4681311081740224E-3</v>
      </c>
      <c r="AW27" s="21">
        <v>1.2489494515975834E-3</v>
      </c>
      <c r="AX27" s="21">
        <v>2.5057568107332536E-3</v>
      </c>
      <c r="AY27" s="21">
        <v>6.2870326865664041E-3</v>
      </c>
      <c r="AZ27" s="21">
        <v>2.3927969978551587E-3</v>
      </c>
      <c r="BA27" s="21">
        <v>2.1088310850793626E-3</v>
      </c>
      <c r="BB27" s="21">
        <v>6.8978843320390817E-4</v>
      </c>
      <c r="BC27" s="21">
        <v>2.437661941564943E-3</v>
      </c>
      <c r="BD27" s="21">
        <v>1.667324626825766E-3</v>
      </c>
      <c r="BE27" s="21">
        <v>6.3596057708619142E-4</v>
      </c>
      <c r="BF27" s="21">
        <v>1.4350343036876308E-3</v>
      </c>
      <c r="BG27" s="21">
        <v>2.0299845756091675E-4</v>
      </c>
      <c r="BH27" s="21">
        <v>3.9123156005146177E-4</v>
      </c>
      <c r="BI27" s="21">
        <v>1.2481385798447428E-4</v>
      </c>
      <c r="BJ27" s="21">
        <v>4.4813641560567609E-4</v>
      </c>
      <c r="BK27" s="21">
        <v>4.186299241943929E-4</v>
      </c>
      <c r="BL27" s="21">
        <v>4.7264314252725167E-5</v>
      </c>
      <c r="BM27" s="21">
        <v>9.5967884475716203E-5</v>
      </c>
      <c r="BN27" s="21">
        <v>3.3128853940827594E-5</v>
      </c>
      <c r="BO27" s="21">
        <v>1.3495756627632701E-5</v>
      </c>
      <c r="BP27" s="21">
        <v>2.9395535300326217E-5</v>
      </c>
      <c r="BQ27" s="21">
        <v>1.4520651609447086E-5</v>
      </c>
      <c r="BR27" s="21">
        <v>1.3407140678607186E-3</v>
      </c>
      <c r="BS27" s="21">
        <v>1.1616698354535509E-3</v>
      </c>
      <c r="BT27" s="21">
        <v>1.6091559810575945E-3</v>
      </c>
      <c r="BU27" s="21">
        <v>4.1304827343183756E-4</v>
      </c>
      <c r="BV27" s="21">
        <v>1.3357110043436919E-3</v>
      </c>
      <c r="BW27" s="21">
        <v>1.084306480357716E-3</v>
      </c>
      <c r="BX27" s="21">
        <v>6.4744417235235933E-4</v>
      </c>
      <c r="BY27" s="21">
        <v>7.8069156216479174E-4</v>
      </c>
      <c r="BZ27" s="21">
        <v>6.2434969582055749E-4</v>
      </c>
      <c r="CA27" s="21">
        <v>8.460844793550063E-4</v>
      </c>
      <c r="CB27" s="21">
        <v>4.2222897024652491E-4</v>
      </c>
      <c r="CC27" s="21">
        <v>8.368350542238412E-4</v>
      </c>
      <c r="CD27" s="21">
        <v>2.6070271040693784E-4</v>
      </c>
      <c r="CE27" s="21">
        <v>5.2757216818525091E-4</v>
      </c>
      <c r="CF27" s="21">
        <v>9.8765188583344437E-5</v>
      </c>
      <c r="CG27" s="21">
        <v>1.5129456017688348E-4</v>
      </c>
      <c r="CH27" s="21">
        <v>2.8673060900079463E-4</v>
      </c>
      <c r="CI27" s="21">
        <v>9.7243385478522085E-5</v>
      </c>
      <c r="CJ27" s="21">
        <v>5.7311067260102802E-5</v>
      </c>
      <c r="CK27" s="21">
        <v>5.320013597118023E-5</v>
      </c>
      <c r="CL27" s="21">
        <v>3.3778040546284145E-5</v>
      </c>
      <c r="CM27" s="21">
        <v>2.9180194781875916E-5</v>
      </c>
      <c r="CN27" s="21">
        <v>3.1192197023395776E-5</v>
      </c>
      <c r="CO27" s="21">
        <v>2.7837455364527425E-5</v>
      </c>
      <c r="CP27" s="21">
        <v>6.5270184774826828E-4</v>
      </c>
      <c r="CQ27" s="21">
        <v>1.4780091039355676E-3</v>
      </c>
      <c r="CR27" s="21">
        <v>3.9848959919801263E-4</v>
      </c>
      <c r="CS27" s="21">
        <v>6.30186292664284E-4</v>
      </c>
      <c r="CT27" s="21">
        <v>4.5960364949924686E-4</v>
      </c>
      <c r="CU27" s="21">
        <v>9.1668961627566087E-4</v>
      </c>
      <c r="CV27" s="21">
        <v>2.6176933830243334E-4</v>
      </c>
      <c r="CW27" s="21">
        <v>1.3549005292282107E-4</v>
      </c>
      <c r="CX27" s="21">
        <v>2.5881965747556924E-4</v>
      </c>
      <c r="CY27" s="21">
        <v>3.9872846244311223E-4</v>
      </c>
      <c r="CZ27" s="21">
        <v>1.8763931874326328E-4</v>
      </c>
      <c r="DA27" s="21">
        <v>1.5235221217572398E-4</v>
      </c>
      <c r="DB27" s="21">
        <v>1.4652980823231515E-4</v>
      </c>
      <c r="DC27" s="21">
        <v>1.5174113253325401E-4</v>
      </c>
      <c r="DD27" s="21">
        <v>2.4796465555812876E-4</v>
      </c>
      <c r="DE27" s="21">
        <v>1.18154844026633E-4</v>
      </c>
      <c r="DF27" s="21">
        <v>1.0364342037949257E-3</v>
      </c>
      <c r="DG27" s="21">
        <v>2.1819516006171998E-3</v>
      </c>
      <c r="DH27" s="21">
        <v>5.8970883179512061E-4</v>
      </c>
      <c r="DI27" s="21">
        <v>1.336178114874294E-3</v>
      </c>
      <c r="DJ27" s="21">
        <v>1.1846920719484895E-3</v>
      </c>
      <c r="DK27" s="21">
        <v>3.8043064285439056E-4</v>
      </c>
      <c r="DL27" s="21">
        <v>3.8667949494212723E-4</v>
      </c>
      <c r="DM27" s="21">
        <v>6.9347775645423146E-4</v>
      </c>
      <c r="DN27" s="21">
        <v>4.6101748927119315E-4</v>
      </c>
      <c r="DO27" s="21">
        <v>1.9163301140060244E-3</v>
      </c>
      <c r="DP27" s="21">
        <v>7.9561733569990709E-4</v>
      </c>
      <c r="DQ27" s="21">
        <v>8.5938265160137323E-4</v>
      </c>
      <c r="DR27" s="21">
        <v>2.9251527882633862E-4</v>
      </c>
      <c r="DS27" s="21">
        <v>4.2542374036796878E-4</v>
      </c>
      <c r="DT27" s="21">
        <v>1.5735506175343592E-4</v>
      </c>
      <c r="DU27" s="21">
        <v>2.3940892598608936E-4</v>
      </c>
      <c r="DV27" s="21">
        <v>3.7507364457372287E-4</v>
      </c>
      <c r="DW27" s="21">
        <v>2.1012247344498244E-4</v>
      </c>
      <c r="DX27" s="21">
        <v>4.9682867612410705E-4</v>
      </c>
      <c r="DY27" s="21">
        <v>2.1152902661002914E-4</v>
      </c>
      <c r="DZ27" s="21">
        <v>3.6945293908537629E-4</v>
      </c>
      <c r="EA27" s="21">
        <v>1.796194389961045E-4</v>
      </c>
      <c r="EB27" s="21">
        <v>3.2120031222743824E-4</v>
      </c>
      <c r="EC27" s="21">
        <v>1.5156879278344001E-4</v>
      </c>
      <c r="ED27" s="21">
        <v>1.0274974164929649E-4</v>
      </c>
      <c r="EE27" s="21">
        <v>2.893670760239686E-4</v>
      </c>
      <c r="EF27" s="21">
        <v>3.8345838349060775E-4</v>
      </c>
      <c r="EG27" s="21">
        <v>5.8522709518525617E-4</v>
      </c>
      <c r="EH27" s="21">
        <v>1.8716450182774676E-4</v>
      </c>
      <c r="EI27" s="21">
        <v>1.6855302435547542E-4</v>
      </c>
      <c r="EJ27" s="21">
        <v>9.845477198426982E-5</v>
      </c>
      <c r="EK27" s="21">
        <v>1.8767278466794165E-4</v>
      </c>
      <c r="EL27" s="21">
        <v>9.8772519432063397E-5</v>
      </c>
      <c r="EM27" s="21">
        <v>1.1253490260433732E-4</v>
      </c>
      <c r="EN27" s="21">
        <v>1.2899002486314127E-4</v>
      </c>
      <c r="EO27" s="21">
        <v>2.5450347105403736E-4</v>
      </c>
      <c r="EP27" s="21">
        <v>3.89882666855113E-5</v>
      </c>
      <c r="EQ27" s="21">
        <v>1.240881857982789E-4</v>
      </c>
      <c r="ER27" s="21">
        <v>2.4966510342204004E-5</v>
      </c>
      <c r="ES27" s="21">
        <v>2.4076294458684076E-4</v>
      </c>
      <c r="ET27" s="21">
        <v>3.892813789866077E-5</v>
      </c>
      <c r="EU27" s="21">
        <v>7.4160069309176137E-5</v>
      </c>
      <c r="EV27" s="21">
        <v>4.9875177932605945E-5</v>
      </c>
      <c r="EW27" s="21">
        <v>2.8522768282103819E-4</v>
      </c>
      <c r="EX27" s="21">
        <v>4.6415789388168048E-5</v>
      </c>
      <c r="EY27" s="21">
        <v>2.1866572249278278E-5</v>
      </c>
      <c r="EZ27" s="21">
        <v>1.0919893523525623E-4</v>
      </c>
      <c r="FA27" s="21">
        <v>1.569947592834094E-5</v>
      </c>
      <c r="FB27" s="21">
        <v>8.5342935065365392E-6</v>
      </c>
    </row>
    <row r="28" spans="1:158" x14ac:dyDescent="0.2">
      <c r="A28" s="16">
        <v>36433</v>
      </c>
      <c r="B28" s="53">
        <v>0.26014397569129283</v>
      </c>
      <c r="C28" s="53">
        <v>8.1358141369611087E-2</v>
      </c>
      <c r="D28" s="53">
        <v>8.8786642252665554E-2</v>
      </c>
      <c r="E28" s="53">
        <v>1.9090454290293636E-2</v>
      </c>
      <c r="F28" s="53">
        <v>1.2343913811711255E-2</v>
      </c>
      <c r="G28" s="53">
        <v>5.3904243191647855E-2</v>
      </c>
      <c r="H28" s="53">
        <v>1.9754004722372293E-2</v>
      </c>
      <c r="I28" s="53">
        <v>1.0824498502276366E-2</v>
      </c>
      <c r="J28" s="53">
        <v>1.8553806220870757E-3</v>
      </c>
      <c r="K28" s="53">
        <v>5.9138360919530411E-3</v>
      </c>
      <c r="L28" s="53">
        <v>5.9215538696552762E-3</v>
      </c>
      <c r="M28" s="53">
        <v>1.3739033156238976E-3</v>
      </c>
      <c r="O28" s="21">
        <v>3.4907095571636147E-2</v>
      </c>
      <c r="P28" s="21">
        <v>1.3921901426782863E-2</v>
      </c>
      <c r="Q28" s="53">
        <v>2.8615671159584029E-2</v>
      </c>
      <c r="R28" s="21">
        <v>1.339445735694335E-2</v>
      </c>
      <c r="S28" s="53">
        <v>3.2660723563588359E-2</v>
      </c>
      <c r="T28" s="21">
        <v>1.0547810578592092E-2</v>
      </c>
      <c r="U28" s="21">
        <v>9.9014438270621022E-3</v>
      </c>
      <c r="V28" s="53">
        <v>1.049633729869435E-2</v>
      </c>
      <c r="W28" s="53">
        <v>3.6736760175447229E-3</v>
      </c>
      <c r="X28" s="53">
        <v>1.7725470425201992E-2</v>
      </c>
      <c r="Z28" s="53">
        <v>1.0065168853403403E-2</v>
      </c>
      <c r="AA28" s="53">
        <v>1.170808864367184E-2</v>
      </c>
      <c r="AB28" s="53">
        <v>2.771220335562825E-2</v>
      </c>
      <c r="AC28" s="53">
        <v>1.5824850355103341E-2</v>
      </c>
      <c r="AD28" s="53">
        <v>6.4755068754455232E-3</v>
      </c>
      <c r="AE28" s="21">
        <v>2.8264914537164069E-3</v>
      </c>
      <c r="AF28" s="53">
        <v>2.8629337769187094E-2</v>
      </c>
      <c r="AG28" s="53">
        <v>3.6963137465170881E-2</v>
      </c>
      <c r="AH28" s="21">
        <v>6.8654164695751852E-3</v>
      </c>
      <c r="AI28" s="21">
        <v>2.7823632941592928E-3</v>
      </c>
      <c r="AJ28" s="21">
        <v>3.8806099228236054E-3</v>
      </c>
      <c r="AK28" s="53">
        <v>4.0227821480000774E-3</v>
      </c>
      <c r="AL28" s="21">
        <v>1.853273201857003E-3</v>
      </c>
      <c r="AM28" s="21">
        <v>8.7415396365132694E-4</v>
      </c>
      <c r="AN28" s="21">
        <v>1.4018633244725729E-3</v>
      </c>
      <c r="AO28" s="21">
        <v>3.1648418287332351E-3</v>
      </c>
      <c r="AP28" s="21">
        <v>9.2456900560575414E-3</v>
      </c>
      <c r="AQ28" s="21">
        <v>3.3002735676146374E-3</v>
      </c>
      <c r="AR28" s="21">
        <v>4.389951658773295E-3</v>
      </c>
      <c r="AS28" s="21">
        <v>7.4605233155563885E-3</v>
      </c>
      <c r="AT28" s="21">
        <v>1.0917513448647225E-3</v>
      </c>
      <c r="AU28" s="21">
        <v>8.3696591030966126E-3</v>
      </c>
      <c r="AV28" s="21">
        <v>2.4681311081740224E-3</v>
      </c>
      <c r="AW28" s="21">
        <v>1.2489494515975834E-3</v>
      </c>
      <c r="AX28" s="21">
        <v>2.5057568107332536E-3</v>
      </c>
      <c r="AY28" s="21">
        <v>6.2870326865664041E-3</v>
      </c>
      <c r="AZ28" s="21">
        <v>2.3927969978551587E-3</v>
      </c>
      <c r="BA28" s="21">
        <v>2.1088310850793626E-3</v>
      </c>
      <c r="BB28" s="21">
        <v>6.8978843320390817E-4</v>
      </c>
      <c r="BC28" s="21">
        <v>2.437661941564943E-3</v>
      </c>
      <c r="BD28" s="21">
        <v>1.667324626825766E-3</v>
      </c>
      <c r="BE28" s="21">
        <v>6.3596057708619142E-4</v>
      </c>
      <c r="BF28" s="21">
        <v>1.4350343036876308E-3</v>
      </c>
      <c r="BG28" s="21">
        <v>2.0299845756091675E-4</v>
      </c>
      <c r="BH28" s="21">
        <v>3.9123156005146177E-4</v>
      </c>
      <c r="BI28" s="21">
        <v>1.2481385798447428E-4</v>
      </c>
      <c r="BJ28" s="21">
        <v>4.4813641560567609E-4</v>
      </c>
      <c r="BK28" s="21">
        <v>4.186299241943929E-4</v>
      </c>
      <c r="BL28" s="21">
        <v>4.7264314252725167E-5</v>
      </c>
      <c r="BM28" s="21">
        <v>9.5967884475716203E-5</v>
      </c>
      <c r="BN28" s="21">
        <v>3.3128853940827594E-5</v>
      </c>
      <c r="BO28" s="21">
        <v>1.3495756627632701E-5</v>
      </c>
      <c r="BP28" s="21">
        <v>2.9395535300326217E-5</v>
      </c>
      <c r="BQ28" s="21">
        <v>1.4520651609447086E-5</v>
      </c>
      <c r="BR28" s="21">
        <v>1.3407140678607186E-3</v>
      </c>
      <c r="BS28" s="21">
        <v>1.1616698354535509E-3</v>
      </c>
      <c r="BT28" s="21">
        <v>1.6091559810575945E-3</v>
      </c>
      <c r="BU28" s="21">
        <v>4.1304827343183756E-4</v>
      </c>
      <c r="BV28" s="21">
        <v>1.3357110043436919E-3</v>
      </c>
      <c r="BW28" s="21">
        <v>1.084306480357716E-3</v>
      </c>
      <c r="BX28" s="21">
        <v>6.4744417235235933E-4</v>
      </c>
      <c r="BY28" s="21">
        <v>7.8069156216479174E-4</v>
      </c>
      <c r="BZ28" s="21">
        <v>6.2434969582055749E-4</v>
      </c>
      <c r="CA28" s="21">
        <v>8.460844793550063E-4</v>
      </c>
      <c r="CB28" s="21">
        <v>4.2222897024652491E-4</v>
      </c>
      <c r="CC28" s="21">
        <v>8.368350542238412E-4</v>
      </c>
      <c r="CD28" s="21">
        <v>2.6070271040693784E-4</v>
      </c>
      <c r="CE28" s="21">
        <v>5.2757216818525091E-4</v>
      </c>
      <c r="CF28" s="21">
        <v>9.8765188583344437E-5</v>
      </c>
      <c r="CG28" s="21">
        <v>1.5129456017688348E-4</v>
      </c>
      <c r="CH28" s="21">
        <v>2.8673060900079463E-4</v>
      </c>
      <c r="CI28" s="21">
        <v>9.7243385478522085E-5</v>
      </c>
      <c r="CJ28" s="21">
        <v>5.7311067260102802E-5</v>
      </c>
      <c r="CK28" s="21">
        <v>5.320013597118023E-5</v>
      </c>
      <c r="CL28" s="21">
        <v>3.3778040546284145E-5</v>
      </c>
      <c r="CM28" s="21">
        <v>2.9180194781875916E-5</v>
      </c>
      <c r="CN28" s="21">
        <v>3.1192197023395776E-5</v>
      </c>
      <c r="CO28" s="21">
        <v>2.7837455364527425E-5</v>
      </c>
      <c r="CP28" s="21">
        <v>6.5270184774826828E-4</v>
      </c>
      <c r="CQ28" s="21">
        <v>1.4780091039355676E-3</v>
      </c>
      <c r="CR28" s="21">
        <v>3.9848959919801263E-4</v>
      </c>
      <c r="CS28" s="21">
        <v>6.30186292664284E-4</v>
      </c>
      <c r="CT28" s="21">
        <v>4.5960364949924686E-4</v>
      </c>
      <c r="CU28" s="21">
        <v>9.1668961627566087E-4</v>
      </c>
      <c r="CV28" s="21">
        <v>2.6176933830243334E-4</v>
      </c>
      <c r="CW28" s="21">
        <v>1.3549005292282107E-4</v>
      </c>
      <c r="CX28" s="21">
        <v>2.5881965747556924E-4</v>
      </c>
      <c r="CY28" s="21">
        <v>3.9872846244311223E-4</v>
      </c>
      <c r="CZ28" s="21">
        <v>1.8763931874326328E-4</v>
      </c>
      <c r="DA28" s="21">
        <v>1.5235221217572398E-4</v>
      </c>
      <c r="DB28" s="21">
        <v>1.4652980823231515E-4</v>
      </c>
      <c r="DC28" s="21">
        <v>1.5174113253325401E-4</v>
      </c>
      <c r="DD28" s="21">
        <v>2.4796465555812876E-4</v>
      </c>
      <c r="DE28" s="21">
        <v>1.18154844026633E-4</v>
      </c>
      <c r="DF28" s="21">
        <v>1.0364342037949257E-3</v>
      </c>
      <c r="DG28" s="21">
        <v>2.1819516006171998E-3</v>
      </c>
      <c r="DH28" s="21">
        <v>5.8970883179512061E-4</v>
      </c>
      <c r="DI28" s="21">
        <v>1.336178114874294E-3</v>
      </c>
      <c r="DJ28" s="21">
        <v>1.1846920719484895E-3</v>
      </c>
      <c r="DK28" s="21">
        <v>3.8043064285439056E-4</v>
      </c>
      <c r="DL28" s="21">
        <v>3.8667949494212723E-4</v>
      </c>
      <c r="DM28" s="21">
        <v>6.9347775645423146E-4</v>
      </c>
      <c r="DN28" s="21">
        <v>4.6101748927119315E-4</v>
      </c>
      <c r="DO28" s="21">
        <v>1.9163301140060244E-3</v>
      </c>
      <c r="DP28" s="21">
        <v>7.9561733569990709E-4</v>
      </c>
      <c r="DQ28" s="21">
        <v>8.5938265160137323E-4</v>
      </c>
      <c r="DR28" s="21">
        <v>2.9251527882633862E-4</v>
      </c>
      <c r="DS28" s="21">
        <v>4.2542374036796878E-4</v>
      </c>
      <c r="DT28" s="21">
        <v>1.5735506175343592E-4</v>
      </c>
      <c r="DU28" s="21">
        <v>2.3940892598608936E-4</v>
      </c>
      <c r="DV28" s="21">
        <v>3.7507364457372287E-4</v>
      </c>
      <c r="DW28" s="21">
        <v>2.1012247344498244E-4</v>
      </c>
      <c r="DX28" s="21">
        <v>4.9682867612410705E-4</v>
      </c>
      <c r="DY28" s="21">
        <v>2.1152902661002914E-4</v>
      </c>
      <c r="DZ28" s="21">
        <v>3.6945293908537629E-4</v>
      </c>
      <c r="EA28" s="21">
        <v>1.796194389961045E-4</v>
      </c>
      <c r="EB28" s="21">
        <v>3.2120031222743824E-4</v>
      </c>
      <c r="EC28" s="21">
        <v>1.5156879278344001E-4</v>
      </c>
      <c r="ED28" s="21">
        <v>1.0274974164929649E-4</v>
      </c>
      <c r="EE28" s="21">
        <v>2.893670760239686E-4</v>
      </c>
      <c r="EF28" s="21">
        <v>3.8345838349060775E-4</v>
      </c>
      <c r="EG28" s="21">
        <v>5.8522709518525617E-4</v>
      </c>
      <c r="EH28" s="21">
        <v>1.8716450182774676E-4</v>
      </c>
      <c r="EI28" s="21">
        <v>1.6855302435547542E-4</v>
      </c>
      <c r="EJ28" s="21">
        <v>9.845477198426982E-5</v>
      </c>
      <c r="EK28" s="21">
        <v>1.8767278466794165E-4</v>
      </c>
      <c r="EL28" s="21">
        <v>9.8772519432063397E-5</v>
      </c>
      <c r="EM28" s="21">
        <v>1.1253490260433732E-4</v>
      </c>
      <c r="EN28" s="21">
        <v>1.2899002486314127E-4</v>
      </c>
      <c r="EO28" s="21">
        <v>2.5450347105403736E-4</v>
      </c>
      <c r="EP28" s="21">
        <v>3.89882666855113E-5</v>
      </c>
      <c r="EQ28" s="21">
        <v>1.240881857982789E-4</v>
      </c>
      <c r="ER28" s="21">
        <v>2.4966510342204004E-5</v>
      </c>
      <c r="ES28" s="21">
        <v>2.4076294458684076E-4</v>
      </c>
      <c r="ET28" s="21">
        <v>3.892813789866077E-5</v>
      </c>
      <c r="EU28" s="21">
        <v>7.4160069309176137E-5</v>
      </c>
      <c r="EV28" s="21">
        <v>4.9875177932605945E-5</v>
      </c>
      <c r="EW28" s="21">
        <v>2.8522768282103819E-4</v>
      </c>
      <c r="EX28" s="21">
        <v>4.6415789388168048E-5</v>
      </c>
      <c r="EY28" s="21">
        <v>2.1866572249278278E-5</v>
      </c>
      <c r="EZ28" s="21">
        <v>1.0919893523525623E-4</v>
      </c>
      <c r="FA28" s="21">
        <v>1.569947592834094E-5</v>
      </c>
      <c r="FB28" s="21">
        <v>8.5342935065365392E-6</v>
      </c>
    </row>
    <row r="29" spans="1:158" x14ac:dyDescent="0.2">
      <c r="A29" s="16">
        <v>36525</v>
      </c>
      <c r="B29" s="53">
        <v>0.26014397569129283</v>
      </c>
      <c r="C29" s="53">
        <v>8.1358141369611087E-2</v>
      </c>
      <c r="D29" s="53">
        <v>8.8786642252665554E-2</v>
      </c>
      <c r="E29" s="53">
        <v>1.9090454290293636E-2</v>
      </c>
      <c r="F29" s="53">
        <v>1.2343913811711255E-2</v>
      </c>
      <c r="G29" s="53">
        <v>5.3904243191647855E-2</v>
      </c>
      <c r="H29" s="53">
        <v>1.9754004722372293E-2</v>
      </c>
      <c r="I29" s="53">
        <v>1.0824498502276366E-2</v>
      </c>
      <c r="J29" s="53">
        <v>1.8553806220870757E-3</v>
      </c>
      <c r="K29" s="53">
        <v>5.9138360919530411E-3</v>
      </c>
      <c r="L29" s="53">
        <v>5.9215538696552762E-3</v>
      </c>
      <c r="M29" s="53">
        <v>1.3739033156238976E-3</v>
      </c>
      <c r="O29" s="21">
        <v>3.4907095571636147E-2</v>
      </c>
      <c r="P29" s="21">
        <v>1.3921901426782863E-2</v>
      </c>
      <c r="Q29" s="53">
        <v>2.8615671159584029E-2</v>
      </c>
      <c r="R29" s="21">
        <v>1.339445735694335E-2</v>
      </c>
      <c r="S29" s="53">
        <v>3.2660723563588359E-2</v>
      </c>
      <c r="T29" s="21">
        <v>1.0547810578592092E-2</v>
      </c>
      <c r="U29" s="21">
        <v>9.9014438270621022E-3</v>
      </c>
      <c r="V29" s="53">
        <v>1.049633729869435E-2</v>
      </c>
      <c r="W29" s="53">
        <v>3.6736760175447229E-3</v>
      </c>
      <c r="X29" s="53">
        <v>1.7725470425201992E-2</v>
      </c>
      <c r="Z29" s="53">
        <v>1.0065168853403403E-2</v>
      </c>
      <c r="AA29" s="53">
        <v>1.170808864367184E-2</v>
      </c>
      <c r="AB29" s="53">
        <v>2.771220335562825E-2</v>
      </c>
      <c r="AC29" s="53">
        <v>1.5824850355103341E-2</v>
      </c>
      <c r="AD29" s="53">
        <v>6.4755068754455232E-3</v>
      </c>
      <c r="AE29" s="21">
        <v>2.8264914537164069E-3</v>
      </c>
      <c r="AF29" s="53">
        <v>2.8629337769187094E-2</v>
      </c>
      <c r="AG29" s="53">
        <v>3.6963137465170881E-2</v>
      </c>
      <c r="AH29" s="21">
        <v>6.8654164695751852E-3</v>
      </c>
      <c r="AI29" s="21">
        <v>2.7823632941592928E-3</v>
      </c>
      <c r="AJ29" s="21">
        <v>3.8806099228236054E-3</v>
      </c>
      <c r="AK29" s="53">
        <v>4.0227821480000774E-3</v>
      </c>
      <c r="AL29" s="21">
        <v>1.853273201857003E-3</v>
      </c>
      <c r="AM29" s="21">
        <v>8.7415396365132694E-4</v>
      </c>
      <c r="AN29" s="21">
        <v>1.4018633244725729E-3</v>
      </c>
      <c r="AO29" s="21">
        <v>3.1648418287332351E-3</v>
      </c>
      <c r="AP29" s="21">
        <v>9.2456900560575414E-3</v>
      </c>
      <c r="AQ29" s="21">
        <v>3.3002735676146374E-3</v>
      </c>
      <c r="AR29" s="21">
        <v>4.389951658773295E-3</v>
      </c>
      <c r="AS29" s="21">
        <v>7.4605233155563885E-3</v>
      </c>
      <c r="AT29" s="21">
        <v>1.0917513448647225E-3</v>
      </c>
      <c r="AU29" s="21">
        <v>8.3696591030966126E-3</v>
      </c>
      <c r="AV29" s="21">
        <v>2.4681311081740224E-3</v>
      </c>
      <c r="AW29" s="21">
        <v>1.2489494515975834E-3</v>
      </c>
      <c r="AX29" s="21">
        <v>2.5057568107332536E-3</v>
      </c>
      <c r="AY29" s="21">
        <v>6.2870326865664041E-3</v>
      </c>
      <c r="AZ29" s="21">
        <v>2.3927969978551587E-3</v>
      </c>
      <c r="BA29" s="21">
        <v>2.1088310850793626E-3</v>
      </c>
      <c r="BB29" s="21">
        <v>6.8978843320390817E-4</v>
      </c>
      <c r="BC29" s="21">
        <v>2.437661941564943E-3</v>
      </c>
      <c r="BD29" s="21">
        <v>1.667324626825766E-3</v>
      </c>
      <c r="BE29" s="21">
        <v>6.3596057708619142E-4</v>
      </c>
      <c r="BF29" s="21">
        <v>1.4350343036876308E-3</v>
      </c>
      <c r="BG29" s="21">
        <v>2.0299845756091675E-4</v>
      </c>
      <c r="BH29" s="21">
        <v>3.9123156005146177E-4</v>
      </c>
      <c r="BI29" s="21">
        <v>1.2481385798447428E-4</v>
      </c>
      <c r="BJ29" s="21">
        <v>4.4813641560567609E-4</v>
      </c>
      <c r="BK29" s="21">
        <v>4.186299241943929E-4</v>
      </c>
      <c r="BL29" s="21">
        <v>4.7264314252725167E-5</v>
      </c>
      <c r="BM29" s="21">
        <v>9.5967884475716203E-5</v>
      </c>
      <c r="BN29" s="21">
        <v>3.3128853940827594E-5</v>
      </c>
      <c r="BO29" s="21">
        <v>1.3495756627632701E-5</v>
      </c>
      <c r="BP29" s="21">
        <v>2.9395535300326217E-5</v>
      </c>
      <c r="BQ29" s="21">
        <v>1.4520651609447086E-5</v>
      </c>
      <c r="BR29" s="21">
        <v>1.3407140678607186E-3</v>
      </c>
      <c r="BS29" s="21">
        <v>1.1616698354535509E-3</v>
      </c>
      <c r="BT29" s="21">
        <v>1.6091559810575945E-3</v>
      </c>
      <c r="BU29" s="21">
        <v>4.1304827343183756E-4</v>
      </c>
      <c r="BV29" s="21">
        <v>1.3357110043436919E-3</v>
      </c>
      <c r="BW29" s="21">
        <v>1.084306480357716E-3</v>
      </c>
      <c r="BX29" s="21">
        <v>6.4744417235235933E-4</v>
      </c>
      <c r="BY29" s="21">
        <v>7.8069156216479174E-4</v>
      </c>
      <c r="BZ29" s="21">
        <v>6.2434969582055749E-4</v>
      </c>
      <c r="CA29" s="21">
        <v>8.460844793550063E-4</v>
      </c>
      <c r="CB29" s="21">
        <v>4.2222897024652491E-4</v>
      </c>
      <c r="CC29" s="21">
        <v>8.368350542238412E-4</v>
      </c>
      <c r="CD29" s="21">
        <v>2.6070271040693784E-4</v>
      </c>
      <c r="CE29" s="21">
        <v>5.2757216818525091E-4</v>
      </c>
      <c r="CF29" s="21">
        <v>9.8765188583344437E-5</v>
      </c>
      <c r="CG29" s="21">
        <v>1.5129456017688348E-4</v>
      </c>
      <c r="CH29" s="21">
        <v>2.8673060900079463E-4</v>
      </c>
      <c r="CI29" s="21">
        <v>9.7243385478522085E-5</v>
      </c>
      <c r="CJ29" s="21">
        <v>5.7311067260102802E-5</v>
      </c>
      <c r="CK29" s="21">
        <v>5.320013597118023E-5</v>
      </c>
      <c r="CL29" s="21">
        <v>3.3778040546284145E-5</v>
      </c>
      <c r="CM29" s="21">
        <v>2.9180194781875916E-5</v>
      </c>
      <c r="CN29" s="21">
        <v>3.1192197023395776E-5</v>
      </c>
      <c r="CO29" s="21">
        <v>2.7837455364527425E-5</v>
      </c>
      <c r="CP29" s="21">
        <v>6.5270184774826828E-4</v>
      </c>
      <c r="CQ29" s="21">
        <v>1.4780091039355676E-3</v>
      </c>
      <c r="CR29" s="21">
        <v>3.9848959919801263E-4</v>
      </c>
      <c r="CS29" s="21">
        <v>6.30186292664284E-4</v>
      </c>
      <c r="CT29" s="21">
        <v>4.5960364949924686E-4</v>
      </c>
      <c r="CU29" s="21">
        <v>9.1668961627566087E-4</v>
      </c>
      <c r="CV29" s="21">
        <v>2.6176933830243334E-4</v>
      </c>
      <c r="CW29" s="21">
        <v>1.3549005292282107E-4</v>
      </c>
      <c r="CX29" s="21">
        <v>2.5881965747556924E-4</v>
      </c>
      <c r="CY29" s="21">
        <v>3.9872846244311223E-4</v>
      </c>
      <c r="CZ29" s="21">
        <v>1.8763931874326328E-4</v>
      </c>
      <c r="DA29" s="21">
        <v>1.5235221217572398E-4</v>
      </c>
      <c r="DB29" s="21">
        <v>1.4652980823231515E-4</v>
      </c>
      <c r="DC29" s="21">
        <v>1.5174113253325401E-4</v>
      </c>
      <c r="DD29" s="21">
        <v>2.4796465555812876E-4</v>
      </c>
      <c r="DE29" s="21">
        <v>1.18154844026633E-4</v>
      </c>
      <c r="DF29" s="21">
        <v>1.0364342037949257E-3</v>
      </c>
      <c r="DG29" s="21">
        <v>2.1819516006171998E-3</v>
      </c>
      <c r="DH29" s="21">
        <v>5.8970883179512061E-4</v>
      </c>
      <c r="DI29" s="21">
        <v>1.336178114874294E-3</v>
      </c>
      <c r="DJ29" s="21">
        <v>1.1846920719484895E-3</v>
      </c>
      <c r="DK29" s="21">
        <v>3.8043064285439056E-4</v>
      </c>
      <c r="DL29" s="21">
        <v>3.8667949494212723E-4</v>
      </c>
      <c r="DM29" s="21">
        <v>6.9347775645423146E-4</v>
      </c>
      <c r="DN29" s="21">
        <v>4.6101748927119315E-4</v>
      </c>
      <c r="DO29" s="21">
        <v>1.9163301140060244E-3</v>
      </c>
      <c r="DP29" s="21">
        <v>7.9561733569990709E-4</v>
      </c>
      <c r="DQ29" s="21">
        <v>8.5938265160137323E-4</v>
      </c>
      <c r="DR29" s="21">
        <v>2.9251527882633862E-4</v>
      </c>
      <c r="DS29" s="21">
        <v>4.2542374036796878E-4</v>
      </c>
      <c r="DT29" s="21">
        <v>1.5735506175343592E-4</v>
      </c>
      <c r="DU29" s="21">
        <v>2.3940892598608936E-4</v>
      </c>
      <c r="DV29" s="21">
        <v>3.7507364457372287E-4</v>
      </c>
      <c r="DW29" s="21">
        <v>2.1012247344498244E-4</v>
      </c>
      <c r="DX29" s="21">
        <v>4.9682867612410705E-4</v>
      </c>
      <c r="DY29" s="21">
        <v>2.1152902661002914E-4</v>
      </c>
      <c r="DZ29" s="21">
        <v>3.6945293908537629E-4</v>
      </c>
      <c r="EA29" s="21">
        <v>1.796194389961045E-4</v>
      </c>
      <c r="EB29" s="21">
        <v>3.2120031222743824E-4</v>
      </c>
      <c r="EC29" s="21">
        <v>1.5156879278344001E-4</v>
      </c>
      <c r="ED29" s="21">
        <v>1.0274974164929649E-4</v>
      </c>
      <c r="EE29" s="21">
        <v>2.893670760239686E-4</v>
      </c>
      <c r="EF29" s="21">
        <v>3.8345838349060775E-4</v>
      </c>
      <c r="EG29" s="21">
        <v>5.8522709518525617E-4</v>
      </c>
      <c r="EH29" s="21">
        <v>1.8716450182774676E-4</v>
      </c>
      <c r="EI29" s="21">
        <v>1.6855302435547542E-4</v>
      </c>
      <c r="EJ29" s="21">
        <v>9.845477198426982E-5</v>
      </c>
      <c r="EK29" s="21">
        <v>1.8767278466794165E-4</v>
      </c>
      <c r="EL29" s="21">
        <v>9.8772519432063397E-5</v>
      </c>
      <c r="EM29" s="21">
        <v>1.1253490260433732E-4</v>
      </c>
      <c r="EN29" s="21">
        <v>1.2899002486314127E-4</v>
      </c>
      <c r="EO29" s="21">
        <v>2.5450347105403736E-4</v>
      </c>
      <c r="EP29" s="21">
        <v>3.89882666855113E-5</v>
      </c>
      <c r="EQ29" s="21">
        <v>1.240881857982789E-4</v>
      </c>
      <c r="ER29" s="21">
        <v>2.4966510342204004E-5</v>
      </c>
      <c r="ES29" s="21">
        <v>2.4076294458684076E-4</v>
      </c>
      <c r="ET29" s="21">
        <v>3.892813789866077E-5</v>
      </c>
      <c r="EU29" s="21">
        <v>7.4160069309176137E-5</v>
      </c>
      <c r="EV29" s="21">
        <v>4.9875177932605945E-5</v>
      </c>
      <c r="EW29" s="21">
        <v>2.8522768282103819E-4</v>
      </c>
      <c r="EX29" s="21">
        <v>4.6415789388168048E-5</v>
      </c>
      <c r="EY29" s="21">
        <v>2.1866572249278278E-5</v>
      </c>
      <c r="EZ29" s="21">
        <v>1.0919893523525623E-4</v>
      </c>
      <c r="FA29" s="21">
        <v>1.569947592834094E-5</v>
      </c>
      <c r="FB29" s="21">
        <v>8.5342935065365392E-6</v>
      </c>
    </row>
    <row r="30" spans="1:158" x14ac:dyDescent="0.2">
      <c r="A30" s="16">
        <v>36616</v>
      </c>
      <c r="B30" s="53">
        <v>0.26425791864213949</v>
      </c>
      <c r="C30" s="53">
        <v>8.1318829016014171E-2</v>
      </c>
      <c r="D30" s="53">
        <v>8.0182165868828773E-2</v>
      </c>
      <c r="E30" s="53">
        <v>1.7443466601101316E-2</v>
      </c>
      <c r="F30" s="53">
        <v>1.1211754299303102E-2</v>
      </c>
      <c r="G30" s="53">
        <v>5.1358711354152556E-2</v>
      </c>
      <c r="H30" s="53">
        <v>2.3156274647762685E-2</v>
      </c>
      <c r="I30" s="53">
        <v>1.0233464822585693E-2</v>
      </c>
      <c r="J30" s="53">
        <v>1.6167900300453379E-3</v>
      </c>
      <c r="K30" s="53">
        <v>5.5757966217563565E-3</v>
      </c>
      <c r="L30" s="53">
        <v>5.9150778160954581E-3</v>
      </c>
      <c r="M30" s="53">
        <v>1.3961323252214325E-3</v>
      </c>
      <c r="O30" s="21">
        <v>4.0126387520430518E-2</v>
      </c>
      <c r="P30" s="21">
        <v>1.2967202550854597E-2</v>
      </c>
      <c r="Q30" s="53">
        <v>3.3548018621919896E-2</v>
      </c>
      <c r="R30" s="21">
        <v>1.3265581107765351E-2</v>
      </c>
      <c r="S30" s="53">
        <v>3.4457107364781817E-2</v>
      </c>
      <c r="T30" s="21">
        <v>1.0459887275622085E-2</v>
      </c>
      <c r="U30" s="21">
        <v>1.0906989777695129E-2</v>
      </c>
      <c r="V30" s="53">
        <v>8.802811297257419E-3</v>
      </c>
      <c r="W30" s="53">
        <v>3.1360677546577774E-3</v>
      </c>
      <c r="X30" s="53">
        <v>1.5968860867616473E-2</v>
      </c>
      <c r="Z30" s="53">
        <v>1.1273459523307236E-2</v>
      </c>
      <c r="AA30" s="53">
        <v>1.2723774825261302E-2</v>
      </c>
      <c r="AB30" s="53">
        <v>2.9494489627812148E-2</v>
      </c>
      <c r="AC30" s="53">
        <v>1.6878365831011537E-2</v>
      </c>
      <c r="AD30" s="53">
        <v>6.3152132709889033E-3</v>
      </c>
      <c r="AE30" s="21">
        <v>3.0992881400454006E-3</v>
      </c>
      <c r="AF30" s="53">
        <v>3.0251873896010962E-2</v>
      </c>
      <c r="AG30" s="53">
        <v>3.7308035047042505E-2</v>
      </c>
      <c r="AH30" s="21">
        <v>5.945284385286167E-3</v>
      </c>
      <c r="AI30" s="21">
        <v>2.5899852058630488E-3</v>
      </c>
      <c r="AJ30" s="21">
        <v>3.8103802241250821E-3</v>
      </c>
      <c r="AK30" s="53">
        <v>3.9199534158844912E-3</v>
      </c>
      <c r="AL30" s="21">
        <v>1.7258661052894204E-3</v>
      </c>
      <c r="AM30" s="21">
        <v>8.8134005693030356E-4</v>
      </c>
      <c r="AN30" s="21">
        <v>1.6046104847219341E-3</v>
      </c>
      <c r="AO30" s="21">
        <v>3.2105583982334662E-3</v>
      </c>
      <c r="AP30" s="21">
        <v>9.4690631935863308E-3</v>
      </c>
      <c r="AQ30" s="21">
        <v>3.2581434282624466E-3</v>
      </c>
      <c r="AR30" s="21">
        <v>4.0707025387798617E-3</v>
      </c>
      <c r="AS30" s="21">
        <v>7.0453132328807885E-3</v>
      </c>
      <c r="AT30" s="21">
        <v>8.1739270842221402E-4</v>
      </c>
      <c r="AU30" s="21">
        <v>8.4100994952421605E-3</v>
      </c>
      <c r="AV30" s="21">
        <v>2.0341206149676384E-3</v>
      </c>
      <c r="AW30" s="21">
        <v>1.136156157670806E-3</v>
      </c>
      <c r="AX30" s="21">
        <v>2.1498244115484553E-3</v>
      </c>
      <c r="AY30" s="21">
        <v>5.9265309997279837E-3</v>
      </c>
      <c r="AZ30" s="21">
        <v>2.0939202123654503E-3</v>
      </c>
      <c r="BA30" s="21">
        <v>1.9577914629338084E-3</v>
      </c>
      <c r="BB30" s="21">
        <v>6.2984879594105549E-4</v>
      </c>
      <c r="BC30" s="21">
        <v>2.1042958956048519E-3</v>
      </c>
      <c r="BD30" s="21">
        <v>1.6207532784306687E-3</v>
      </c>
      <c r="BE30" s="21">
        <v>5.0829219952196246E-4</v>
      </c>
      <c r="BF30" s="21">
        <v>1.4732391924958772E-3</v>
      </c>
      <c r="BG30" s="21">
        <v>1.9682607370159936E-4</v>
      </c>
      <c r="BH30" s="21">
        <v>4.0487589454738811E-4</v>
      </c>
      <c r="BI30" s="21">
        <v>1.2708129711753722E-4</v>
      </c>
      <c r="BJ30" s="21">
        <v>3.7420578347896715E-4</v>
      </c>
      <c r="BK30" s="21">
        <v>3.7338234796904855E-4</v>
      </c>
      <c r="BL30" s="21">
        <v>3.8055978212725151E-5</v>
      </c>
      <c r="BM30" s="21">
        <v>8.0796857014814343E-5</v>
      </c>
      <c r="BN30" s="21">
        <v>2.3621221607653031E-5</v>
      </c>
      <c r="BO30" s="21">
        <v>1.1213252576585443E-5</v>
      </c>
      <c r="BP30" s="21">
        <v>2.8501732806436423E-5</v>
      </c>
      <c r="BQ30" s="21">
        <v>1.4126638884466125E-5</v>
      </c>
      <c r="BR30" s="21">
        <v>1.3934363699426057E-3</v>
      </c>
      <c r="BS30" s="21">
        <v>1.1170605749237423E-3</v>
      </c>
      <c r="BT30" s="21">
        <v>1.4529892139149643E-3</v>
      </c>
      <c r="BU30" s="21">
        <v>3.716820183880133E-4</v>
      </c>
      <c r="BV30" s="21">
        <v>1.167954419640104E-3</v>
      </c>
      <c r="BW30" s="21">
        <v>1.0513369893658702E-3</v>
      </c>
      <c r="BX30" s="21">
        <v>5.6534235714054146E-4</v>
      </c>
      <c r="BY30" s="21">
        <v>8.0204031440574608E-4</v>
      </c>
      <c r="BZ30" s="21">
        <v>6.6082372275833696E-4</v>
      </c>
      <c r="CA30" s="21">
        <v>8.3747930129804697E-4</v>
      </c>
      <c r="CB30" s="21">
        <v>3.5847985592132636E-4</v>
      </c>
      <c r="CC30" s="21">
        <v>7.7285870529492898E-4</v>
      </c>
      <c r="CD30" s="21">
        <v>2.4240100522506894E-4</v>
      </c>
      <c r="CE30" s="21">
        <v>5.238704050783932E-4</v>
      </c>
      <c r="CF30" s="21">
        <v>8.0876661940232366E-5</v>
      </c>
      <c r="CG30" s="21">
        <v>1.3928460293445016E-4</v>
      </c>
      <c r="CH30" s="21">
        <v>2.5911479979502232E-4</v>
      </c>
      <c r="CI30" s="21">
        <v>1.0559301258461596E-4</v>
      </c>
      <c r="CJ30" s="21">
        <v>5.5568463346916127E-5</v>
      </c>
      <c r="CK30" s="21">
        <v>5.1582529293141978E-5</v>
      </c>
      <c r="CL30" s="21">
        <v>3.2750983322439529E-5</v>
      </c>
      <c r="CM30" s="21">
        <v>2.8292939945324563E-5</v>
      </c>
      <c r="CN30" s="21">
        <v>3.0243765120231774E-5</v>
      </c>
      <c r="CO30" s="21">
        <v>2.6991027947092902E-5</v>
      </c>
      <c r="CP30" s="21">
        <v>4.7585030028979893E-4</v>
      </c>
      <c r="CQ30" s="21">
        <v>1.6454760271148981E-3</v>
      </c>
      <c r="CR30" s="21">
        <v>3.6199148802459283E-4</v>
      </c>
      <c r="CS30" s="21">
        <v>7.6815433169481761E-4</v>
      </c>
      <c r="CT30" s="21">
        <v>4.546573057340691E-4</v>
      </c>
      <c r="CU30" s="21">
        <v>7.4370541714818708E-4</v>
      </c>
      <c r="CV30" s="21">
        <v>2.3423416684341419E-4</v>
      </c>
      <c r="CW30" s="21">
        <v>1.3793576411332795E-4</v>
      </c>
      <c r="CX30" s="21">
        <v>2.6806180869750723E-4</v>
      </c>
      <c r="CY30" s="21">
        <v>4.0878668562495358E-4</v>
      </c>
      <c r="CZ30" s="21">
        <v>1.7637588160440769E-4</v>
      </c>
      <c r="DA30" s="21">
        <v>1.5535003590673381E-4</v>
      </c>
      <c r="DB30" s="21">
        <v>1.1728899543393438E-4</v>
      </c>
      <c r="DC30" s="21">
        <v>1.5936870564630572E-4</v>
      </c>
      <c r="DD30" s="21">
        <v>2.4042502665632342E-4</v>
      </c>
      <c r="DE30" s="21">
        <v>1.1456222041297177E-4</v>
      </c>
      <c r="DF30" s="21">
        <v>1.0368113799229376E-3</v>
      </c>
      <c r="DG30" s="21">
        <v>1.8416163706198622E-3</v>
      </c>
      <c r="DH30" s="21">
        <v>5.8924311539707984E-4</v>
      </c>
      <c r="DI30" s="21">
        <v>1.416905889758962E-3</v>
      </c>
      <c r="DJ30" s="21">
        <v>1.0266523896079512E-3</v>
      </c>
      <c r="DK30" s="21">
        <v>3.6026876682467143E-4</v>
      </c>
      <c r="DL30" s="21">
        <v>3.1014619261850461E-4</v>
      </c>
      <c r="DM30" s="21">
        <v>6.7310339914951572E-4</v>
      </c>
      <c r="DN30" s="21">
        <v>3.8176490396089403E-4</v>
      </c>
      <c r="DO30" s="21">
        <v>1.6618919427958006E-3</v>
      </c>
      <c r="DP30" s="21">
        <v>6.0207215666655705E-4</v>
      </c>
      <c r="DQ30" s="21">
        <v>6.3617399616494445E-4</v>
      </c>
      <c r="DR30" s="21">
        <v>2.5196810073615855E-4</v>
      </c>
      <c r="DS30" s="21">
        <v>4.484242215415439E-4</v>
      </c>
      <c r="DT30" s="21">
        <v>1.5900731737903773E-4</v>
      </c>
      <c r="DU30" s="21">
        <v>2.326460901693262E-4</v>
      </c>
      <c r="DV30" s="21">
        <v>3.1246298232796133E-4</v>
      </c>
      <c r="DW30" s="21">
        <v>1.7358218882059453E-4</v>
      </c>
      <c r="DX30" s="21">
        <v>4.1511846564203618E-4</v>
      </c>
      <c r="DY30" s="21">
        <v>2.0657188298284774E-4</v>
      </c>
      <c r="DZ30" s="21">
        <v>2.9638745900372739E-4</v>
      </c>
      <c r="EA30" s="21">
        <v>2.2422914057645295E-4</v>
      </c>
      <c r="EB30" s="21">
        <v>2.6982840132731329E-4</v>
      </c>
      <c r="EC30" s="21">
        <v>1.1798142255832182E-4</v>
      </c>
      <c r="ED30" s="21">
        <v>8.6183754686334352E-5</v>
      </c>
      <c r="EE30" s="21">
        <v>2.1483036512338777E-4</v>
      </c>
      <c r="EF30" s="21">
        <v>2.9393880920825833E-4</v>
      </c>
      <c r="EG30" s="21">
        <v>4.8467011905818479E-4</v>
      </c>
      <c r="EH30" s="21">
        <v>1.551687108242242E-4</v>
      </c>
      <c r="EI30" s="21">
        <v>1.3544710782998091E-4</v>
      </c>
      <c r="EJ30" s="21">
        <v>7.7788130342557692E-5</v>
      </c>
      <c r="EK30" s="21">
        <v>1.3788900341344323E-4</v>
      </c>
      <c r="EL30" s="21">
        <v>8.1738179785461457E-5</v>
      </c>
      <c r="EM30" s="21">
        <v>1.0747982986613679E-4</v>
      </c>
      <c r="EN30" s="21">
        <v>1.0807388567440474E-4</v>
      </c>
      <c r="EO30" s="21">
        <v>2.5715196077686183E-4</v>
      </c>
      <c r="EP30" s="21">
        <v>4.468130974338326E-5</v>
      </c>
      <c r="EQ30" s="21">
        <v>8.6702022926399898E-5</v>
      </c>
      <c r="ER30" s="21">
        <v>2.528088888607308E-5</v>
      </c>
      <c r="ES30" s="21">
        <v>1.932400954954311E-4</v>
      </c>
      <c r="ET30" s="21">
        <v>3.0380504818951629E-5</v>
      </c>
      <c r="EU30" s="21">
        <v>6.0042678189179923E-5</v>
      </c>
      <c r="EV30" s="21">
        <v>4.1490475161205715E-5</v>
      </c>
      <c r="EW30" s="21">
        <v>2.5970786884003597E-4</v>
      </c>
      <c r="EX30" s="21">
        <v>3.9994234911707305E-5</v>
      </c>
      <c r="EY30" s="21">
        <v>1.730885252610936E-5</v>
      </c>
      <c r="EZ30" s="21">
        <v>8.9774060944436832E-5</v>
      </c>
      <c r="FA30" s="21">
        <v>1.1786023744034307E-5</v>
      </c>
      <c r="FB30" s="21">
        <v>8.1652324763368301E-6</v>
      </c>
    </row>
    <row r="31" spans="1:158" x14ac:dyDescent="0.2">
      <c r="A31" s="16">
        <v>36707</v>
      </c>
      <c r="B31" s="53">
        <v>0.26425791864213949</v>
      </c>
      <c r="C31" s="53">
        <v>8.1318829016014171E-2</v>
      </c>
      <c r="D31" s="53">
        <v>8.0182165868828773E-2</v>
      </c>
      <c r="E31" s="53">
        <v>1.7443466601101316E-2</v>
      </c>
      <c r="F31" s="53">
        <v>1.1211754299303102E-2</v>
      </c>
      <c r="G31" s="53">
        <v>5.1358711354152556E-2</v>
      </c>
      <c r="H31" s="53">
        <v>2.3156274647762685E-2</v>
      </c>
      <c r="I31" s="53">
        <v>1.0233464822585693E-2</v>
      </c>
      <c r="J31" s="53">
        <v>1.6167900300453379E-3</v>
      </c>
      <c r="K31" s="53">
        <v>5.5757966217563565E-3</v>
      </c>
      <c r="L31" s="53">
        <v>5.9150778160954581E-3</v>
      </c>
      <c r="M31" s="53">
        <v>1.3961323252214325E-3</v>
      </c>
      <c r="O31" s="21">
        <v>4.0126387520430518E-2</v>
      </c>
      <c r="P31" s="21">
        <v>1.2967202550854597E-2</v>
      </c>
      <c r="Q31" s="53">
        <v>3.3548018621919896E-2</v>
      </c>
      <c r="R31" s="21">
        <v>1.3265581107765351E-2</v>
      </c>
      <c r="S31" s="53">
        <v>3.4457107364781817E-2</v>
      </c>
      <c r="T31" s="21">
        <v>1.0459887275622085E-2</v>
      </c>
      <c r="U31" s="21">
        <v>1.0906989777695129E-2</v>
      </c>
      <c r="V31" s="53">
        <v>8.802811297257419E-3</v>
      </c>
      <c r="W31" s="53">
        <v>3.1360677546577774E-3</v>
      </c>
      <c r="X31" s="53">
        <v>1.5968860867616473E-2</v>
      </c>
      <c r="Z31" s="53">
        <v>1.1273459523307236E-2</v>
      </c>
      <c r="AA31" s="53">
        <v>1.2723774825261302E-2</v>
      </c>
      <c r="AB31" s="53">
        <v>2.9494489627812148E-2</v>
      </c>
      <c r="AC31" s="53">
        <v>1.6878365831011537E-2</v>
      </c>
      <c r="AD31" s="53">
        <v>6.3152132709889033E-3</v>
      </c>
      <c r="AE31" s="21">
        <v>3.0992881400454006E-3</v>
      </c>
      <c r="AF31" s="53">
        <v>3.0251873896010962E-2</v>
      </c>
      <c r="AG31" s="53">
        <v>3.7308035047042505E-2</v>
      </c>
      <c r="AH31" s="21">
        <v>5.945284385286167E-3</v>
      </c>
      <c r="AI31" s="21">
        <v>2.5899852058630488E-3</v>
      </c>
      <c r="AJ31" s="21">
        <v>3.8103802241250821E-3</v>
      </c>
      <c r="AK31" s="53">
        <v>3.9199534158844912E-3</v>
      </c>
      <c r="AL31" s="21">
        <v>1.7258661052894204E-3</v>
      </c>
      <c r="AM31" s="21">
        <v>8.8134005693030356E-4</v>
      </c>
      <c r="AN31" s="21">
        <v>1.6046104847219341E-3</v>
      </c>
      <c r="AO31" s="21">
        <v>3.2105583982334662E-3</v>
      </c>
      <c r="AP31" s="21">
        <v>9.4690631935863308E-3</v>
      </c>
      <c r="AQ31" s="21">
        <v>3.2581434282624466E-3</v>
      </c>
      <c r="AR31" s="21">
        <v>4.0707025387798617E-3</v>
      </c>
      <c r="AS31" s="21">
        <v>7.0453132328807885E-3</v>
      </c>
      <c r="AT31" s="21">
        <v>8.1739270842221402E-4</v>
      </c>
      <c r="AU31" s="21">
        <v>8.4100994952421605E-3</v>
      </c>
      <c r="AV31" s="21">
        <v>2.0341206149676384E-3</v>
      </c>
      <c r="AW31" s="21">
        <v>1.136156157670806E-3</v>
      </c>
      <c r="AX31" s="21">
        <v>2.1498244115484553E-3</v>
      </c>
      <c r="AY31" s="21">
        <v>5.9265309997279837E-3</v>
      </c>
      <c r="AZ31" s="21">
        <v>2.0939202123654503E-3</v>
      </c>
      <c r="BA31" s="21">
        <v>1.9577914629338084E-3</v>
      </c>
      <c r="BB31" s="21">
        <v>6.2984879594105549E-4</v>
      </c>
      <c r="BC31" s="21">
        <v>2.1042958956048519E-3</v>
      </c>
      <c r="BD31" s="21">
        <v>1.6207532784306687E-3</v>
      </c>
      <c r="BE31" s="21">
        <v>5.0829219952196246E-4</v>
      </c>
      <c r="BF31" s="21">
        <v>1.4732391924958772E-3</v>
      </c>
      <c r="BG31" s="21">
        <v>1.9682607370159936E-4</v>
      </c>
      <c r="BH31" s="21">
        <v>4.0487589454738811E-4</v>
      </c>
      <c r="BI31" s="21">
        <v>1.2708129711753722E-4</v>
      </c>
      <c r="BJ31" s="21">
        <v>3.7420578347896715E-4</v>
      </c>
      <c r="BK31" s="21">
        <v>3.7338234796904855E-4</v>
      </c>
      <c r="BL31" s="21">
        <v>3.8055978212725151E-5</v>
      </c>
      <c r="BM31" s="21">
        <v>8.0796857014814343E-5</v>
      </c>
      <c r="BN31" s="21">
        <v>2.3621221607653031E-5</v>
      </c>
      <c r="BO31" s="21">
        <v>1.1213252576585443E-5</v>
      </c>
      <c r="BP31" s="21">
        <v>2.8501732806436423E-5</v>
      </c>
      <c r="BQ31" s="21">
        <v>1.4126638884466125E-5</v>
      </c>
      <c r="BR31" s="21">
        <v>1.3934363699426057E-3</v>
      </c>
      <c r="BS31" s="21">
        <v>1.1170605749237423E-3</v>
      </c>
      <c r="BT31" s="21">
        <v>1.4529892139149643E-3</v>
      </c>
      <c r="BU31" s="21">
        <v>3.716820183880133E-4</v>
      </c>
      <c r="BV31" s="21">
        <v>1.167954419640104E-3</v>
      </c>
      <c r="BW31" s="21">
        <v>1.0513369893658702E-3</v>
      </c>
      <c r="BX31" s="21">
        <v>5.6534235714054146E-4</v>
      </c>
      <c r="BY31" s="21">
        <v>8.0204031440574608E-4</v>
      </c>
      <c r="BZ31" s="21">
        <v>6.6082372275833696E-4</v>
      </c>
      <c r="CA31" s="21">
        <v>8.3747930129804697E-4</v>
      </c>
      <c r="CB31" s="21">
        <v>3.5847985592132636E-4</v>
      </c>
      <c r="CC31" s="21">
        <v>7.7285870529492898E-4</v>
      </c>
      <c r="CD31" s="21">
        <v>2.4240100522506894E-4</v>
      </c>
      <c r="CE31" s="21">
        <v>5.238704050783932E-4</v>
      </c>
      <c r="CF31" s="21">
        <v>8.0876661940232366E-5</v>
      </c>
      <c r="CG31" s="21">
        <v>1.3928460293445016E-4</v>
      </c>
      <c r="CH31" s="21">
        <v>2.5911479979502232E-4</v>
      </c>
      <c r="CI31" s="21">
        <v>1.0559301258461596E-4</v>
      </c>
      <c r="CJ31" s="21">
        <v>5.5568463346916127E-5</v>
      </c>
      <c r="CK31" s="21">
        <v>5.1582529293141978E-5</v>
      </c>
      <c r="CL31" s="21">
        <v>3.2750983322439529E-5</v>
      </c>
      <c r="CM31" s="21">
        <v>2.8292939945324563E-5</v>
      </c>
      <c r="CN31" s="21">
        <v>3.0243765120231774E-5</v>
      </c>
      <c r="CO31" s="21">
        <v>2.6991027947092902E-5</v>
      </c>
      <c r="CP31" s="21">
        <v>4.7585030028979893E-4</v>
      </c>
      <c r="CQ31" s="21">
        <v>1.6454760271148981E-3</v>
      </c>
      <c r="CR31" s="21">
        <v>3.6199148802459283E-4</v>
      </c>
      <c r="CS31" s="21">
        <v>7.6815433169481761E-4</v>
      </c>
      <c r="CT31" s="21">
        <v>4.546573057340691E-4</v>
      </c>
      <c r="CU31" s="21">
        <v>7.4370541714818708E-4</v>
      </c>
      <c r="CV31" s="21">
        <v>2.3423416684341419E-4</v>
      </c>
      <c r="CW31" s="21">
        <v>1.3793576411332795E-4</v>
      </c>
      <c r="CX31" s="21">
        <v>2.6806180869750723E-4</v>
      </c>
      <c r="CY31" s="21">
        <v>4.0878668562495358E-4</v>
      </c>
      <c r="CZ31" s="21">
        <v>1.7637588160440769E-4</v>
      </c>
      <c r="DA31" s="21">
        <v>1.5535003590673381E-4</v>
      </c>
      <c r="DB31" s="21">
        <v>1.1728899543393438E-4</v>
      </c>
      <c r="DC31" s="21">
        <v>1.5936870564630572E-4</v>
      </c>
      <c r="DD31" s="21">
        <v>2.4042502665632342E-4</v>
      </c>
      <c r="DE31" s="21">
        <v>1.1456222041297177E-4</v>
      </c>
      <c r="DF31" s="21">
        <v>1.0368113799229376E-3</v>
      </c>
      <c r="DG31" s="21">
        <v>1.8416163706198622E-3</v>
      </c>
      <c r="DH31" s="21">
        <v>5.8924311539707984E-4</v>
      </c>
      <c r="DI31" s="21">
        <v>1.416905889758962E-3</v>
      </c>
      <c r="DJ31" s="21">
        <v>1.0266523896079512E-3</v>
      </c>
      <c r="DK31" s="21">
        <v>3.6026876682467143E-4</v>
      </c>
      <c r="DL31" s="21">
        <v>3.1014619261850461E-4</v>
      </c>
      <c r="DM31" s="21">
        <v>6.7310339914951572E-4</v>
      </c>
      <c r="DN31" s="21">
        <v>3.8176490396089403E-4</v>
      </c>
      <c r="DO31" s="21">
        <v>1.6618919427958006E-3</v>
      </c>
      <c r="DP31" s="21">
        <v>6.0207215666655705E-4</v>
      </c>
      <c r="DQ31" s="21">
        <v>6.3617399616494445E-4</v>
      </c>
      <c r="DR31" s="21">
        <v>2.5196810073615855E-4</v>
      </c>
      <c r="DS31" s="21">
        <v>4.484242215415439E-4</v>
      </c>
      <c r="DT31" s="21">
        <v>1.5900731737903773E-4</v>
      </c>
      <c r="DU31" s="21">
        <v>2.326460901693262E-4</v>
      </c>
      <c r="DV31" s="21">
        <v>3.1246298232796133E-4</v>
      </c>
      <c r="DW31" s="21">
        <v>1.7358218882059453E-4</v>
      </c>
      <c r="DX31" s="21">
        <v>4.1511846564203618E-4</v>
      </c>
      <c r="DY31" s="21">
        <v>2.0657188298284774E-4</v>
      </c>
      <c r="DZ31" s="21">
        <v>2.9638745900372739E-4</v>
      </c>
      <c r="EA31" s="21">
        <v>2.2422914057645295E-4</v>
      </c>
      <c r="EB31" s="21">
        <v>2.6982840132731329E-4</v>
      </c>
      <c r="EC31" s="21">
        <v>1.1798142255832182E-4</v>
      </c>
      <c r="ED31" s="21">
        <v>8.6183754686334352E-5</v>
      </c>
      <c r="EE31" s="21">
        <v>2.1483036512338777E-4</v>
      </c>
      <c r="EF31" s="21">
        <v>2.9393880920825833E-4</v>
      </c>
      <c r="EG31" s="21">
        <v>4.8467011905818479E-4</v>
      </c>
      <c r="EH31" s="21">
        <v>1.551687108242242E-4</v>
      </c>
      <c r="EI31" s="21">
        <v>1.3544710782998091E-4</v>
      </c>
      <c r="EJ31" s="21">
        <v>7.7788130342557692E-5</v>
      </c>
      <c r="EK31" s="21">
        <v>1.3788900341344323E-4</v>
      </c>
      <c r="EL31" s="21">
        <v>8.1738179785461457E-5</v>
      </c>
      <c r="EM31" s="21">
        <v>1.0747982986613679E-4</v>
      </c>
      <c r="EN31" s="21">
        <v>1.0807388567440474E-4</v>
      </c>
      <c r="EO31" s="21">
        <v>2.5715196077686183E-4</v>
      </c>
      <c r="EP31" s="21">
        <v>4.468130974338326E-5</v>
      </c>
      <c r="EQ31" s="21">
        <v>8.6702022926399898E-5</v>
      </c>
      <c r="ER31" s="21">
        <v>2.528088888607308E-5</v>
      </c>
      <c r="ES31" s="21">
        <v>1.932400954954311E-4</v>
      </c>
      <c r="ET31" s="21">
        <v>3.0380504818951629E-5</v>
      </c>
      <c r="EU31" s="21">
        <v>6.0042678189179923E-5</v>
      </c>
      <c r="EV31" s="21">
        <v>4.1490475161205715E-5</v>
      </c>
      <c r="EW31" s="21">
        <v>2.5970786884003597E-4</v>
      </c>
      <c r="EX31" s="21">
        <v>3.9994234911707305E-5</v>
      </c>
      <c r="EY31" s="21">
        <v>1.730885252610936E-5</v>
      </c>
      <c r="EZ31" s="21">
        <v>8.9774060944436832E-5</v>
      </c>
      <c r="FA31" s="21">
        <v>1.1786023744034307E-5</v>
      </c>
      <c r="FB31" s="21">
        <v>8.1652324763368301E-6</v>
      </c>
    </row>
    <row r="32" spans="1:158" x14ac:dyDescent="0.2">
      <c r="A32" s="16">
        <v>36799</v>
      </c>
      <c r="B32" s="53">
        <v>0.26425791864213949</v>
      </c>
      <c r="C32" s="53">
        <v>8.1318829016014171E-2</v>
      </c>
      <c r="D32" s="53">
        <v>8.0182165868828773E-2</v>
      </c>
      <c r="E32" s="53">
        <v>1.7443466601101316E-2</v>
      </c>
      <c r="F32" s="53">
        <v>1.1211754299303102E-2</v>
      </c>
      <c r="G32" s="53">
        <v>5.1358711354152556E-2</v>
      </c>
      <c r="H32" s="53">
        <v>2.3156274647762685E-2</v>
      </c>
      <c r="I32" s="53">
        <v>1.0233464822585693E-2</v>
      </c>
      <c r="J32" s="53">
        <v>1.6167900300453379E-3</v>
      </c>
      <c r="K32" s="53">
        <v>5.5757966217563565E-3</v>
      </c>
      <c r="L32" s="53">
        <v>5.9150778160954581E-3</v>
      </c>
      <c r="M32" s="53">
        <v>1.3961323252214325E-3</v>
      </c>
      <c r="O32" s="21">
        <v>4.0126387520430518E-2</v>
      </c>
      <c r="P32" s="21">
        <v>1.2967202550854597E-2</v>
      </c>
      <c r="Q32" s="53">
        <v>3.3548018621919896E-2</v>
      </c>
      <c r="R32" s="21">
        <v>1.3265581107765351E-2</v>
      </c>
      <c r="S32" s="53">
        <v>3.4457107364781817E-2</v>
      </c>
      <c r="T32" s="21">
        <v>1.0459887275622085E-2</v>
      </c>
      <c r="U32" s="21">
        <v>1.0906989777695129E-2</v>
      </c>
      <c r="V32" s="53">
        <v>8.802811297257419E-3</v>
      </c>
      <c r="W32" s="53">
        <v>3.1360677546577774E-3</v>
      </c>
      <c r="X32" s="53">
        <v>1.5968860867616473E-2</v>
      </c>
      <c r="Z32" s="53">
        <v>1.1273459523307236E-2</v>
      </c>
      <c r="AA32" s="53">
        <v>1.2723774825261302E-2</v>
      </c>
      <c r="AB32" s="53">
        <v>2.9494489627812148E-2</v>
      </c>
      <c r="AC32" s="53">
        <v>1.6878365831011537E-2</v>
      </c>
      <c r="AD32" s="53">
        <v>6.3152132709889033E-3</v>
      </c>
      <c r="AE32" s="21">
        <v>3.0992881400454006E-3</v>
      </c>
      <c r="AF32" s="53">
        <v>3.0251873896010962E-2</v>
      </c>
      <c r="AG32" s="53">
        <v>3.7308035047042505E-2</v>
      </c>
      <c r="AH32" s="21">
        <v>5.945284385286167E-3</v>
      </c>
      <c r="AI32" s="21">
        <v>2.5899852058630488E-3</v>
      </c>
      <c r="AJ32" s="21">
        <v>3.8103802241250821E-3</v>
      </c>
      <c r="AK32" s="53">
        <v>3.9199534158844912E-3</v>
      </c>
      <c r="AL32" s="21">
        <v>1.7258661052894204E-3</v>
      </c>
      <c r="AM32" s="21">
        <v>8.8134005693030356E-4</v>
      </c>
      <c r="AN32" s="21">
        <v>1.6046104847219341E-3</v>
      </c>
      <c r="AO32" s="21">
        <v>3.2105583982334662E-3</v>
      </c>
      <c r="AP32" s="21">
        <v>9.4690631935863308E-3</v>
      </c>
      <c r="AQ32" s="21">
        <v>3.2581434282624466E-3</v>
      </c>
      <c r="AR32" s="21">
        <v>4.0707025387798617E-3</v>
      </c>
      <c r="AS32" s="21">
        <v>7.0453132328807885E-3</v>
      </c>
      <c r="AT32" s="21">
        <v>8.1739270842221402E-4</v>
      </c>
      <c r="AU32" s="21">
        <v>8.4100994952421605E-3</v>
      </c>
      <c r="AV32" s="21">
        <v>2.0341206149676384E-3</v>
      </c>
      <c r="AW32" s="21">
        <v>1.136156157670806E-3</v>
      </c>
      <c r="AX32" s="21">
        <v>2.1498244115484553E-3</v>
      </c>
      <c r="AY32" s="21">
        <v>5.9265309997279837E-3</v>
      </c>
      <c r="AZ32" s="21">
        <v>2.0939202123654503E-3</v>
      </c>
      <c r="BA32" s="21">
        <v>1.9577914629338084E-3</v>
      </c>
      <c r="BB32" s="21">
        <v>6.2984879594105549E-4</v>
      </c>
      <c r="BC32" s="21">
        <v>2.1042958956048519E-3</v>
      </c>
      <c r="BD32" s="21">
        <v>1.6207532784306687E-3</v>
      </c>
      <c r="BE32" s="21">
        <v>5.0829219952196246E-4</v>
      </c>
      <c r="BF32" s="21">
        <v>1.4732391924958772E-3</v>
      </c>
      <c r="BG32" s="21">
        <v>1.9682607370159936E-4</v>
      </c>
      <c r="BH32" s="21">
        <v>4.0487589454738811E-4</v>
      </c>
      <c r="BI32" s="21">
        <v>1.2708129711753722E-4</v>
      </c>
      <c r="BJ32" s="21">
        <v>3.7420578347896715E-4</v>
      </c>
      <c r="BK32" s="21">
        <v>3.7338234796904855E-4</v>
      </c>
      <c r="BL32" s="21">
        <v>3.8055978212725151E-5</v>
      </c>
      <c r="BM32" s="21">
        <v>8.0796857014814343E-5</v>
      </c>
      <c r="BN32" s="21">
        <v>2.3621221607653031E-5</v>
      </c>
      <c r="BO32" s="21">
        <v>1.1213252576585443E-5</v>
      </c>
      <c r="BP32" s="21">
        <v>2.8501732806436423E-5</v>
      </c>
      <c r="BQ32" s="21">
        <v>1.4126638884466125E-5</v>
      </c>
      <c r="BR32" s="21">
        <v>1.3934363699426057E-3</v>
      </c>
      <c r="BS32" s="21">
        <v>1.1170605749237423E-3</v>
      </c>
      <c r="BT32" s="21">
        <v>1.4529892139149643E-3</v>
      </c>
      <c r="BU32" s="21">
        <v>3.716820183880133E-4</v>
      </c>
      <c r="BV32" s="21">
        <v>1.167954419640104E-3</v>
      </c>
      <c r="BW32" s="21">
        <v>1.0513369893658702E-3</v>
      </c>
      <c r="BX32" s="21">
        <v>5.6534235714054146E-4</v>
      </c>
      <c r="BY32" s="21">
        <v>8.0204031440574608E-4</v>
      </c>
      <c r="BZ32" s="21">
        <v>6.6082372275833696E-4</v>
      </c>
      <c r="CA32" s="21">
        <v>8.3747930129804697E-4</v>
      </c>
      <c r="CB32" s="21">
        <v>3.5847985592132636E-4</v>
      </c>
      <c r="CC32" s="21">
        <v>7.7285870529492898E-4</v>
      </c>
      <c r="CD32" s="21">
        <v>2.4240100522506894E-4</v>
      </c>
      <c r="CE32" s="21">
        <v>5.238704050783932E-4</v>
      </c>
      <c r="CF32" s="21">
        <v>8.0876661940232366E-5</v>
      </c>
      <c r="CG32" s="21">
        <v>1.3928460293445016E-4</v>
      </c>
      <c r="CH32" s="21">
        <v>2.5911479979502232E-4</v>
      </c>
      <c r="CI32" s="21">
        <v>1.0559301258461596E-4</v>
      </c>
      <c r="CJ32" s="21">
        <v>5.5568463346916127E-5</v>
      </c>
      <c r="CK32" s="21">
        <v>5.1582529293141978E-5</v>
      </c>
      <c r="CL32" s="21">
        <v>3.2750983322439529E-5</v>
      </c>
      <c r="CM32" s="21">
        <v>2.8292939945324563E-5</v>
      </c>
      <c r="CN32" s="21">
        <v>3.0243765120231774E-5</v>
      </c>
      <c r="CO32" s="21">
        <v>2.6991027947092902E-5</v>
      </c>
      <c r="CP32" s="21">
        <v>4.7585030028979893E-4</v>
      </c>
      <c r="CQ32" s="21">
        <v>1.6454760271148981E-3</v>
      </c>
      <c r="CR32" s="21">
        <v>3.6199148802459283E-4</v>
      </c>
      <c r="CS32" s="21">
        <v>7.6815433169481761E-4</v>
      </c>
      <c r="CT32" s="21">
        <v>4.546573057340691E-4</v>
      </c>
      <c r="CU32" s="21">
        <v>7.4370541714818708E-4</v>
      </c>
      <c r="CV32" s="21">
        <v>2.3423416684341419E-4</v>
      </c>
      <c r="CW32" s="21">
        <v>1.3793576411332795E-4</v>
      </c>
      <c r="CX32" s="21">
        <v>2.6806180869750723E-4</v>
      </c>
      <c r="CY32" s="21">
        <v>4.0878668562495358E-4</v>
      </c>
      <c r="CZ32" s="21">
        <v>1.7637588160440769E-4</v>
      </c>
      <c r="DA32" s="21">
        <v>1.5535003590673381E-4</v>
      </c>
      <c r="DB32" s="21">
        <v>1.1728899543393438E-4</v>
      </c>
      <c r="DC32" s="21">
        <v>1.5936870564630572E-4</v>
      </c>
      <c r="DD32" s="21">
        <v>2.4042502665632342E-4</v>
      </c>
      <c r="DE32" s="21">
        <v>1.1456222041297177E-4</v>
      </c>
      <c r="DF32" s="21">
        <v>1.0368113799229376E-3</v>
      </c>
      <c r="DG32" s="21">
        <v>1.8416163706198622E-3</v>
      </c>
      <c r="DH32" s="21">
        <v>5.8924311539707984E-4</v>
      </c>
      <c r="DI32" s="21">
        <v>1.416905889758962E-3</v>
      </c>
      <c r="DJ32" s="21">
        <v>1.0266523896079512E-3</v>
      </c>
      <c r="DK32" s="21">
        <v>3.6026876682467143E-4</v>
      </c>
      <c r="DL32" s="21">
        <v>3.1014619261850461E-4</v>
      </c>
      <c r="DM32" s="21">
        <v>6.7310339914951572E-4</v>
      </c>
      <c r="DN32" s="21">
        <v>3.8176490396089403E-4</v>
      </c>
      <c r="DO32" s="21">
        <v>1.6618919427958006E-3</v>
      </c>
      <c r="DP32" s="21">
        <v>6.0207215666655705E-4</v>
      </c>
      <c r="DQ32" s="21">
        <v>6.3617399616494445E-4</v>
      </c>
      <c r="DR32" s="21">
        <v>2.5196810073615855E-4</v>
      </c>
      <c r="DS32" s="21">
        <v>4.484242215415439E-4</v>
      </c>
      <c r="DT32" s="21">
        <v>1.5900731737903773E-4</v>
      </c>
      <c r="DU32" s="21">
        <v>2.326460901693262E-4</v>
      </c>
      <c r="DV32" s="21">
        <v>3.1246298232796133E-4</v>
      </c>
      <c r="DW32" s="21">
        <v>1.7358218882059453E-4</v>
      </c>
      <c r="DX32" s="21">
        <v>4.1511846564203618E-4</v>
      </c>
      <c r="DY32" s="21">
        <v>2.0657188298284774E-4</v>
      </c>
      <c r="DZ32" s="21">
        <v>2.9638745900372739E-4</v>
      </c>
      <c r="EA32" s="21">
        <v>2.2422914057645295E-4</v>
      </c>
      <c r="EB32" s="21">
        <v>2.6982840132731329E-4</v>
      </c>
      <c r="EC32" s="21">
        <v>1.1798142255832182E-4</v>
      </c>
      <c r="ED32" s="21">
        <v>8.6183754686334352E-5</v>
      </c>
      <c r="EE32" s="21">
        <v>2.1483036512338777E-4</v>
      </c>
      <c r="EF32" s="21">
        <v>2.9393880920825833E-4</v>
      </c>
      <c r="EG32" s="21">
        <v>4.8467011905818479E-4</v>
      </c>
      <c r="EH32" s="21">
        <v>1.551687108242242E-4</v>
      </c>
      <c r="EI32" s="21">
        <v>1.3544710782998091E-4</v>
      </c>
      <c r="EJ32" s="21">
        <v>7.7788130342557692E-5</v>
      </c>
      <c r="EK32" s="21">
        <v>1.3788900341344323E-4</v>
      </c>
      <c r="EL32" s="21">
        <v>8.1738179785461457E-5</v>
      </c>
      <c r="EM32" s="21">
        <v>1.0747982986613679E-4</v>
      </c>
      <c r="EN32" s="21">
        <v>1.0807388567440474E-4</v>
      </c>
      <c r="EO32" s="21">
        <v>2.5715196077686183E-4</v>
      </c>
      <c r="EP32" s="21">
        <v>4.468130974338326E-5</v>
      </c>
      <c r="EQ32" s="21">
        <v>8.6702022926399898E-5</v>
      </c>
      <c r="ER32" s="21">
        <v>2.528088888607308E-5</v>
      </c>
      <c r="ES32" s="21">
        <v>1.932400954954311E-4</v>
      </c>
      <c r="ET32" s="21">
        <v>3.0380504818951629E-5</v>
      </c>
      <c r="EU32" s="21">
        <v>6.0042678189179923E-5</v>
      </c>
      <c r="EV32" s="21">
        <v>4.1490475161205715E-5</v>
      </c>
      <c r="EW32" s="21">
        <v>2.5970786884003597E-4</v>
      </c>
      <c r="EX32" s="21">
        <v>3.9994234911707305E-5</v>
      </c>
      <c r="EY32" s="21">
        <v>1.730885252610936E-5</v>
      </c>
      <c r="EZ32" s="21">
        <v>8.9774060944436832E-5</v>
      </c>
      <c r="FA32" s="21">
        <v>1.1786023744034307E-5</v>
      </c>
      <c r="FB32" s="21">
        <v>8.1652324763368301E-6</v>
      </c>
    </row>
    <row r="33" spans="1:158" x14ac:dyDescent="0.2">
      <c r="A33" s="16">
        <v>36891</v>
      </c>
      <c r="B33" s="53">
        <v>0.26425791864213949</v>
      </c>
      <c r="C33" s="53">
        <v>8.1318829016014171E-2</v>
      </c>
      <c r="D33" s="53">
        <v>8.0182165868828773E-2</v>
      </c>
      <c r="E33" s="53">
        <v>1.7443466601101316E-2</v>
      </c>
      <c r="F33" s="53">
        <v>1.1211754299303102E-2</v>
      </c>
      <c r="G33" s="53">
        <v>5.1358711354152556E-2</v>
      </c>
      <c r="H33" s="53">
        <v>2.3156274647762685E-2</v>
      </c>
      <c r="I33" s="53">
        <v>1.0233464822585693E-2</v>
      </c>
      <c r="J33" s="53">
        <v>1.6167900300453379E-3</v>
      </c>
      <c r="K33" s="53">
        <v>5.5757966217563565E-3</v>
      </c>
      <c r="L33" s="53">
        <v>5.9150778160954581E-3</v>
      </c>
      <c r="M33" s="53">
        <v>1.3961323252214325E-3</v>
      </c>
      <c r="O33" s="21">
        <v>4.0126387520430518E-2</v>
      </c>
      <c r="P33" s="21">
        <v>1.2967202550854597E-2</v>
      </c>
      <c r="Q33" s="53">
        <v>3.3548018621919896E-2</v>
      </c>
      <c r="R33" s="21">
        <v>1.3265581107765351E-2</v>
      </c>
      <c r="S33" s="53">
        <v>3.4457107364781817E-2</v>
      </c>
      <c r="T33" s="21">
        <v>1.0459887275622085E-2</v>
      </c>
      <c r="U33" s="21">
        <v>1.0906989777695129E-2</v>
      </c>
      <c r="V33" s="53">
        <v>8.802811297257419E-3</v>
      </c>
      <c r="W33" s="53">
        <v>3.1360677546577774E-3</v>
      </c>
      <c r="X33" s="53">
        <v>1.5968860867616473E-2</v>
      </c>
      <c r="Z33" s="53">
        <v>1.1273459523307236E-2</v>
      </c>
      <c r="AA33" s="53">
        <v>1.2723774825261302E-2</v>
      </c>
      <c r="AB33" s="53">
        <v>2.9494489627812148E-2</v>
      </c>
      <c r="AC33" s="53">
        <v>1.6878365831011537E-2</v>
      </c>
      <c r="AD33" s="53">
        <v>6.3152132709889033E-3</v>
      </c>
      <c r="AE33" s="21">
        <v>3.0992881400454006E-3</v>
      </c>
      <c r="AF33" s="53">
        <v>3.0251873896010962E-2</v>
      </c>
      <c r="AG33" s="53">
        <v>3.7308035047042505E-2</v>
      </c>
      <c r="AH33" s="21">
        <v>5.945284385286167E-3</v>
      </c>
      <c r="AI33" s="21">
        <v>2.5899852058630488E-3</v>
      </c>
      <c r="AJ33" s="21">
        <v>3.8103802241250821E-3</v>
      </c>
      <c r="AK33" s="53">
        <v>3.9199534158844912E-3</v>
      </c>
      <c r="AL33" s="21">
        <v>1.7258661052894204E-3</v>
      </c>
      <c r="AM33" s="21">
        <v>8.8134005693030356E-4</v>
      </c>
      <c r="AN33" s="21">
        <v>1.6046104847219341E-3</v>
      </c>
      <c r="AO33" s="21">
        <v>3.2105583982334662E-3</v>
      </c>
      <c r="AP33" s="21">
        <v>9.4690631935863308E-3</v>
      </c>
      <c r="AQ33" s="21">
        <v>3.2581434282624466E-3</v>
      </c>
      <c r="AR33" s="21">
        <v>4.0707025387798617E-3</v>
      </c>
      <c r="AS33" s="21">
        <v>7.0453132328807885E-3</v>
      </c>
      <c r="AT33" s="21">
        <v>8.1739270842221402E-4</v>
      </c>
      <c r="AU33" s="21">
        <v>8.4100994952421605E-3</v>
      </c>
      <c r="AV33" s="21">
        <v>2.0341206149676384E-3</v>
      </c>
      <c r="AW33" s="21">
        <v>1.136156157670806E-3</v>
      </c>
      <c r="AX33" s="21">
        <v>2.1498244115484553E-3</v>
      </c>
      <c r="AY33" s="21">
        <v>5.9265309997279837E-3</v>
      </c>
      <c r="AZ33" s="21">
        <v>2.0939202123654503E-3</v>
      </c>
      <c r="BA33" s="21">
        <v>1.9577914629338084E-3</v>
      </c>
      <c r="BB33" s="21">
        <v>6.2984879594105549E-4</v>
      </c>
      <c r="BC33" s="21">
        <v>2.1042958956048519E-3</v>
      </c>
      <c r="BD33" s="21">
        <v>1.6207532784306687E-3</v>
      </c>
      <c r="BE33" s="21">
        <v>5.0829219952196246E-4</v>
      </c>
      <c r="BF33" s="21">
        <v>1.4732391924958772E-3</v>
      </c>
      <c r="BG33" s="21">
        <v>1.9682607370159936E-4</v>
      </c>
      <c r="BH33" s="21">
        <v>4.0487589454738811E-4</v>
      </c>
      <c r="BI33" s="21">
        <v>1.2708129711753722E-4</v>
      </c>
      <c r="BJ33" s="21">
        <v>3.7420578347896715E-4</v>
      </c>
      <c r="BK33" s="21">
        <v>3.7338234796904855E-4</v>
      </c>
      <c r="BL33" s="21">
        <v>3.8055978212725151E-5</v>
      </c>
      <c r="BM33" s="21">
        <v>8.0796857014814343E-5</v>
      </c>
      <c r="BN33" s="21">
        <v>2.3621221607653031E-5</v>
      </c>
      <c r="BO33" s="21">
        <v>1.1213252576585443E-5</v>
      </c>
      <c r="BP33" s="21">
        <v>2.8501732806436423E-5</v>
      </c>
      <c r="BQ33" s="21">
        <v>1.4126638884466125E-5</v>
      </c>
      <c r="BR33" s="21">
        <v>1.3934363699426057E-3</v>
      </c>
      <c r="BS33" s="21">
        <v>1.1170605749237423E-3</v>
      </c>
      <c r="BT33" s="21">
        <v>1.4529892139149643E-3</v>
      </c>
      <c r="BU33" s="21">
        <v>3.716820183880133E-4</v>
      </c>
      <c r="BV33" s="21">
        <v>1.167954419640104E-3</v>
      </c>
      <c r="BW33" s="21">
        <v>1.0513369893658702E-3</v>
      </c>
      <c r="BX33" s="21">
        <v>5.6534235714054146E-4</v>
      </c>
      <c r="BY33" s="21">
        <v>8.0204031440574608E-4</v>
      </c>
      <c r="BZ33" s="21">
        <v>6.6082372275833696E-4</v>
      </c>
      <c r="CA33" s="21">
        <v>8.3747930129804697E-4</v>
      </c>
      <c r="CB33" s="21">
        <v>3.5847985592132636E-4</v>
      </c>
      <c r="CC33" s="21">
        <v>7.7285870529492898E-4</v>
      </c>
      <c r="CD33" s="21">
        <v>2.4240100522506894E-4</v>
      </c>
      <c r="CE33" s="21">
        <v>5.238704050783932E-4</v>
      </c>
      <c r="CF33" s="21">
        <v>8.0876661940232366E-5</v>
      </c>
      <c r="CG33" s="21">
        <v>1.3928460293445016E-4</v>
      </c>
      <c r="CH33" s="21">
        <v>2.5911479979502232E-4</v>
      </c>
      <c r="CI33" s="21">
        <v>1.0559301258461596E-4</v>
      </c>
      <c r="CJ33" s="21">
        <v>5.5568463346916127E-5</v>
      </c>
      <c r="CK33" s="21">
        <v>5.1582529293141978E-5</v>
      </c>
      <c r="CL33" s="21">
        <v>3.2750983322439529E-5</v>
      </c>
      <c r="CM33" s="21">
        <v>2.8292939945324563E-5</v>
      </c>
      <c r="CN33" s="21">
        <v>3.0243765120231774E-5</v>
      </c>
      <c r="CO33" s="21">
        <v>2.6991027947092902E-5</v>
      </c>
      <c r="CP33" s="21">
        <v>4.7585030028979893E-4</v>
      </c>
      <c r="CQ33" s="21">
        <v>1.6454760271148981E-3</v>
      </c>
      <c r="CR33" s="21">
        <v>3.6199148802459283E-4</v>
      </c>
      <c r="CS33" s="21">
        <v>7.6815433169481761E-4</v>
      </c>
      <c r="CT33" s="21">
        <v>4.546573057340691E-4</v>
      </c>
      <c r="CU33" s="21">
        <v>7.4370541714818708E-4</v>
      </c>
      <c r="CV33" s="21">
        <v>2.3423416684341419E-4</v>
      </c>
      <c r="CW33" s="21">
        <v>1.3793576411332795E-4</v>
      </c>
      <c r="CX33" s="21">
        <v>2.6806180869750723E-4</v>
      </c>
      <c r="CY33" s="21">
        <v>4.0878668562495358E-4</v>
      </c>
      <c r="CZ33" s="21">
        <v>1.7637588160440769E-4</v>
      </c>
      <c r="DA33" s="21">
        <v>1.5535003590673381E-4</v>
      </c>
      <c r="DB33" s="21">
        <v>1.1728899543393438E-4</v>
      </c>
      <c r="DC33" s="21">
        <v>1.5936870564630572E-4</v>
      </c>
      <c r="DD33" s="21">
        <v>2.4042502665632342E-4</v>
      </c>
      <c r="DE33" s="21">
        <v>1.1456222041297177E-4</v>
      </c>
      <c r="DF33" s="21">
        <v>1.0368113799229376E-3</v>
      </c>
      <c r="DG33" s="21">
        <v>1.8416163706198622E-3</v>
      </c>
      <c r="DH33" s="21">
        <v>5.8924311539707984E-4</v>
      </c>
      <c r="DI33" s="21">
        <v>1.416905889758962E-3</v>
      </c>
      <c r="DJ33" s="21">
        <v>1.0266523896079512E-3</v>
      </c>
      <c r="DK33" s="21">
        <v>3.6026876682467143E-4</v>
      </c>
      <c r="DL33" s="21">
        <v>3.1014619261850461E-4</v>
      </c>
      <c r="DM33" s="21">
        <v>6.7310339914951572E-4</v>
      </c>
      <c r="DN33" s="21">
        <v>3.8176490396089403E-4</v>
      </c>
      <c r="DO33" s="21">
        <v>1.6618919427958006E-3</v>
      </c>
      <c r="DP33" s="21">
        <v>6.0207215666655705E-4</v>
      </c>
      <c r="DQ33" s="21">
        <v>6.3617399616494445E-4</v>
      </c>
      <c r="DR33" s="21">
        <v>2.5196810073615855E-4</v>
      </c>
      <c r="DS33" s="21">
        <v>4.484242215415439E-4</v>
      </c>
      <c r="DT33" s="21">
        <v>1.5900731737903773E-4</v>
      </c>
      <c r="DU33" s="21">
        <v>2.326460901693262E-4</v>
      </c>
      <c r="DV33" s="21">
        <v>3.1246298232796133E-4</v>
      </c>
      <c r="DW33" s="21">
        <v>1.7358218882059453E-4</v>
      </c>
      <c r="DX33" s="21">
        <v>4.1511846564203618E-4</v>
      </c>
      <c r="DY33" s="21">
        <v>2.0657188298284774E-4</v>
      </c>
      <c r="DZ33" s="21">
        <v>2.9638745900372739E-4</v>
      </c>
      <c r="EA33" s="21">
        <v>2.2422914057645295E-4</v>
      </c>
      <c r="EB33" s="21">
        <v>2.6982840132731329E-4</v>
      </c>
      <c r="EC33" s="21">
        <v>1.1798142255832182E-4</v>
      </c>
      <c r="ED33" s="21">
        <v>8.6183754686334352E-5</v>
      </c>
      <c r="EE33" s="21">
        <v>2.1483036512338777E-4</v>
      </c>
      <c r="EF33" s="21">
        <v>2.9393880920825833E-4</v>
      </c>
      <c r="EG33" s="21">
        <v>4.8467011905818479E-4</v>
      </c>
      <c r="EH33" s="21">
        <v>1.551687108242242E-4</v>
      </c>
      <c r="EI33" s="21">
        <v>1.3544710782998091E-4</v>
      </c>
      <c r="EJ33" s="21">
        <v>7.7788130342557692E-5</v>
      </c>
      <c r="EK33" s="21">
        <v>1.3788900341344323E-4</v>
      </c>
      <c r="EL33" s="21">
        <v>8.1738179785461457E-5</v>
      </c>
      <c r="EM33" s="21">
        <v>1.0747982986613679E-4</v>
      </c>
      <c r="EN33" s="21">
        <v>1.0807388567440474E-4</v>
      </c>
      <c r="EO33" s="21">
        <v>2.5715196077686183E-4</v>
      </c>
      <c r="EP33" s="21">
        <v>4.468130974338326E-5</v>
      </c>
      <c r="EQ33" s="21">
        <v>8.6702022926399898E-5</v>
      </c>
      <c r="ER33" s="21">
        <v>2.528088888607308E-5</v>
      </c>
      <c r="ES33" s="21">
        <v>1.932400954954311E-4</v>
      </c>
      <c r="ET33" s="21">
        <v>3.0380504818951629E-5</v>
      </c>
      <c r="EU33" s="21">
        <v>6.0042678189179923E-5</v>
      </c>
      <c r="EV33" s="21">
        <v>4.1490475161205715E-5</v>
      </c>
      <c r="EW33" s="21">
        <v>2.5970786884003597E-4</v>
      </c>
      <c r="EX33" s="21">
        <v>3.9994234911707305E-5</v>
      </c>
      <c r="EY33" s="21">
        <v>1.730885252610936E-5</v>
      </c>
      <c r="EZ33" s="21">
        <v>8.9774060944436832E-5</v>
      </c>
      <c r="FA33" s="21">
        <v>1.1786023744034307E-5</v>
      </c>
      <c r="FB33" s="21">
        <v>8.1652324763368301E-6</v>
      </c>
    </row>
    <row r="34" spans="1:158" x14ac:dyDescent="0.2">
      <c r="A34" s="16">
        <v>36981</v>
      </c>
      <c r="B34" s="53">
        <v>0.2610882135520225</v>
      </c>
      <c r="C34" s="53">
        <v>7.7639628526011584E-2</v>
      </c>
      <c r="D34" s="53">
        <v>8.3699432295816389E-2</v>
      </c>
      <c r="E34" s="53">
        <v>1.637220022600747E-2</v>
      </c>
      <c r="F34" s="53">
        <v>1.1788126221426007E-2</v>
      </c>
      <c r="G34" s="53">
        <v>4.9904000321281283E-2</v>
      </c>
      <c r="H34" s="53">
        <v>2.4373860347860047E-2</v>
      </c>
      <c r="I34" s="53">
        <v>1.0843471300897363E-2</v>
      </c>
      <c r="J34" s="53">
        <v>1.8918115890450213E-3</v>
      </c>
      <c r="K34" s="53">
        <v>6.4036212814597262E-3</v>
      </c>
      <c r="L34" s="53">
        <v>6.5373377955852338E-3</v>
      </c>
      <c r="M34" s="53">
        <v>1.616145234431816E-3</v>
      </c>
      <c r="O34" s="21">
        <v>4.5383977084417319E-2</v>
      </c>
      <c r="P34" s="21">
        <v>1.3038505839537657E-2</v>
      </c>
      <c r="Q34" s="53">
        <v>3.1633798043391927E-2</v>
      </c>
      <c r="R34" s="21">
        <v>1.3743534168806554E-2</v>
      </c>
      <c r="S34" s="53">
        <v>3.4671763239361796E-2</v>
      </c>
      <c r="T34" s="21">
        <v>1.3414396364513508E-2</v>
      </c>
      <c r="U34" s="21">
        <v>8.2144522263145319E-3</v>
      </c>
      <c r="V34" s="53">
        <v>9.1314824550027124E-3</v>
      </c>
      <c r="W34" s="53">
        <v>3.1337881586670909E-3</v>
      </c>
      <c r="X34" s="53">
        <v>1.4897822038504467E-2</v>
      </c>
      <c r="Z34" s="53">
        <v>1.0710080066728299E-2</v>
      </c>
      <c r="AA34" s="53">
        <v>1.2723788369496298E-2</v>
      </c>
      <c r="AB34" s="53">
        <v>2.4511096538702429E-2</v>
      </c>
      <c r="AC34" s="53">
        <v>1.6045047518065722E-2</v>
      </c>
      <c r="AD34" s="53">
        <v>6.133819781029809E-3</v>
      </c>
      <c r="AE34" s="21">
        <v>3.334964548865847E-3</v>
      </c>
      <c r="AF34" s="53">
        <v>2.7794170114382878E-2</v>
      </c>
      <c r="AG34" s="53">
        <v>3.7213424082071581E-2</v>
      </c>
      <c r="AH34" s="21">
        <v>5.164618961501651E-3</v>
      </c>
      <c r="AI34" s="21">
        <v>2.9825740539732208E-3</v>
      </c>
      <c r="AJ34" s="21">
        <v>4.4443871598339362E-3</v>
      </c>
      <c r="AK34" s="53">
        <v>3.9838874606932407E-3</v>
      </c>
      <c r="AL34" s="21">
        <v>1.786624292184909E-3</v>
      </c>
      <c r="AM34" s="21">
        <v>1.2298957719697157E-3</v>
      </c>
      <c r="AN34" s="21">
        <v>1.9679112983230617E-3</v>
      </c>
      <c r="AO34" s="21">
        <v>3.8083851633718469E-3</v>
      </c>
      <c r="AP34" s="21">
        <v>8.9080831840237552E-3</v>
      </c>
      <c r="AQ34" s="21">
        <v>4.0394218640462881E-3</v>
      </c>
      <c r="AR34" s="21">
        <v>4.0500435996409026E-3</v>
      </c>
      <c r="AS34" s="21">
        <v>7.8226617983828441E-3</v>
      </c>
      <c r="AT34" s="21">
        <v>9.4859921907683399E-4</v>
      </c>
      <c r="AU34" s="21">
        <v>8.1327336895944992E-3</v>
      </c>
      <c r="AV34" s="21">
        <v>2.3074057356879921E-3</v>
      </c>
      <c r="AW34" s="21">
        <v>1.3435038452007397E-3</v>
      </c>
      <c r="AX34" s="21">
        <v>2.9272187375467751E-3</v>
      </c>
      <c r="AY34" s="21">
        <v>5.7516536295920484E-3</v>
      </c>
      <c r="AZ34" s="21">
        <v>2.21772910260925E-3</v>
      </c>
      <c r="BA34" s="21">
        <v>1.9827397304454475E-3</v>
      </c>
      <c r="BB34" s="21">
        <v>5.7894283663975773E-4</v>
      </c>
      <c r="BC34" s="21">
        <v>2.3317592938438972E-3</v>
      </c>
      <c r="BD34" s="21">
        <v>1.8793589266617385E-3</v>
      </c>
      <c r="BE34" s="21">
        <v>5.4472203750802423E-4</v>
      </c>
      <c r="BF34" s="21">
        <v>1.3219160058103013E-3</v>
      </c>
      <c r="BG34" s="21">
        <v>1.9900881916923302E-4</v>
      </c>
      <c r="BH34" s="21">
        <v>4.5413096414433053E-4</v>
      </c>
      <c r="BI34" s="21">
        <v>1.3722391371580615E-4</v>
      </c>
      <c r="BJ34" s="21">
        <v>3.9746339683407138E-4</v>
      </c>
      <c r="BK34" s="21">
        <v>3.3633311940502793E-4</v>
      </c>
      <c r="BL34" s="21">
        <v>3.9205424319679519E-5</v>
      </c>
      <c r="BM34" s="21">
        <v>8.4837912589809386E-5</v>
      </c>
      <c r="BN34" s="21">
        <v>2.1004517668147766E-5</v>
      </c>
      <c r="BO34" s="21">
        <v>1.1509186440061087E-5</v>
      </c>
      <c r="BP34" s="21">
        <v>2.457137721345046E-5</v>
      </c>
      <c r="BQ34" s="21">
        <v>1.5987754754282244E-5</v>
      </c>
      <c r="BR34" s="21">
        <v>1.3461887241874365E-3</v>
      </c>
      <c r="BS34" s="21">
        <v>1.3513972810464416E-3</v>
      </c>
      <c r="BT34" s="21">
        <v>1.4495599758499059E-3</v>
      </c>
      <c r="BU34" s="21">
        <v>3.6824496993166173E-4</v>
      </c>
      <c r="BV34" s="21">
        <v>1.1958035495984248E-3</v>
      </c>
      <c r="BW34" s="21">
        <v>1.0629960191139971E-3</v>
      </c>
      <c r="BX34" s="21">
        <v>5.0959962248842583E-4</v>
      </c>
      <c r="BY34" s="21">
        <v>8.5894683201629004E-4</v>
      </c>
      <c r="BZ34" s="21">
        <v>7.3410892454940288E-4</v>
      </c>
      <c r="CA34" s="21">
        <v>9.0467728449800306E-4</v>
      </c>
      <c r="CB34" s="21">
        <v>3.6850539777461195E-4</v>
      </c>
      <c r="CC34" s="21">
        <v>8.3528045178818541E-4</v>
      </c>
      <c r="CD34" s="21">
        <v>2.4198025067498658E-4</v>
      </c>
      <c r="CE34" s="21">
        <v>5.1204736499630668E-4</v>
      </c>
      <c r="CF34" s="21">
        <v>1.1739715120421885E-4</v>
      </c>
      <c r="CG34" s="21">
        <v>1.4444444289348114E-4</v>
      </c>
      <c r="CH34" s="21">
        <v>2.5789797247588187E-4</v>
      </c>
      <c r="CI34" s="21">
        <v>1.0941649398147539E-4</v>
      </c>
      <c r="CJ34" s="21">
        <v>5.6184701882963604E-5</v>
      </c>
      <c r="CK34" s="21">
        <v>5.2154564948308176E-5</v>
      </c>
      <c r="CL34" s="21">
        <v>3.0832589738336696E-5</v>
      </c>
      <c r="CM34" s="21">
        <v>2.8606700644150035E-5</v>
      </c>
      <c r="CN34" s="21">
        <v>3.0579159918282995E-5</v>
      </c>
      <c r="CO34" s="21">
        <v>2.7290350810219298E-5</v>
      </c>
      <c r="CP34" s="21">
        <v>5.8639049238006522E-4</v>
      </c>
      <c r="CQ34" s="21">
        <v>1.6704399906492871E-3</v>
      </c>
      <c r="CR34" s="21">
        <v>3.9620915364799668E-4</v>
      </c>
      <c r="CS34" s="21">
        <v>8.3700162721507901E-4</v>
      </c>
      <c r="CT34" s="21">
        <v>5.4673142154597505E-4</v>
      </c>
      <c r="CU34" s="21">
        <v>8.1124010238616136E-4</v>
      </c>
      <c r="CV34" s="21">
        <v>2.4400938072402959E-4</v>
      </c>
      <c r="CW34" s="21">
        <v>1.5417514322542964E-4</v>
      </c>
      <c r="CX34" s="21">
        <v>3.2870122082488728E-4</v>
      </c>
      <c r="CY34" s="21">
        <v>3.6260131385718101E-4</v>
      </c>
      <c r="CZ34" s="21">
        <v>2.0150604348276042E-4</v>
      </c>
      <c r="DA34" s="21">
        <v>1.5754351024943226E-4</v>
      </c>
      <c r="DB34" s="21">
        <v>1.0994448799455116E-4</v>
      </c>
      <c r="DC34" s="21">
        <v>1.8385461632736773E-4</v>
      </c>
      <c r="DD34" s="21">
        <v>2.099523029041247E-4</v>
      </c>
      <c r="DE34" s="21">
        <v>1.1583268302326379E-4</v>
      </c>
      <c r="DF34" s="21">
        <v>1.1211830559587903E-3</v>
      </c>
      <c r="DG34" s="21">
        <v>2.1636826072319259E-3</v>
      </c>
      <c r="DH34" s="21">
        <v>6.414152927622669E-4</v>
      </c>
      <c r="DI34" s="21">
        <v>1.3817063410629905E-3</v>
      </c>
      <c r="DJ34" s="21">
        <v>1.2458328549065554E-3</v>
      </c>
      <c r="DK34" s="21">
        <v>3.823452774285398E-4</v>
      </c>
      <c r="DL34" s="21">
        <v>3.4108903090865865E-4</v>
      </c>
      <c r="DM34" s="21">
        <v>7.5309321712655776E-4</v>
      </c>
      <c r="DN34" s="21">
        <v>3.9984071928117867E-4</v>
      </c>
      <c r="DO34" s="21">
        <v>1.9563588066391353E-3</v>
      </c>
      <c r="DP34" s="21">
        <v>6.393964261745146E-4</v>
      </c>
      <c r="DQ34" s="21">
        <v>6.7219919570138398E-4</v>
      </c>
      <c r="DR34" s="21">
        <v>2.7122116942805273E-4</v>
      </c>
      <c r="DS34" s="21">
        <v>5.4447341802153304E-4</v>
      </c>
      <c r="DT34" s="21">
        <v>1.9217617917712969E-4</v>
      </c>
      <c r="DU34" s="21">
        <v>2.9847568169175164E-4</v>
      </c>
      <c r="DV34" s="21">
        <v>3.4295185824788973E-4</v>
      </c>
      <c r="DW34" s="21">
        <v>2.2298585089324698E-4</v>
      </c>
      <c r="DX34" s="21">
        <v>3.8440399859123798E-4</v>
      </c>
      <c r="DY34" s="21">
        <v>2.2362562686119322E-4</v>
      </c>
      <c r="DZ34" s="21">
        <v>2.8987793827687901E-4</v>
      </c>
      <c r="EA34" s="21">
        <v>2.6168945736040531E-4</v>
      </c>
      <c r="EB34" s="21">
        <v>2.916828116781189E-4</v>
      </c>
      <c r="EC34" s="21">
        <v>1.2110305075661417E-4</v>
      </c>
      <c r="ED34" s="21">
        <v>1.5799561986752975E-4</v>
      </c>
      <c r="EE34" s="21">
        <v>2.8604744874227706E-4</v>
      </c>
      <c r="EF34" s="21">
        <v>3.0038703138862152E-4</v>
      </c>
      <c r="EG34" s="21">
        <v>4.9457133673722043E-4</v>
      </c>
      <c r="EH34" s="21">
        <v>1.5799544482281535E-4</v>
      </c>
      <c r="EI34" s="21">
        <v>1.3912891139156655E-4</v>
      </c>
      <c r="EJ34" s="21">
        <v>7.2535828097161599E-5</v>
      </c>
      <c r="EK34" s="21">
        <v>1.496977062841662E-4</v>
      </c>
      <c r="EL34" s="21">
        <v>8.9088514833644369E-5</v>
      </c>
      <c r="EM34" s="21">
        <v>1.1621404425548575E-4</v>
      </c>
      <c r="EN34" s="21">
        <v>1.2027571595831441E-4</v>
      </c>
      <c r="EO34" s="21">
        <v>2.451501097380385E-4</v>
      </c>
      <c r="EP34" s="21">
        <v>5.1346907240037279E-5</v>
      </c>
      <c r="EQ34" s="21">
        <v>1.1962654914837128E-4</v>
      </c>
      <c r="ER34" s="21">
        <v>2.5745152474510999E-5</v>
      </c>
      <c r="ES34" s="21">
        <v>1.7046761585581322E-4</v>
      </c>
      <c r="ET34" s="21">
        <v>3.3711086409153287E-5</v>
      </c>
      <c r="EU34" s="21">
        <v>6.5102517652543322E-5</v>
      </c>
      <c r="EV34" s="21">
        <v>3.7808677622220821E-5</v>
      </c>
      <c r="EW34" s="21">
        <v>2.549466051182896E-4</v>
      </c>
      <c r="EX34" s="21">
        <v>3.4517647250460688E-5</v>
      </c>
      <c r="EY34" s="21">
        <v>1.7757913868136401E-5</v>
      </c>
      <c r="EZ34" s="21">
        <v>1.1983462355409302E-4</v>
      </c>
      <c r="FA34" s="21">
        <v>1.261949431967532E-5</v>
      </c>
      <c r="FB34" s="21">
        <v>8.5302496329544407E-6</v>
      </c>
    </row>
    <row r="35" spans="1:158" x14ac:dyDescent="0.2">
      <c r="A35" s="16">
        <v>37072</v>
      </c>
      <c r="B35" s="53">
        <v>0.2610882135520225</v>
      </c>
      <c r="C35" s="53">
        <v>7.7639628526011584E-2</v>
      </c>
      <c r="D35" s="53">
        <v>8.3699432295816389E-2</v>
      </c>
      <c r="E35" s="53">
        <v>1.637220022600747E-2</v>
      </c>
      <c r="F35" s="53">
        <v>1.1788126221426007E-2</v>
      </c>
      <c r="G35" s="53">
        <v>4.9904000321281283E-2</v>
      </c>
      <c r="H35" s="53">
        <v>2.4373860347860047E-2</v>
      </c>
      <c r="I35" s="53">
        <v>1.0843471300897363E-2</v>
      </c>
      <c r="J35" s="53">
        <v>1.8918115890450213E-3</v>
      </c>
      <c r="K35" s="53">
        <v>6.4036212814597262E-3</v>
      </c>
      <c r="L35" s="53">
        <v>6.5373377955852338E-3</v>
      </c>
      <c r="M35" s="53">
        <v>1.616145234431816E-3</v>
      </c>
      <c r="O35" s="21">
        <v>4.5383977084417319E-2</v>
      </c>
      <c r="P35" s="21">
        <v>1.3038505839537657E-2</v>
      </c>
      <c r="Q35" s="53">
        <v>3.1633798043391927E-2</v>
      </c>
      <c r="R35" s="21">
        <v>1.3743534168806554E-2</v>
      </c>
      <c r="S35" s="53">
        <v>3.4671763239361796E-2</v>
      </c>
      <c r="T35" s="21">
        <v>1.3414396364513508E-2</v>
      </c>
      <c r="U35" s="21">
        <v>8.2144522263145319E-3</v>
      </c>
      <c r="V35" s="53">
        <v>9.1314824550027124E-3</v>
      </c>
      <c r="W35" s="53">
        <v>3.1337881586670909E-3</v>
      </c>
      <c r="X35" s="53">
        <v>1.4897822038504467E-2</v>
      </c>
      <c r="Z35" s="53">
        <v>1.0710080066728299E-2</v>
      </c>
      <c r="AA35" s="53">
        <v>1.2723788369496298E-2</v>
      </c>
      <c r="AB35" s="53">
        <v>2.4511096538702429E-2</v>
      </c>
      <c r="AC35" s="53">
        <v>1.6045047518065722E-2</v>
      </c>
      <c r="AD35" s="53">
        <v>6.133819781029809E-3</v>
      </c>
      <c r="AE35" s="21">
        <v>3.334964548865847E-3</v>
      </c>
      <c r="AF35" s="53">
        <v>2.7794170114382878E-2</v>
      </c>
      <c r="AG35" s="53">
        <v>3.7213424082071581E-2</v>
      </c>
      <c r="AH35" s="21">
        <v>5.164618961501651E-3</v>
      </c>
      <c r="AI35" s="21">
        <v>2.9825740539732208E-3</v>
      </c>
      <c r="AJ35" s="21">
        <v>4.4443871598339362E-3</v>
      </c>
      <c r="AK35" s="53">
        <v>3.9838874606932407E-3</v>
      </c>
      <c r="AL35" s="21">
        <v>1.786624292184909E-3</v>
      </c>
      <c r="AM35" s="21">
        <v>1.2298957719697157E-3</v>
      </c>
      <c r="AN35" s="21">
        <v>1.9679112983230617E-3</v>
      </c>
      <c r="AO35" s="21">
        <v>3.8083851633718469E-3</v>
      </c>
      <c r="AP35" s="21">
        <v>8.9080831840237552E-3</v>
      </c>
      <c r="AQ35" s="21">
        <v>4.0394218640462881E-3</v>
      </c>
      <c r="AR35" s="21">
        <v>4.0500435996409026E-3</v>
      </c>
      <c r="AS35" s="21">
        <v>7.8226617983828441E-3</v>
      </c>
      <c r="AT35" s="21">
        <v>9.4859921907683399E-4</v>
      </c>
      <c r="AU35" s="21">
        <v>8.1327336895944992E-3</v>
      </c>
      <c r="AV35" s="21">
        <v>2.3074057356879921E-3</v>
      </c>
      <c r="AW35" s="21">
        <v>1.3435038452007397E-3</v>
      </c>
      <c r="AX35" s="21">
        <v>2.9272187375467751E-3</v>
      </c>
      <c r="AY35" s="21">
        <v>5.7516536295920484E-3</v>
      </c>
      <c r="AZ35" s="21">
        <v>2.21772910260925E-3</v>
      </c>
      <c r="BA35" s="21">
        <v>1.9827397304454475E-3</v>
      </c>
      <c r="BB35" s="21">
        <v>5.7894283663975773E-4</v>
      </c>
      <c r="BC35" s="21">
        <v>2.3317592938438972E-3</v>
      </c>
      <c r="BD35" s="21">
        <v>1.8793589266617385E-3</v>
      </c>
      <c r="BE35" s="21">
        <v>5.4472203750802423E-4</v>
      </c>
      <c r="BF35" s="21">
        <v>1.3219160058103013E-3</v>
      </c>
      <c r="BG35" s="21">
        <v>1.9900881916923302E-4</v>
      </c>
      <c r="BH35" s="21">
        <v>4.5413096414433053E-4</v>
      </c>
      <c r="BI35" s="21">
        <v>1.3722391371580615E-4</v>
      </c>
      <c r="BJ35" s="21">
        <v>3.9746339683407138E-4</v>
      </c>
      <c r="BK35" s="21">
        <v>3.3633311940502793E-4</v>
      </c>
      <c r="BL35" s="21">
        <v>3.9205424319679519E-5</v>
      </c>
      <c r="BM35" s="21">
        <v>8.4837912589809386E-5</v>
      </c>
      <c r="BN35" s="21">
        <v>2.1004517668147766E-5</v>
      </c>
      <c r="BO35" s="21">
        <v>1.1509186440061087E-5</v>
      </c>
      <c r="BP35" s="21">
        <v>2.457137721345046E-5</v>
      </c>
      <c r="BQ35" s="21">
        <v>1.5987754754282244E-5</v>
      </c>
      <c r="BR35" s="21">
        <v>1.3461887241874365E-3</v>
      </c>
      <c r="BS35" s="21">
        <v>1.3513972810464416E-3</v>
      </c>
      <c r="BT35" s="21">
        <v>1.4495599758499059E-3</v>
      </c>
      <c r="BU35" s="21">
        <v>3.6824496993166173E-4</v>
      </c>
      <c r="BV35" s="21">
        <v>1.1958035495984248E-3</v>
      </c>
      <c r="BW35" s="21">
        <v>1.0629960191139971E-3</v>
      </c>
      <c r="BX35" s="21">
        <v>5.0959962248842583E-4</v>
      </c>
      <c r="BY35" s="21">
        <v>8.5894683201629004E-4</v>
      </c>
      <c r="BZ35" s="21">
        <v>7.3410892454940288E-4</v>
      </c>
      <c r="CA35" s="21">
        <v>9.0467728449800306E-4</v>
      </c>
      <c r="CB35" s="21">
        <v>3.6850539777461195E-4</v>
      </c>
      <c r="CC35" s="21">
        <v>8.3528045178818541E-4</v>
      </c>
      <c r="CD35" s="21">
        <v>2.4198025067498658E-4</v>
      </c>
      <c r="CE35" s="21">
        <v>5.1204736499630668E-4</v>
      </c>
      <c r="CF35" s="21">
        <v>1.1739715120421885E-4</v>
      </c>
      <c r="CG35" s="21">
        <v>1.4444444289348114E-4</v>
      </c>
      <c r="CH35" s="21">
        <v>2.5789797247588187E-4</v>
      </c>
      <c r="CI35" s="21">
        <v>1.0941649398147539E-4</v>
      </c>
      <c r="CJ35" s="21">
        <v>5.6184701882963604E-5</v>
      </c>
      <c r="CK35" s="21">
        <v>5.2154564948308176E-5</v>
      </c>
      <c r="CL35" s="21">
        <v>3.0832589738336696E-5</v>
      </c>
      <c r="CM35" s="21">
        <v>2.8606700644150035E-5</v>
      </c>
      <c r="CN35" s="21">
        <v>3.0579159918282995E-5</v>
      </c>
      <c r="CO35" s="21">
        <v>2.7290350810219298E-5</v>
      </c>
      <c r="CP35" s="21">
        <v>5.8639049238006522E-4</v>
      </c>
      <c r="CQ35" s="21">
        <v>1.6704399906492871E-3</v>
      </c>
      <c r="CR35" s="21">
        <v>3.9620915364799668E-4</v>
      </c>
      <c r="CS35" s="21">
        <v>8.3700162721507901E-4</v>
      </c>
      <c r="CT35" s="21">
        <v>5.4673142154597505E-4</v>
      </c>
      <c r="CU35" s="21">
        <v>8.1124010238616136E-4</v>
      </c>
      <c r="CV35" s="21">
        <v>2.4400938072402959E-4</v>
      </c>
      <c r="CW35" s="21">
        <v>1.5417514322542964E-4</v>
      </c>
      <c r="CX35" s="21">
        <v>3.2870122082488728E-4</v>
      </c>
      <c r="CY35" s="21">
        <v>3.6260131385718101E-4</v>
      </c>
      <c r="CZ35" s="21">
        <v>2.0150604348276042E-4</v>
      </c>
      <c r="DA35" s="21">
        <v>1.5754351024943226E-4</v>
      </c>
      <c r="DB35" s="21">
        <v>1.0994448799455116E-4</v>
      </c>
      <c r="DC35" s="21">
        <v>1.8385461632736773E-4</v>
      </c>
      <c r="DD35" s="21">
        <v>2.099523029041247E-4</v>
      </c>
      <c r="DE35" s="21">
        <v>1.1583268302326379E-4</v>
      </c>
      <c r="DF35" s="21">
        <v>1.1211830559587903E-3</v>
      </c>
      <c r="DG35" s="21">
        <v>2.1636826072319259E-3</v>
      </c>
      <c r="DH35" s="21">
        <v>6.414152927622669E-4</v>
      </c>
      <c r="DI35" s="21">
        <v>1.3817063410629905E-3</v>
      </c>
      <c r="DJ35" s="21">
        <v>1.2458328549065554E-3</v>
      </c>
      <c r="DK35" s="21">
        <v>3.823452774285398E-4</v>
      </c>
      <c r="DL35" s="21">
        <v>3.4108903090865865E-4</v>
      </c>
      <c r="DM35" s="21">
        <v>7.5309321712655776E-4</v>
      </c>
      <c r="DN35" s="21">
        <v>3.9984071928117867E-4</v>
      </c>
      <c r="DO35" s="21">
        <v>1.9563588066391353E-3</v>
      </c>
      <c r="DP35" s="21">
        <v>6.393964261745146E-4</v>
      </c>
      <c r="DQ35" s="21">
        <v>6.7219919570138398E-4</v>
      </c>
      <c r="DR35" s="21">
        <v>2.7122116942805273E-4</v>
      </c>
      <c r="DS35" s="21">
        <v>5.4447341802153304E-4</v>
      </c>
      <c r="DT35" s="21">
        <v>1.9217617917712969E-4</v>
      </c>
      <c r="DU35" s="21">
        <v>2.9847568169175164E-4</v>
      </c>
      <c r="DV35" s="21">
        <v>3.4295185824788973E-4</v>
      </c>
      <c r="DW35" s="21">
        <v>2.2298585089324698E-4</v>
      </c>
      <c r="DX35" s="21">
        <v>3.8440399859123798E-4</v>
      </c>
      <c r="DY35" s="21">
        <v>2.2362562686119322E-4</v>
      </c>
      <c r="DZ35" s="21">
        <v>2.8987793827687901E-4</v>
      </c>
      <c r="EA35" s="21">
        <v>2.6168945736040531E-4</v>
      </c>
      <c r="EB35" s="21">
        <v>2.916828116781189E-4</v>
      </c>
      <c r="EC35" s="21">
        <v>1.2110305075661417E-4</v>
      </c>
      <c r="ED35" s="21">
        <v>1.5799561986752975E-4</v>
      </c>
      <c r="EE35" s="21">
        <v>2.8604744874227706E-4</v>
      </c>
      <c r="EF35" s="21">
        <v>3.0038703138862152E-4</v>
      </c>
      <c r="EG35" s="21">
        <v>4.9457133673722043E-4</v>
      </c>
      <c r="EH35" s="21">
        <v>1.5799544482281535E-4</v>
      </c>
      <c r="EI35" s="21">
        <v>1.3912891139156655E-4</v>
      </c>
      <c r="EJ35" s="21">
        <v>7.2535828097161599E-5</v>
      </c>
      <c r="EK35" s="21">
        <v>1.496977062841662E-4</v>
      </c>
      <c r="EL35" s="21">
        <v>8.9088514833644369E-5</v>
      </c>
      <c r="EM35" s="21">
        <v>1.1621404425548575E-4</v>
      </c>
      <c r="EN35" s="21">
        <v>1.2027571595831441E-4</v>
      </c>
      <c r="EO35" s="21">
        <v>2.451501097380385E-4</v>
      </c>
      <c r="EP35" s="21">
        <v>5.1346907240037279E-5</v>
      </c>
      <c r="EQ35" s="21">
        <v>1.1962654914837128E-4</v>
      </c>
      <c r="ER35" s="21">
        <v>2.5745152474510999E-5</v>
      </c>
      <c r="ES35" s="21">
        <v>1.7046761585581322E-4</v>
      </c>
      <c r="ET35" s="21">
        <v>3.3711086409153287E-5</v>
      </c>
      <c r="EU35" s="21">
        <v>6.5102517652543322E-5</v>
      </c>
      <c r="EV35" s="21">
        <v>3.7808677622220821E-5</v>
      </c>
      <c r="EW35" s="21">
        <v>2.549466051182896E-4</v>
      </c>
      <c r="EX35" s="21">
        <v>3.4517647250460688E-5</v>
      </c>
      <c r="EY35" s="21">
        <v>1.7757913868136401E-5</v>
      </c>
      <c r="EZ35" s="21">
        <v>1.1983462355409302E-4</v>
      </c>
      <c r="FA35" s="21">
        <v>1.261949431967532E-5</v>
      </c>
      <c r="FB35" s="21">
        <v>8.5302496329544407E-6</v>
      </c>
    </row>
    <row r="36" spans="1:158" x14ac:dyDescent="0.2">
      <c r="A36" s="16">
        <v>37164</v>
      </c>
      <c r="B36" s="53">
        <v>0.2610882135520225</v>
      </c>
      <c r="C36" s="53">
        <v>7.7639628526011584E-2</v>
      </c>
      <c r="D36" s="53">
        <v>8.3699432295816389E-2</v>
      </c>
      <c r="E36" s="53">
        <v>1.637220022600747E-2</v>
      </c>
      <c r="F36" s="53">
        <v>1.1788126221426007E-2</v>
      </c>
      <c r="G36" s="53">
        <v>4.9904000321281283E-2</v>
      </c>
      <c r="H36" s="53">
        <v>2.4373860347860047E-2</v>
      </c>
      <c r="I36" s="53">
        <v>1.0843471300897363E-2</v>
      </c>
      <c r="J36" s="53">
        <v>1.8918115890450213E-3</v>
      </c>
      <c r="K36" s="53">
        <v>6.4036212814597262E-3</v>
      </c>
      <c r="L36" s="53">
        <v>6.5373377955852338E-3</v>
      </c>
      <c r="M36" s="53">
        <v>1.616145234431816E-3</v>
      </c>
      <c r="O36" s="21">
        <v>4.5383977084417319E-2</v>
      </c>
      <c r="P36" s="21">
        <v>1.3038505839537657E-2</v>
      </c>
      <c r="Q36" s="53">
        <v>3.1633798043391927E-2</v>
      </c>
      <c r="R36" s="21">
        <v>1.3743534168806554E-2</v>
      </c>
      <c r="S36" s="53">
        <v>3.4671763239361796E-2</v>
      </c>
      <c r="T36" s="21">
        <v>1.3414396364513508E-2</v>
      </c>
      <c r="U36" s="21">
        <v>8.2144522263145319E-3</v>
      </c>
      <c r="V36" s="53">
        <v>9.1314824550027124E-3</v>
      </c>
      <c r="W36" s="53">
        <v>3.1337881586670909E-3</v>
      </c>
      <c r="X36" s="53">
        <v>1.4897822038504467E-2</v>
      </c>
      <c r="Z36" s="53">
        <v>1.0710080066728299E-2</v>
      </c>
      <c r="AA36" s="53">
        <v>1.2723788369496298E-2</v>
      </c>
      <c r="AB36" s="53">
        <v>2.4511096538702429E-2</v>
      </c>
      <c r="AC36" s="53">
        <v>1.6045047518065722E-2</v>
      </c>
      <c r="AD36" s="53">
        <v>6.133819781029809E-3</v>
      </c>
      <c r="AE36" s="21">
        <v>3.334964548865847E-3</v>
      </c>
      <c r="AF36" s="53">
        <v>2.7794170114382878E-2</v>
      </c>
      <c r="AG36" s="53">
        <v>3.7213424082071581E-2</v>
      </c>
      <c r="AH36" s="21">
        <v>5.164618961501651E-3</v>
      </c>
      <c r="AI36" s="21">
        <v>2.9825740539732208E-3</v>
      </c>
      <c r="AJ36" s="21">
        <v>4.4443871598339362E-3</v>
      </c>
      <c r="AK36" s="53">
        <v>3.9838874606932407E-3</v>
      </c>
      <c r="AL36" s="21">
        <v>1.786624292184909E-3</v>
      </c>
      <c r="AM36" s="21">
        <v>1.2298957719697157E-3</v>
      </c>
      <c r="AN36" s="21">
        <v>1.9679112983230617E-3</v>
      </c>
      <c r="AO36" s="21">
        <v>3.8083851633718469E-3</v>
      </c>
      <c r="AP36" s="21">
        <v>8.9080831840237552E-3</v>
      </c>
      <c r="AQ36" s="21">
        <v>4.0394218640462881E-3</v>
      </c>
      <c r="AR36" s="21">
        <v>4.0500435996409026E-3</v>
      </c>
      <c r="AS36" s="21">
        <v>7.8226617983828441E-3</v>
      </c>
      <c r="AT36" s="21">
        <v>9.4859921907683399E-4</v>
      </c>
      <c r="AU36" s="21">
        <v>8.1327336895944992E-3</v>
      </c>
      <c r="AV36" s="21">
        <v>2.3074057356879921E-3</v>
      </c>
      <c r="AW36" s="21">
        <v>1.3435038452007397E-3</v>
      </c>
      <c r="AX36" s="21">
        <v>2.9272187375467751E-3</v>
      </c>
      <c r="AY36" s="21">
        <v>5.7516536295920484E-3</v>
      </c>
      <c r="AZ36" s="21">
        <v>2.21772910260925E-3</v>
      </c>
      <c r="BA36" s="21">
        <v>1.9827397304454475E-3</v>
      </c>
      <c r="BB36" s="21">
        <v>5.7894283663975773E-4</v>
      </c>
      <c r="BC36" s="21">
        <v>2.3317592938438972E-3</v>
      </c>
      <c r="BD36" s="21">
        <v>1.8793589266617385E-3</v>
      </c>
      <c r="BE36" s="21">
        <v>5.4472203750802423E-4</v>
      </c>
      <c r="BF36" s="21">
        <v>1.3219160058103013E-3</v>
      </c>
      <c r="BG36" s="21">
        <v>1.9900881916923302E-4</v>
      </c>
      <c r="BH36" s="21">
        <v>4.5413096414433053E-4</v>
      </c>
      <c r="BI36" s="21">
        <v>1.3722391371580615E-4</v>
      </c>
      <c r="BJ36" s="21">
        <v>3.9746339683407138E-4</v>
      </c>
      <c r="BK36" s="21">
        <v>3.3633311940502793E-4</v>
      </c>
      <c r="BL36" s="21">
        <v>3.9205424319679519E-5</v>
      </c>
      <c r="BM36" s="21">
        <v>8.4837912589809386E-5</v>
      </c>
      <c r="BN36" s="21">
        <v>2.1004517668147766E-5</v>
      </c>
      <c r="BO36" s="21">
        <v>1.1509186440061087E-5</v>
      </c>
      <c r="BP36" s="21">
        <v>2.457137721345046E-5</v>
      </c>
      <c r="BQ36" s="21">
        <v>1.5987754754282244E-5</v>
      </c>
      <c r="BR36" s="21">
        <v>1.3461887241874365E-3</v>
      </c>
      <c r="BS36" s="21">
        <v>1.3513972810464416E-3</v>
      </c>
      <c r="BT36" s="21">
        <v>1.4495599758499059E-3</v>
      </c>
      <c r="BU36" s="21">
        <v>3.6824496993166173E-4</v>
      </c>
      <c r="BV36" s="21">
        <v>1.1958035495984248E-3</v>
      </c>
      <c r="BW36" s="21">
        <v>1.0629960191139971E-3</v>
      </c>
      <c r="BX36" s="21">
        <v>5.0959962248842583E-4</v>
      </c>
      <c r="BY36" s="21">
        <v>8.5894683201629004E-4</v>
      </c>
      <c r="BZ36" s="21">
        <v>7.3410892454940288E-4</v>
      </c>
      <c r="CA36" s="21">
        <v>9.0467728449800306E-4</v>
      </c>
      <c r="CB36" s="21">
        <v>3.6850539777461195E-4</v>
      </c>
      <c r="CC36" s="21">
        <v>8.3528045178818541E-4</v>
      </c>
      <c r="CD36" s="21">
        <v>2.4198025067498658E-4</v>
      </c>
      <c r="CE36" s="21">
        <v>5.1204736499630668E-4</v>
      </c>
      <c r="CF36" s="21">
        <v>1.1739715120421885E-4</v>
      </c>
      <c r="CG36" s="21">
        <v>1.4444444289348114E-4</v>
      </c>
      <c r="CH36" s="21">
        <v>2.5789797247588187E-4</v>
      </c>
      <c r="CI36" s="21">
        <v>1.0941649398147539E-4</v>
      </c>
      <c r="CJ36" s="21">
        <v>5.6184701882963604E-5</v>
      </c>
      <c r="CK36" s="21">
        <v>5.2154564948308176E-5</v>
      </c>
      <c r="CL36" s="21">
        <v>3.0832589738336696E-5</v>
      </c>
      <c r="CM36" s="21">
        <v>2.8606700644150035E-5</v>
      </c>
      <c r="CN36" s="21">
        <v>3.0579159918282995E-5</v>
      </c>
      <c r="CO36" s="21">
        <v>2.7290350810219298E-5</v>
      </c>
      <c r="CP36" s="21">
        <v>5.8639049238006522E-4</v>
      </c>
      <c r="CQ36" s="21">
        <v>1.6704399906492871E-3</v>
      </c>
      <c r="CR36" s="21">
        <v>3.9620915364799668E-4</v>
      </c>
      <c r="CS36" s="21">
        <v>8.3700162721507901E-4</v>
      </c>
      <c r="CT36" s="21">
        <v>5.4673142154597505E-4</v>
      </c>
      <c r="CU36" s="21">
        <v>8.1124010238616136E-4</v>
      </c>
      <c r="CV36" s="21">
        <v>2.4400938072402959E-4</v>
      </c>
      <c r="CW36" s="21">
        <v>1.5417514322542964E-4</v>
      </c>
      <c r="CX36" s="21">
        <v>3.2870122082488728E-4</v>
      </c>
      <c r="CY36" s="21">
        <v>3.6260131385718101E-4</v>
      </c>
      <c r="CZ36" s="21">
        <v>2.0150604348276042E-4</v>
      </c>
      <c r="DA36" s="21">
        <v>1.5754351024943226E-4</v>
      </c>
      <c r="DB36" s="21">
        <v>1.0994448799455116E-4</v>
      </c>
      <c r="DC36" s="21">
        <v>1.8385461632736773E-4</v>
      </c>
      <c r="DD36" s="21">
        <v>2.099523029041247E-4</v>
      </c>
      <c r="DE36" s="21">
        <v>1.1583268302326379E-4</v>
      </c>
      <c r="DF36" s="21">
        <v>1.1211830559587903E-3</v>
      </c>
      <c r="DG36" s="21">
        <v>2.1636826072319259E-3</v>
      </c>
      <c r="DH36" s="21">
        <v>6.414152927622669E-4</v>
      </c>
      <c r="DI36" s="21">
        <v>1.3817063410629905E-3</v>
      </c>
      <c r="DJ36" s="21">
        <v>1.2458328549065554E-3</v>
      </c>
      <c r="DK36" s="21">
        <v>3.823452774285398E-4</v>
      </c>
      <c r="DL36" s="21">
        <v>3.4108903090865865E-4</v>
      </c>
      <c r="DM36" s="21">
        <v>7.5309321712655776E-4</v>
      </c>
      <c r="DN36" s="21">
        <v>3.9984071928117867E-4</v>
      </c>
      <c r="DO36" s="21">
        <v>1.9563588066391353E-3</v>
      </c>
      <c r="DP36" s="21">
        <v>6.393964261745146E-4</v>
      </c>
      <c r="DQ36" s="21">
        <v>6.7219919570138398E-4</v>
      </c>
      <c r="DR36" s="21">
        <v>2.7122116942805273E-4</v>
      </c>
      <c r="DS36" s="21">
        <v>5.4447341802153304E-4</v>
      </c>
      <c r="DT36" s="21">
        <v>1.9217617917712969E-4</v>
      </c>
      <c r="DU36" s="21">
        <v>2.9847568169175164E-4</v>
      </c>
      <c r="DV36" s="21">
        <v>3.4295185824788973E-4</v>
      </c>
      <c r="DW36" s="21">
        <v>2.2298585089324698E-4</v>
      </c>
      <c r="DX36" s="21">
        <v>3.8440399859123798E-4</v>
      </c>
      <c r="DY36" s="21">
        <v>2.2362562686119322E-4</v>
      </c>
      <c r="DZ36" s="21">
        <v>2.8987793827687901E-4</v>
      </c>
      <c r="EA36" s="21">
        <v>2.6168945736040531E-4</v>
      </c>
      <c r="EB36" s="21">
        <v>2.916828116781189E-4</v>
      </c>
      <c r="EC36" s="21">
        <v>1.2110305075661417E-4</v>
      </c>
      <c r="ED36" s="21">
        <v>1.5799561986752975E-4</v>
      </c>
      <c r="EE36" s="21">
        <v>2.8604744874227706E-4</v>
      </c>
      <c r="EF36" s="21">
        <v>3.0038703138862152E-4</v>
      </c>
      <c r="EG36" s="21">
        <v>4.9457133673722043E-4</v>
      </c>
      <c r="EH36" s="21">
        <v>1.5799544482281535E-4</v>
      </c>
      <c r="EI36" s="21">
        <v>1.3912891139156655E-4</v>
      </c>
      <c r="EJ36" s="21">
        <v>7.2535828097161599E-5</v>
      </c>
      <c r="EK36" s="21">
        <v>1.496977062841662E-4</v>
      </c>
      <c r="EL36" s="21">
        <v>8.9088514833644369E-5</v>
      </c>
      <c r="EM36" s="21">
        <v>1.1621404425548575E-4</v>
      </c>
      <c r="EN36" s="21">
        <v>1.2027571595831441E-4</v>
      </c>
      <c r="EO36" s="21">
        <v>2.451501097380385E-4</v>
      </c>
      <c r="EP36" s="21">
        <v>5.1346907240037279E-5</v>
      </c>
      <c r="EQ36" s="21">
        <v>1.1962654914837128E-4</v>
      </c>
      <c r="ER36" s="21">
        <v>2.5745152474510999E-5</v>
      </c>
      <c r="ES36" s="21">
        <v>1.7046761585581322E-4</v>
      </c>
      <c r="ET36" s="21">
        <v>3.3711086409153287E-5</v>
      </c>
      <c r="EU36" s="21">
        <v>6.5102517652543322E-5</v>
      </c>
      <c r="EV36" s="21">
        <v>3.7808677622220821E-5</v>
      </c>
      <c r="EW36" s="21">
        <v>2.549466051182896E-4</v>
      </c>
      <c r="EX36" s="21">
        <v>3.4517647250460688E-5</v>
      </c>
      <c r="EY36" s="21">
        <v>1.7757913868136401E-5</v>
      </c>
      <c r="EZ36" s="21">
        <v>1.1983462355409302E-4</v>
      </c>
      <c r="FA36" s="21">
        <v>1.261949431967532E-5</v>
      </c>
      <c r="FB36" s="21">
        <v>8.5302496329544407E-6</v>
      </c>
    </row>
    <row r="37" spans="1:158" x14ac:dyDescent="0.2">
      <c r="A37" s="16">
        <v>37256</v>
      </c>
      <c r="B37" s="53">
        <v>0.2610882135520225</v>
      </c>
      <c r="C37" s="53">
        <v>7.7639628526011584E-2</v>
      </c>
      <c r="D37" s="53">
        <v>8.3699432295816389E-2</v>
      </c>
      <c r="E37" s="53">
        <v>1.637220022600747E-2</v>
      </c>
      <c r="F37" s="53">
        <v>1.1788126221426007E-2</v>
      </c>
      <c r="G37" s="53">
        <v>4.9904000321281283E-2</v>
      </c>
      <c r="H37" s="53">
        <v>2.4373860347860047E-2</v>
      </c>
      <c r="I37" s="53">
        <v>1.0843471300897363E-2</v>
      </c>
      <c r="J37" s="53">
        <v>1.8918115890450213E-3</v>
      </c>
      <c r="K37" s="53">
        <v>6.4036212814597262E-3</v>
      </c>
      <c r="L37" s="53">
        <v>6.5373377955852338E-3</v>
      </c>
      <c r="M37" s="53">
        <v>1.616145234431816E-3</v>
      </c>
      <c r="O37" s="21">
        <v>4.5383977084417319E-2</v>
      </c>
      <c r="P37" s="21">
        <v>1.3038505839537657E-2</v>
      </c>
      <c r="Q37" s="53">
        <v>3.1633798043391927E-2</v>
      </c>
      <c r="R37" s="21">
        <v>1.3743534168806554E-2</v>
      </c>
      <c r="S37" s="53">
        <v>3.4671763239361796E-2</v>
      </c>
      <c r="T37" s="21">
        <v>1.3414396364513508E-2</v>
      </c>
      <c r="U37" s="21">
        <v>8.2144522263145319E-3</v>
      </c>
      <c r="V37" s="53">
        <v>9.1314824550027124E-3</v>
      </c>
      <c r="W37" s="53">
        <v>3.1337881586670909E-3</v>
      </c>
      <c r="X37" s="53">
        <v>1.4897822038504467E-2</v>
      </c>
      <c r="Z37" s="53">
        <v>1.0710080066728299E-2</v>
      </c>
      <c r="AA37" s="53">
        <v>1.2723788369496298E-2</v>
      </c>
      <c r="AB37" s="53">
        <v>2.4511096538702429E-2</v>
      </c>
      <c r="AC37" s="53">
        <v>1.6045047518065722E-2</v>
      </c>
      <c r="AD37" s="53">
        <v>6.133819781029809E-3</v>
      </c>
      <c r="AE37" s="21">
        <v>3.334964548865847E-3</v>
      </c>
      <c r="AF37" s="53">
        <v>2.7794170114382878E-2</v>
      </c>
      <c r="AG37" s="53">
        <v>3.7213424082071581E-2</v>
      </c>
      <c r="AH37" s="21">
        <v>5.164618961501651E-3</v>
      </c>
      <c r="AI37" s="21">
        <v>2.9825740539732208E-3</v>
      </c>
      <c r="AJ37" s="21">
        <v>4.4443871598339362E-3</v>
      </c>
      <c r="AK37" s="53">
        <v>3.9838874606932407E-3</v>
      </c>
      <c r="AL37" s="21">
        <v>1.786624292184909E-3</v>
      </c>
      <c r="AM37" s="21">
        <v>1.2298957719697157E-3</v>
      </c>
      <c r="AN37" s="21">
        <v>1.9679112983230617E-3</v>
      </c>
      <c r="AO37" s="21">
        <v>3.8083851633718469E-3</v>
      </c>
      <c r="AP37" s="21">
        <v>8.9080831840237552E-3</v>
      </c>
      <c r="AQ37" s="21">
        <v>4.0394218640462881E-3</v>
      </c>
      <c r="AR37" s="21">
        <v>4.0500435996409026E-3</v>
      </c>
      <c r="AS37" s="21">
        <v>7.8226617983828441E-3</v>
      </c>
      <c r="AT37" s="21">
        <v>9.4859921907683399E-4</v>
      </c>
      <c r="AU37" s="21">
        <v>8.1327336895944992E-3</v>
      </c>
      <c r="AV37" s="21">
        <v>2.3074057356879921E-3</v>
      </c>
      <c r="AW37" s="21">
        <v>1.3435038452007397E-3</v>
      </c>
      <c r="AX37" s="21">
        <v>2.9272187375467751E-3</v>
      </c>
      <c r="AY37" s="21">
        <v>5.7516536295920484E-3</v>
      </c>
      <c r="AZ37" s="21">
        <v>2.21772910260925E-3</v>
      </c>
      <c r="BA37" s="21">
        <v>1.9827397304454475E-3</v>
      </c>
      <c r="BB37" s="21">
        <v>5.7894283663975773E-4</v>
      </c>
      <c r="BC37" s="21">
        <v>2.3317592938438972E-3</v>
      </c>
      <c r="BD37" s="21">
        <v>1.8793589266617385E-3</v>
      </c>
      <c r="BE37" s="21">
        <v>5.4472203750802423E-4</v>
      </c>
      <c r="BF37" s="21">
        <v>1.3219160058103013E-3</v>
      </c>
      <c r="BG37" s="21">
        <v>1.9900881916923302E-4</v>
      </c>
      <c r="BH37" s="21">
        <v>4.5413096414433053E-4</v>
      </c>
      <c r="BI37" s="21">
        <v>1.3722391371580615E-4</v>
      </c>
      <c r="BJ37" s="21">
        <v>3.9746339683407138E-4</v>
      </c>
      <c r="BK37" s="21">
        <v>3.3633311940502793E-4</v>
      </c>
      <c r="BL37" s="21">
        <v>3.9205424319679519E-5</v>
      </c>
      <c r="BM37" s="21">
        <v>8.4837912589809386E-5</v>
      </c>
      <c r="BN37" s="21">
        <v>2.1004517668147766E-5</v>
      </c>
      <c r="BO37" s="21">
        <v>1.1509186440061087E-5</v>
      </c>
      <c r="BP37" s="21">
        <v>2.457137721345046E-5</v>
      </c>
      <c r="BQ37" s="21">
        <v>1.5987754754282244E-5</v>
      </c>
      <c r="BR37" s="21">
        <v>1.3461887241874365E-3</v>
      </c>
      <c r="BS37" s="21">
        <v>1.3513972810464416E-3</v>
      </c>
      <c r="BT37" s="21">
        <v>1.4495599758499059E-3</v>
      </c>
      <c r="BU37" s="21">
        <v>3.6824496993166173E-4</v>
      </c>
      <c r="BV37" s="21">
        <v>1.1958035495984248E-3</v>
      </c>
      <c r="BW37" s="21">
        <v>1.0629960191139971E-3</v>
      </c>
      <c r="BX37" s="21">
        <v>5.0959962248842583E-4</v>
      </c>
      <c r="BY37" s="21">
        <v>8.5894683201629004E-4</v>
      </c>
      <c r="BZ37" s="21">
        <v>7.3410892454940288E-4</v>
      </c>
      <c r="CA37" s="21">
        <v>9.0467728449800306E-4</v>
      </c>
      <c r="CB37" s="21">
        <v>3.6850539777461195E-4</v>
      </c>
      <c r="CC37" s="21">
        <v>8.3528045178818541E-4</v>
      </c>
      <c r="CD37" s="21">
        <v>2.4198025067498658E-4</v>
      </c>
      <c r="CE37" s="21">
        <v>5.1204736499630668E-4</v>
      </c>
      <c r="CF37" s="21">
        <v>1.1739715120421885E-4</v>
      </c>
      <c r="CG37" s="21">
        <v>1.4444444289348114E-4</v>
      </c>
      <c r="CH37" s="21">
        <v>2.5789797247588187E-4</v>
      </c>
      <c r="CI37" s="21">
        <v>1.0941649398147539E-4</v>
      </c>
      <c r="CJ37" s="21">
        <v>5.6184701882963604E-5</v>
      </c>
      <c r="CK37" s="21">
        <v>5.2154564948308176E-5</v>
      </c>
      <c r="CL37" s="21">
        <v>3.0832589738336696E-5</v>
      </c>
      <c r="CM37" s="21">
        <v>2.8606700644150035E-5</v>
      </c>
      <c r="CN37" s="21">
        <v>3.0579159918282995E-5</v>
      </c>
      <c r="CO37" s="21">
        <v>2.7290350810219298E-5</v>
      </c>
      <c r="CP37" s="21">
        <v>5.8639049238006522E-4</v>
      </c>
      <c r="CQ37" s="21">
        <v>1.6704399906492871E-3</v>
      </c>
      <c r="CR37" s="21">
        <v>3.9620915364799668E-4</v>
      </c>
      <c r="CS37" s="21">
        <v>8.3700162721507901E-4</v>
      </c>
      <c r="CT37" s="21">
        <v>5.4673142154597505E-4</v>
      </c>
      <c r="CU37" s="21">
        <v>8.1124010238616136E-4</v>
      </c>
      <c r="CV37" s="21">
        <v>2.4400938072402959E-4</v>
      </c>
      <c r="CW37" s="21">
        <v>1.5417514322542964E-4</v>
      </c>
      <c r="CX37" s="21">
        <v>3.2870122082488728E-4</v>
      </c>
      <c r="CY37" s="21">
        <v>3.6260131385718101E-4</v>
      </c>
      <c r="CZ37" s="21">
        <v>2.0150604348276042E-4</v>
      </c>
      <c r="DA37" s="21">
        <v>1.5754351024943226E-4</v>
      </c>
      <c r="DB37" s="21">
        <v>1.0994448799455116E-4</v>
      </c>
      <c r="DC37" s="21">
        <v>1.8385461632736773E-4</v>
      </c>
      <c r="DD37" s="21">
        <v>2.099523029041247E-4</v>
      </c>
      <c r="DE37" s="21">
        <v>1.1583268302326379E-4</v>
      </c>
      <c r="DF37" s="21">
        <v>1.1211830559587903E-3</v>
      </c>
      <c r="DG37" s="21">
        <v>2.1636826072319259E-3</v>
      </c>
      <c r="DH37" s="21">
        <v>6.414152927622669E-4</v>
      </c>
      <c r="DI37" s="21">
        <v>1.3817063410629905E-3</v>
      </c>
      <c r="DJ37" s="21">
        <v>1.2458328549065554E-3</v>
      </c>
      <c r="DK37" s="21">
        <v>3.823452774285398E-4</v>
      </c>
      <c r="DL37" s="21">
        <v>3.4108903090865865E-4</v>
      </c>
      <c r="DM37" s="21">
        <v>7.5309321712655776E-4</v>
      </c>
      <c r="DN37" s="21">
        <v>3.9984071928117867E-4</v>
      </c>
      <c r="DO37" s="21">
        <v>1.9563588066391353E-3</v>
      </c>
      <c r="DP37" s="21">
        <v>6.393964261745146E-4</v>
      </c>
      <c r="DQ37" s="21">
        <v>6.7219919570138398E-4</v>
      </c>
      <c r="DR37" s="21">
        <v>2.7122116942805273E-4</v>
      </c>
      <c r="DS37" s="21">
        <v>5.4447341802153304E-4</v>
      </c>
      <c r="DT37" s="21">
        <v>1.9217617917712969E-4</v>
      </c>
      <c r="DU37" s="21">
        <v>2.9847568169175164E-4</v>
      </c>
      <c r="DV37" s="21">
        <v>3.4295185824788973E-4</v>
      </c>
      <c r="DW37" s="21">
        <v>2.2298585089324698E-4</v>
      </c>
      <c r="DX37" s="21">
        <v>3.8440399859123798E-4</v>
      </c>
      <c r="DY37" s="21">
        <v>2.2362562686119322E-4</v>
      </c>
      <c r="DZ37" s="21">
        <v>2.8987793827687901E-4</v>
      </c>
      <c r="EA37" s="21">
        <v>2.6168945736040531E-4</v>
      </c>
      <c r="EB37" s="21">
        <v>2.916828116781189E-4</v>
      </c>
      <c r="EC37" s="21">
        <v>1.2110305075661417E-4</v>
      </c>
      <c r="ED37" s="21">
        <v>1.5799561986752975E-4</v>
      </c>
      <c r="EE37" s="21">
        <v>2.8604744874227706E-4</v>
      </c>
      <c r="EF37" s="21">
        <v>3.0038703138862152E-4</v>
      </c>
      <c r="EG37" s="21">
        <v>4.9457133673722043E-4</v>
      </c>
      <c r="EH37" s="21">
        <v>1.5799544482281535E-4</v>
      </c>
      <c r="EI37" s="21">
        <v>1.3912891139156655E-4</v>
      </c>
      <c r="EJ37" s="21">
        <v>7.2535828097161599E-5</v>
      </c>
      <c r="EK37" s="21">
        <v>1.496977062841662E-4</v>
      </c>
      <c r="EL37" s="21">
        <v>8.9088514833644369E-5</v>
      </c>
      <c r="EM37" s="21">
        <v>1.1621404425548575E-4</v>
      </c>
      <c r="EN37" s="21">
        <v>1.2027571595831441E-4</v>
      </c>
      <c r="EO37" s="21">
        <v>2.451501097380385E-4</v>
      </c>
      <c r="EP37" s="21">
        <v>5.1346907240037279E-5</v>
      </c>
      <c r="EQ37" s="21">
        <v>1.1962654914837128E-4</v>
      </c>
      <c r="ER37" s="21">
        <v>2.5745152474510999E-5</v>
      </c>
      <c r="ES37" s="21">
        <v>1.7046761585581322E-4</v>
      </c>
      <c r="ET37" s="21">
        <v>3.3711086409153287E-5</v>
      </c>
      <c r="EU37" s="21">
        <v>6.5102517652543322E-5</v>
      </c>
      <c r="EV37" s="21">
        <v>3.7808677622220821E-5</v>
      </c>
      <c r="EW37" s="21">
        <v>2.549466051182896E-4</v>
      </c>
      <c r="EX37" s="21">
        <v>3.4517647250460688E-5</v>
      </c>
      <c r="EY37" s="21">
        <v>1.7757913868136401E-5</v>
      </c>
      <c r="EZ37" s="21">
        <v>1.1983462355409302E-4</v>
      </c>
      <c r="FA37" s="21">
        <v>1.261949431967532E-5</v>
      </c>
      <c r="FB37" s="21">
        <v>8.5302496329544407E-6</v>
      </c>
    </row>
    <row r="38" spans="1:158" x14ac:dyDescent="0.2">
      <c r="A38" s="16">
        <v>37346</v>
      </c>
      <c r="B38" s="53">
        <v>0.25631498169922479</v>
      </c>
      <c r="C38" s="53">
        <v>7.2344529265251964E-2</v>
      </c>
      <c r="D38" s="53">
        <v>8.5667003744922171E-2</v>
      </c>
      <c r="E38" s="53">
        <v>1.6364976961043297E-2</v>
      </c>
      <c r="F38" s="53">
        <v>1.2386085200438487E-2</v>
      </c>
      <c r="G38" s="53">
        <v>4.8309806896745744E-2</v>
      </c>
      <c r="H38" s="53">
        <v>2.3698122214309867E-2</v>
      </c>
      <c r="I38" s="53">
        <v>1.1276825163400617E-2</v>
      </c>
      <c r="J38" s="53">
        <v>2.5777590631724623E-3</v>
      </c>
      <c r="K38" s="53">
        <v>6.8677995563659741E-3</v>
      </c>
      <c r="L38" s="53">
        <v>7.1275324467337323E-3</v>
      </c>
      <c r="M38" s="53">
        <v>1.6788620324521442E-3</v>
      </c>
      <c r="O38" s="21">
        <v>5.2703444765693067E-2</v>
      </c>
      <c r="P38" s="21">
        <v>1.4541657500895188E-2</v>
      </c>
      <c r="Q38" s="53">
        <v>3.2695322988654026E-2</v>
      </c>
      <c r="R38" s="21">
        <v>1.1244066365148636E-2</v>
      </c>
      <c r="S38" s="53">
        <v>3.3702861757225352E-2</v>
      </c>
      <c r="T38" s="21">
        <v>1.4686400965378196E-2</v>
      </c>
      <c r="U38" s="21">
        <v>9.4943690271908042E-3</v>
      </c>
      <c r="V38" s="53">
        <v>9.4473379611008639E-3</v>
      </c>
      <c r="W38" s="53">
        <v>3.4250437987269644E-3</v>
      </c>
      <c r="X38" s="53">
        <v>1.5975230543444015E-2</v>
      </c>
      <c r="Z38" s="53">
        <v>1.0438131269180393E-2</v>
      </c>
      <c r="AA38" s="53">
        <v>1.3020697266051234E-2</v>
      </c>
      <c r="AB38" s="53">
        <v>2.4412767409057276E-2</v>
      </c>
      <c r="AC38" s="53">
        <v>1.6369883279418383E-2</v>
      </c>
      <c r="AD38" s="53">
        <v>6.1642531871964924E-3</v>
      </c>
      <c r="AE38" s="21">
        <v>3.825559488976814E-3</v>
      </c>
      <c r="AF38" s="53">
        <v>2.7330330335497317E-2</v>
      </c>
      <c r="AG38" s="53">
        <v>3.6750355538306453E-2</v>
      </c>
      <c r="AH38" s="21">
        <v>2.4059235650895241E-3</v>
      </c>
      <c r="AI38" s="21">
        <v>2.7760087391594519E-3</v>
      </c>
      <c r="AJ38" s="21">
        <v>3.0810569059789962E-3</v>
      </c>
      <c r="AK38" s="53">
        <v>3.7196667971405514E-3</v>
      </c>
      <c r="AL38" s="21">
        <v>1.754963381582397E-3</v>
      </c>
      <c r="AM38" s="21">
        <v>1.3833811475987003E-3</v>
      </c>
      <c r="AN38" s="21">
        <v>2.0641479608958847E-3</v>
      </c>
      <c r="AO38" s="21">
        <v>3.8319776146923125E-3</v>
      </c>
      <c r="AP38" s="21">
        <v>8.8434641108773374E-3</v>
      </c>
      <c r="AQ38" s="21">
        <v>5.2560883984534646E-3</v>
      </c>
      <c r="AR38" s="21">
        <v>3.4826711226263111E-3</v>
      </c>
      <c r="AS38" s="21">
        <v>8.5298827695830682E-3</v>
      </c>
      <c r="AT38" s="21">
        <v>9.7099620192112404E-4</v>
      </c>
      <c r="AU38" s="21">
        <v>7.6307414288069204E-3</v>
      </c>
      <c r="AV38" s="21">
        <v>2.4878543949388718E-3</v>
      </c>
      <c r="AW38" s="21">
        <v>1.3395437936360474E-3</v>
      </c>
      <c r="AX38" s="21">
        <v>2.8163902936221615E-3</v>
      </c>
      <c r="AY38" s="21">
        <v>5.774658577881322E-3</v>
      </c>
      <c r="AZ38" s="21">
        <v>2.5832956004881182E-3</v>
      </c>
      <c r="BA38" s="21">
        <v>2.0747557428065747E-3</v>
      </c>
      <c r="BB38" s="21">
        <v>5.6345854176799025E-4</v>
      </c>
      <c r="BC38" s="21">
        <v>2.0766202315034921E-3</v>
      </c>
      <c r="BD38" s="21">
        <v>1.6154065863369796E-3</v>
      </c>
      <c r="BE38" s="21">
        <v>5.1420775263684307E-4</v>
      </c>
      <c r="BF38" s="21">
        <v>1.2622796719567926E-3</v>
      </c>
      <c r="BG38" s="21">
        <v>1.9922707060188811E-4</v>
      </c>
      <c r="BH38" s="21">
        <v>4.8778842329549865E-4</v>
      </c>
      <c r="BI38" s="21">
        <v>1.327046958365389E-4</v>
      </c>
      <c r="BJ38" s="21">
        <v>4.2013269577802095E-4</v>
      </c>
      <c r="BK38" s="21">
        <v>3.1752844778288832E-4</v>
      </c>
      <c r="BL38" s="21">
        <v>4.3234383353089209E-5</v>
      </c>
      <c r="BM38" s="21">
        <v>8.1271694578210392E-5</v>
      </c>
      <c r="BN38" s="21">
        <v>1.4584000660993766E-5</v>
      </c>
      <c r="BO38" s="21">
        <v>1.4213624175328862E-5</v>
      </c>
      <c r="BP38" s="21">
        <v>2.3624872412940788E-5</v>
      </c>
      <c r="BQ38" s="21">
        <v>1.8110191667846712E-5</v>
      </c>
      <c r="BR38" s="21">
        <v>1.3461662125718206E-3</v>
      </c>
      <c r="BS38" s="21">
        <v>1.4475904270036834E-3</v>
      </c>
      <c r="BT38" s="21">
        <v>1.3651353396865161E-3</v>
      </c>
      <c r="BU38" s="21">
        <v>3.6941661930789714E-4</v>
      </c>
      <c r="BV38" s="21">
        <v>1.2129163500835688E-3</v>
      </c>
      <c r="BW38" s="21">
        <v>1.0641617986259144E-3</v>
      </c>
      <c r="BX38" s="21">
        <v>4.153712908372152E-4</v>
      </c>
      <c r="BY38" s="21">
        <v>8.2457761536215441E-4</v>
      </c>
      <c r="BZ38" s="21">
        <v>7.2123687727913605E-4</v>
      </c>
      <c r="CA38" s="21">
        <v>9.1164050885722309E-4</v>
      </c>
      <c r="CB38" s="21">
        <v>3.5173111733630147E-4</v>
      </c>
      <c r="CC38" s="21">
        <v>8.6528401630498451E-4</v>
      </c>
      <c r="CD38" s="21">
        <v>2.2086018555919225E-4</v>
      </c>
      <c r="CE38" s="21">
        <v>4.724219696741513E-4</v>
      </c>
      <c r="CF38" s="21">
        <v>1.1909188827647087E-4</v>
      </c>
      <c r="CG38" s="21">
        <v>1.3529765570810442E-4</v>
      </c>
      <c r="CH38" s="21">
        <v>2.4640254309417722E-4</v>
      </c>
      <c r="CI38" s="21">
        <v>1.1059003229414507E-4</v>
      </c>
      <c r="CJ38" s="21">
        <v>5.6246319210931522E-5</v>
      </c>
      <c r="CK38" s="21">
        <v>5.2211762456272854E-5</v>
      </c>
      <c r="CL38" s="21">
        <v>2.7853688980466808E-5</v>
      </c>
      <c r="CM38" s="21">
        <v>2.8638073391474429E-5</v>
      </c>
      <c r="CN38" s="21">
        <v>3.0612695846436411E-5</v>
      </c>
      <c r="CO38" s="21">
        <v>2.7320279926862752E-5</v>
      </c>
      <c r="CP38" s="21">
        <v>4.8265268616421201E-4</v>
      </c>
      <c r="CQ38" s="21">
        <v>1.7731141976683666E-3</v>
      </c>
      <c r="CR38" s="21">
        <v>5.5642796640609042E-4</v>
      </c>
      <c r="CS38" s="21">
        <v>1.078058132568047E-3</v>
      </c>
      <c r="CT38" s="21">
        <v>4.594229777515745E-4</v>
      </c>
      <c r="CU38" s="21">
        <v>8.4764042647712367E-4</v>
      </c>
      <c r="CV38" s="21">
        <v>2.5599666494889486E-4</v>
      </c>
      <c r="CW38" s="21">
        <v>1.6877352975252496E-4</v>
      </c>
      <c r="CX38" s="21">
        <v>3.6663408868332318E-4</v>
      </c>
      <c r="CY38" s="21">
        <v>3.8937478886597683E-4</v>
      </c>
      <c r="CZ38" s="21">
        <v>2.1519084117716861E-4</v>
      </c>
      <c r="DA38" s="21">
        <v>1.6540560045519016E-4</v>
      </c>
      <c r="DB38" s="21">
        <v>1.3448471754200859E-4</v>
      </c>
      <c r="DC38" s="21">
        <v>2.0916849988079255E-4</v>
      </c>
      <c r="DD38" s="21">
        <v>1.9526310173591875E-4</v>
      </c>
      <c r="DE38" s="21">
        <v>1.3059141010079165E-4</v>
      </c>
      <c r="DF38" s="21">
        <v>1.1380832545070452E-3</v>
      </c>
      <c r="DG38" s="21">
        <v>1.7136619989919881E-3</v>
      </c>
      <c r="DH38" s="21">
        <v>7.1928551907237813E-4</v>
      </c>
      <c r="DI38" s="21">
        <v>1.5541109773365026E-3</v>
      </c>
      <c r="DJ38" s="21">
        <v>1.2626086984195662E-3</v>
      </c>
      <c r="DK38" s="21">
        <v>5.5481309466356304E-4</v>
      </c>
      <c r="DL38" s="21">
        <v>3.6470516717437894E-4</v>
      </c>
      <c r="DM38" s="21">
        <v>6.8947031430980233E-4</v>
      </c>
      <c r="DN38" s="21">
        <v>3.9796497876049393E-4</v>
      </c>
      <c r="DO38" s="21">
        <v>1.8405789732878375E-3</v>
      </c>
      <c r="DP38" s="21">
        <v>5.9621076750267536E-4</v>
      </c>
      <c r="DQ38" s="21">
        <v>7.0165615252422799E-4</v>
      </c>
      <c r="DR38" s="21">
        <v>2.7612483407701995E-4</v>
      </c>
      <c r="DS38" s="21">
        <v>5.5478510842638063E-4</v>
      </c>
      <c r="DT38" s="21">
        <v>2.4682618520968647E-4</v>
      </c>
      <c r="DU38" s="21">
        <v>2.7888471638391293E-4</v>
      </c>
      <c r="DV38" s="21">
        <v>3.7291544930998112E-4</v>
      </c>
      <c r="DW38" s="21">
        <v>2.0293571055986191E-4</v>
      </c>
      <c r="DX38" s="21">
        <v>3.7094456627339033E-4</v>
      </c>
      <c r="DY38" s="21">
        <v>2.8536560602047077E-4</v>
      </c>
      <c r="DZ38" s="21">
        <v>3.0285437871122869E-4</v>
      </c>
      <c r="EA38" s="21">
        <v>3.6521186839414766E-4</v>
      </c>
      <c r="EB38" s="21">
        <v>3.6608939198103736E-4</v>
      </c>
      <c r="EC38" s="21">
        <v>1.2519371788155209E-4</v>
      </c>
      <c r="ED38" s="21">
        <v>3.8834309316361867E-4</v>
      </c>
      <c r="EE38" s="21">
        <v>2.510488321755872E-4</v>
      </c>
      <c r="EF38" s="21">
        <v>2.6988082622890112E-4</v>
      </c>
      <c r="EG38" s="21">
        <v>4.9960645298767069E-4</v>
      </c>
      <c r="EH38" s="21">
        <v>1.5237434390151646E-4</v>
      </c>
      <c r="EI38" s="21">
        <v>1.5736506865241822E-4</v>
      </c>
      <c r="EJ38" s="21">
        <v>6.8951693468359326E-5</v>
      </c>
      <c r="EK38" s="21">
        <v>1.7692879945840055E-4</v>
      </c>
      <c r="EL38" s="21">
        <v>9.3757403849659758E-5</v>
      </c>
      <c r="EM38" s="21">
        <v>1.0457154222976089E-4</v>
      </c>
      <c r="EN38" s="21">
        <v>1.2957254476658265E-4</v>
      </c>
      <c r="EO38" s="21">
        <v>2.1903317586395308E-4</v>
      </c>
      <c r="EP38" s="21">
        <v>5.9849717059131557E-5</v>
      </c>
      <c r="EQ38" s="21">
        <v>8.4267486684059005E-5</v>
      </c>
      <c r="ER38" s="21">
        <v>2.5002486371830925E-5</v>
      </c>
      <c r="ES38" s="21">
        <v>1.8404528927737821E-4</v>
      </c>
      <c r="ET38" s="21">
        <v>3.5317485867068848E-5</v>
      </c>
      <c r="EU38" s="21">
        <v>7.5483000334912798E-5</v>
      </c>
      <c r="EV38" s="21">
        <v>3.7413065063654655E-5</v>
      </c>
      <c r="EW38" s="21">
        <v>2.411568369054749E-4</v>
      </c>
      <c r="EX38" s="21">
        <v>3.5874604138551905E-5</v>
      </c>
      <c r="EY38" s="21">
        <v>1.5755541082848148E-5</v>
      </c>
      <c r="EZ38" s="21">
        <v>1.0640450259722594E-4</v>
      </c>
      <c r="FA38" s="21">
        <v>1.3828614006470085E-5</v>
      </c>
      <c r="FB38" s="21">
        <v>8.0521429053163868E-6</v>
      </c>
    </row>
    <row r="39" spans="1:158" x14ac:dyDescent="0.2">
      <c r="A39" s="16">
        <v>37437</v>
      </c>
      <c r="B39" s="53">
        <v>0.25631498169922479</v>
      </c>
      <c r="C39" s="53">
        <v>7.2344529265251964E-2</v>
      </c>
      <c r="D39" s="53">
        <v>8.5667003744922171E-2</v>
      </c>
      <c r="E39" s="53">
        <v>1.6364976961043297E-2</v>
      </c>
      <c r="F39" s="53">
        <v>1.2386085200438487E-2</v>
      </c>
      <c r="G39" s="53">
        <v>4.8309806896745744E-2</v>
      </c>
      <c r="H39" s="53">
        <v>2.3698122214309867E-2</v>
      </c>
      <c r="I39" s="53">
        <v>1.1276825163400617E-2</v>
      </c>
      <c r="J39" s="53">
        <v>2.5777590631724623E-3</v>
      </c>
      <c r="K39" s="53">
        <v>6.8677995563659741E-3</v>
      </c>
      <c r="L39" s="53">
        <v>7.1275324467337323E-3</v>
      </c>
      <c r="M39" s="53">
        <v>1.6788620324521442E-3</v>
      </c>
      <c r="O39" s="21">
        <v>5.2703444765693067E-2</v>
      </c>
      <c r="P39" s="21">
        <v>1.4541657500895188E-2</v>
      </c>
      <c r="Q39" s="53">
        <v>3.2695322988654026E-2</v>
      </c>
      <c r="R39" s="21">
        <v>1.1244066365148636E-2</v>
      </c>
      <c r="S39" s="53">
        <v>3.3702861757225352E-2</v>
      </c>
      <c r="T39" s="21">
        <v>1.4686400965378196E-2</v>
      </c>
      <c r="U39" s="21">
        <v>9.4943690271908042E-3</v>
      </c>
      <c r="V39" s="53">
        <v>9.4473379611008639E-3</v>
      </c>
      <c r="W39" s="53">
        <v>3.4250437987269644E-3</v>
      </c>
      <c r="X39" s="53">
        <v>1.5975230543444015E-2</v>
      </c>
      <c r="Z39" s="53">
        <v>1.0438131269180393E-2</v>
      </c>
      <c r="AA39" s="53">
        <v>1.3020697266051234E-2</v>
      </c>
      <c r="AB39" s="53">
        <v>2.4412767409057276E-2</v>
      </c>
      <c r="AC39" s="53">
        <v>1.6369883279418383E-2</v>
      </c>
      <c r="AD39" s="53">
        <v>6.1642531871964924E-3</v>
      </c>
      <c r="AE39" s="21">
        <v>3.825559488976814E-3</v>
      </c>
      <c r="AF39" s="53">
        <v>2.7330330335497317E-2</v>
      </c>
      <c r="AG39" s="53">
        <v>3.6750355538306453E-2</v>
      </c>
      <c r="AH39" s="21">
        <v>2.4059235650895241E-3</v>
      </c>
      <c r="AI39" s="21">
        <v>2.7760087391594519E-3</v>
      </c>
      <c r="AJ39" s="21">
        <v>3.0810569059789962E-3</v>
      </c>
      <c r="AK39" s="53">
        <v>3.7196667971405514E-3</v>
      </c>
      <c r="AL39" s="21">
        <v>1.754963381582397E-3</v>
      </c>
      <c r="AM39" s="21">
        <v>1.3833811475987003E-3</v>
      </c>
      <c r="AN39" s="21">
        <v>2.0641479608958847E-3</v>
      </c>
      <c r="AO39" s="21">
        <v>3.8319776146923125E-3</v>
      </c>
      <c r="AP39" s="21">
        <v>8.8434641108773374E-3</v>
      </c>
      <c r="AQ39" s="21">
        <v>5.2560883984534646E-3</v>
      </c>
      <c r="AR39" s="21">
        <v>3.4826711226263111E-3</v>
      </c>
      <c r="AS39" s="21">
        <v>8.5298827695830682E-3</v>
      </c>
      <c r="AT39" s="21">
        <v>9.7099620192112404E-4</v>
      </c>
      <c r="AU39" s="21">
        <v>7.6307414288069204E-3</v>
      </c>
      <c r="AV39" s="21">
        <v>2.4878543949388718E-3</v>
      </c>
      <c r="AW39" s="21">
        <v>1.3395437936360474E-3</v>
      </c>
      <c r="AX39" s="21">
        <v>2.8163902936221615E-3</v>
      </c>
      <c r="AY39" s="21">
        <v>5.774658577881322E-3</v>
      </c>
      <c r="AZ39" s="21">
        <v>2.5832956004881182E-3</v>
      </c>
      <c r="BA39" s="21">
        <v>2.0747557428065747E-3</v>
      </c>
      <c r="BB39" s="21">
        <v>5.6345854176799025E-4</v>
      </c>
      <c r="BC39" s="21">
        <v>2.0766202315034921E-3</v>
      </c>
      <c r="BD39" s="21">
        <v>1.6154065863369796E-3</v>
      </c>
      <c r="BE39" s="21">
        <v>5.1420775263684307E-4</v>
      </c>
      <c r="BF39" s="21">
        <v>1.2622796719567926E-3</v>
      </c>
      <c r="BG39" s="21">
        <v>1.9922707060188811E-4</v>
      </c>
      <c r="BH39" s="21">
        <v>4.8778842329549865E-4</v>
      </c>
      <c r="BI39" s="21">
        <v>1.327046958365389E-4</v>
      </c>
      <c r="BJ39" s="21">
        <v>4.2013269577802095E-4</v>
      </c>
      <c r="BK39" s="21">
        <v>3.1752844778288832E-4</v>
      </c>
      <c r="BL39" s="21">
        <v>4.3234383353089209E-5</v>
      </c>
      <c r="BM39" s="21">
        <v>8.1271694578210392E-5</v>
      </c>
      <c r="BN39" s="21">
        <v>1.4584000660993766E-5</v>
      </c>
      <c r="BO39" s="21">
        <v>1.4213624175328862E-5</v>
      </c>
      <c r="BP39" s="21">
        <v>2.3624872412940788E-5</v>
      </c>
      <c r="BQ39" s="21">
        <v>1.8110191667846712E-5</v>
      </c>
      <c r="BR39" s="21">
        <v>1.3461662125718206E-3</v>
      </c>
      <c r="BS39" s="21">
        <v>1.4475904270036834E-3</v>
      </c>
      <c r="BT39" s="21">
        <v>1.3651353396865161E-3</v>
      </c>
      <c r="BU39" s="21">
        <v>3.6941661930789714E-4</v>
      </c>
      <c r="BV39" s="21">
        <v>1.2129163500835688E-3</v>
      </c>
      <c r="BW39" s="21">
        <v>1.0641617986259144E-3</v>
      </c>
      <c r="BX39" s="21">
        <v>4.153712908372152E-4</v>
      </c>
      <c r="BY39" s="21">
        <v>8.2457761536215441E-4</v>
      </c>
      <c r="BZ39" s="21">
        <v>7.2123687727913605E-4</v>
      </c>
      <c r="CA39" s="21">
        <v>9.1164050885722309E-4</v>
      </c>
      <c r="CB39" s="21">
        <v>3.5173111733630147E-4</v>
      </c>
      <c r="CC39" s="21">
        <v>8.6528401630498451E-4</v>
      </c>
      <c r="CD39" s="21">
        <v>2.2086018555919225E-4</v>
      </c>
      <c r="CE39" s="21">
        <v>4.724219696741513E-4</v>
      </c>
      <c r="CF39" s="21">
        <v>1.1909188827647087E-4</v>
      </c>
      <c r="CG39" s="21">
        <v>1.3529765570810442E-4</v>
      </c>
      <c r="CH39" s="21">
        <v>2.4640254309417722E-4</v>
      </c>
      <c r="CI39" s="21">
        <v>1.1059003229414507E-4</v>
      </c>
      <c r="CJ39" s="21">
        <v>5.6246319210931522E-5</v>
      </c>
      <c r="CK39" s="21">
        <v>5.2211762456272854E-5</v>
      </c>
      <c r="CL39" s="21">
        <v>2.7853688980466808E-5</v>
      </c>
      <c r="CM39" s="21">
        <v>2.8638073391474429E-5</v>
      </c>
      <c r="CN39" s="21">
        <v>3.0612695846436411E-5</v>
      </c>
      <c r="CO39" s="21">
        <v>2.7320279926862752E-5</v>
      </c>
      <c r="CP39" s="21">
        <v>4.8265268616421201E-4</v>
      </c>
      <c r="CQ39" s="21">
        <v>1.7731141976683666E-3</v>
      </c>
      <c r="CR39" s="21">
        <v>5.5642796640609042E-4</v>
      </c>
      <c r="CS39" s="21">
        <v>1.078058132568047E-3</v>
      </c>
      <c r="CT39" s="21">
        <v>4.594229777515745E-4</v>
      </c>
      <c r="CU39" s="21">
        <v>8.4764042647712367E-4</v>
      </c>
      <c r="CV39" s="21">
        <v>2.5599666494889486E-4</v>
      </c>
      <c r="CW39" s="21">
        <v>1.6877352975252496E-4</v>
      </c>
      <c r="CX39" s="21">
        <v>3.6663408868332318E-4</v>
      </c>
      <c r="CY39" s="21">
        <v>3.8937478886597683E-4</v>
      </c>
      <c r="CZ39" s="21">
        <v>2.1519084117716861E-4</v>
      </c>
      <c r="DA39" s="21">
        <v>1.6540560045519016E-4</v>
      </c>
      <c r="DB39" s="21">
        <v>1.3448471754200859E-4</v>
      </c>
      <c r="DC39" s="21">
        <v>2.0916849988079255E-4</v>
      </c>
      <c r="DD39" s="21">
        <v>1.9526310173591875E-4</v>
      </c>
      <c r="DE39" s="21">
        <v>1.3059141010079165E-4</v>
      </c>
      <c r="DF39" s="21">
        <v>1.1380832545070452E-3</v>
      </c>
      <c r="DG39" s="21">
        <v>1.7136619989919881E-3</v>
      </c>
      <c r="DH39" s="21">
        <v>7.1928551907237813E-4</v>
      </c>
      <c r="DI39" s="21">
        <v>1.5541109773365026E-3</v>
      </c>
      <c r="DJ39" s="21">
        <v>1.2626086984195662E-3</v>
      </c>
      <c r="DK39" s="21">
        <v>5.5481309466356304E-4</v>
      </c>
      <c r="DL39" s="21">
        <v>3.6470516717437894E-4</v>
      </c>
      <c r="DM39" s="21">
        <v>6.8947031430980233E-4</v>
      </c>
      <c r="DN39" s="21">
        <v>3.9796497876049393E-4</v>
      </c>
      <c r="DO39" s="21">
        <v>1.8405789732878375E-3</v>
      </c>
      <c r="DP39" s="21">
        <v>5.9621076750267536E-4</v>
      </c>
      <c r="DQ39" s="21">
        <v>7.0165615252422799E-4</v>
      </c>
      <c r="DR39" s="21">
        <v>2.7612483407701995E-4</v>
      </c>
      <c r="DS39" s="21">
        <v>5.5478510842638063E-4</v>
      </c>
      <c r="DT39" s="21">
        <v>2.4682618520968647E-4</v>
      </c>
      <c r="DU39" s="21">
        <v>2.7888471638391293E-4</v>
      </c>
      <c r="DV39" s="21">
        <v>3.7291544930998112E-4</v>
      </c>
      <c r="DW39" s="21">
        <v>2.0293571055986191E-4</v>
      </c>
      <c r="DX39" s="21">
        <v>3.7094456627339033E-4</v>
      </c>
      <c r="DY39" s="21">
        <v>2.8536560602047077E-4</v>
      </c>
      <c r="DZ39" s="21">
        <v>3.0285437871122869E-4</v>
      </c>
      <c r="EA39" s="21">
        <v>3.6521186839414766E-4</v>
      </c>
      <c r="EB39" s="21">
        <v>3.6608939198103736E-4</v>
      </c>
      <c r="EC39" s="21">
        <v>1.2519371788155209E-4</v>
      </c>
      <c r="ED39" s="21">
        <v>3.8834309316361867E-4</v>
      </c>
      <c r="EE39" s="21">
        <v>2.510488321755872E-4</v>
      </c>
      <c r="EF39" s="21">
        <v>2.6988082622890112E-4</v>
      </c>
      <c r="EG39" s="21">
        <v>4.9960645298767069E-4</v>
      </c>
      <c r="EH39" s="21">
        <v>1.5237434390151646E-4</v>
      </c>
      <c r="EI39" s="21">
        <v>1.5736506865241822E-4</v>
      </c>
      <c r="EJ39" s="21">
        <v>6.8951693468359326E-5</v>
      </c>
      <c r="EK39" s="21">
        <v>1.7692879945840055E-4</v>
      </c>
      <c r="EL39" s="21">
        <v>9.3757403849659758E-5</v>
      </c>
      <c r="EM39" s="21">
        <v>1.0457154222976089E-4</v>
      </c>
      <c r="EN39" s="21">
        <v>1.2957254476658265E-4</v>
      </c>
      <c r="EO39" s="21">
        <v>2.1903317586395308E-4</v>
      </c>
      <c r="EP39" s="21">
        <v>5.9849717059131557E-5</v>
      </c>
      <c r="EQ39" s="21">
        <v>8.4267486684059005E-5</v>
      </c>
      <c r="ER39" s="21">
        <v>2.5002486371830925E-5</v>
      </c>
      <c r="ES39" s="21">
        <v>1.8404528927737821E-4</v>
      </c>
      <c r="ET39" s="21">
        <v>3.5317485867068848E-5</v>
      </c>
      <c r="EU39" s="21">
        <v>7.5483000334912798E-5</v>
      </c>
      <c r="EV39" s="21">
        <v>3.7413065063654655E-5</v>
      </c>
      <c r="EW39" s="21">
        <v>2.411568369054749E-4</v>
      </c>
      <c r="EX39" s="21">
        <v>3.5874604138551905E-5</v>
      </c>
      <c r="EY39" s="21">
        <v>1.5755541082848148E-5</v>
      </c>
      <c r="EZ39" s="21">
        <v>1.0640450259722594E-4</v>
      </c>
      <c r="FA39" s="21">
        <v>1.3828614006470085E-5</v>
      </c>
      <c r="FB39" s="21">
        <v>8.0521429053163868E-6</v>
      </c>
    </row>
    <row r="40" spans="1:158" x14ac:dyDescent="0.2">
      <c r="A40" s="16">
        <v>37529</v>
      </c>
      <c r="B40" s="53">
        <v>0.25631498169922479</v>
      </c>
      <c r="C40" s="53">
        <v>7.2344529265251964E-2</v>
      </c>
      <c r="D40" s="53">
        <v>8.5667003744922171E-2</v>
      </c>
      <c r="E40" s="53">
        <v>1.6364976961043297E-2</v>
      </c>
      <c r="F40" s="53">
        <v>1.2386085200438487E-2</v>
      </c>
      <c r="G40" s="53">
        <v>4.8309806896745744E-2</v>
      </c>
      <c r="H40" s="53">
        <v>2.3698122214309867E-2</v>
      </c>
      <c r="I40" s="53">
        <v>1.1276825163400617E-2</v>
      </c>
      <c r="J40" s="53">
        <v>2.5777590631724623E-3</v>
      </c>
      <c r="K40" s="53">
        <v>6.8677995563659741E-3</v>
      </c>
      <c r="L40" s="53">
        <v>7.1275324467337323E-3</v>
      </c>
      <c r="M40" s="53">
        <v>1.6788620324521442E-3</v>
      </c>
      <c r="O40" s="21">
        <v>5.2703444765693067E-2</v>
      </c>
      <c r="P40" s="21">
        <v>1.4541657500895188E-2</v>
      </c>
      <c r="Q40" s="53">
        <v>3.2695322988654026E-2</v>
      </c>
      <c r="R40" s="21">
        <v>1.1244066365148636E-2</v>
      </c>
      <c r="S40" s="53">
        <v>3.3702861757225352E-2</v>
      </c>
      <c r="T40" s="21">
        <v>1.4686400965378196E-2</v>
      </c>
      <c r="U40" s="21">
        <v>9.4943690271908042E-3</v>
      </c>
      <c r="V40" s="53">
        <v>9.4473379611008639E-3</v>
      </c>
      <c r="W40" s="53">
        <v>3.4250437987269644E-3</v>
      </c>
      <c r="X40" s="53">
        <v>1.5975230543444015E-2</v>
      </c>
      <c r="Z40" s="53">
        <v>1.0438131269180393E-2</v>
      </c>
      <c r="AA40" s="53">
        <v>1.3020697266051234E-2</v>
      </c>
      <c r="AB40" s="53">
        <v>2.4412767409057276E-2</v>
      </c>
      <c r="AC40" s="53">
        <v>1.6369883279418383E-2</v>
      </c>
      <c r="AD40" s="53">
        <v>6.1642531871964924E-3</v>
      </c>
      <c r="AE40" s="21">
        <v>3.825559488976814E-3</v>
      </c>
      <c r="AF40" s="53">
        <v>2.7330330335497317E-2</v>
      </c>
      <c r="AG40" s="53">
        <v>3.6750355538306453E-2</v>
      </c>
      <c r="AH40" s="21">
        <v>2.4059235650895241E-3</v>
      </c>
      <c r="AI40" s="21">
        <v>2.7760087391594519E-3</v>
      </c>
      <c r="AJ40" s="21">
        <v>3.0810569059789962E-3</v>
      </c>
      <c r="AK40" s="53">
        <v>3.7196667971405514E-3</v>
      </c>
      <c r="AL40" s="21">
        <v>1.754963381582397E-3</v>
      </c>
      <c r="AM40" s="21">
        <v>1.3833811475987003E-3</v>
      </c>
      <c r="AN40" s="21">
        <v>2.0641479608958847E-3</v>
      </c>
      <c r="AO40" s="21">
        <v>3.8319776146923125E-3</v>
      </c>
      <c r="AP40" s="21">
        <v>8.8434641108773374E-3</v>
      </c>
      <c r="AQ40" s="21">
        <v>5.2560883984534646E-3</v>
      </c>
      <c r="AR40" s="21">
        <v>3.4826711226263111E-3</v>
      </c>
      <c r="AS40" s="21">
        <v>8.5298827695830682E-3</v>
      </c>
      <c r="AT40" s="21">
        <v>9.7099620192112404E-4</v>
      </c>
      <c r="AU40" s="21">
        <v>7.6307414288069204E-3</v>
      </c>
      <c r="AV40" s="21">
        <v>2.4878543949388718E-3</v>
      </c>
      <c r="AW40" s="21">
        <v>1.3395437936360474E-3</v>
      </c>
      <c r="AX40" s="21">
        <v>2.8163902936221615E-3</v>
      </c>
      <c r="AY40" s="21">
        <v>5.774658577881322E-3</v>
      </c>
      <c r="AZ40" s="21">
        <v>2.5832956004881182E-3</v>
      </c>
      <c r="BA40" s="21">
        <v>2.0747557428065747E-3</v>
      </c>
      <c r="BB40" s="21">
        <v>5.6345854176799025E-4</v>
      </c>
      <c r="BC40" s="21">
        <v>2.0766202315034921E-3</v>
      </c>
      <c r="BD40" s="21">
        <v>1.6154065863369796E-3</v>
      </c>
      <c r="BE40" s="21">
        <v>5.1420775263684307E-4</v>
      </c>
      <c r="BF40" s="21">
        <v>1.2622796719567926E-3</v>
      </c>
      <c r="BG40" s="21">
        <v>1.9922707060188811E-4</v>
      </c>
      <c r="BH40" s="21">
        <v>4.8778842329549865E-4</v>
      </c>
      <c r="BI40" s="21">
        <v>1.327046958365389E-4</v>
      </c>
      <c r="BJ40" s="21">
        <v>4.2013269577802095E-4</v>
      </c>
      <c r="BK40" s="21">
        <v>3.1752844778288832E-4</v>
      </c>
      <c r="BL40" s="21">
        <v>4.3234383353089209E-5</v>
      </c>
      <c r="BM40" s="21">
        <v>8.1271694578210392E-5</v>
      </c>
      <c r="BN40" s="21">
        <v>1.4584000660993766E-5</v>
      </c>
      <c r="BO40" s="21">
        <v>1.4213624175328862E-5</v>
      </c>
      <c r="BP40" s="21">
        <v>2.3624872412940788E-5</v>
      </c>
      <c r="BQ40" s="21">
        <v>1.8110191667846712E-5</v>
      </c>
      <c r="BR40" s="21">
        <v>1.3461662125718206E-3</v>
      </c>
      <c r="BS40" s="21">
        <v>1.4475904270036834E-3</v>
      </c>
      <c r="BT40" s="21">
        <v>1.3651353396865161E-3</v>
      </c>
      <c r="BU40" s="21">
        <v>3.6941661930789714E-4</v>
      </c>
      <c r="BV40" s="21">
        <v>1.2129163500835688E-3</v>
      </c>
      <c r="BW40" s="21">
        <v>1.0641617986259144E-3</v>
      </c>
      <c r="BX40" s="21">
        <v>4.153712908372152E-4</v>
      </c>
      <c r="BY40" s="21">
        <v>8.2457761536215441E-4</v>
      </c>
      <c r="BZ40" s="21">
        <v>7.2123687727913605E-4</v>
      </c>
      <c r="CA40" s="21">
        <v>9.1164050885722309E-4</v>
      </c>
      <c r="CB40" s="21">
        <v>3.5173111733630147E-4</v>
      </c>
      <c r="CC40" s="21">
        <v>8.6528401630498451E-4</v>
      </c>
      <c r="CD40" s="21">
        <v>2.2086018555919225E-4</v>
      </c>
      <c r="CE40" s="21">
        <v>4.724219696741513E-4</v>
      </c>
      <c r="CF40" s="21">
        <v>1.1909188827647087E-4</v>
      </c>
      <c r="CG40" s="21">
        <v>1.3529765570810442E-4</v>
      </c>
      <c r="CH40" s="21">
        <v>2.4640254309417722E-4</v>
      </c>
      <c r="CI40" s="21">
        <v>1.1059003229414507E-4</v>
      </c>
      <c r="CJ40" s="21">
        <v>5.6246319210931522E-5</v>
      </c>
      <c r="CK40" s="21">
        <v>5.2211762456272854E-5</v>
      </c>
      <c r="CL40" s="21">
        <v>2.7853688980466808E-5</v>
      </c>
      <c r="CM40" s="21">
        <v>2.8638073391474429E-5</v>
      </c>
      <c r="CN40" s="21">
        <v>3.0612695846436411E-5</v>
      </c>
      <c r="CO40" s="21">
        <v>2.7320279926862752E-5</v>
      </c>
      <c r="CP40" s="21">
        <v>4.8265268616421201E-4</v>
      </c>
      <c r="CQ40" s="21">
        <v>1.7731141976683666E-3</v>
      </c>
      <c r="CR40" s="21">
        <v>5.5642796640609042E-4</v>
      </c>
      <c r="CS40" s="21">
        <v>1.078058132568047E-3</v>
      </c>
      <c r="CT40" s="21">
        <v>4.594229777515745E-4</v>
      </c>
      <c r="CU40" s="21">
        <v>8.4764042647712367E-4</v>
      </c>
      <c r="CV40" s="21">
        <v>2.5599666494889486E-4</v>
      </c>
      <c r="CW40" s="21">
        <v>1.6877352975252496E-4</v>
      </c>
      <c r="CX40" s="21">
        <v>3.6663408868332318E-4</v>
      </c>
      <c r="CY40" s="21">
        <v>3.8937478886597683E-4</v>
      </c>
      <c r="CZ40" s="21">
        <v>2.1519084117716861E-4</v>
      </c>
      <c r="DA40" s="21">
        <v>1.6540560045519016E-4</v>
      </c>
      <c r="DB40" s="21">
        <v>1.3448471754200859E-4</v>
      </c>
      <c r="DC40" s="21">
        <v>2.0916849988079255E-4</v>
      </c>
      <c r="DD40" s="21">
        <v>1.9526310173591875E-4</v>
      </c>
      <c r="DE40" s="21">
        <v>1.3059141010079165E-4</v>
      </c>
      <c r="DF40" s="21">
        <v>1.1380832545070452E-3</v>
      </c>
      <c r="DG40" s="21">
        <v>1.7136619989919881E-3</v>
      </c>
      <c r="DH40" s="21">
        <v>7.1928551907237813E-4</v>
      </c>
      <c r="DI40" s="21">
        <v>1.5541109773365026E-3</v>
      </c>
      <c r="DJ40" s="21">
        <v>1.2626086984195662E-3</v>
      </c>
      <c r="DK40" s="21">
        <v>5.5481309466356304E-4</v>
      </c>
      <c r="DL40" s="21">
        <v>3.6470516717437894E-4</v>
      </c>
      <c r="DM40" s="21">
        <v>6.8947031430980233E-4</v>
      </c>
      <c r="DN40" s="21">
        <v>3.9796497876049393E-4</v>
      </c>
      <c r="DO40" s="21">
        <v>1.8405789732878375E-3</v>
      </c>
      <c r="DP40" s="21">
        <v>5.9621076750267536E-4</v>
      </c>
      <c r="DQ40" s="21">
        <v>7.0165615252422799E-4</v>
      </c>
      <c r="DR40" s="21">
        <v>2.7612483407701995E-4</v>
      </c>
      <c r="DS40" s="21">
        <v>5.5478510842638063E-4</v>
      </c>
      <c r="DT40" s="21">
        <v>2.4682618520968647E-4</v>
      </c>
      <c r="DU40" s="21">
        <v>2.7888471638391293E-4</v>
      </c>
      <c r="DV40" s="21">
        <v>3.7291544930998112E-4</v>
      </c>
      <c r="DW40" s="21">
        <v>2.0293571055986191E-4</v>
      </c>
      <c r="DX40" s="21">
        <v>3.7094456627339033E-4</v>
      </c>
      <c r="DY40" s="21">
        <v>2.8536560602047077E-4</v>
      </c>
      <c r="DZ40" s="21">
        <v>3.0285437871122869E-4</v>
      </c>
      <c r="EA40" s="21">
        <v>3.6521186839414766E-4</v>
      </c>
      <c r="EB40" s="21">
        <v>3.6608939198103736E-4</v>
      </c>
      <c r="EC40" s="21">
        <v>1.2519371788155209E-4</v>
      </c>
      <c r="ED40" s="21">
        <v>3.8834309316361867E-4</v>
      </c>
      <c r="EE40" s="21">
        <v>2.510488321755872E-4</v>
      </c>
      <c r="EF40" s="21">
        <v>2.6988082622890112E-4</v>
      </c>
      <c r="EG40" s="21">
        <v>4.9960645298767069E-4</v>
      </c>
      <c r="EH40" s="21">
        <v>1.5237434390151646E-4</v>
      </c>
      <c r="EI40" s="21">
        <v>1.5736506865241822E-4</v>
      </c>
      <c r="EJ40" s="21">
        <v>6.8951693468359326E-5</v>
      </c>
      <c r="EK40" s="21">
        <v>1.7692879945840055E-4</v>
      </c>
      <c r="EL40" s="21">
        <v>9.3757403849659758E-5</v>
      </c>
      <c r="EM40" s="21">
        <v>1.0457154222976089E-4</v>
      </c>
      <c r="EN40" s="21">
        <v>1.2957254476658265E-4</v>
      </c>
      <c r="EO40" s="21">
        <v>2.1903317586395308E-4</v>
      </c>
      <c r="EP40" s="21">
        <v>5.9849717059131557E-5</v>
      </c>
      <c r="EQ40" s="21">
        <v>8.4267486684059005E-5</v>
      </c>
      <c r="ER40" s="21">
        <v>2.5002486371830925E-5</v>
      </c>
      <c r="ES40" s="21">
        <v>1.8404528927737821E-4</v>
      </c>
      <c r="ET40" s="21">
        <v>3.5317485867068848E-5</v>
      </c>
      <c r="EU40" s="21">
        <v>7.5483000334912798E-5</v>
      </c>
      <c r="EV40" s="21">
        <v>3.7413065063654655E-5</v>
      </c>
      <c r="EW40" s="21">
        <v>2.411568369054749E-4</v>
      </c>
      <c r="EX40" s="21">
        <v>3.5874604138551905E-5</v>
      </c>
      <c r="EY40" s="21">
        <v>1.5755541082848148E-5</v>
      </c>
      <c r="EZ40" s="21">
        <v>1.0640450259722594E-4</v>
      </c>
      <c r="FA40" s="21">
        <v>1.3828614006470085E-5</v>
      </c>
      <c r="FB40" s="21">
        <v>8.0521429053163868E-6</v>
      </c>
    </row>
    <row r="41" spans="1:158" x14ac:dyDescent="0.2">
      <c r="A41" s="16">
        <v>37621</v>
      </c>
      <c r="B41" s="53">
        <v>0.25631498169922479</v>
      </c>
      <c r="C41" s="53">
        <v>7.2344529265251964E-2</v>
      </c>
      <c r="D41" s="53">
        <v>8.5667003744922171E-2</v>
      </c>
      <c r="E41" s="53">
        <v>1.6364976961043297E-2</v>
      </c>
      <c r="F41" s="53">
        <v>1.2386085200438487E-2</v>
      </c>
      <c r="G41" s="53">
        <v>4.8309806896745744E-2</v>
      </c>
      <c r="H41" s="53">
        <v>2.3698122214309867E-2</v>
      </c>
      <c r="I41" s="53">
        <v>1.1276825163400617E-2</v>
      </c>
      <c r="J41" s="53">
        <v>2.5777590631724623E-3</v>
      </c>
      <c r="K41" s="53">
        <v>6.8677995563659741E-3</v>
      </c>
      <c r="L41" s="53">
        <v>7.1275324467337323E-3</v>
      </c>
      <c r="M41" s="53">
        <v>1.6788620324521442E-3</v>
      </c>
      <c r="O41" s="21">
        <v>5.2703444765693067E-2</v>
      </c>
      <c r="P41" s="21">
        <v>1.4541657500895188E-2</v>
      </c>
      <c r="Q41" s="53">
        <v>3.2695322988654026E-2</v>
      </c>
      <c r="R41" s="21">
        <v>1.1244066365148636E-2</v>
      </c>
      <c r="S41" s="53">
        <v>3.3702861757225352E-2</v>
      </c>
      <c r="T41" s="21">
        <v>1.4686400965378196E-2</v>
      </c>
      <c r="U41" s="21">
        <v>9.4943690271908042E-3</v>
      </c>
      <c r="V41" s="53">
        <v>9.4473379611008639E-3</v>
      </c>
      <c r="W41" s="53">
        <v>3.4250437987269644E-3</v>
      </c>
      <c r="X41" s="53">
        <v>1.5975230543444015E-2</v>
      </c>
      <c r="Z41" s="53">
        <v>1.0438131269180393E-2</v>
      </c>
      <c r="AA41" s="53">
        <v>1.3020697266051234E-2</v>
      </c>
      <c r="AB41" s="53">
        <v>2.4412767409057276E-2</v>
      </c>
      <c r="AC41" s="53">
        <v>1.6369883279418383E-2</v>
      </c>
      <c r="AD41" s="53">
        <v>6.1642531871964924E-3</v>
      </c>
      <c r="AE41" s="21">
        <v>3.825559488976814E-3</v>
      </c>
      <c r="AF41" s="53">
        <v>2.7330330335497317E-2</v>
      </c>
      <c r="AG41" s="53">
        <v>3.6750355538306453E-2</v>
      </c>
      <c r="AH41" s="21">
        <v>2.4059235650895241E-3</v>
      </c>
      <c r="AI41" s="21">
        <v>2.7760087391594519E-3</v>
      </c>
      <c r="AJ41" s="21">
        <v>3.0810569059789962E-3</v>
      </c>
      <c r="AK41" s="53">
        <v>3.7196667971405514E-3</v>
      </c>
      <c r="AL41" s="21">
        <v>1.754963381582397E-3</v>
      </c>
      <c r="AM41" s="21">
        <v>1.3833811475987003E-3</v>
      </c>
      <c r="AN41" s="21">
        <v>2.0641479608958847E-3</v>
      </c>
      <c r="AO41" s="21">
        <v>3.8319776146923125E-3</v>
      </c>
      <c r="AP41" s="21">
        <v>8.8434641108773374E-3</v>
      </c>
      <c r="AQ41" s="21">
        <v>5.2560883984534646E-3</v>
      </c>
      <c r="AR41" s="21">
        <v>3.4826711226263111E-3</v>
      </c>
      <c r="AS41" s="21">
        <v>8.5298827695830682E-3</v>
      </c>
      <c r="AT41" s="21">
        <v>9.7099620192112404E-4</v>
      </c>
      <c r="AU41" s="21">
        <v>7.6307414288069204E-3</v>
      </c>
      <c r="AV41" s="21">
        <v>2.4878543949388718E-3</v>
      </c>
      <c r="AW41" s="21">
        <v>1.3395437936360474E-3</v>
      </c>
      <c r="AX41" s="21">
        <v>2.8163902936221615E-3</v>
      </c>
      <c r="AY41" s="21">
        <v>5.774658577881322E-3</v>
      </c>
      <c r="AZ41" s="21">
        <v>2.5832956004881182E-3</v>
      </c>
      <c r="BA41" s="21">
        <v>2.0747557428065747E-3</v>
      </c>
      <c r="BB41" s="21">
        <v>5.6345854176799025E-4</v>
      </c>
      <c r="BC41" s="21">
        <v>2.0766202315034921E-3</v>
      </c>
      <c r="BD41" s="21">
        <v>1.6154065863369796E-3</v>
      </c>
      <c r="BE41" s="21">
        <v>5.1420775263684307E-4</v>
      </c>
      <c r="BF41" s="21">
        <v>1.2622796719567926E-3</v>
      </c>
      <c r="BG41" s="21">
        <v>1.9922707060188811E-4</v>
      </c>
      <c r="BH41" s="21">
        <v>4.8778842329549865E-4</v>
      </c>
      <c r="BI41" s="21">
        <v>1.327046958365389E-4</v>
      </c>
      <c r="BJ41" s="21">
        <v>4.2013269577802095E-4</v>
      </c>
      <c r="BK41" s="21">
        <v>3.1752844778288832E-4</v>
      </c>
      <c r="BL41" s="21">
        <v>4.3234383353089209E-5</v>
      </c>
      <c r="BM41" s="21">
        <v>8.1271694578210392E-5</v>
      </c>
      <c r="BN41" s="21">
        <v>1.4584000660993766E-5</v>
      </c>
      <c r="BO41" s="21">
        <v>1.4213624175328862E-5</v>
      </c>
      <c r="BP41" s="21">
        <v>2.3624872412940788E-5</v>
      </c>
      <c r="BQ41" s="21">
        <v>1.8110191667846712E-5</v>
      </c>
      <c r="BR41" s="21">
        <v>1.3461662125718206E-3</v>
      </c>
      <c r="BS41" s="21">
        <v>1.4475904270036834E-3</v>
      </c>
      <c r="BT41" s="21">
        <v>1.3651353396865161E-3</v>
      </c>
      <c r="BU41" s="21">
        <v>3.6941661930789714E-4</v>
      </c>
      <c r="BV41" s="21">
        <v>1.2129163500835688E-3</v>
      </c>
      <c r="BW41" s="21">
        <v>1.0641617986259144E-3</v>
      </c>
      <c r="BX41" s="21">
        <v>4.153712908372152E-4</v>
      </c>
      <c r="BY41" s="21">
        <v>8.2457761536215441E-4</v>
      </c>
      <c r="BZ41" s="21">
        <v>7.2123687727913605E-4</v>
      </c>
      <c r="CA41" s="21">
        <v>9.1164050885722309E-4</v>
      </c>
      <c r="CB41" s="21">
        <v>3.5173111733630147E-4</v>
      </c>
      <c r="CC41" s="21">
        <v>8.6528401630498451E-4</v>
      </c>
      <c r="CD41" s="21">
        <v>2.2086018555919225E-4</v>
      </c>
      <c r="CE41" s="21">
        <v>4.724219696741513E-4</v>
      </c>
      <c r="CF41" s="21">
        <v>1.1909188827647087E-4</v>
      </c>
      <c r="CG41" s="21">
        <v>1.3529765570810442E-4</v>
      </c>
      <c r="CH41" s="21">
        <v>2.4640254309417722E-4</v>
      </c>
      <c r="CI41" s="21">
        <v>1.1059003229414507E-4</v>
      </c>
      <c r="CJ41" s="21">
        <v>5.6246319210931522E-5</v>
      </c>
      <c r="CK41" s="21">
        <v>5.2211762456272854E-5</v>
      </c>
      <c r="CL41" s="21">
        <v>2.7853688980466808E-5</v>
      </c>
      <c r="CM41" s="21">
        <v>2.8638073391474429E-5</v>
      </c>
      <c r="CN41" s="21">
        <v>3.0612695846436411E-5</v>
      </c>
      <c r="CO41" s="21">
        <v>2.7320279926862752E-5</v>
      </c>
      <c r="CP41" s="21">
        <v>4.8265268616421201E-4</v>
      </c>
      <c r="CQ41" s="21">
        <v>1.7731141976683666E-3</v>
      </c>
      <c r="CR41" s="21">
        <v>5.5642796640609042E-4</v>
      </c>
      <c r="CS41" s="21">
        <v>1.078058132568047E-3</v>
      </c>
      <c r="CT41" s="21">
        <v>4.594229777515745E-4</v>
      </c>
      <c r="CU41" s="21">
        <v>8.4764042647712367E-4</v>
      </c>
      <c r="CV41" s="21">
        <v>2.5599666494889486E-4</v>
      </c>
      <c r="CW41" s="21">
        <v>1.6877352975252496E-4</v>
      </c>
      <c r="CX41" s="21">
        <v>3.6663408868332318E-4</v>
      </c>
      <c r="CY41" s="21">
        <v>3.8937478886597683E-4</v>
      </c>
      <c r="CZ41" s="21">
        <v>2.1519084117716861E-4</v>
      </c>
      <c r="DA41" s="21">
        <v>1.6540560045519016E-4</v>
      </c>
      <c r="DB41" s="21">
        <v>1.3448471754200859E-4</v>
      </c>
      <c r="DC41" s="21">
        <v>2.0916849988079255E-4</v>
      </c>
      <c r="DD41" s="21">
        <v>1.9526310173591875E-4</v>
      </c>
      <c r="DE41" s="21">
        <v>1.3059141010079165E-4</v>
      </c>
      <c r="DF41" s="21">
        <v>1.1380832545070452E-3</v>
      </c>
      <c r="DG41" s="21">
        <v>1.7136619989919881E-3</v>
      </c>
      <c r="DH41" s="21">
        <v>7.1928551907237813E-4</v>
      </c>
      <c r="DI41" s="21">
        <v>1.5541109773365026E-3</v>
      </c>
      <c r="DJ41" s="21">
        <v>1.2626086984195662E-3</v>
      </c>
      <c r="DK41" s="21">
        <v>5.5481309466356304E-4</v>
      </c>
      <c r="DL41" s="21">
        <v>3.6470516717437894E-4</v>
      </c>
      <c r="DM41" s="21">
        <v>6.8947031430980233E-4</v>
      </c>
      <c r="DN41" s="21">
        <v>3.9796497876049393E-4</v>
      </c>
      <c r="DO41" s="21">
        <v>1.8405789732878375E-3</v>
      </c>
      <c r="DP41" s="21">
        <v>5.9621076750267536E-4</v>
      </c>
      <c r="DQ41" s="21">
        <v>7.0165615252422799E-4</v>
      </c>
      <c r="DR41" s="21">
        <v>2.7612483407701995E-4</v>
      </c>
      <c r="DS41" s="21">
        <v>5.5478510842638063E-4</v>
      </c>
      <c r="DT41" s="21">
        <v>2.4682618520968647E-4</v>
      </c>
      <c r="DU41" s="21">
        <v>2.7888471638391293E-4</v>
      </c>
      <c r="DV41" s="21">
        <v>3.7291544930998112E-4</v>
      </c>
      <c r="DW41" s="21">
        <v>2.0293571055986191E-4</v>
      </c>
      <c r="DX41" s="21">
        <v>3.7094456627339033E-4</v>
      </c>
      <c r="DY41" s="21">
        <v>2.8536560602047077E-4</v>
      </c>
      <c r="DZ41" s="21">
        <v>3.0285437871122869E-4</v>
      </c>
      <c r="EA41" s="21">
        <v>3.6521186839414766E-4</v>
      </c>
      <c r="EB41" s="21">
        <v>3.6608939198103736E-4</v>
      </c>
      <c r="EC41" s="21">
        <v>1.2519371788155209E-4</v>
      </c>
      <c r="ED41" s="21">
        <v>3.8834309316361867E-4</v>
      </c>
      <c r="EE41" s="21">
        <v>2.510488321755872E-4</v>
      </c>
      <c r="EF41" s="21">
        <v>2.6988082622890112E-4</v>
      </c>
      <c r="EG41" s="21">
        <v>4.9960645298767069E-4</v>
      </c>
      <c r="EH41" s="21">
        <v>1.5237434390151646E-4</v>
      </c>
      <c r="EI41" s="21">
        <v>1.5736506865241822E-4</v>
      </c>
      <c r="EJ41" s="21">
        <v>6.8951693468359326E-5</v>
      </c>
      <c r="EK41" s="21">
        <v>1.7692879945840055E-4</v>
      </c>
      <c r="EL41" s="21">
        <v>9.3757403849659758E-5</v>
      </c>
      <c r="EM41" s="21">
        <v>1.0457154222976089E-4</v>
      </c>
      <c r="EN41" s="21">
        <v>1.2957254476658265E-4</v>
      </c>
      <c r="EO41" s="21">
        <v>2.1903317586395308E-4</v>
      </c>
      <c r="EP41" s="21">
        <v>5.9849717059131557E-5</v>
      </c>
      <c r="EQ41" s="21">
        <v>8.4267486684059005E-5</v>
      </c>
      <c r="ER41" s="21">
        <v>2.5002486371830925E-5</v>
      </c>
      <c r="ES41" s="21">
        <v>1.8404528927737821E-4</v>
      </c>
      <c r="ET41" s="21">
        <v>3.5317485867068848E-5</v>
      </c>
      <c r="EU41" s="21">
        <v>7.5483000334912798E-5</v>
      </c>
      <c r="EV41" s="21">
        <v>3.7413065063654655E-5</v>
      </c>
      <c r="EW41" s="21">
        <v>2.411568369054749E-4</v>
      </c>
      <c r="EX41" s="21">
        <v>3.5874604138551905E-5</v>
      </c>
      <c r="EY41" s="21">
        <v>1.5755541082848148E-5</v>
      </c>
      <c r="EZ41" s="21">
        <v>1.0640450259722594E-4</v>
      </c>
      <c r="FA41" s="21">
        <v>1.3828614006470085E-5</v>
      </c>
      <c r="FB41" s="21">
        <v>8.0521429053163868E-6</v>
      </c>
    </row>
    <row r="42" spans="1:158" x14ac:dyDescent="0.2">
      <c r="A42" s="16">
        <v>37711</v>
      </c>
      <c r="B42" s="53">
        <v>0.24404267623495832</v>
      </c>
      <c r="C42" s="53">
        <v>7.0423151316635138E-2</v>
      </c>
      <c r="D42" s="53">
        <v>8.4357713027710446E-2</v>
      </c>
      <c r="E42" s="53">
        <v>1.7650928859643665E-2</v>
      </c>
      <c r="F42" s="53">
        <v>1.2675297447189609E-2</v>
      </c>
      <c r="G42" s="53">
        <v>4.6283715616006194E-2</v>
      </c>
      <c r="H42" s="53">
        <v>2.4114073019407503E-2</v>
      </c>
      <c r="I42" s="53">
        <v>1.2171846424940558E-2</v>
      </c>
      <c r="J42" s="53">
        <v>3.0176603837244942E-3</v>
      </c>
      <c r="K42" s="53">
        <v>7.6259632955732034E-3</v>
      </c>
      <c r="L42" s="53">
        <v>8.0551291627906311E-3</v>
      </c>
      <c r="M42" s="53">
        <v>2.0112123350083341E-3</v>
      </c>
      <c r="O42" s="21">
        <v>6.4592789202901985E-2</v>
      </c>
      <c r="P42" s="21">
        <v>1.515943476086792E-2</v>
      </c>
      <c r="Q42" s="53">
        <v>3.3442196245908114E-2</v>
      </c>
      <c r="R42" s="21">
        <v>1.018720147410155E-2</v>
      </c>
      <c r="S42" s="53">
        <v>3.0028459036363763E-2</v>
      </c>
      <c r="T42" s="21">
        <v>1.5798261429556492E-2</v>
      </c>
      <c r="U42" s="21">
        <v>1.1512811695186684E-2</v>
      </c>
      <c r="V42" s="53">
        <v>9.5802974148949359E-3</v>
      </c>
      <c r="W42" s="53">
        <v>3.6328279124938183E-3</v>
      </c>
      <c r="X42" s="53">
        <v>1.7130181761639791E-2</v>
      </c>
      <c r="Z42" s="53">
        <v>1.044816589906662E-2</v>
      </c>
      <c r="AA42" s="53">
        <v>1.3234198045154022E-2</v>
      </c>
      <c r="AB42" s="53">
        <v>2.3873826947431152E-2</v>
      </c>
      <c r="AC42" s="53">
        <v>1.5065660127716101E-2</v>
      </c>
      <c r="AD42" s="53">
        <v>5.8023266979662048E-3</v>
      </c>
      <c r="AE42" s="21">
        <v>4.1971343787892326E-3</v>
      </c>
      <c r="AF42" s="53">
        <v>2.6725336221959883E-2</v>
      </c>
      <c r="AG42" s="53">
        <v>3.5944968445979379E-2</v>
      </c>
      <c r="AH42" s="21">
        <v>2.9627881898247727E-3</v>
      </c>
      <c r="AI42" s="21">
        <v>2.6268325023085281E-3</v>
      </c>
      <c r="AJ42" s="21">
        <v>2.1933866927242459E-3</v>
      </c>
      <c r="AK42" s="53">
        <v>3.614791321494224E-3</v>
      </c>
      <c r="AL42" s="21">
        <v>1.6960701522442216E-3</v>
      </c>
      <c r="AM42" s="21">
        <v>1.2523705350831029E-3</v>
      </c>
      <c r="AN42" s="21">
        <v>2.085452909200747E-3</v>
      </c>
      <c r="AO42" s="21">
        <v>4.3358372886185253E-3</v>
      </c>
      <c r="AP42" s="21">
        <v>8.576878060976104E-3</v>
      </c>
      <c r="AQ42" s="21">
        <v>6.159192828679539E-3</v>
      </c>
      <c r="AR42" s="21">
        <v>3.0662903385832645E-3</v>
      </c>
      <c r="AS42" s="21">
        <v>9.0381159575400952E-3</v>
      </c>
      <c r="AT42" s="21">
        <v>1.0499811134505712E-3</v>
      </c>
      <c r="AU42" s="21">
        <v>6.9600179793628605E-3</v>
      </c>
      <c r="AV42" s="21">
        <v>2.585474242621991E-3</v>
      </c>
      <c r="AW42" s="21">
        <v>1.3569372119048042E-3</v>
      </c>
      <c r="AX42" s="21">
        <v>3.4270573013474377E-3</v>
      </c>
      <c r="AY42" s="21">
        <v>6.7339992854844504E-3</v>
      </c>
      <c r="AZ42" s="21">
        <v>2.5502528234375797E-3</v>
      </c>
      <c r="BA42" s="21">
        <v>2.2008102793372262E-3</v>
      </c>
      <c r="BB42" s="21">
        <v>6.3728300936853599E-4</v>
      </c>
      <c r="BC42" s="21">
        <v>2.2015364682170407E-3</v>
      </c>
      <c r="BD42" s="21">
        <v>1.6119315566037063E-3</v>
      </c>
      <c r="BE42" s="21">
        <v>4.20434379557132E-4</v>
      </c>
      <c r="BF42" s="21">
        <v>1.204436030501885E-3</v>
      </c>
      <c r="BG42" s="21">
        <v>2.6235888587498407E-4</v>
      </c>
      <c r="BH42" s="21">
        <v>4.8616201234958094E-4</v>
      </c>
      <c r="BI42" s="21">
        <v>1.2675643055659293E-4</v>
      </c>
      <c r="BJ42" s="21">
        <v>3.5917368980510704E-4</v>
      </c>
      <c r="BK42" s="21">
        <v>3.1371933853705777E-4</v>
      </c>
      <c r="BL42" s="21">
        <v>4.5989582131386325E-5</v>
      </c>
      <c r="BM42" s="21">
        <v>8.3779507598895003E-5</v>
      </c>
      <c r="BN42" s="21">
        <v>1.2977657200781596E-5</v>
      </c>
      <c r="BO42" s="21">
        <v>1.326108413726484E-5</v>
      </c>
      <c r="BP42" s="21">
        <v>1.8710075751476417E-5</v>
      </c>
      <c r="BQ42" s="21">
        <v>1.7062203058043677E-5</v>
      </c>
      <c r="BR42" s="21">
        <v>9.8977456095472875E-4</v>
      </c>
      <c r="BS42" s="21">
        <v>1.3475967230239484E-3</v>
      </c>
      <c r="BT42" s="21">
        <v>1.1878454507199953E-3</v>
      </c>
      <c r="BU42" s="21">
        <v>3.2111777839084906E-4</v>
      </c>
      <c r="BV42" s="21">
        <v>1.1514221730160837E-3</v>
      </c>
      <c r="BW42" s="21">
        <v>1.0825723034998626E-3</v>
      </c>
      <c r="BX42" s="21">
        <v>4.1499542313762821E-4</v>
      </c>
      <c r="BY42" s="21">
        <v>8.0168869728982923E-4</v>
      </c>
      <c r="BZ42" s="21">
        <v>6.6983318228182613E-4</v>
      </c>
      <c r="CA42" s="21">
        <v>8.6629303837633105E-4</v>
      </c>
      <c r="CB42" s="21">
        <v>3.2958005545765041E-4</v>
      </c>
      <c r="CC42" s="21">
        <v>7.7108297852773288E-4</v>
      </c>
      <c r="CD42" s="21">
        <v>2.2208138217865356E-4</v>
      </c>
      <c r="CE42" s="21">
        <v>4.2286186902106612E-4</v>
      </c>
      <c r="CF42" s="21">
        <v>1.4042690079892279E-4</v>
      </c>
      <c r="CG42" s="21">
        <v>1.1657313483732006E-4</v>
      </c>
      <c r="CH42" s="21">
        <v>2.3708010361443138E-4</v>
      </c>
      <c r="CI42" s="21">
        <v>1.0209728654088253E-4</v>
      </c>
      <c r="CJ42" s="21">
        <v>5.721940726512744E-5</v>
      </c>
      <c r="CK42" s="21">
        <v>5.3115050761133871E-5</v>
      </c>
      <c r="CL42" s="21">
        <v>2.4658800157875176E-5</v>
      </c>
      <c r="CM42" s="21">
        <v>2.9133525671790284E-5</v>
      </c>
      <c r="CN42" s="21">
        <v>3.1142310033689945E-5</v>
      </c>
      <c r="CO42" s="21">
        <v>2.7792933753941126E-5</v>
      </c>
      <c r="CP42" s="21">
        <v>5.1181929980531843E-4</v>
      </c>
      <c r="CQ42" s="21">
        <v>1.9480941230363062E-3</v>
      </c>
      <c r="CR42" s="21">
        <v>7.4746371201198938E-4</v>
      </c>
      <c r="CS42" s="21">
        <v>1.2817116831167347E-3</v>
      </c>
      <c r="CT42" s="21">
        <v>5.7354453005168825E-4</v>
      </c>
      <c r="CU42" s="21">
        <v>9.4356099352822765E-4</v>
      </c>
      <c r="CV42" s="21">
        <v>2.8607000286815453E-4</v>
      </c>
      <c r="CW42" s="21">
        <v>1.6988677194085754E-4</v>
      </c>
      <c r="CX42" s="21">
        <v>4.0396167906832863E-4</v>
      </c>
      <c r="CY42" s="21">
        <v>3.3732182654577889E-4</v>
      </c>
      <c r="CZ42" s="21">
        <v>2.397381842366967E-4</v>
      </c>
      <c r="DA42" s="21">
        <v>1.7980674136126786E-4</v>
      </c>
      <c r="DB42" s="21">
        <v>1.3839011533354809E-4</v>
      </c>
      <c r="DC42" s="21">
        <v>2.5141430489464283E-4</v>
      </c>
      <c r="DD42" s="21">
        <v>1.9892744261059003E-4</v>
      </c>
      <c r="DE42" s="21">
        <v>1.2576231686709408E-4</v>
      </c>
      <c r="DF42" s="21">
        <v>1.091934631642017E-3</v>
      </c>
      <c r="DG42" s="21">
        <v>2.1160692084088773E-3</v>
      </c>
      <c r="DH42" s="21">
        <v>7.0038246478899358E-4</v>
      </c>
      <c r="DI42" s="21">
        <v>1.5069671975381799E-3</v>
      </c>
      <c r="DJ42" s="21">
        <v>1.3793894877751343E-3</v>
      </c>
      <c r="DK42" s="21">
        <v>5.2760236002286347E-4</v>
      </c>
      <c r="DL42" s="21">
        <v>3.6274502235788462E-4</v>
      </c>
      <c r="DM42" s="21">
        <v>6.6752860710496843E-4</v>
      </c>
      <c r="DN42" s="21">
        <v>4.1305561185084224E-4</v>
      </c>
      <c r="DO42" s="21">
        <v>1.8497846883653326E-3</v>
      </c>
      <c r="DP42" s="21">
        <v>6.5237438309426806E-4</v>
      </c>
      <c r="DQ42" s="21">
        <v>7.7406726676566644E-4</v>
      </c>
      <c r="DR42" s="21">
        <v>2.4742160622355232E-4</v>
      </c>
      <c r="DS42" s="21">
        <v>5.3982029483875388E-4</v>
      </c>
      <c r="DT42" s="21">
        <v>2.5305513602532335E-4</v>
      </c>
      <c r="DU42" s="21">
        <v>2.8088995368847871E-4</v>
      </c>
      <c r="DV42" s="21">
        <v>4.1727528976245621E-4</v>
      </c>
      <c r="DW42" s="21">
        <v>2.4186447602195907E-4</v>
      </c>
      <c r="DX42" s="21">
        <v>4.2509799266629529E-4</v>
      </c>
      <c r="DY42" s="21">
        <v>2.1415642968385868E-4</v>
      </c>
      <c r="DZ42" s="21">
        <v>2.9498114590340474E-4</v>
      </c>
      <c r="EA42" s="21">
        <v>2.5761440411087039E-4</v>
      </c>
      <c r="EB42" s="21">
        <v>3.4825053756233892E-4</v>
      </c>
      <c r="EC42" s="21">
        <v>1.442716755593933E-4</v>
      </c>
      <c r="ED42" s="21">
        <v>2.626475470047776E-4</v>
      </c>
      <c r="EE42" s="21">
        <v>2.7178420702275605E-4</v>
      </c>
      <c r="EF42" s="21">
        <v>3.1093663374212697E-4</v>
      </c>
      <c r="EG42" s="21">
        <v>4.8697221240643073E-4</v>
      </c>
      <c r="EH42" s="21">
        <v>1.3603856014895644E-4</v>
      </c>
      <c r="EI42" s="21">
        <v>1.6849718381305986E-4</v>
      </c>
      <c r="EJ42" s="21">
        <v>6.541377913934273E-5</v>
      </c>
      <c r="EK42" s="21">
        <v>1.455786969011354E-4</v>
      </c>
      <c r="EL42" s="21">
        <v>1.0693929165307205E-4</v>
      </c>
      <c r="EM42" s="21">
        <v>1.1420790573998959E-4</v>
      </c>
      <c r="EN42" s="21">
        <v>1.5059150438119712E-4</v>
      </c>
      <c r="EO42" s="21">
        <v>2.9129266612679702E-4</v>
      </c>
      <c r="EP42" s="21">
        <v>6.3393680025836607E-5</v>
      </c>
      <c r="EQ42" s="21">
        <v>9.2153207733667721E-5</v>
      </c>
      <c r="ER42" s="21">
        <v>2.5442811067905252E-5</v>
      </c>
      <c r="ES42" s="21">
        <v>2.2458042447724412E-4</v>
      </c>
      <c r="ET42" s="21">
        <v>2.8716259609381157E-5</v>
      </c>
      <c r="EU42" s="21">
        <v>8.5588639273097858E-5</v>
      </c>
      <c r="EV42" s="21">
        <v>3.216651204474742E-5</v>
      </c>
      <c r="EW42" s="21">
        <v>2.5593992851278533E-4</v>
      </c>
      <c r="EX42" s="21">
        <v>3.1269703696829968E-5</v>
      </c>
      <c r="EY42" s="21">
        <v>1.6676629499883431E-5</v>
      </c>
      <c r="EZ42" s="21">
        <v>9.3375655250412719E-5</v>
      </c>
      <c r="FA42" s="21">
        <v>1.5892606208463666E-5</v>
      </c>
      <c r="FB42" s="21">
        <v>8.2913391305483429E-6</v>
      </c>
    </row>
    <row r="43" spans="1:158" x14ac:dyDescent="0.2">
      <c r="A43" s="16">
        <v>37802</v>
      </c>
      <c r="B43" s="53">
        <v>0.24404267623495832</v>
      </c>
      <c r="C43" s="53">
        <v>7.0423151316635138E-2</v>
      </c>
      <c r="D43" s="53">
        <v>8.4357713027710446E-2</v>
      </c>
      <c r="E43" s="53">
        <v>1.7650928859643665E-2</v>
      </c>
      <c r="F43" s="53">
        <v>1.2675297447189609E-2</v>
      </c>
      <c r="G43" s="53">
        <v>4.6283715616006194E-2</v>
      </c>
      <c r="H43" s="53">
        <v>2.4114073019407503E-2</v>
      </c>
      <c r="I43" s="53">
        <v>1.2171846424940558E-2</v>
      </c>
      <c r="J43" s="53">
        <v>3.0176603837244942E-3</v>
      </c>
      <c r="K43" s="53">
        <v>7.6259632955732034E-3</v>
      </c>
      <c r="L43" s="53">
        <v>8.0551291627906311E-3</v>
      </c>
      <c r="M43" s="53">
        <v>2.0112123350083341E-3</v>
      </c>
      <c r="O43" s="21">
        <v>6.4592789202901985E-2</v>
      </c>
      <c r="P43" s="21">
        <v>1.515943476086792E-2</v>
      </c>
      <c r="Q43" s="53">
        <v>3.3442196245908114E-2</v>
      </c>
      <c r="R43" s="21">
        <v>1.018720147410155E-2</v>
      </c>
      <c r="S43" s="53">
        <v>3.0028459036363763E-2</v>
      </c>
      <c r="T43" s="21">
        <v>1.5798261429556492E-2</v>
      </c>
      <c r="U43" s="21">
        <v>1.1512811695186684E-2</v>
      </c>
      <c r="V43" s="53">
        <v>9.5802974148949359E-3</v>
      </c>
      <c r="W43" s="53">
        <v>3.6328279124938183E-3</v>
      </c>
      <c r="X43" s="53">
        <v>1.7130181761639791E-2</v>
      </c>
      <c r="Z43" s="53">
        <v>1.044816589906662E-2</v>
      </c>
      <c r="AA43" s="53">
        <v>1.3234198045154022E-2</v>
      </c>
      <c r="AB43" s="53">
        <v>2.3873826947431152E-2</v>
      </c>
      <c r="AC43" s="53">
        <v>1.5065660127716101E-2</v>
      </c>
      <c r="AD43" s="53">
        <v>5.8023266979662048E-3</v>
      </c>
      <c r="AE43" s="21">
        <v>4.1971343787892326E-3</v>
      </c>
      <c r="AF43" s="53">
        <v>2.6725336221959883E-2</v>
      </c>
      <c r="AG43" s="53">
        <v>3.5944968445979379E-2</v>
      </c>
      <c r="AH43" s="21">
        <v>2.9627881898247727E-3</v>
      </c>
      <c r="AI43" s="21">
        <v>2.6268325023085281E-3</v>
      </c>
      <c r="AJ43" s="21">
        <v>2.1933866927242459E-3</v>
      </c>
      <c r="AK43" s="53">
        <v>3.614791321494224E-3</v>
      </c>
      <c r="AL43" s="21">
        <v>1.6960701522442216E-3</v>
      </c>
      <c r="AM43" s="21">
        <v>1.2523705350831029E-3</v>
      </c>
      <c r="AN43" s="21">
        <v>2.085452909200747E-3</v>
      </c>
      <c r="AO43" s="21">
        <v>4.3358372886185253E-3</v>
      </c>
      <c r="AP43" s="21">
        <v>8.576878060976104E-3</v>
      </c>
      <c r="AQ43" s="21">
        <v>6.159192828679539E-3</v>
      </c>
      <c r="AR43" s="21">
        <v>3.0662903385832645E-3</v>
      </c>
      <c r="AS43" s="21">
        <v>9.0381159575400952E-3</v>
      </c>
      <c r="AT43" s="21">
        <v>1.0499811134505712E-3</v>
      </c>
      <c r="AU43" s="21">
        <v>6.9600179793628605E-3</v>
      </c>
      <c r="AV43" s="21">
        <v>2.585474242621991E-3</v>
      </c>
      <c r="AW43" s="21">
        <v>1.3569372119048042E-3</v>
      </c>
      <c r="AX43" s="21">
        <v>3.4270573013474377E-3</v>
      </c>
      <c r="AY43" s="21">
        <v>6.7339992854844504E-3</v>
      </c>
      <c r="AZ43" s="21">
        <v>2.5502528234375797E-3</v>
      </c>
      <c r="BA43" s="21">
        <v>2.2008102793372262E-3</v>
      </c>
      <c r="BB43" s="21">
        <v>6.3728300936853599E-4</v>
      </c>
      <c r="BC43" s="21">
        <v>2.2015364682170407E-3</v>
      </c>
      <c r="BD43" s="21">
        <v>1.6119315566037063E-3</v>
      </c>
      <c r="BE43" s="21">
        <v>4.20434379557132E-4</v>
      </c>
      <c r="BF43" s="21">
        <v>1.204436030501885E-3</v>
      </c>
      <c r="BG43" s="21">
        <v>2.6235888587498407E-4</v>
      </c>
      <c r="BH43" s="21">
        <v>4.8616201234958094E-4</v>
      </c>
      <c r="BI43" s="21">
        <v>1.2675643055659293E-4</v>
      </c>
      <c r="BJ43" s="21">
        <v>3.5917368980510704E-4</v>
      </c>
      <c r="BK43" s="21">
        <v>3.1371933853705777E-4</v>
      </c>
      <c r="BL43" s="21">
        <v>4.5989582131386325E-5</v>
      </c>
      <c r="BM43" s="21">
        <v>8.3779507598895003E-5</v>
      </c>
      <c r="BN43" s="21">
        <v>1.2977657200781596E-5</v>
      </c>
      <c r="BO43" s="21">
        <v>1.326108413726484E-5</v>
      </c>
      <c r="BP43" s="21">
        <v>1.8710075751476417E-5</v>
      </c>
      <c r="BQ43" s="21">
        <v>1.7062203058043677E-5</v>
      </c>
      <c r="BR43" s="21">
        <v>9.8977456095472875E-4</v>
      </c>
      <c r="BS43" s="21">
        <v>1.3475967230239484E-3</v>
      </c>
      <c r="BT43" s="21">
        <v>1.1878454507199953E-3</v>
      </c>
      <c r="BU43" s="21">
        <v>3.2111777839084906E-4</v>
      </c>
      <c r="BV43" s="21">
        <v>1.1514221730160837E-3</v>
      </c>
      <c r="BW43" s="21">
        <v>1.0825723034998626E-3</v>
      </c>
      <c r="BX43" s="21">
        <v>4.1499542313762821E-4</v>
      </c>
      <c r="BY43" s="21">
        <v>8.0168869728982923E-4</v>
      </c>
      <c r="BZ43" s="21">
        <v>6.6983318228182613E-4</v>
      </c>
      <c r="CA43" s="21">
        <v>8.6629303837633105E-4</v>
      </c>
      <c r="CB43" s="21">
        <v>3.2958005545765041E-4</v>
      </c>
      <c r="CC43" s="21">
        <v>7.7108297852773288E-4</v>
      </c>
      <c r="CD43" s="21">
        <v>2.2208138217865356E-4</v>
      </c>
      <c r="CE43" s="21">
        <v>4.2286186902106612E-4</v>
      </c>
      <c r="CF43" s="21">
        <v>1.4042690079892279E-4</v>
      </c>
      <c r="CG43" s="21">
        <v>1.1657313483732006E-4</v>
      </c>
      <c r="CH43" s="21">
        <v>2.3708010361443138E-4</v>
      </c>
      <c r="CI43" s="21">
        <v>1.0209728654088253E-4</v>
      </c>
      <c r="CJ43" s="21">
        <v>5.721940726512744E-5</v>
      </c>
      <c r="CK43" s="21">
        <v>5.3115050761133871E-5</v>
      </c>
      <c r="CL43" s="21">
        <v>2.4658800157875176E-5</v>
      </c>
      <c r="CM43" s="21">
        <v>2.9133525671790284E-5</v>
      </c>
      <c r="CN43" s="21">
        <v>3.1142310033689945E-5</v>
      </c>
      <c r="CO43" s="21">
        <v>2.7792933753941126E-5</v>
      </c>
      <c r="CP43" s="21">
        <v>5.1181929980531843E-4</v>
      </c>
      <c r="CQ43" s="21">
        <v>1.9480941230363062E-3</v>
      </c>
      <c r="CR43" s="21">
        <v>7.4746371201198938E-4</v>
      </c>
      <c r="CS43" s="21">
        <v>1.2817116831167347E-3</v>
      </c>
      <c r="CT43" s="21">
        <v>5.7354453005168825E-4</v>
      </c>
      <c r="CU43" s="21">
        <v>9.4356099352822765E-4</v>
      </c>
      <c r="CV43" s="21">
        <v>2.8607000286815453E-4</v>
      </c>
      <c r="CW43" s="21">
        <v>1.6988677194085754E-4</v>
      </c>
      <c r="CX43" s="21">
        <v>4.0396167906832863E-4</v>
      </c>
      <c r="CY43" s="21">
        <v>3.3732182654577889E-4</v>
      </c>
      <c r="CZ43" s="21">
        <v>2.397381842366967E-4</v>
      </c>
      <c r="DA43" s="21">
        <v>1.7980674136126786E-4</v>
      </c>
      <c r="DB43" s="21">
        <v>1.3839011533354809E-4</v>
      </c>
      <c r="DC43" s="21">
        <v>2.5141430489464283E-4</v>
      </c>
      <c r="DD43" s="21">
        <v>1.9892744261059003E-4</v>
      </c>
      <c r="DE43" s="21">
        <v>1.2576231686709408E-4</v>
      </c>
      <c r="DF43" s="21">
        <v>1.091934631642017E-3</v>
      </c>
      <c r="DG43" s="21">
        <v>2.1160692084088773E-3</v>
      </c>
      <c r="DH43" s="21">
        <v>7.0038246478899358E-4</v>
      </c>
      <c r="DI43" s="21">
        <v>1.5069671975381799E-3</v>
      </c>
      <c r="DJ43" s="21">
        <v>1.3793894877751343E-3</v>
      </c>
      <c r="DK43" s="21">
        <v>5.2760236002286347E-4</v>
      </c>
      <c r="DL43" s="21">
        <v>3.6274502235788462E-4</v>
      </c>
      <c r="DM43" s="21">
        <v>6.6752860710496843E-4</v>
      </c>
      <c r="DN43" s="21">
        <v>4.1305561185084224E-4</v>
      </c>
      <c r="DO43" s="21">
        <v>1.8497846883653326E-3</v>
      </c>
      <c r="DP43" s="21">
        <v>6.5237438309426806E-4</v>
      </c>
      <c r="DQ43" s="21">
        <v>7.7406726676566644E-4</v>
      </c>
      <c r="DR43" s="21">
        <v>2.4742160622355232E-4</v>
      </c>
      <c r="DS43" s="21">
        <v>5.3982029483875388E-4</v>
      </c>
      <c r="DT43" s="21">
        <v>2.5305513602532335E-4</v>
      </c>
      <c r="DU43" s="21">
        <v>2.8088995368847871E-4</v>
      </c>
      <c r="DV43" s="21">
        <v>4.1727528976245621E-4</v>
      </c>
      <c r="DW43" s="21">
        <v>2.4186447602195907E-4</v>
      </c>
      <c r="DX43" s="21">
        <v>4.2509799266629529E-4</v>
      </c>
      <c r="DY43" s="21">
        <v>2.1415642968385868E-4</v>
      </c>
      <c r="DZ43" s="21">
        <v>2.9498114590340474E-4</v>
      </c>
      <c r="EA43" s="21">
        <v>2.5761440411087039E-4</v>
      </c>
      <c r="EB43" s="21">
        <v>3.4825053756233892E-4</v>
      </c>
      <c r="EC43" s="21">
        <v>1.442716755593933E-4</v>
      </c>
      <c r="ED43" s="21">
        <v>2.626475470047776E-4</v>
      </c>
      <c r="EE43" s="21">
        <v>2.7178420702275605E-4</v>
      </c>
      <c r="EF43" s="21">
        <v>3.1093663374212697E-4</v>
      </c>
      <c r="EG43" s="21">
        <v>4.8697221240643073E-4</v>
      </c>
      <c r="EH43" s="21">
        <v>1.3603856014895644E-4</v>
      </c>
      <c r="EI43" s="21">
        <v>1.6849718381305986E-4</v>
      </c>
      <c r="EJ43" s="21">
        <v>6.541377913934273E-5</v>
      </c>
      <c r="EK43" s="21">
        <v>1.455786969011354E-4</v>
      </c>
      <c r="EL43" s="21">
        <v>1.0693929165307205E-4</v>
      </c>
      <c r="EM43" s="21">
        <v>1.1420790573998959E-4</v>
      </c>
      <c r="EN43" s="21">
        <v>1.5059150438119712E-4</v>
      </c>
      <c r="EO43" s="21">
        <v>2.9129266612679702E-4</v>
      </c>
      <c r="EP43" s="21">
        <v>6.3393680025836607E-5</v>
      </c>
      <c r="EQ43" s="21">
        <v>9.2153207733667721E-5</v>
      </c>
      <c r="ER43" s="21">
        <v>2.5442811067905252E-5</v>
      </c>
      <c r="ES43" s="21">
        <v>2.2458042447724412E-4</v>
      </c>
      <c r="ET43" s="21">
        <v>2.8716259609381157E-5</v>
      </c>
      <c r="EU43" s="21">
        <v>8.5588639273097858E-5</v>
      </c>
      <c r="EV43" s="21">
        <v>3.216651204474742E-5</v>
      </c>
      <c r="EW43" s="21">
        <v>2.5593992851278533E-4</v>
      </c>
      <c r="EX43" s="21">
        <v>3.1269703696829968E-5</v>
      </c>
      <c r="EY43" s="21">
        <v>1.6676629499883431E-5</v>
      </c>
      <c r="EZ43" s="21">
        <v>9.3375655250412719E-5</v>
      </c>
      <c r="FA43" s="21">
        <v>1.5892606208463666E-5</v>
      </c>
      <c r="FB43" s="21">
        <v>8.2913391305483429E-6</v>
      </c>
    </row>
    <row r="44" spans="1:158" x14ac:dyDescent="0.2">
      <c r="A44" s="16">
        <v>37894</v>
      </c>
      <c r="B44" s="53">
        <v>0.24404267623495832</v>
      </c>
      <c r="C44" s="53">
        <v>7.0423151316635138E-2</v>
      </c>
      <c r="D44" s="53">
        <v>8.4357713027710446E-2</v>
      </c>
      <c r="E44" s="53">
        <v>1.7650928859643665E-2</v>
      </c>
      <c r="F44" s="53">
        <v>1.2675297447189609E-2</v>
      </c>
      <c r="G44" s="53">
        <v>4.6283715616006194E-2</v>
      </c>
      <c r="H44" s="53">
        <v>2.4114073019407503E-2</v>
      </c>
      <c r="I44" s="53">
        <v>1.2171846424940558E-2</v>
      </c>
      <c r="J44" s="53">
        <v>3.0176603837244942E-3</v>
      </c>
      <c r="K44" s="53">
        <v>7.6259632955732034E-3</v>
      </c>
      <c r="L44" s="53">
        <v>8.0551291627906311E-3</v>
      </c>
      <c r="M44" s="53">
        <v>2.0112123350083341E-3</v>
      </c>
      <c r="O44" s="21">
        <v>6.4592789202901985E-2</v>
      </c>
      <c r="P44" s="21">
        <v>1.515943476086792E-2</v>
      </c>
      <c r="Q44" s="53">
        <v>3.3442196245908114E-2</v>
      </c>
      <c r="R44" s="21">
        <v>1.018720147410155E-2</v>
      </c>
      <c r="S44" s="53">
        <v>3.0028459036363763E-2</v>
      </c>
      <c r="T44" s="21">
        <v>1.5798261429556492E-2</v>
      </c>
      <c r="U44" s="21">
        <v>1.1512811695186684E-2</v>
      </c>
      <c r="V44" s="53">
        <v>9.5802974148949359E-3</v>
      </c>
      <c r="W44" s="53">
        <v>3.6328279124938183E-3</v>
      </c>
      <c r="X44" s="53">
        <v>1.7130181761639791E-2</v>
      </c>
      <c r="Z44" s="53">
        <v>1.044816589906662E-2</v>
      </c>
      <c r="AA44" s="53">
        <v>1.3234198045154022E-2</v>
      </c>
      <c r="AB44" s="53">
        <v>2.3873826947431152E-2</v>
      </c>
      <c r="AC44" s="53">
        <v>1.5065660127716101E-2</v>
      </c>
      <c r="AD44" s="53">
        <v>5.8023266979662048E-3</v>
      </c>
      <c r="AE44" s="21">
        <v>4.1971343787892326E-3</v>
      </c>
      <c r="AF44" s="53">
        <v>2.6725336221959883E-2</v>
      </c>
      <c r="AG44" s="53">
        <v>3.5944968445979379E-2</v>
      </c>
      <c r="AH44" s="21">
        <v>2.9627881898247727E-3</v>
      </c>
      <c r="AI44" s="21">
        <v>2.6268325023085281E-3</v>
      </c>
      <c r="AJ44" s="21">
        <v>2.1933866927242459E-3</v>
      </c>
      <c r="AK44" s="53">
        <v>3.614791321494224E-3</v>
      </c>
      <c r="AL44" s="21">
        <v>1.6960701522442216E-3</v>
      </c>
      <c r="AM44" s="21">
        <v>1.2523705350831029E-3</v>
      </c>
      <c r="AN44" s="21">
        <v>2.085452909200747E-3</v>
      </c>
      <c r="AO44" s="21">
        <v>4.3358372886185253E-3</v>
      </c>
      <c r="AP44" s="21">
        <v>8.576878060976104E-3</v>
      </c>
      <c r="AQ44" s="21">
        <v>6.159192828679539E-3</v>
      </c>
      <c r="AR44" s="21">
        <v>3.0662903385832645E-3</v>
      </c>
      <c r="AS44" s="21">
        <v>9.0381159575400952E-3</v>
      </c>
      <c r="AT44" s="21">
        <v>1.0499811134505712E-3</v>
      </c>
      <c r="AU44" s="21">
        <v>6.9600179793628605E-3</v>
      </c>
      <c r="AV44" s="21">
        <v>2.585474242621991E-3</v>
      </c>
      <c r="AW44" s="21">
        <v>1.3569372119048042E-3</v>
      </c>
      <c r="AX44" s="21">
        <v>3.4270573013474377E-3</v>
      </c>
      <c r="AY44" s="21">
        <v>6.7339992854844504E-3</v>
      </c>
      <c r="AZ44" s="21">
        <v>2.5502528234375797E-3</v>
      </c>
      <c r="BA44" s="21">
        <v>2.2008102793372262E-3</v>
      </c>
      <c r="BB44" s="21">
        <v>6.3728300936853599E-4</v>
      </c>
      <c r="BC44" s="21">
        <v>2.2015364682170407E-3</v>
      </c>
      <c r="BD44" s="21">
        <v>1.6119315566037063E-3</v>
      </c>
      <c r="BE44" s="21">
        <v>4.20434379557132E-4</v>
      </c>
      <c r="BF44" s="21">
        <v>1.204436030501885E-3</v>
      </c>
      <c r="BG44" s="21">
        <v>2.6235888587498407E-4</v>
      </c>
      <c r="BH44" s="21">
        <v>4.8616201234958094E-4</v>
      </c>
      <c r="BI44" s="21">
        <v>1.2675643055659293E-4</v>
      </c>
      <c r="BJ44" s="21">
        <v>3.5917368980510704E-4</v>
      </c>
      <c r="BK44" s="21">
        <v>3.1371933853705777E-4</v>
      </c>
      <c r="BL44" s="21">
        <v>4.5989582131386325E-5</v>
      </c>
      <c r="BM44" s="21">
        <v>8.3779507598895003E-5</v>
      </c>
      <c r="BN44" s="21">
        <v>1.2977657200781596E-5</v>
      </c>
      <c r="BO44" s="21">
        <v>1.326108413726484E-5</v>
      </c>
      <c r="BP44" s="21">
        <v>1.8710075751476417E-5</v>
      </c>
      <c r="BQ44" s="21">
        <v>1.7062203058043677E-5</v>
      </c>
      <c r="BR44" s="21">
        <v>9.8977456095472875E-4</v>
      </c>
      <c r="BS44" s="21">
        <v>1.3475967230239484E-3</v>
      </c>
      <c r="BT44" s="21">
        <v>1.1878454507199953E-3</v>
      </c>
      <c r="BU44" s="21">
        <v>3.2111777839084906E-4</v>
      </c>
      <c r="BV44" s="21">
        <v>1.1514221730160837E-3</v>
      </c>
      <c r="BW44" s="21">
        <v>1.0825723034998626E-3</v>
      </c>
      <c r="BX44" s="21">
        <v>4.1499542313762821E-4</v>
      </c>
      <c r="BY44" s="21">
        <v>8.0168869728982923E-4</v>
      </c>
      <c r="BZ44" s="21">
        <v>6.6983318228182613E-4</v>
      </c>
      <c r="CA44" s="21">
        <v>8.6629303837633105E-4</v>
      </c>
      <c r="CB44" s="21">
        <v>3.2958005545765041E-4</v>
      </c>
      <c r="CC44" s="21">
        <v>7.7108297852773288E-4</v>
      </c>
      <c r="CD44" s="21">
        <v>2.2208138217865356E-4</v>
      </c>
      <c r="CE44" s="21">
        <v>4.2286186902106612E-4</v>
      </c>
      <c r="CF44" s="21">
        <v>1.4042690079892279E-4</v>
      </c>
      <c r="CG44" s="21">
        <v>1.1657313483732006E-4</v>
      </c>
      <c r="CH44" s="21">
        <v>2.3708010361443138E-4</v>
      </c>
      <c r="CI44" s="21">
        <v>1.0209728654088253E-4</v>
      </c>
      <c r="CJ44" s="21">
        <v>5.721940726512744E-5</v>
      </c>
      <c r="CK44" s="21">
        <v>5.3115050761133871E-5</v>
      </c>
      <c r="CL44" s="21">
        <v>2.4658800157875176E-5</v>
      </c>
      <c r="CM44" s="21">
        <v>2.9133525671790284E-5</v>
      </c>
      <c r="CN44" s="21">
        <v>3.1142310033689945E-5</v>
      </c>
      <c r="CO44" s="21">
        <v>2.7792933753941126E-5</v>
      </c>
      <c r="CP44" s="21">
        <v>5.1181929980531843E-4</v>
      </c>
      <c r="CQ44" s="21">
        <v>1.9480941230363062E-3</v>
      </c>
      <c r="CR44" s="21">
        <v>7.4746371201198938E-4</v>
      </c>
      <c r="CS44" s="21">
        <v>1.2817116831167347E-3</v>
      </c>
      <c r="CT44" s="21">
        <v>5.7354453005168825E-4</v>
      </c>
      <c r="CU44" s="21">
        <v>9.4356099352822765E-4</v>
      </c>
      <c r="CV44" s="21">
        <v>2.8607000286815453E-4</v>
      </c>
      <c r="CW44" s="21">
        <v>1.6988677194085754E-4</v>
      </c>
      <c r="CX44" s="21">
        <v>4.0396167906832863E-4</v>
      </c>
      <c r="CY44" s="21">
        <v>3.3732182654577889E-4</v>
      </c>
      <c r="CZ44" s="21">
        <v>2.397381842366967E-4</v>
      </c>
      <c r="DA44" s="21">
        <v>1.7980674136126786E-4</v>
      </c>
      <c r="DB44" s="21">
        <v>1.3839011533354809E-4</v>
      </c>
      <c r="DC44" s="21">
        <v>2.5141430489464283E-4</v>
      </c>
      <c r="DD44" s="21">
        <v>1.9892744261059003E-4</v>
      </c>
      <c r="DE44" s="21">
        <v>1.2576231686709408E-4</v>
      </c>
      <c r="DF44" s="21">
        <v>1.091934631642017E-3</v>
      </c>
      <c r="DG44" s="21">
        <v>2.1160692084088773E-3</v>
      </c>
      <c r="DH44" s="21">
        <v>7.0038246478899358E-4</v>
      </c>
      <c r="DI44" s="21">
        <v>1.5069671975381799E-3</v>
      </c>
      <c r="DJ44" s="21">
        <v>1.3793894877751343E-3</v>
      </c>
      <c r="DK44" s="21">
        <v>5.2760236002286347E-4</v>
      </c>
      <c r="DL44" s="21">
        <v>3.6274502235788462E-4</v>
      </c>
      <c r="DM44" s="21">
        <v>6.6752860710496843E-4</v>
      </c>
      <c r="DN44" s="21">
        <v>4.1305561185084224E-4</v>
      </c>
      <c r="DO44" s="21">
        <v>1.8497846883653326E-3</v>
      </c>
      <c r="DP44" s="21">
        <v>6.5237438309426806E-4</v>
      </c>
      <c r="DQ44" s="21">
        <v>7.7406726676566644E-4</v>
      </c>
      <c r="DR44" s="21">
        <v>2.4742160622355232E-4</v>
      </c>
      <c r="DS44" s="21">
        <v>5.3982029483875388E-4</v>
      </c>
      <c r="DT44" s="21">
        <v>2.5305513602532335E-4</v>
      </c>
      <c r="DU44" s="21">
        <v>2.8088995368847871E-4</v>
      </c>
      <c r="DV44" s="21">
        <v>4.1727528976245621E-4</v>
      </c>
      <c r="DW44" s="21">
        <v>2.4186447602195907E-4</v>
      </c>
      <c r="DX44" s="21">
        <v>4.2509799266629529E-4</v>
      </c>
      <c r="DY44" s="21">
        <v>2.1415642968385868E-4</v>
      </c>
      <c r="DZ44" s="21">
        <v>2.9498114590340474E-4</v>
      </c>
      <c r="EA44" s="21">
        <v>2.5761440411087039E-4</v>
      </c>
      <c r="EB44" s="21">
        <v>3.4825053756233892E-4</v>
      </c>
      <c r="EC44" s="21">
        <v>1.442716755593933E-4</v>
      </c>
      <c r="ED44" s="21">
        <v>2.626475470047776E-4</v>
      </c>
      <c r="EE44" s="21">
        <v>2.7178420702275605E-4</v>
      </c>
      <c r="EF44" s="21">
        <v>3.1093663374212697E-4</v>
      </c>
      <c r="EG44" s="21">
        <v>4.8697221240643073E-4</v>
      </c>
      <c r="EH44" s="21">
        <v>1.3603856014895644E-4</v>
      </c>
      <c r="EI44" s="21">
        <v>1.6849718381305986E-4</v>
      </c>
      <c r="EJ44" s="21">
        <v>6.541377913934273E-5</v>
      </c>
      <c r="EK44" s="21">
        <v>1.455786969011354E-4</v>
      </c>
      <c r="EL44" s="21">
        <v>1.0693929165307205E-4</v>
      </c>
      <c r="EM44" s="21">
        <v>1.1420790573998959E-4</v>
      </c>
      <c r="EN44" s="21">
        <v>1.5059150438119712E-4</v>
      </c>
      <c r="EO44" s="21">
        <v>2.9129266612679702E-4</v>
      </c>
      <c r="EP44" s="21">
        <v>6.3393680025836607E-5</v>
      </c>
      <c r="EQ44" s="21">
        <v>9.2153207733667721E-5</v>
      </c>
      <c r="ER44" s="21">
        <v>2.5442811067905252E-5</v>
      </c>
      <c r="ES44" s="21">
        <v>2.2458042447724412E-4</v>
      </c>
      <c r="ET44" s="21">
        <v>2.8716259609381157E-5</v>
      </c>
      <c r="EU44" s="21">
        <v>8.5588639273097858E-5</v>
      </c>
      <c r="EV44" s="21">
        <v>3.216651204474742E-5</v>
      </c>
      <c r="EW44" s="21">
        <v>2.5593992851278533E-4</v>
      </c>
      <c r="EX44" s="21">
        <v>3.1269703696829968E-5</v>
      </c>
      <c r="EY44" s="21">
        <v>1.6676629499883431E-5</v>
      </c>
      <c r="EZ44" s="21">
        <v>9.3375655250412719E-5</v>
      </c>
      <c r="FA44" s="21">
        <v>1.5892606208463666E-5</v>
      </c>
      <c r="FB44" s="21">
        <v>8.2913391305483429E-6</v>
      </c>
    </row>
    <row r="45" spans="1:158" x14ac:dyDescent="0.2">
      <c r="A45" s="16">
        <v>37986</v>
      </c>
      <c r="B45" s="53">
        <v>0.24404267623495832</v>
      </c>
      <c r="C45" s="53">
        <v>7.0423151316635138E-2</v>
      </c>
      <c r="D45" s="53">
        <v>8.4357713027710446E-2</v>
      </c>
      <c r="E45" s="53">
        <v>1.7650928859643665E-2</v>
      </c>
      <c r="F45" s="53">
        <v>1.2675297447189609E-2</v>
      </c>
      <c r="G45" s="53">
        <v>4.6283715616006194E-2</v>
      </c>
      <c r="H45" s="53">
        <v>2.4114073019407503E-2</v>
      </c>
      <c r="I45" s="53">
        <v>1.2171846424940558E-2</v>
      </c>
      <c r="J45" s="53">
        <v>3.0176603837244942E-3</v>
      </c>
      <c r="K45" s="53">
        <v>7.6259632955732034E-3</v>
      </c>
      <c r="L45" s="53">
        <v>8.0551291627906311E-3</v>
      </c>
      <c r="M45" s="53">
        <v>2.0112123350083341E-3</v>
      </c>
      <c r="O45" s="21">
        <v>6.4592789202901985E-2</v>
      </c>
      <c r="P45" s="21">
        <v>1.515943476086792E-2</v>
      </c>
      <c r="Q45" s="53">
        <v>3.3442196245908114E-2</v>
      </c>
      <c r="R45" s="21">
        <v>1.018720147410155E-2</v>
      </c>
      <c r="S45" s="53">
        <v>3.0028459036363763E-2</v>
      </c>
      <c r="T45" s="21">
        <v>1.5798261429556492E-2</v>
      </c>
      <c r="U45" s="21">
        <v>1.1512811695186684E-2</v>
      </c>
      <c r="V45" s="53">
        <v>9.5802974148949359E-3</v>
      </c>
      <c r="W45" s="53">
        <v>3.6328279124938183E-3</v>
      </c>
      <c r="X45" s="53">
        <v>1.7130181761639791E-2</v>
      </c>
      <c r="Z45" s="53">
        <v>1.044816589906662E-2</v>
      </c>
      <c r="AA45" s="53">
        <v>1.3234198045154022E-2</v>
      </c>
      <c r="AB45" s="53">
        <v>2.3873826947431152E-2</v>
      </c>
      <c r="AC45" s="53">
        <v>1.5065660127716101E-2</v>
      </c>
      <c r="AD45" s="53">
        <v>5.8023266979662048E-3</v>
      </c>
      <c r="AE45" s="21">
        <v>4.1971343787892326E-3</v>
      </c>
      <c r="AF45" s="53">
        <v>2.6725336221959883E-2</v>
      </c>
      <c r="AG45" s="53">
        <v>3.5944968445979379E-2</v>
      </c>
      <c r="AH45" s="21">
        <v>2.9627881898247727E-3</v>
      </c>
      <c r="AI45" s="21">
        <v>2.6268325023085281E-3</v>
      </c>
      <c r="AJ45" s="21">
        <v>2.1933866927242459E-3</v>
      </c>
      <c r="AK45" s="53">
        <v>3.614791321494224E-3</v>
      </c>
      <c r="AL45" s="21">
        <v>1.6960701522442216E-3</v>
      </c>
      <c r="AM45" s="21">
        <v>1.2523705350831029E-3</v>
      </c>
      <c r="AN45" s="21">
        <v>2.085452909200747E-3</v>
      </c>
      <c r="AO45" s="21">
        <v>4.3358372886185253E-3</v>
      </c>
      <c r="AP45" s="21">
        <v>8.576878060976104E-3</v>
      </c>
      <c r="AQ45" s="21">
        <v>6.159192828679539E-3</v>
      </c>
      <c r="AR45" s="21">
        <v>3.0662903385832645E-3</v>
      </c>
      <c r="AS45" s="21">
        <v>9.0381159575400952E-3</v>
      </c>
      <c r="AT45" s="21">
        <v>1.0499811134505712E-3</v>
      </c>
      <c r="AU45" s="21">
        <v>6.9600179793628605E-3</v>
      </c>
      <c r="AV45" s="21">
        <v>2.585474242621991E-3</v>
      </c>
      <c r="AW45" s="21">
        <v>1.3569372119048042E-3</v>
      </c>
      <c r="AX45" s="21">
        <v>3.4270573013474377E-3</v>
      </c>
      <c r="AY45" s="21">
        <v>6.7339992854844504E-3</v>
      </c>
      <c r="AZ45" s="21">
        <v>2.5502528234375797E-3</v>
      </c>
      <c r="BA45" s="21">
        <v>2.2008102793372262E-3</v>
      </c>
      <c r="BB45" s="21">
        <v>6.3728300936853599E-4</v>
      </c>
      <c r="BC45" s="21">
        <v>2.2015364682170407E-3</v>
      </c>
      <c r="BD45" s="21">
        <v>1.6119315566037063E-3</v>
      </c>
      <c r="BE45" s="21">
        <v>4.20434379557132E-4</v>
      </c>
      <c r="BF45" s="21">
        <v>1.204436030501885E-3</v>
      </c>
      <c r="BG45" s="21">
        <v>2.6235888587498407E-4</v>
      </c>
      <c r="BH45" s="21">
        <v>4.8616201234958094E-4</v>
      </c>
      <c r="BI45" s="21">
        <v>1.2675643055659293E-4</v>
      </c>
      <c r="BJ45" s="21">
        <v>3.5917368980510704E-4</v>
      </c>
      <c r="BK45" s="21">
        <v>3.1371933853705777E-4</v>
      </c>
      <c r="BL45" s="21">
        <v>4.5989582131386325E-5</v>
      </c>
      <c r="BM45" s="21">
        <v>8.3779507598895003E-5</v>
      </c>
      <c r="BN45" s="21">
        <v>1.2977657200781596E-5</v>
      </c>
      <c r="BO45" s="21">
        <v>1.326108413726484E-5</v>
      </c>
      <c r="BP45" s="21">
        <v>1.8710075751476417E-5</v>
      </c>
      <c r="BQ45" s="21">
        <v>1.7062203058043677E-5</v>
      </c>
      <c r="BR45" s="21">
        <v>9.8977456095472875E-4</v>
      </c>
      <c r="BS45" s="21">
        <v>1.3475967230239484E-3</v>
      </c>
      <c r="BT45" s="21">
        <v>1.1878454507199953E-3</v>
      </c>
      <c r="BU45" s="21">
        <v>3.2111777839084906E-4</v>
      </c>
      <c r="BV45" s="21">
        <v>1.1514221730160837E-3</v>
      </c>
      <c r="BW45" s="21">
        <v>1.0825723034998626E-3</v>
      </c>
      <c r="BX45" s="21">
        <v>4.1499542313762821E-4</v>
      </c>
      <c r="BY45" s="21">
        <v>8.0168869728982923E-4</v>
      </c>
      <c r="BZ45" s="21">
        <v>6.6983318228182613E-4</v>
      </c>
      <c r="CA45" s="21">
        <v>8.6629303837633105E-4</v>
      </c>
      <c r="CB45" s="21">
        <v>3.2958005545765041E-4</v>
      </c>
      <c r="CC45" s="21">
        <v>7.7108297852773288E-4</v>
      </c>
      <c r="CD45" s="21">
        <v>2.2208138217865356E-4</v>
      </c>
      <c r="CE45" s="21">
        <v>4.2286186902106612E-4</v>
      </c>
      <c r="CF45" s="21">
        <v>1.4042690079892279E-4</v>
      </c>
      <c r="CG45" s="21">
        <v>1.1657313483732006E-4</v>
      </c>
      <c r="CH45" s="21">
        <v>2.3708010361443138E-4</v>
      </c>
      <c r="CI45" s="21">
        <v>1.0209728654088253E-4</v>
      </c>
      <c r="CJ45" s="21">
        <v>5.721940726512744E-5</v>
      </c>
      <c r="CK45" s="21">
        <v>5.3115050761133871E-5</v>
      </c>
      <c r="CL45" s="21">
        <v>2.4658800157875176E-5</v>
      </c>
      <c r="CM45" s="21">
        <v>2.9133525671790284E-5</v>
      </c>
      <c r="CN45" s="21">
        <v>3.1142310033689945E-5</v>
      </c>
      <c r="CO45" s="21">
        <v>2.7792933753941126E-5</v>
      </c>
      <c r="CP45" s="21">
        <v>5.1181929980531843E-4</v>
      </c>
      <c r="CQ45" s="21">
        <v>1.9480941230363062E-3</v>
      </c>
      <c r="CR45" s="21">
        <v>7.4746371201198938E-4</v>
      </c>
      <c r="CS45" s="21">
        <v>1.2817116831167347E-3</v>
      </c>
      <c r="CT45" s="21">
        <v>5.7354453005168825E-4</v>
      </c>
      <c r="CU45" s="21">
        <v>9.4356099352822765E-4</v>
      </c>
      <c r="CV45" s="21">
        <v>2.8607000286815453E-4</v>
      </c>
      <c r="CW45" s="21">
        <v>1.6988677194085754E-4</v>
      </c>
      <c r="CX45" s="21">
        <v>4.0396167906832863E-4</v>
      </c>
      <c r="CY45" s="21">
        <v>3.3732182654577889E-4</v>
      </c>
      <c r="CZ45" s="21">
        <v>2.397381842366967E-4</v>
      </c>
      <c r="DA45" s="21">
        <v>1.7980674136126786E-4</v>
      </c>
      <c r="DB45" s="21">
        <v>1.3839011533354809E-4</v>
      </c>
      <c r="DC45" s="21">
        <v>2.5141430489464283E-4</v>
      </c>
      <c r="DD45" s="21">
        <v>1.9892744261059003E-4</v>
      </c>
      <c r="DE45" s="21">
        <v>1.2576231686709408E-4</v>
      </c>
      <c r="DF45" s="21">
        <v>1.091934631642017E-3</v>
      </c>
      <c r="DG45" s="21">
        <v>2.1160692084088773E-3</v>
      </c>
      <c r="DH45" s="21">
        <v>7.0038246478899358E-4</v>
      </c>
      <c r="DI45" s="21">
        <v>1.5069671975381799E-3</v>
      </c>
      <c r="DJ45" s="21">
        <v>1.3793894877751343E-3</v>
      </c>
      <c r="DK45" s="21">
        <v>5.2760236002286347E-4</v>
      </c>
      <c r="DL45" s="21">
        <v>3.6274502235788462E-4</v>
      </c>
      <c r="DM45" s="21">
        <v>6.6752860710496843E-4</v>
      </c>
      <c r="DN45" s="21">
        <v>4.1305561185084224E-4</v>
      </c>
      <c r="DO45" s="21">
        <v>1.8497846883653326E-3</v>
      </c>
      <c r="DP45" s="21">
        <v>6.5237438309426806E-4</v>
      </c>
      <c r="DQ45" s="21">
        <v>7.7406726676566644E-4</v>
      </c>
      <c r="DR45" s="21">
        <v>2.4742160622355232E-4</v>
      </c>
      <c r="DS45" s="21">
        <v>5.3982029483875388E-4</v>
      </c>
      <c r="DT45" s="21">
        <v>2.5305513602532335E-4</v>
      </c>
      <c r="DU45" s="21">
        <v>2.8088995368847871E-4</v>
      </c>
      <c r="DV45" s="21">
        <v>4.1727528976245621E-4</v>
      </c>
      <c r="DW45" s="21">
        <v>2.4186447602195907E-4</v>
      </c>
      <c r="DX45" s="21">
        <v>4.2509799266629529E-4</v>
      </c>
      <c r="DY45" s="21">
        <v>2.1415642968385868E-4</v>
      </c>
      <c r="DZ45" s="21">
        <v>2.9498114590340474E-4</v>
      </c>
      <c r="EA45" s="21">
        <v>2.5761440411087039E-4</v>
      </c>
      <c r="EB45" s="21">
        <v>3.4825053756233892E-4</v>
      </c>
      <c r="EC45" s="21">
        <v>1.442716755593933E-4</v>
      </c>
      <c r="ED45" s="21">
        <v>2.626475470047776E-4</v>
      </c>
      <c r="EE45" s="21">
        <v>2.7178420702275605E-4</v>
      </c>
      <c r="EF45" s="21">
        <v>3.1093663374212697E-4</v>
      </c>
      <c r="EG45" s="21">
        <v>4.8697221240643073E-4</v>
      </c>
      <c r="EH45" s="21">
        <v>1.3603856014895644E-4</v>
      </c>
      <c r="EI45" s="21">
        <v>1.6849718381305986E-4</v>
      </c>
      <c r="EJ45" s="21">
        <v>6.541377913934273E-5</v>
      </c>
      <c r="EK45" s="21">
        <v>1.455786969011354E-4</v>
      </c>
      <c r="EL45" s="21">
        <v>1.0693929165307205E-4</v>
      </c>
      <c r="EM45" s="21">
        <v>1.1420790573998959E-4</v>
      </c>
      <c r="EN45" s="21">
        <v>1.5059150438119712E-4</v>
      </c>
      <c r="EO45" s="21">
        <v>2.9129266612679702E-4</v>
      </c>
      <c r="EP45" s="21">
        <v>6.3393680025836607E-5</v>
      </c>
      <c r="EQ45" s="21">
        <v>9.2153207733667721E-5</v>
      </c>
      <c r="ER45" s="21">
        <v>2.5442811067905252E-5</v>
      </c>
      <c r="ES45" s="21">
        <v>2.2458042447724412E-4</v>
      </c>
      <c r="ET45" s="21">
        <v>2.8716259609381157E-5</v>
      </c>
      <c r="EU45" s="21">
        <v>8.5588639273097858E-5</v>
      </c>
      <c r="EV45" s="21">
        <v>3.216651204474742E-5</v>
      </c>
      <c r="EW45" s="21">
        <v>2.5593992851278533E-4</v>
      </c>
      <c r="EX45" s="21">
        <v>3.1269703696829968E-5</v>
      </c>
      <c r="EY45" s="21">
        <v>1.6676629499883431E-5</v>
      </c>
      <c r="EZ45" s="21">
        <v>9.3375655250412719E-5</v>
      </c>
      <c r="FA45" s="21">
        <v>1.5892606208463666E-5</v>
      </c>
      <c r="FB45" s="21">
        <v>8.2913391305483429E-6</v>
      </c>
    </row>
    <row r="46" spans="1:158" x14ac:dyDescent="0.2">
      <c r="A46" s="16">
        <v>38077</v>
      </c>
      <c r="B46" s="53">
        <v>0.2330260211272856</v>
      </c>
      <c r="C46" s="53">
        <v>6.9171046853862439E-2</v>
      </c>
      <c r="D46" s="53">
        <v>8.2222022007490611E-2</v>
      </c>
      <c r="E46" s="53">
        <v>1.7240741723937209E-2</v>
      </c>
      <c r="F46" s="53">
        <v>1.2396915777896986E-2</v>
      </c>
      <c r="G46" s="53">
        <v>4.3419446619539517E-2</v>
      </c>
      <c r="H46" s="53">
        <v>2.2938974305919894E-2</v>
      </c>
      <c r="I46" s="53">
        <v>1.224451670473526E-2</v>
      </c>
      <c r="J46" s="53">
        <v>3.358660056274148E-3</v>
      </c>
      <c r="K46" s="53">
        <v>8.7472380365909309E-3</v>
      </c>
      <c r="L46" s="53">
        <v>8.4739274860026886E-3</v>
      </c>
      <c r="M46" s="53">
        <v>2.1819768371321635E-3</v>
      </c>
      <c r="O46" s="21">
        <v>7.1585201336519869E-2</v>
      </c>
      <c r="P46" s="21">
        <v>1.8855150451607416E-2</v>
      </c>
      <c r="Q46" s="53">
        <v>3.4392825934130025E-2</v>
      </c>
      <c r="R46" s="21">
        <v>1.0530494370075003E-2</v>
      </c>
      <c r="S46" s="53">
        <v>2.8382466406820701E-2</v>
      </c>
      <c r="T46" s="21">
        <v>1.653868238188649E-2</v>
      </c>
      <c r="U46" s="21">
        <v>1.3077386841556394E-2</v>
      </c>
      <c r="V46" s="53">
        <v>9.4101487316569227E-3</v>
      </c>
      <c r="W46" s="53">
        <v>3.7973032664501177E-3</v>
      </c>
      <c r="X46" s="53">
        <v>1.7390880473009785E-2</v>
      </c>
      <c r="Z46" s="53">
        <v>9.1989702186248395E-3</v>
      </c>
      <c r="AA46" s="53">
        <v>1.367349726387997E-2</v>
      </c>
      <c r="AB46" s="53">
        <v>2.5551003970266561E-2</v>
      </c>
      <c r="AC46" s="53">
        <v>1.5253604741431587E-2</v>
      </c>
      <c r="AD46" s="53">
        <v>5.151284420644768E-3</v>
      </c>
      <c r="AE46" s="21">
        <v>4.3947381891141484E-3</v>
      </c>
      <c r="AF46" s="53">
        <v>2.7771448934741486E-2</v>
      </c>
      <c r="AG46" s="53">
        <v>3.46731784783064E-2</v>
      </c>
      <c r="AH46" s="21">
        <v>3.6064139268647635E-3</v>
      </c>
      <c r="AI46" s="21">
        <v>2.5890072597749424E-3</v>
      </c>
      <c r="AJ46" s="21">
        <v>2.7695409680292358E-3</v>
      </c>
      <c r="AK46" s="53">
        <v>3.7781677706619872E-3</v>
      </c>
      <c r="AL46" s="21">
        <v>1.6126842192765759E-3</v>
      </c>
      <c r="AM46" s="21">
        <v>1.2422022926824503E-3</v>
      </c>
      <c r="AN46" s="21">
        <v>2.4358835625654766E-3</v>
      </c>
      <c r="AO46" s="21">
        <v>4.6737773571914505E-3</v>
      </c>
      <c r="AP46" s="21">
        <v>8.5907613632938383E-3</v>
      </c>
      <c r="AQ46" s="21">
        <v>6.3049337634617777E-3</v>
      </c>
      <c r="AR46" s="21">
        <v>2.9934544554388676E-3</v>
      </c>
      <c r="AS46" s="21">
        <v>1.0095867132020346E-2</v>
      </c>
      <c r="AT46" s="21">
        <v>1.0702927419404451E-3</v>
      </c>
      <c r="AU46" s="21">
        <v>6.7494143275937685E-3</v>
      </c>
      <c r="AV46" s="21">
        <v>2.5610650896318136E-3</v>
      </c>
      <c r="AW46" s="21">
        <v>1.4156217661930558E-3</v>
      </c>
      <c r="AX46" s="21">
        <v>2.7005887562915028E-3</v>
      </c>
      <c r="AY46" s="21">
        <v>7.546327990761794E-3</v>
      </c>
      <c r="AZ46" s="21">
        <v>2.8076385666228158E-3</v>
      </c>
      <c r="BA46" s="21">
        <v>2.2795094052727094E-3</v>
      </c>
      <c r="BB46" s="21">
        <v>6.7657524003774392E-4</v>
      </c>
      <c r="BC46" s="21">
        <v>2.2752503678982071E-3</v>
      </c>
      <c r="BD46" s="21">
        <v>1.4979049068651479E-3</v>
      </c>
      <c r="BE46" s="21">
        <v>3.2940908432594219E-4</v>
      </c>
      <c r="BF46" s="21">
        <v>1.1722931211374126E-3</v>
      </c>
      <c r="BG46" s="21">
        <v>2.425709869148078E-4</v>
      </c>
      <c r="BH46" s="21">
        <v>4.8701667209518181E-4</v>
      </c>
      <c r="BI46" s="21">
        <v>1.3815504093403556E-4</v>
      </c>
      <c r="BJ46" s="21">
        <v>3.1060940599860425E-4</v>
      </c>
      <c r="BK46" s="21">
        <v>3.1319929606726013E-4</v>
      </c>
      <c r="BL46" s="21">
        <v>4.3617043534309308E-5</v>
      </c>
      <c r="BM46" s="21">
        <v>9.2956659781606013E-5</v>
      </c>
      <c r="BN46" s="21">
        <v>1.3888328850100547E-5</v>
      </c>
      <c r="BO46" s="21">
        <v>1.1970949432964064E-5</v>
      </c>
      <c r="BP46" s="21">
        <v>1.8110172800435139E-5</v>
      </c>
      <c r="BQ46" s="21">
        <v>1.6154139122158057E-5</v>
      </c>
      <c r="BR46" s="21">
        <v>8.4706277937827707E-4</v>
      </c>
      <c r="BS46" s="21">
        <v>1.2975450023697897E-3</v>
      </c>
      <c r="BT46" s="21">
        <v>1.1682319709273238E-3</v>
      </c>
      <c r="BU46" s="21">
        <v>3.0427499846559806E-4</v>
      </c>
      <c r="BV46" s="21">
        <v>1.0268755923872968E-3</v>
      </c>
      <c r="BW46" s="21">
        <v>1.0811283206924054E-3</v>
      </c>
      <c r="BX46" s="21">
        <v>4.2712427639434055E-4</v>
      </c>
      <c r="BY46" s="21">
        <v>7.1707083663031244E-4</v>
      </c>
      <c r="BZ46" s="21">
        <v>6.7573041343295327E-4</v>
      </c>
      <c r="CA46" s="21">
        <v>8.5926816881959193E-4</v>
      </c>
      <c r="CB46" s="21">
        <v>3.136230354492443E-4</v>
      </c>
      <c r="CC46" s="21">
        <v>6.8025656143722176E-4</v>
      </c>
      <c r="CD46" s="21">
        <v>1.9917636153716334E-4</v>
      </c>
      <c r="CE46" s="21">
        <v>3.8633005254744502E-4</v>
      </c>
      <c r="CF46" s="21">
        <v>1.3013676330394836E-4</v>
      </c>
      <c r="CG46" s="21">
        <v>1.1000681593896216E-4</v>
      </c>
      <c r="CH46" s="21">
        <v>2.4110289865587442E-4</v>
      </c>
      <c r="CI46" s="21">
        <v>7.8788036473296109E-5</v>
      </c>
      <c r="CJ46" s="21">
        <v>5.7143085489596486E-5</v>
      </c>
      <c r="CK46" s="21">
        <v>5.3044203557793867E-5</v>
      </c>
      <c r="CL46" s="21">
        <v>2.2409562996917825E-5</v>
      </c>
      <c r="CM46" s="21">
        <v>2.9094666087026589E-5</v>
      </c>
      <c r="CN46" s="21">
        <v>3.1100771043520159E-5</v>
      </c>
      <c r="CO46" s="21">
        <v>2.7755862309955579E-5</v>
      </c>
      <c r="CP46" s="21">
        <v>5.3763948934156154E-4</v>
      </c>
      <c r="CQ46" s="21">
        <v>2.2512334358118485E-3</v>
      </c>
      <c r="CR46" s="21">
        <v>8.1241983498689407E-4</v>
      </c>
      <c r="CS46" s="21">
        <v>1.5289024555064023E-3</v>
      </c>
      <c r="CT46" s="21">
        <v>5.6670458993577115E-4</v>
      </c>
      <c r="CU46" s="21">
        <v>9.1235753541659716E-4</v>
      </c>
      <c r="CV46" s="21">
        <v>3.1813517383387854E-4</v>
      </c>
      <c r="CW46" s="21">
        <v>1.8092240672643072E-4</v>
      </c>
      <c r="CX46" s="21">
        <v>4.1605585482469093E-4</v>
      </c>
      <c r="CY46" s="21">
        <v>3.6729543366594231E-4</v>
      </c>
      <c r="CZ46" s="21">
        <v>2.2685575465236592E-4</v>
      </c>
      <c r="DA46" s="21">
        <v>1.8597798380141941E-4</v>
      </c>
      <c r="DB46" s="21">
        <v>1.4508967510321874E-4</v>
      </c>
      <c r="DC46" s="21">
        <v>2.5089714127836187E-4</v>
      </c>
      <c r="DD46" s="21">
        <v>2.0580486168059918E-4</v>
      </c>
      <c r="DE46" s="21">
        <v>1.552167266345823E-4</v>
      </c>
      <c r="DF46" s="21">
        <v>1.2107456915317262E-3</v>
      </c>
      <c r="DG46" s="21">
        <v>2.2432877054051753E-3</v>
      </c>
      <c r="DH46" s="21">
        <v>6.3299194196622124E-4</v>
      </c>
      <c r="DI46" s="21">
        <v>1.6288749624684962E-3</v>
      </c>
      <c r="DJ46" s="21">
        <v>1.3687479610267035E-3</v>
      </c>
      <c r="DK46" s="21">
        <v>5.9858406336198752E-4</v>
      </c>
      <c r="DL46" s="21">
        <v>4.0392323076702505E-4</v>
      </c>
      <c r="DM46" s="21">
        <v>6.8084048345957364E-4</v>
      </c>
      <c r="DN46" s="21">
        <v>4.4046176918455422E-4</v>
      </c>
      <c r="DO46" s="21">
        <v>1.7997191668935705E-3</v>
      </c>
      <c r="DP46" s="21">
        <v>6.8932704724717351E-4</v>
      </c>
      <c r="DQ46" s="21">
        <v>8.1313477735367966E-4</v>
      </c>
      <c r="DR46" s="21">
        <v>2.470282229273337E-4</v>
      </c>
      <c r="DS46" s="21">
        <v>5.1120304093453907E-4</v>
      </c>
      <c r="DT46" s="21">
        <v>2.8956202186715125E-4</v>
      </c>
      <c r="DU46" s="21">
        <v>2.7793693762177596E-4</v>
      </c>
      <c r="DV46" s="21">
        <v>4.1164593731669939E-4</v>
      </c>
      <c r="DW46" s="21">
        <v>2.1884785359827937E-4</v>
      </c>
      <c r="DX46" s="21">
        <v>4.6545028309100746E-4</v>
      </c>
      <c r="DY46" s="21">
        <v>2.0151249856043549E-4</v>
      </c>
      <c r="DZ46" s="21">
        <v>2.7676765526401707E-4</v>
      </c>
      <c r="EA46" s="21">
        <v>2.3778382402525622E-4</v>
      </c>
      <c r="EB46" s="21">
        <v>3.0646553624886136E-4</v>
      </c>
      <c r="EC46" s="21">
        <v>1.6115482737333756E-4</v>
      </c>
      <c r="ED46" s="21">
        <v>3.4292635891167037E-4</v>
      </c>
      <c r="EE46" s="21">
        <v>2.5624495074556245E-4</v>
      </c>
      <c r="EF46" s="21">
        <v>3.2513604145046525E-4</v>
      </c>
      <c r="EG46" s="21">
        <v>4.6347713818522152E-4</v>
      </c>
      <c r="EH46" s="21">
        <v>1.2182396716831737E-4</v>
      </c>
      <c r="EI46" s="21">
        <v>1.458162030012197E-4</v>
      </c>
      <c r="EJ46" s="21">
        <v>6.4030593155761089E-5</v>
      </c>
      <c r="EK46" s="21">
        <v>1.3942962067823152E-4</v>
      </c>
      <c r="EL46" s="21">
        <v>1.0984430934508021E-4</v>
      </c>
      <c r="EM46" s="21">
        <v>1.5226014421917687E-4</v>
      </c>
      <c r="EN46" s="21">
        <v>1.4085777570360132E-4</v>
      </c>
      <c r="EO46" s="21">
        <v>2.6022454171954821E-4</v>
      </c>
      <c r="EP46" s="21">
        <v>4.7191694489303396E-5</v>
      </c>
      <c r="EQ46" s="21">
        <v>8.5354641533368254E-5</v>
      </c>
      <c r="ER46" s="21">
        <v>3.0095537540975147E-5</v>
      </c>
      <c r="ES46" s="21">
        <v>2.1415831516158326E-4</v>
      </c>
      <c r="ET46" s="21">
        <v>1.3895405504780925E-4</v>
      </c>
      <c r="EU46" s="21">
        <v>8.2506004802334609E-5</v>
      </c>
      <c r="EV46" s="21">
        <v>3.3118144124408104E-5</v>
      </c>
      <c r="EW46" s="21">
        <v>2.3010523539570998E-4</v>
      </c>
      <c r="EX46" s="21">
        <v>3.632453970144544E-5</v>
      </c>
      <c r="EY46" s="21">
        <v>1.637121743703083E-5</v>
      </c>
      <c r="EZ46" s="21">
        <v>8.6505361737169068E-5</v>
      </c>
      <c r="FA46" s="21">
        <v>1.540272486883258E-5</v>
      </c>
      <c r="FB46" s="21">
        <v>7.4659760997355981E-6</v>
      </c>
    </row>
    <row r="47" spans="1:158" x14ac:dyDescent="0.2">
      <c r="A47" s="16">
        <v>38168</v>
      </c>
      <c r="B47" s="53">
        <v>0.2330260211272856</v>
      </c>
      <c r="C47" s="53">
        <v>6.9171046853862439E-2</v>
      </c>
      <c r="D47" s="53">
        <v>8.2222022007490611E-2</v>
      </c>
      <c r="E47" s="53">
        <v>1.7240741723937209E-2</v>
      </c>
      <c r="F47" s="53">
        <v>1.2396915777896986E-2</v>
      </c>
      <c r="G47" s="53">
        <v>4.3419446619539517E-2</v>
      </c>
      <c r="H47" s="53">
        <v>2.2938974305919894E-2</v>
      </c>
      <c r="I47" s="53">
        <v>1.224451670473526E-2</v>
      </c>
      <c r="J47" s="53">
        <v>3.358660056274148E-3</v>
      </c>
      <c r="K47" s="53">
        <v>8.7472380365909309E-3</v>
      </c>
      <c r="L47" s="53">
        <v>8.4739274860026886E-3</v>
      </c>
      <c r="M47" s="53">
        <v>2.1819768371321635E-3</v>
      </c>
      <c r="O47" s="21">
        <v>7.1585201336519869E-2</v>
      </c>
      <c r="P47" s="21">
        <v>1.8855150451607416E-2</v>
      </c>
      <c r="Q47" s="53">
        <v>3.4392825934130025E-2</v>
      </c>
      <c r="R47" s="21">
        <v>1.0530494370075003E-2</v>
      </c>
      <c r="S47" s="53">
        <v>2.8382466406820701E-2</v>
      </c>
      <c r="T47" s="21">
        <v>1.653868238188649E-2</v>
      </c>
      <c r="U47" s="21">
        <v>1.3077386841556394E-2</v>
      </c>
      <c r="V47" s="53">
        <v>9.4101487316569227E-3</v>
      </c>
      <c r="W47" s="53">
        <v>3.7973032664501177E-3</v>
      </c>
      <c r="X47" s="53">
        <v>1.7390880473009785E-2</v>
      </c>
      <c r="Z47" s="53">
        <v>9.1989702186248395E-3</v>
      </c>
      <c r="AA47" s="53">
        <v>1.367349726387997E-2</v>
      </c>
      <c r="AB47" s="53">
        <v>2.5551003970266561E-2</v>
      </c>
      <c r="AC47" s="53">
        <v>1.5253604741431587E-2</v>
      </c>
      <c r="AD47" s="53">
        <v>5.151284420644768E-3</v>
      </c>
      <c r="AE47" s="21">
        <v>4.3947381891141484E-3</v>
      </c>
      <c r="AF47" s="53">
        <v>2.7771448934741486E-2</v>
      </c>
      <c r="AG47" s="53">
        <v>3.46731784783064E-2</v>
      </c>
      <c r="AH47" s="21">
        <v>3.6064139268647635E-3</v>
      </c>
      <c r="AI47" s="21">
        <v>2.5890072597749424E-3</v>
      </c>
      <c r="AJ47" s="21">
        <v>2.7695409680292358E-3</v>
      </c>
      <c r="AK47" s="53">
        <v>3.7781677706619872E-3</v>
      </c>
      <c r="AL47" s="21">
        <v>1.6126842192765759E-3</v>
      </c>
      <c r="AM47" s="21">
        <v>1.2422022926824503E-3</v>
      </c>
      <c r="AN47" s="21">
        <v>2.4358835625654766E-3</v>
      </c>
      <c r="AO47" s="21">
        <v>4.6737773571914505E-3</v>
      </c>
      <c r="AP47" s="21">
        <v>8.5907613632938383E-3</v>
      </c>
      <c r="AQ47" s="21">
        <v>6.3049337634617777E-3</v>
      </c>
      <c r="AR47" s="21">
        <v>2.9934544554388676E-3</v>
      </c>
      <c r="AS47" s="21">
        <v>1.0095867132020346E-2</v>
      </c>
      <c r="AT47" s="21">
        <v>1.0702927419404451E-3</v>
      </c>
      <c r="AU47" s="21">
        <v>6.7494143275937685E-3</v>
      </c>
      <c r="AV47" s="21">
        <v>2.5610650896318136E-3</v>
      </c>
      <c r="AW47" s="21">
        <v>1.4156217661930558E-3</v>
      </c>
      <c r="AX47" s="21">
        <v>2.7005887562915028E-3</v>
      </c>
      <c r="AY47" s="21">
        <v>7.546327990761794E-3</v>
      </c>
      <c r="AZ47" s="21">
        <v>2.8076385666228158E-3</v>
      </c>
      <c r="BA47" s="21">
        <v>2.2795094052727094E-3</v>
      </c>
      <c r="BB47" s="21">
        <v>6.7657524003774392E-4</v>
      </c>
      <c r="BC47" s="21">
        <v>2.2752503678982071E-3</v>
      </c>
      <c r="BD47" s="21">
        <v>1.4979049068651479E-3</v>
      </c>
      <c r="BE47" s="21">
        <v>3.2940908432594219E-4</v>
      </c>
      <c r="BF47" s="21">
        <v>1.1722931211374126E-3</v>
      </c>
      <c r="BG47" s="21">
        <v>2.425709869148078E-4</v>
      </c>
      <c r="BH47" s="21">
        <v>4.8701667209518181E-4</v>
      </c>
      <c r="BI47" s="21">
        <v>1.3815504093403556E-4</v>
      </c>
      <c r="BJ47" s="21">
        <v>3.1060940599860425E-4</v>
      </c>
      <c r="BK47" s="21">
        <v>3.1319929606726013E-4</v>
      </c>
      <c r="BL47" s="21">
        <v>4.3617043534309308E-5</v>
      </c>
      <c r="BM47" s="21">
        <v>9.2956659781606013E-5</v>
      </c>
      <c r="BN47" s="21">
        <v>1.3888328850100547E-5</v>
      </c>
      <c r="BO47" s="21">
        <v>1.1970949432964064E-5</v>
      </c>
      <c r="BP47" s="21">
        <v>1.8110172800435139E-5</v>
      </c>
      <c r="BQ47" s="21">
        <v>1.6154139122158057E-5</v>
      </c>
      <c r="BR47" s="21">
        <v>8.4706277937827707E-4</v>
      </c>
      <c r="BS47" s="21">
        <v>1.2975450023697897E-3</v>
      </c>
      <c r="BT47" s="21">
        <v>1.1682319709273238E-3</v>
      </c>
      <c r="BU47" s="21">
        <v>3.0427499846559806E-4</v>
      </c>
      <c r="BV47" s="21">
        <v>1.0268755923872968E-3</v>
      </c>
      <c r="BW47" s="21">
        <v>1.0811283206924054E-3</v>
      </c>
      <c r="BX47" s="21">
        <v>4.2712427639434055E-4</v>
      </c>
      <c r="BY47" s="21">
        <v>7.1707083663031244E-4</v>
      </c>
      <c r="BZ47" s="21">
        <v>6.7573041343295327E-4</v>
      </c>
      <c r="CA47" s="21">
        <v>8.5926816881959193E-4</v>
      </c>
      <c r="CB47" s="21">
        <v>3.136230354492443E-4</v>
      </c>
      <c r="CC47" s="21">
        <v>6.8025656143722176E-4</v>
      </c>
      <c r="CD47" s="21">
        <v>1.9917636153716334E-4</v>
      </c>
      <c r="CE47" s="21">
        <v>3.8633005254744502E-4</v>
      </c>
      <c r="CF47" s="21">
        <v>1.3013676330394836E-4</v>
      </c>
      <c r="CG47" s="21">
        <v>1.1000681593896216E-4</v>
      </c>
      <c r="CH47" s="21">
        <v>2.4110289865587442E-4</v>
      </c>
      <c r="CI47" s="21">
        <v>7.8788036473296109E-5</v>
      </c>
      <c r="CJ47" s="21">
        <v>5.7143085489596486E-5</v>
      </c>
      <c r="CK47" s="21">
        <v>5.3044203557793867E-5</v>
      </c>
      <c r="CL47" s="21">
        <v>2.2409562996917825E-5</v>
      </c>
      <c r="CM47" s="21">
        <v>2.9094666087026589E-5</v>
      </c>
      <c r="CN47" s="21">
        <v>3.1100771043520159E-5</v>
      </c>
      <c r="CO47" s="21">
        <v>2.7755862309955579E-5</v>
      </c>
      <c r="CP47" s="21">
        <v>5.3763948934156154E-4</v>
      </c>
      <c r="CQ47" s="21">
        <v>2.2512334358118485E-3</v>
      </c>
      <c r="CR47" s="21">
        <v>8.1241983498689407E-4</v>
      </c>
      <c r="CS47" s="21">
        <v>1.5289024555064023E-3</v>
      </c>
      <c r="CT47" s="21">
        <v>5.6670458993577115E-4</v>
      </c>
      <c r="CU47" s="21">
        <v>9.1235753541659716E-4</v>
      </c>
      <c r="CV47" s="21">
        <v>3.1813517383387854E-4</v>
      </c>
      <c r="CW47" s="21">
        <v>1.8092240672643072E-4</v>
      </c>
      <c r="CX47" s="21">
        <v>4.1605585482469093E-4</v>
      </c>
      <c r="CY47" s="21">
        <v>3.6729543366594231E-4</v>
      </c>
      <c r="CZ47" s="21">
        <v>2.2685575465236592E-4</v>
      </c>
      <c r="DA47" s="21">
        <v>1.8597798380141941E-4</v>
      </c>
      <c r="DB47" s="21">
        <v>1.4508967510321874E-4</v>
      </c>
      <c r="DC47" s="21">
        <v>2.5089714127836187E-4</v>
      </c>
      <c r="DD47" s="21">
        <v>2.0580486168059918E-4</v>
      </c>
      <c r="DE47" s="21">
        <v>1.552167266345823E-4</v>
      </c>
      <c r="DF47" s="21">
        <v>1.2107456915317262E-3</v>
      </c>
      <c r="DG47" s="21">
        <v>2.2432877054051753E-3</v>
      </c>
      <c r="DH47" s="21">
        <v>6.3299194196622124E-4</v>
      </c>
      <c r="DI47" s="21">
        <v>1.6288749624684962E-3</v>
      </c>
      <c r="DJ47" s="21">
        <v>1.3687479610267035E-3</v>
      </c>
      <c r="DK47" s="21">
        <v>5.9858406336198752E-4</v>
      </c>
      <c r="DL47" s="21">
        <v>4.0392323076702505E-4</v>
      </c>
      <c r="DM47" s="21">
        <v>6.8084048345957364E-4</v>
      </c>
      <c r="DN47" s="21">
        <v>4.4046176918455422E-4</v>
      </c>
      <c r="DO47" s="21">
        <v>1.7997191668935705E-3</v>
      </c>
      <c r="DP47" s="21">
        <v>6.8932704724717351E-4</v>
      </c>
      <c r="DQ47" s="21">
        <v>8.1313477735367966E-4</v>
      </c>
      <c r="DR47" s="21">
        <v>2.470282229273337E-4</v>
      </c>
      <c r="DS47" s="21">
        <v>5.1120304093453907E-4</v>
      </c>
      <c r="DT47" s="21">
        <v>2.8956202186715125E-4</v>
      </c>
      <c r="DU47" s="21">
        <v>2.7793693762177596E-4</v>
      </c>
      <c r="DV47" s="21">
        <v>4.1164593731669939E-4</v>
      </c>
      <c r="DW47" s="21">
        <v>2.1884785359827937E-4</v>
      </c>
      <c r="DX47" s="21">
        <v>4.6545028309100746E-4</v>
      </c>
      <c r="DY47" s="21">
        <v>2.0151249856043549E-4</v>
      </c>
      <c r="DZ47" s="21">
        <v>2.7676765526401707E-4</v>
      </c>
      <c r="EA47" s="21">
        <v>2.3778382402525622E-4</v>
      </c>
      <c r="EB47" s="21">
        <v>3.0646553624886136E-4</v>
      </c>
      <c r="EC47" s="21">
        <v>1.6115482737333756E-4</v>
      </c>
      <c r="ED47" s="21">
        <v>3.4292635891167037E-4</v>
      </c>
      <c r="EE47" s="21">
        <v>2.5624495074556245E-4</v>
      </c>
      <c r="EF47" s="21">
        <v>3.2513604145046525E-4</v>
      </c>
      <c r="EG47" s="21">
        <v>4.6347713818522152E-4</v>
      </c>
      <c r="EH47" s="21">
        <v>1.2182396716831737E-4</v>
      </c>
      <c r="EI47" s="21">
        <v>1.458162030012197E-4</v>
      </c>
      <c r="EJ47" s="21">
        <v>6.4030593155761089E-5</v>
      </c>
      <c r="EK47" s="21">
        <v>1.3942962067823152E-4</v>
      </c>
      <c r="EL47" s="21">
        <v>1.0984430934508021E-4</v>
      </c>
      <c r="EM47" s="21">
        <v>1.5226014421917687E-4</v>
      </c>
      <c r="EN47" s="21">
        <v>1.4085777570360132E-4</v>
      </c>
      <c r="EO47" s="21">
        <v>2.6022454171954821E-4</v>
      </c>
      <c r="EP47" s="21">
        <v>4.7191694489303396E-5</v>
      </c>
      <c r="EQ47" s="21">
        <v>8.5354641533368254E-5</v>
      </c>
      <c r="ER47" s="21">
        <v>3.0095537540975147E-5</v>
      </c>
      <c r="ES47" s="21">
        <v>2.1415831516158326E-4</v>
      </c>
      <c r="ET47" s="21">
        <v>1.3895405504780925E-4</v>
      </c>
      <c r="EU47" s="21">
        <v>8.2506004802334609E-5</v>
      </c>
      <c r="EV47" s="21">
        <v>3.3118144124408104E-5</v>
      </c>
      <c r="EW47" s="21">
        <v>2.3010523539570998E-4</v>
      </c>
      <c r="EX47" s="21">
        <v>3.632453970144544E-5</v>
      </c>
      <c r="EY47" s="21">
        <v>1.637121743703083E-5</v>
      </c>
      <c r="EZ47" s="21">
        <v>8.6505361737169068E-5</v>
      </c>
      <c r="FA47" s="21">
        <v>1.540272486883258E-5</v>
      </c>
      <c r="FB47" s="21">
        <v>7.4659760997355981E-6</v>
      </c>
    </row>
    <row r="48" spans="1:158" x14ac:dyDescent="0.2">
      <c r="A48" s="16">
        <v>38260</v>
      </c>
      <c r="B48" s="53">
        <v>0.2330260211272856</v>
      </c>
      <c r="C48" s="53">
        <v>6.9171046853862439E-2</v>
      </c>
      <c r="D48" s="53">
        <v>8.2222022007490611E-2</v>
      </c>
      <c r="E48" s="53">
        <v>1.7240741723937209E-2</v>
      </c>
      <c r="F48" s="53">
        <v>1.2396915777896986E-2</v>
      </c>
      <c r="G48" s="53">
        <v>4.3419446619539517E-2</v>
      </c>
      <c r="H48" s="53">
        <v>2.2938974305919894E-2</v>
      </c>
      <c r="I48" s="53">
        <v>1.224451670473526E-2</v>
      </c>
      <c r="J48" s="53">
        <v>3.358660056274148E-3</v>
      </c>
      <c r="K48" s="53">
        <v>8.7472380365909309E-3</v>
      </c>
      <c r="L48" s="53">
        <v>8.4739274860026886E-3</v>
      </c>
      <c r="M48" s="53">
        <v>2.1819768371321635E-3</v>
      </c>
      <c r="O48" s="21">
        <v>7.1585201336519869E-2</v>
      </c>
      <c r="P48" s="21">
        <v>1.8855150451607416E-2</v>
      </c>
      <c r="Q48" s="53">
        <v>3.4392825934130025E-2</v>
      </c>
      <c r="R48" s="21">
        <v>1.0530494370075003E-2</v>
      </c>
      <c r="S48" s="53">
        <v>2.8382466406820701E-2</v>
      </c>
      <c r="T48" s="21">
        <v>1.653868238188649E-2</v>
      </c>
      <c r="U48" s="21">
        <v>1.3077386841556394E-2</v>
      </c>
      <c r="V48" s="53">
        <v>9.4101487316569227E-3</v>
      </c>
      <c r="W48" s="53">
        <v>3.7973032664501177E-3</v>
      </c>
      <c r="X48" s="53">
        <v>1.7390880473009785E-2</v>
      </c>
      <c r="Z48" s="53">
        <v>9.1989702186248395E-3</v>
      </c>
      <c r="AA48" s="53">
        <v>1.367349726387997E-2</v>
      </c>
      <c r="AB48" s="53">
        <v>2.5551003970266561E-2</v>
      </c>
      <c r="AC48" s="53">
        <v>1.5253604741431587E-2</v>
      </c>
      <c r="AD48" s="53">
        <v>5.151284420644768E-3</v>
      </c>
      <c r="AE48" s="21">
        <v>4.3947381891141484E-3</v>
      </c>
      <c r="AF48" s="53">
        <v>2.7771448934741486E-2</v>
      </c>
      <c r="AG48" s="53">
        <v>3.46731784783064E-2</v>
      </c>
      <c r="AH48" s="21">
        <v>3.6064139268647635E-3</v>
      </c>
      <c r="AI48" s="21">
        <v>2.5890072597749424E-3</v>
      </c>
      <c r="AJ48" s="21">
        <v>2.7695409680292358E-3</v>
      </c>
      <c r="AK48" s="53">
        <v>3.7781677706619872E-3</v>
      </c>
      <c r="AL48" s="21">
        <v>1.6126842192765759E-3</v>
      </c>
      <c r="AM48" s="21">
        <v>1.2422022926824503E-3</v>
      </c>
      <c r="AN48" s="21">
        <v>2.4358835625654766E-3</v>
      </c>
      <c r="AO48" s="21">
        <v>4.6737773571914505E-3</v>
      </c>
      <c r="AP48" s="21">
        <v>8.5907613632938383E-3</v>
      </c>
      <c r="AQ48" s="21">
        <v>6.3049337634617777E-3</v>
      </c>
      <c r="AR48" s="21">
        <v>2.9934544554388676E-3</v>
      </c>
      <c r="AS48" s="21">
        <v>1.0095867132020346E-2</v>
      </c>
      <c r="AT48" s="21">
        <v>1.0702927419404451E-3</v>
      </c>
      <c r="AU48" s="21">
        <v>6.7494143275937685E-3</v>
      </c>
      <c r="AV48" s="21">
        <v>2.5610650896318136E-3</v>
      </c>
      <c r="AW48" s="21">
        <v>1.4156217661930558E-3</v>
      </c>
      <c r="AX48" s="21">
        <v>2.7005887562915028E-3</v>
      </c>
      <c r="AY48" s="21">
        <v>7.546327990761794E-3</v>
      </c>
      <c r="AZ48" s="21">
        <v>2.8076385666228158E-3</v>
      </c>
      <c r="BA48" s="21">
        <v>2.2795094052727094E-3</v>
      </c>
      <c r="BB48" s="21">
        <v>6.7657524003774392E-4</v>
      </c>
      <c r="BC48" s="21">
        <v>2.2752503678982071E-3</v>
      </c>
      <c r="BD48" s="21">
        <v>1.4979049068651479E-3</v>
      </c>
      <c r="BE48" s="21">
        <v>3.2940908432594219E-4</v>
      </c>
      <c r="BF48" s="21">
        <v>1.1722931211374126E-3</v>
      </c>
      <c r="BG48" s="21">
        <v>2.425709869148078E-4</v>
      </c>
      <c r="BH48" s="21">
        <v>4.8701667209518181E-4</v>
      </c>
      <c r="BI48" s="21">
        <v>1.3815504093403556E-4</v>
      </c>
      <c r="BJ48" s="21">
        <v>3.1060940599860425E-4</v>
      </c>
      <c r="BK48" s="21">
        <v>3.1319929606726013E-4</v>
      </c>
      <c r="BL48" s="21">
        <v>4.3617043534309308E-5</v>
      </c>
      <c r="BM48" s="21">
        <v>9.2956659781606013E-5</v>
      </c>
      <c r="BN48" s="21">
        <v>1.3888328850100547E-5</v>
      </c>
      <c r="BO48" s="21">
        <v>1.1970949432964064E-5</v>
      </c>
      <c r="BP48" s="21">
        <v>1.8110172800435139E-5</v>
      </c>
      <c r="BQ48" s="21">
        <v>1.6154139122158057E-5</v>
      </c>
      <c r="BR48" s="21">
        <v>8.4706277937827707E-4</v>
      </c>
      <c r="BS48" s="21">
        <v>1.2975450023697897E-3</v>
      </c>
      <c r="BT48" s="21">
        <v>1.1682319709273238E-3</v>
      </c>
      <c r="BU48" s="21">
        <v>3.0427499846559806E-4</v>
      </c>
      <c r="BV48" s="21">
        <v>1.0268755923872968E-3</v>
      </c>
      <c r="BW48" s="21">
        <v>1.0811283206924054E-3</v>
      </c>
      <c r="BX48" s="21">
        <v>4.2712427639434055E-4</v>
      </c>
      <c r="BY48" s="21">
        <v>7.1707083663031244E-4</v>
      </c>
      <c r="BZ48" s="21">
        <v>6.7573041343295327E-4</v>
      </c>
      <c r="CA48" s="21">
        <v>8.5926816881959193E-4</v>
      </c>
      <c r="CB48" s="21">
        <v>3.136230354492443E-4</v>
      </c>
      <c r="CC48" s="21">
        <v>6.8025656143722176E-4</v>
      </c>
      <c r="CD48" s="21">
        <v>1.9917636153716334E-4</v>
      </c>
      <c r="CE48" s="21">
        <v>3.8633005254744502E-4</v>
      </c>
      <c r="CF48" s="21">
        <v>1.3013676330394836E-4</v>
      </c>
      <c r="CG48" s="21">
        <v>1.1000681593896216E-4</v>
      </c>
      <c r="CH48" s="21">
        <v>2.4110289865587442E-4</v>
      </c>
      <c r="CI48" s="21">
        <v>7.8788036473296109E-5</v>
      </c>
      <c r="CJ48" s="21">
        <v>5.7143085489596486E-5</v>
      </c>
      <c r="CK48" s="21">
        <v>5.3044203557793867E-5</v>
      </c>
      <c r="CL48" s="21">
        <v>2.2409562996917825E-5</v>
      </c>
      <c r="CM48" s="21">
        <v>2.9094666087026589E-5</v>
      </c>
      <c r="CN48" s="21">
        <v>3.1100771043520159E-5</v>
      </c>
      <c r="CO48" s="21">
        <v>2.7755862309955579E-5</v>
      </c>
      <c r="CP48" s="21">
        <v>5.3763948934156154E-4</v>
      </c>
      <c r="CQ48" s="21">
        <v>2.2512334358118485E-3</v>
      </c>
      <c r="CR48" s="21">
        <v>8.1241983498689407E-4</v>
      </c>
      <c r="CS48" s="21">
        <v>1.5289024555064023E-3</v>
      </c>
      <c r="CT48" s="21">
        <v>5.6670458993577115E-4</v>
      </c>
      <c r="CU48" s="21">
        <v>9.1235753541659716E-4</v>
      </c>
      <c r="CV48" s="21">
        <v>3.1813517383387854E-4</v>
      </c>
      <c r="CW48" s="21">
        <v>1.8092240672643072E-4</v>
      </c>
      <c r="CX48" s="21">
        <v>4.1605585482469093E-4</v>
      </c>
      <c r="CY48" s="21">
        <v>3.6729543366594231E-4</v>
      </c>
      <c r="CZ48" s="21">
        <v>2.2685575465236592E-4</v>
      </c>
      <c r="DA48" s="21">
        <v>1.8597798380141941E-4</v>
      </c>
      <c r="DB48" s="21">
        <v>1.4508967510321874E-4</v>
      </c>
      <c r="DC48" s="21">
        <v>2.5089714127836187E-4</v>
      </c>
      <c r="DD48" s="21">
        <v>2.0580486168059918E-4</v>
      </c>
      <c r="DE48" s="21">
        <v>1.552167266345823E-4</v>
      </c>
      <c r="DF48" s="21">
        <v>1.2107456915317262E-3</v>
      </c>
      <c r="DG48" s="21">
        <v>2.2432877054051753E-3</v>
      </c>
      <c r="DH48" s="21">
        <v>6.3299194196622124E-4</v>
      </c>
      <c r="DI48" s="21">
        <v>1.6288749624684962E-3</v>
      </c>
      <c r="DJ48" s="21">
        <v>1.3687479610267035E-3</v>
      </c>
      <c r="DK48" s="21">
        <v>5.9858406336198752E-4</v>
      </c>
      <c r="DL48" s="21">
        <v>4.0392323076702505E-4</v>
      </c>
      <c r="DM48" s="21">
        <v>6.8084048345957364E-4</v>
      </c>
      <c r="DN48" s="21">
        <v>4.4046176918455422E-4</v>
      </c>
      <c r="DO48" s="21">
        <v>1.7997191668935705E-3</v>
      </c>
      <c r="DP48" s="21">
        <v>6.8932704724717351E-4</v>
      </c>
      <c r="DQ48" s="21">
        <v>8.1313477735367966E-4</v>
      </c>
      <c r="DR48" s="21">
        <v>2.470282229273337E-4</v>
      </c>
      <c r="DS48" s="21">
        <v>5.1120304093453907E-4</v>
      </c>
      <c r="DT48" s="21">
        <v>2.8956202186715125E-4</v>
      </c>
      <c r="DU48" s="21">
        <v>2.7793693762177596E-4</v>
      </c>
      <c r="DV48" s="21">
        <v>4.1164593731669939E-4</v>
      </c>
      <c r="DW48" s="21">
        <v>2.1884785359827937E-4</v>
      </c>
      <c r="DX48" s="21">
        <v>4.6545028309100746E-4</v>
      </c>
      <c r="DY48" s="21">
        <v>2.0151249856043549E-4</v>
      </c>
      <c r="DZ48" s="21">
        <v>2.7676765526401707E-4</v>
      </c>
      <c r="EA48" s="21">
        <v>2.3778382402525622E-4</v>
      </c>
      <c r="EB48" s="21">
        <v>3.0646553624886136E-4</v>
      </c>
      <c r="EC48" s="21">
        <v>1.6115482737333756E-4</v>
      </c>
      <c r="ED48" s="21">
        <v>3.4292635891167037E-4</v>
      </c>
      <c r="EE48" s="21">
        <v>2.5624495074556245E-4</v>
      </c>
      <c r="EF48" s="21">
        <v>3.2513604145046525E-4</v>
      </c>
      <c r="EG48" s="21">
        <v>4.6347713818522152E-4</v>
      </c>
      <c r="EH48" s="21">
        <v>1.2182396716831737E-4</v>
      </c>
      <c r="EI48" s="21">
        <v>1.458162030012197E-4</v>
      </c>
      <c r="EJ48" s="21">
        <v>6.4030593155761089E-5</v>
      </c>
      <c r="EK48" s="21">
        <v>1.3942962067823152E-4</v>
      </c>
      <c r="EL48" s="21">
        <v>1.0984430934508021E-4</v>
      </c>
      <c r="EM48" s="21">
        <v>1.5226014421917687E-4</v>
      </c>
      <c r="EN48" s="21">
        <v>1.4085777570360132E-4</v>
      </c>
      <c r="EO48" s="21">
        <v>2.6022454171954821E-4</v>
      </c>
      <c r="EP48" s="21">
        <v>4.7191694489303396E-5</v>
      </c>
      <c r="EQ48" s="21">
        <v>8.5354641533368254E-5</v>
      </c>
      <c r="ER48" s="21">
        <v>3.0095537540975147E-5</v>
      </c>
      <c r="ES48" s="21">
        <v>2.1415831516158326E-4</v>
      </c>
      <c r="ET48" s="21">
        <v>1.3895405504780925E-4</v>
      </c>
      <c r="EU48" s="21">
        <v>8.2506004802334609E-5</v>
      </c>
      <c r="EV48" s="21">
        <v>3.3118144124408104E-5</v>
      </c>
      <c r="EW48" s="21">
        <v>2.3010523539570998E-4</v>
      </c>
      <c r="EX48" s="21">
        <v>3.632453970144544E-5</v>
      </c>
      <c r="EY48" s="21">
        <v>1.637121743703083E-5</v>
      </c>
      <c r="EZ48" s="21">
        <v>8.6505361737169068E-5</v>
      </c>
      <c r="FA48" s="21">
        <v>1.540272486883258E-5</v>
      </c>
      <c r="FB48" s="21">
        <v>7.4659760997355981E-6</v>
      </c>
    </row>
    <row r="49" spans="1:158" x14ac:dyDescent="0.2">
      <c r="A49" s="16">
        <v>38352</v>
      </c>
      <c r="B49" s="53">
        <v>0.2330260211272856</v>
      </c>
      <c r="C49" s="53">
        <v>6.9171046853862439E-2</v>
      </c>
      <c r="D49" s="53">
        <v>8.2222022007490611E-2</v>
      </c>
      <c r="E49" s="53">
        <v>1.7240741723937209E-2</v>
      </c>
      <c r="F49" s="53">
        <v>1.2396915777896986E-2</v>
      </c>
      <c r="G49" s="53">
        <v>4.3419446619539517E-2</v>
      </c>
      <c r="H49" s="53">
        <v>2.2938974305919894E-2</v>
      </c>
      <c r="I49" s="53">
        <v>1.224451670473526E-2</v>
      </c>
      <c r="J49" s="53">
        <v>3.358660056274148E-3</v>
      </c>
      <c r="K49" s="53">
        <v>8.7472380365909309E-3</v>
      </c>
      <c r="L49" s="53">
        <v>8.4739274860026886E-3</v>
      </c>
      <c r="M49" s="53">
        <v>2.1819768371321635E-3</v>
      </c>
      <c r="O49" s="21">
        <v>7.1585201336519869E-2</v>
      </c>
      <c r="P49" s="21">
        <v>1.8855150451607416E-2</v>
      </c>
      <c r="Q49" s="53">
        <v>3.4392825934130025E-2</v>
      </c>
      <c r="R49" s="21">
        <v>1.0530494370075003E-2</v>
      </c>
      <c r="S49" s="53">
        <v>2.8382466406820701E-2</v>
      </c>
      <c r="T49" s="21">
        <v>1.653868238188649E-2</v>
      </c>
      <c r="U49" s="21">
        <v>1.3077386841556394E-2</v>
      </c>
      <c r="V49" s="53">
        <v>9.4101487316569227E-3</v>
      </c>
      <c r="W49" s="53">
        <v>3.7973032664501177E-3</v>
      </c>
      <c r="X49" s="53">
        <v>1.7390880473009785E-2</v>
      </c>
      <c r="Z49" s="53">
        <v>9.1989702186248395E-3</v>
      </c>
      <c r="AA49" s="53">
        <v>1.367349726387997E-2</v>
      </c>
      <c r="AB49" s="53">
        <v>2.5551003970266561E-2</v>
      </c>
      <c r="AC49" s="53">
        <v>1.5253604741431587E-2</v>
      </c>
      <c r="AD49" s="53">
        <v>5.151284420644768E-3</v>
      </c>
      <c r="AE49" s="21">
        <v>4.3947381891141484E-3</v>
      </c>
      <c r="AF49" s="53">
        <v>2.7771448934741486E-2</v>
      </c>
      <c r="AG49" s="53">
        <v>3.46731784783064E-2</v>
      </c>
      <c r="AH49" s="21">
        <v>3.6064139268647635E-3</v>
      </c>
      <c r="AI49" s="21">
        <v>2.5890072597749424E-3</v>
      </c>
      <c r="AJ49" s="21">
        <v>2.7695409680292358E-3</v>
      </c>
      <c r="AK49" s="53">
        <v>3.7781677706619872E-3</v>
      </c>
      <c r="AL49" s="21">
        <v>1.6126842192765759E-3</v>
      </c>
      <c r="AM49" s="21">
        <v>1.2422022926824503E-3</v>
      </c>
      <c r="AN49" s="21">
        <v>2.4358835625654766E-3</v>
      </c>
      <c r="AO49" s="21">
        <v>4.6737773571914505E-3</v>
      </c>
      <c r="AP49" s="21">
        <v>8.5907613632938383E-3</v>
      </c>
      <c r="AQ49" s="21">
        <v>6.3049337634617777E-3</v>
      </c>
      <c r="AR49" s="21">
        <v>2.9934544554388676E-3</v>
      </c>
      <c r="AS49" s="21">
        <v>1.0095867132020346E-2</v>
      </c>
      <c r="AT49" s="21">
        <v>1.0702927419404451E-3</v>
      </c>
      <c r="AU49" s="21">
        <v>6.7494143275937685E-3</v>
      </c>
      <c r="AV49" s="21">
        <v>2.5610650896318136E-3</v>
      </c>
      <c r="AW49" s="21">
        <v>1.4156217661930558E-3</v>
      </c>
      <c r="AX49" s="21">
        <v>2.7005887562915028E-3</v>
      </c>
      <c r="AY49" s="21">
        <v>7.546327990761794E-3</v>
      </c>
      <c r="AZ49" s="21">
        <v>2.8076385666228158E-3</v>
      </c>
      <c r="BA49" s="21">
        <v>2.2795094052727094E-3</v>
      </c>
      <c r="BB49" s="21">
        <v>6.7657524003774392E-4</v>
      </c>
      <c r="BC49" s="21">
        <v>2.2752503678982071E-3</v>
      </c>
      <c r="BD49" s="21">
        <v>1.4979049068651479E-3</v>
      </c>
      <c r="BE49" s="21">
        <v>3.2940908432594219E-4</v>
      </c>
      <c r="BF49" s="21">
        <v>1.1722931211374126E-3</v>
      </c>
      <c r="BG49" s="21">
        <v>2.425709869148078E-4</v>
      </c>
      <c r="BH49" s="21">
        <v>4.8701667209518181E-4</v>
      </c>
      <c r="BI49" s="21">
        <v>1.3815504093403556E-4</v>
      </c>
      <c r="BJ49" s="21">
        <v>3.1060940599860425E-4</v>
      </c>
      <c r="BK49" s="21">
        <v>3.1319929606726013E-4</v>
      </c>
      <c r="BL49" s="21">
        <v>4.3617043534309308E-5</v>
      </c>
      <c r="BM49" s="21">
        <v>9.2956659781606013E-5</v>
      </c>
      <c r="BN49" s="21">
        <v>1.3888328850100547E-5</v>
      </c>
      <c r="BO49" s="21">
        <v>1.1970949432964064E-5</v>
      </c>
      <c r="BP49" s="21">
        <v>1.8110172800435139E-5</v>
      </c>
      <c r="BQ49" s="21">
        <v>1.6154139122158057E-5</v>
      </c>
      <c r="BR49" s="21">
        <v>8.4706277937827707E-4</v>
      </c>
      <c r="BS49" s="21">
        <v>1.2975450023697897E-3</v>
      </c>
      <c r="BT49" s="21">
        <v>1.1682319709273238E-3</v>
      </c>
      <c r="BU49" s="21">
        <v>3.0427499846559806E-4</v>
      </c>
      <c r="BV49" s="21">
        <v>1.0268755923872968E-3</v>
      </c>
      <c r="BW49" s="21">
        <v>1.0811283206924054E-3</v>
      </c>
      <c r="BX49" s="21">
        <v>4.2712427639434055E-4</v>
      </c>
      <c r="BY49" s="21">
        <v>7.1707083663031244E-4</v>
      </c>
      <c r="BZ49" s="21">
        <v>6.7573041343295327E-4</v>
      </c>
      <c r="CA49" s="21">
        <v>8.5926816881959193E-4</v>
      </c>
      <c r="CB49" s="21">
        <v>3.136230354492443E-4</v>
      </c>
      <c r="CC49" s="21">
        <v>6.8025656143722176E-4</v>
      </c>
      <c r="CD49" s="21">
        <v>1.9917636153716334E-4</v>
      </c>
      <c r="CE49" s="21">
        <v>3.8633005254744502E-4</v>
      </c>
      <c r="CF49" s="21">
        <v>1.3013676330394836E-4</v>
      </c>
      <c r="CG49" s="21">
        <v>1.1000681593896216E-4</v>
      </c>
      <c r="CH49" s="21">
        <v>2.4110289865587442E-4</v>
      </c>
      <c r="CI49" s="21">
        <v>7.8788036473296109E-5</v>
      </c>
      <c r="CJ49" s="21">
        <v>5.7143085489596486E-5</v>
      </c>
      <c r="CK49" s="21">
        <v>5.3044203557793867E-5</v>
      </c>
      <c r="CL49" s="21">
        <v>2.2409562996917825E-5</v>
      </c>
      <c r="CM49" s="21">
        <v>2.9094666087026589E-5</v>
      </c>
      <c r="CN49" s="21">
        <v>3.1100771043520159E-5</v>
      </c>
      <c r="CO49" s="21">
        <v>2.7755862309955579E-5</v>
      </c>
      <c r="CP49" s="21">
        <v>5.3763948934156154E-4</v>
      </c>
      <c r="CQ49" s="21">
        <v>2.2512334358118485E-3</v>
      </c>
      <c r="CR49" s="21">
        <v>8.1241983498689407E-4</v>
      </c>
      <c r="CS49" s="21">
        <v>1.5289024555064023E-3</v>
      </c>
      <c r="CT49" s="21">
        <v>5.6670458993577115E-4</v>
      </c>
      <c r="CU49" s="21">
        <v>9.1235753541659716E-4</v>
      </c>
      <c r="CV49" s="21">
        <v>3.1813517383387854E-4</v>
      </c>
      <c r="CW49" s="21">
        <v>1.8092240672643072E-4</v>
      </c>
      <c r="CX49" s="21">
        <v>4.1605585482469093E-4</v>
      </c>
      <c r="CY49" s="21">
        <v>3.6729543366594231E-4</v>
      </c>
      <c r="CZ49" s="21">
        <v>2.2685575465236592E-4</v>
      </c>
      <c r="DA49" s="21">
        <v>1.8597798380141941E-4</v>
      </c>
      <c r="DB49" s="21">
        <v>1.4508967510321874E-4</v>
      </c>
      <c r="DC49" s="21">
        <v>2.5089714127836187E-4</v>
      </c>
      <c r="DD49" s="21">
        <v>2.0580486168059918E-4</v>
      </c>
      <c r="DE49" s="21">
        <v>1.552167266345823E-4</v>
      </c>
      <c r="DF49" s="21">
        <v>1.2107456915317262E-3</v>
      </c>
      <c r="DG49" s="21">
        <v>2.2432877054051753E-3</v>
      </c>
      <c r="DH49" s="21">
        <v>6.3299194196622124E-4</v>
      </c>
      <c r="DI49" s="21">
        <v>1.6288749624684962E-3</v>
      </c>
      <c r="DJ49" s="21">
        <v>1.3687479610267035E-3</v>
      </c>
      <c r="DK49" s="21">
        <v>5.9858406336198752E-4</v>
      </c>
      <c r="DL49" s="21">
        <v>4.0392323076702505E-4</v>
      </c>
      <c r="DM49" s="21">
        <v>6.8084048345957364E-4</v>
      </c>
      <c r="DN49" s="21">
        <v>4.4046176918455422E-4</v>
      </c>
      <c r="DO49" s="21">
        <v>1.7997191668935705E-3</v>
      </c>
      <c r="DP49" s="21">
        <v>6.8932704724717351E-4</v>
      </c>
      <c r="DQ49" s="21">
        <v>8.1313477735367966E-4</v>
      </c>
      <c r="DR49" s="21">
        <v>2.470282229273337E-4</v>
      </c>
      <c r="DS49" s="21">
        <v>5.1120304093453907E-4</v>
      </c>
      <c r="DT49" s="21">
        <v>2.8956202186715125E-4</v>
      </c>
      <c r="DU49" s="21">
        <v>2.7793693762177596E-4</v>
      </c>
      <c r="DV49" s="21">
        <v>4.1164593731669939E-4</v>
      </c>
      <c r="DW49" s="21">
        <v>2.1884785359827937E-4</v>
      </c>
      <c r="DX49" s="21">
        <v>4.6545028309100746E-4</v>
      </c>
      <c r="DY49" s="21">
        <v>2.0151249856043549E-4</v>
      </c>
      <c r="DZ49" s="21">
        <v>2.7676765526401707E-4</v>
      </c>
      <c r="EA49" s="21">
        <v>2.3778382402525622E-4</v>
      </c>
      <c r="EB49" s="21">
        <v>3.0646553624886136E-4</v>
      </c>
      <c r="EC49" s="21">
        <v>1.6115482737333756E-4</v>
      </c>
      <c r="ED49" s="21">
        <v>3.4292635891167037E-4</v>
      </c>
      <c r="EE49" s="21">
        <v>2.5624495074556245E-4</v>
      </c>
      <c r="EF49" s="21">
        <v>3.2513604145046525E-4</v>
      </c>
      <c r="EG49" s="21">
        <v>4.6347713818522152E-4</v>
      </c>
      <c r="EH49" s="21">
        <v>1.2182396716831737E-4</v>
      </c>
      <c r="EI49" s="21">
        <v>1.458162030012197E-4</v>
      </c>
      <c r="EJ49" s="21">
        <v>6.4030593155761089E-5</v>
      </c>
      <c r="EK49" s="21">
        <v>1.3942962067823152E-4</v>
      </c>
      <c r="EL49" s="21">
        <v>1.0984430934508021E-4</v>
      </c>
      <c r="EM49" s="21">
        <v>1.5226014421917687E-4</v>
      </c>
      <c r="EN49" s="21">
        <v>1.4085777570360132E-4</v>
      </c>
      <c r="EO49" s="21">
        <v>2.6022454171954821E-4</v>
      </c>
      <c r="EP49" s="21">
        <v>4.7191694489303396E-5</v>
      </c>
      <c r="EQ49" s="21">
        <v>8.5354641533368254E-5</v>
      </c>
      <c r="ER49" s="21">
        <v>3.0095537540975147E-5</v>
      </c>
      <c r="ES49" s="21">
        <v>2.1415831516158326E-4</v>
      </c>
      <c r="ET49" s="21">
        <v>1.3895405504780925E-4</v>
      </c>
      <c r="EU49" s="21">
        <v>8.2506004802334609E-5</v>
      </c>
      <c r="EV49" s="21">
        <v>3.3118144124408104E-5</v>
      </c>
      <c r="EW49" s="21">
        <v>2.3010523539570998E-4</v>
      </c>
      <c r="EX49" s="21">
        <v>3.632453970144544E-5</v>
      </c>
      <c r="EY49" s="21">
        <v>1.637121743703083E-5</v>
      </c>
      <c r="EZ49" s="21">
        <v>8.6505361737169068E-5</v>
      </c>
      <c r="FA49" s="21">
        <v>1.540272486883258E-5</v>
      </c>
      <c r="FB49" s="21">
        <v>7.4659760997355981E-6</v>
      </c>
    </row>
    <row r="50" spans="1:158" x14ac:dyDescent="0.2">
      <c r="A50" s="16">
        <v>38442</v>
      </c>
      <c r="B50" s="53">
        <v>0.22809332833885554</v>
      </c>
      <c r="C50" s="53">
        <v>6.7420529331232229E-2</v>
      </c>
      <c r="D50" s="53">
        <v>7.7883432874817846E-2</v>
      </c>
      <c r="E50" s="53">
        <v>1.6683545886444398E-2</v>
      </c>
      <c r="F50" s="53">
        <v>1.2392898454147474E-2</v>
      </c>
      <c r="G50" s="53">
        <v>4.3139171494197909E-2</v>
      </c>
      <c r="H50" s="53">
        <v>2.2615085382388406E-2</v>
      </c>
      <c r="I50" s="53">
        <v>1.2270449028403853E-2</v>
      </c>
      <c r="J50" s="53">
        <v>3.8386621485853294E-3</v>
      </c>
      <c r="K50" s="53">
        <v>9.1218786683164872E-3</v>
      </c>
      <c r="L50" s="53">
        <v>8.3319733611212903E-3</v>
      </c>
      <c r="M50" s="53">
        <v>2.3158394037166279E-3</v>
      </c>
      <c r="O50" s="21">
        <v>7.2479513413646141E-2</v>
      </c>
      <c r="P50" s="21">
        <v>2.1387247554962237E-2</v>
      </c>
      <c r="Q50" s="53">
        <v>3.4891787821504219E-2</v>
      </c>
      <c r="R50" s="21">
        <v>1.1117220011375281E-2</v>
      </c>
      <c r="S50" s="53">
        <v>2.7781085849030978E-2</v>
      </c>
      <c r="T50" s="21">
        <v>1.8358077285994295E-2</v>
      </c>
      <c r="U50" s="21">
        <v>1.3785819987140029E-2</v>
      </c>
      <c r="V50" s="53">
        <v>9.3604991489891227E-3</v>
      </c>
      <c r="W50" s="53">
        <v>3.7419522655842965E-3</v>
      </c>
      <c r="X50" s="53">
        <v>1.7284826792947891E-2</v>
      </c>
      <c r="Z50" s="53">
        <v>1.0224234561657115E-2</v>
      </c>
      <c r="AA50" s="53">
        <v>1.4832870595611617E-2</v>
      </c>
      <c r="AB50" s="53">
        <v>2.3942816456710772E-2</v>
      </c>
      <c r="AC50" s="53">
        <v>1.4587426107789198E-2</v>
      </c>
      <c r="AD50" s="53">
        <v>4.8904289315814574E-3</v>
      </c>
      <c r="AE50" s="21">
        <v>4.3974236230221566E-3</v>
      </c>
      <c r="AF50" s="53">
        <v>2.7884187765165429E-2</v>
      </c>
      <c r="AG50" s="53">
        <v>3.3621414906641715E-2</v>
      </c>
      <c r="AH50" s="21">
        <v>3.9138580576909519E-3</v>
      </c>
      <c r="AI50" s="21">
        <v>2.8329191379685855E-3</v>
      </c>
      <c r="AJ50" s="21">
        <v>3.2788904760031323E-3</v>
      </c>
      <c r="AK50" s="53">
        <v>4.2879918762518156E-3</v>
      </c>
      <c r="AL50" s="21">
        <v>1.6988981020112017E-3</v>
      </c>
      <c r="AM50" s="21">
        <v>1.3241261897107618E-3</v>
      </c>
      <c r="AN50" s="21">
        <v>2.8444908381968768E-3</v>
      </c>
      <c r="AO50" s="21">
        <v>4.8833088913575106E-3</v>
      </c>
      <c r="AP50" s="21">
        <v>9.7927264523041575E-3</v>
      </c>
      <c r="AQ50" s="21">
        <v>6.0580202575856402E-3</v>
      </c>
      <c r="AR50" s="21">
        <v>3.3759600246981098E-3</v>
      </c>
      <c r="AS50" s="21">
        <v>1.0487096786740927E-2</v>
      </c>
      <c r="AT50" s="21">
        <v>1.4757037278778197E-3</v>
      </c>
      <c r="AU50" s="21">
        <v>6.4295392070798166E-3</v>
      </c>
      <c r="AV50" s="21">
        <v>2.6558681346580786E-3</v>
      </c>
      <c r="AW50" s="21">
        <v>1.248334941934855E-3</v>
      </c>
      <c r="AX50" s="21">
        <v>3.6453117725624446E-3</v>
      </c>
      <c r="AY50" s="21">
        <v>7.6872783157168768E-3</v>
      </c>
      <c r="AZ50" s="21">
        <v>2.7571193061072434E-3</v>
      </c>
      <c r="BA50" s="21">
        <v>2.2971279465709539E-3</v>
      </c>
      <c r="BB50" s="21">
        <v>7.9257938645202139E-4</v>
      </c>
      <c r="BC50" s="21">
        <v>2.8538760155568882E-3</v>
      </c>
      <c r="BD50" s="21">
        <v>1.5549227776105081E-3</v>
      </c>
      <c r="BE50" s="21">
        <v>2.760080106107723E-4</v>
      </c>
      <c r="BF50" s="21">
        <v>1.1243633387443468E-3</v>
      </c>
      <c r="BG50" s="21">
        <v>3.5971667970319238E-4</v>
      </c>
      <c r="BH50" s="21">
        <v>5.0716281061925609E-4</v>
      </c>
      <c r="BI50" s="21">
        <v>1.4864074556199318E-4</v>
      </c>
      <c r="BJ50" s="21">
        <v>2.8177101150507998E-4</v>
      </c>
      <c r="BK50" s="21">
        <v>3.1805115710480168E-4</v>
      </c>
      <c r="BL50" s="21">
        <v>6.0622069740331121E-5</v>
      </c>
      <c r="BM50" s="21">
        <v>9.7041813037856584E-5</v>
      </c>
      <c r="BN50" s="21">
        <v>1.9362677955168437E-5</v>
      </c>
      <c r="BO50" s="21">
        <v>1.3931344200990029E-5</v>
      </c>
      <c r="BP50" s="21">
        <v>1.6187967975635023E-5</v>
      </c>
      <c r="BQ50" s="21">
        <v>1.7073966259129567E-5</v>
      </c>
      <c r="BR50" s="21">
        <v>9.8818096619789748E-4</v>
      </c>
      <c r="BS50" s="21">
        <v>1.2401506326538306E-3</v>
      </c>
      <c r="BT50" s="21">
        <v>1.200565295288924E-3</v>
      </c>
      <c r="BU50" s="21">
        <v>3.309294547979984E-4</v>
      </c>
      <c r="BV50" s="21">
        <v>1.0197103610506757E-3</v>
      </c>
      <c r="BW50" s="21">
        <v>1.0659808875616004E-3</v>
      </c>
      <c r="BX50" s="21">
        <v>4.5106702030562094E-4</v>
      </c>
      <c r="BY50" s="21">
        <v>7.271523690235152E-4</v>
      </c>
      <c r="BZ50" s="21">
        <v>6.9879349143401335E-4</v>
      </c>
      <c r="CA50" s="21">
        <v>8.3499029145608764E-4</v>
      </c>
      <c r="CB50" s="21">
        <v>3.1873849967430171E-4</v>
      </c>
      <c r="CC50" s="21">
        <v>6.806724137862158E-4</v>
      </c>
      <c r="CD50" s="21">
        <v>2.0675786442732205E-4</v>
      </c>
      <c r="CE50" s="21">
        <v>3.9859669026421095E-4</v>
      </c>
      <c r="CF50" s="21">
        <v>1.7250849814116727E-4</v>
      </c>
      <c r="CG50" s="21">
        <v>1.1001550703669895E-4</v>
      </c>
      <c r="CH50" s="21">
        <v>2.4336484927551936E-4</v>
      </c>
      <c r="CI50" s="21">
        <v>7.8545680574994623E-5</v>
      </c>
      <c r="CJ50" s="21">
        <v>5.6342467237558468E-5</v>
      </c>
      <c r="CK50" s="21">
        <v>5.2301013770799943E-5</v>
      </c>
      <c r="CL50" s="21">
        <v>2.1912726730223254E-5</v>
      </c>
      <c r="CM50" s="21">
        <v>2.868702760361873E-5</v>
      </c>
      <c r="CN50" s="21">
        <v>3.0665025498165759E-5</v>
      </c>
      <c r="CO50" s="21">
        <v>2.7366981489537686E-5</v>
      </c>
      <c r="CP50" s="21">
        <v>5.5748260637225708E-4</v>
      </c>
      <c r="CQ50" s="21">
        <v>1.9942496335307695E-3</v>
      </c>
      <c r="CR50" s="21">
        <v>7.8241530998341541E-4</v>
      </c>
      <c r="CS50" s="21">
        <v>1.3297469154502388E-3</v>
      </c>
      <c r="CT50" s="21">
        <v>4.6779031086516157E-4</v>
      </c>
      <c r="CU50" s="21">
        <v>8.8151399759703178E-4</v>
      </c>
      <c r="CV50" s="21">
        <v>3.6503818241376057E-4</v>
      </c>
      <c r="CW50" s="21">
        <v>1.7501568123591324E-4</v>
      </c>
      <c r="CX50" s="21">
        <v>4.3317037900711272E-4</v>
      </c>
      <c r="CY50" s="21">
        <v>3.5702715367344332E-4</v>
      </c>
      <c r="CZ50" s="21">
        <v>2.5043116773870239E-4</v>
      </c>
      <c r="DA50" s="21">
        <v>1.5485000180767879E-4</v>
      </c>
      <c r="DB50" s="21">
        <v>1.5606176786523367E-4</v>
      </c>
      <c r="DC50" s="21">
        <v>2.8428819506494456E-4</v>
      </c>
      <c r="DD50" s="21">
        <v>1.9371696093883862E-4</v>
      </c>
      <c r="DE50" s="21">
        <v>1.6238267967769968E-4</v>
      </c>
      <c r="DF50" s="21">
        <v>1.3250283231252477E-3</v>
      </c>
      <c r="DG50" s="21">
        <v>1.9171628715140489E-3</v>
      </c>
      <c r="DH50" s="21">
        <v>6.706709032258929E-4</v>
      </c>
      <c r="DI50" s="21">
        <v>1.7800479743377126E-3</v>
      </c>
      <c r="DJ50" s="21">
        <v>1.6920380770087313E-3</v>
      </c>
      <c r="DK50" s="21">
        <v>8.3226343878832498E-4</v>
      </c>
      <c r="DL50" s="21">
        <v>4.8232376737646798E-4</v>
      </c>
      <c r="DM50" s="21">
        <v>7.5291454367439243E-4</v>
      </c>
      <c r="DN50" s="21">
        <v>4.7664596087655913E-4</v>
      </c>
      <c r="DO50" s="21">
        <v>1.6595110343390067E-3</v>
      </c>
      <c r="DP50" s="21">
        <v>7.3968616020704103E-4</v>
      </c>
      <c r="DQ50" s="21">
        <v>8.2356255504418261E-4</v>
      </c>
      <c r="DR50" s="21">
        <v>2.6305421274101998E-4</v>
      </c>
      <c r="DS50" s="21">
        <v>4.8582848488393422E-4</v>
      </c>
      <c r="DT50" s="21">
        <v>4.3122655403215619E-4</v>
      </c>
      <c r="DU50" s="21">
        <v>2.8747089864583771E-4</v>
      </c>
      <c r="DV50" s="21">
        <v>4.130869426701821E-4</v>
      </c>
      <c r="DW50" s="21">
        <v>2.137674659174242E-4</v>
      </c>
      <c r="DX50" s="21">
        <v>3.8513422572536492E-4</v>
      </c>
      <c r="DY50" s="21">
        <v>2.4028327846647651E-4</v>
      </c>
      <c r="DZ50" s="21">
        <v>2.7369262177154421E-4</v>
      </c>
      <c r="EA50" s="21">
        <v>2.4930071955038335E-4</v>
      </c>
      <c r="EB50" s="21">
        <v>3.2299532026825963E-4</v>
      </c>
      <c r="EC50" s="21">
        <v>1.5586035246218218E-4</v>
      </c>
      <c r="ED50" s="21">
        <v>2.8149380342077843E-4</v>
      </c>
      <c r="EE50" s="21">
        <v>3.3117022459601473E-4</v>
      </c>
      <c r="EF50" s="21">
        <v>3.0163756991234518E-4</v>
      </c>
      <c r="EG50" s="21">
        <v>4.6237560150020848E-4</v>
      </c>
      <c r="EH50" s="21">
        <v>1.1521840333936861E-4</v>
      </c>
      <c r="EI50" s="21">
        <v>1.2826044031147491E-4</v>
      </c>
      <c r="EJ50" s="21">
        <v>6.8668458030178646E-5</v>
      </c>
      <c r="EK50" s="21">
        <v>1.4263504744473299E-4</v>
      </c>
      <c r="EL50" s="21">
        <v>1.1729066480168184E-4</v>
      </c>
      <c r="EM50" s="21">
        <v>2.0189999461784041E-4</v>
      </c>
      <c r="EN50" s="21">
        <v>1.3065452754990064E-4</v>
      </c>
      <c r="EO50" s="21">
        <v>2.4380983427610471E-4</v>
      </c>
      <c r="EP50" s="21">
        <v>5.0540893213716065E-5</v>
      </c>
      <c r="EQ50" s="21">
        <v>6.7425574970173441E-5</v>
      </c>
      <c r="ER50" s="21">
        <v>3.9859652915199966E-5</v>
      </c>
      <c r="ES50" s="21">
        <v>1.8877218695675414E-4</v>
      </c>
      <c r="ET50" s="21">
        <v>1.2781742563949363E-4</v>
      </c>
      <c r="EU50" s="21">
        <v>7.1604581047530011E-5</v>
      </c>
      <c r="EV50" s="21">
        <v>3.1334956211810757E-5</v>
      </c>
      <c r="EW50" s="21">
        <v>2.3116376005965505E-4</v>
      </c>
      <c r="EX50" s="21">
        <v>3.457887662314407E-5</v>
      </c>
      <c r="EY50" s="21">
        <v>1.6578221750249219E-5</v>
      </c>
      <c r="EZ50" s="21">
        <v>9.8867701527812879E-5</v>
      </c>
      <c r="FA50" s="21">
        <v>1.5475813231761107E-5</v>
      </c>
      <c r="FB50" s="21">
        <v>6.6224736499186345E-6</v>
      </c>
    </row>
    <row r="51" spans="1:158" x14ac:dyDescent="0.2">
      <c r="A51" s="16">
        <v>38533</v>
      </c>
      <c r="B51" s="53">
        <v>0.22809332833885554</v>
      </c>
      <c r="C51" s="53">
        <v>6.7420529331232229E-2</v>
      </c>
      <c r="D51" s="53">
        <v>7.7883432874817846E-2</v>
      </c>
      <c r="E51" s="53">
        <v>1.6683545886444398E-2</v>
      </c>
      <c r="F51" s="53">
        <v>1.2392898454147474E-2</v>
      </c>
      <c r="G51" s="53">
        <v>4.3139171494197909E-2</v>
      </c>
      <c r="H51" s="53">
        <v>2.2615085382388406E-2</v>
      </c>
      <c r="I51" s="53">
        <v>1.2270449028403853E-2</v>
      </c>
      <c r="J51" s="53">
        <v>3.8386621485853294E-3</v>
      </c>
      <c r="K51" s="53">
        <v>9.1218786683164872E-3</v>
      </c>
      <c r="L51" s="53">
        <v>8.3319733611212903E-3</v>
      </c>
      <c r="M51" s="53">
        <v>2.3158394037166279E-3</v>
      </c>
      <c r="O51" s="21">
        <v>7.2479513413646141E-2</v>
      </c>
      <c r="P51" s="21">
        <v>2.1387247554962237E-2</v>
      </c>
      <c r="Q51" s="53">
        <v>3.4891787821504219E-2</v>
      </c>
      <c r="R51" s="21">
        <v>1.1117220011375281E-2</v>
      </c>
      <c r="S51" s="53">
        <v>2.7781085849030978E-2</v>
      </c>
      <c r="T51" s="21">
        <v>1.8358077285994295E-2</v>
      </c>
      <c r="U51" s="21">
        <v>1.3785819987140029E-2</v>
      </c>
      <c r="V51" s="53">
        <v>9.3604991489891227E-3</v>
      </c>
      <c r="W51" s="53">
        <v>3.7419522655842965E-3</v>
      </c>
      <c r="X51" s="53">
        <v>1.7284826792947891E-2</v>
      </c>
      <c r="Z51" s="53">
        <v>1.0224234561657115E-2</v>
      </c>
      <c r="AA51" s="53">
        <v>1.4832870595611617E-2</v>
      </c>
      <c r="AB51" s="53">
        <v>2.3942816456710772E-2</v>
      </c>
      <c r="AC51" s="53">
        <v>1.4587426107789198E-2</v>
      </c>
      <c r="AD51" s="53">
        <v>4.8904289315814574E-3</v>
      </c>
      <c r="AE51" s="21">
        <v>4.3974236230221566E-3</v>
      </c>
      <c r="AF51" s="53">
        <v>2.7884187765165429E-2</v>
      </c>
      <c r="AG51" s="53">
        <v>3.3621414906641715E-2</v>
      </c>
      <c r="AH51" s="21">
        <v>3.9138580576909519E-3</v>
      </c>
      <c r="AI51" s="21">
        <v>2.8329191379685855E-3</v>
      </c>
      <c r="AJ51" s="21">
        <v>3.2788904760031323E-3</v>
      </c>
      <c r="AK51" s="53">
        <v>4.2879918762518156E-3</v>
      </c>
      <c r="AL51" s="21">
        <v>1.6988981020112017E-3</v>
      </c>
      <c r="AM51" s="21">
        <v>1.3241261897107618E-3</v>
      </c>
      <c r="AN51" s="21">
        <v>2.8444908381968768E-3</v>
      </c>
      <c r="AO51" s="21">
        <v>4.8833088913575106E-3</v>
      </c>
      <c r="AP51" s="21">
        <v>9.7927264523041575E-3</v>
      </c>
      <c r="AQ51" s="21">
        <v>6.0580202575856402E-3</v>
      </c>
      <c r="AR51" s="21">
        <v>3.3759600246981098E-3</v>
      </c>
      <c r="AS51" s="21">
        <v>1.0487096786740927E-2</v>
      </c>
      <c r="AT51" s="21">
        <v>1.4757037278778197E-3</v>
      </c>
      <c r="AU51" s="21">
        <v>6.4295392070798166E-3</v>
      </c>
      <c r="AV51" s="21">
        <v>2.6558681346580786E-3</v>
      </c>
      <c r="AW51" s="21">
        <v>1.248334941934855E-3</v>
      </c>
      <c r="AX51" s="21">
        <v>3.6453117725624446E-3</v>
      </c>
      <c r="AY51" s="21">
        <v>7.6872783157168768E-3</v>
      </c>
      <c r="AZ51" s="21">
        <v>2.7571193061072434E-3</v>
      </c>
      <c r="BA51" s="21">
        <v>2.2971279465709539E-3</v>
      </c>
      <c r="BB51" s="21">
        <v>7.9257938645202139E-4</v>
      </c>
      <c r="BC51" s="21">
        <v>2.8538760155568882E-3</v>
      </c>
      <c r="BD51" s="21">
        <v>1.5549227776105081E-3</v>
      </c>
      <c r="BE51" s="21">
        <v>2.760080106107723E-4</v>
      </c>
      <c r="BF51" s="21">
        <v>1.1243633387443468E-3</v>
      </c>
      <c r="BG51" s="21">
        <v>3.5971667970319238E-4</v>
      </c>
      <c r="BH51" s="21">
        <v>5.0716281061925609E-4</v>
      </c>
      <c r="BI51" s="21">
        <v>1.4864074556199318E-4</v>
      </c>
      <c r="BJ51" s="21">
        <v>2.8177101150507998E-4</v>
      </c>
      <c r="BK51" s="21">
        <v>3.1805115710480168E-4</v>
      </c>
      <c r="BL51" s="21">
        <v>6.0622069740331121E-5</v>
      </c>
      <c r="BM51" s="21">
        <v>9.7041813037856584E-5</v>
      </c>
      <c r="BN51" s="21">
        <v>1.9362677955168437E-5</v>
      </c>
      <c r="BO51" s="21">
        <v>1.3931344200990029E-5</v>
      </c>
      <c r="BP51" s="21">
        <v>1.6187967975635023E-5</v>
      </c>
      <c r="BQ51" s="21">
        <v>1.7073966259129567E-5</v>
      </c>
      <c r="BR51" s="21">
        <v>9.8818096619789748E-4</v>
      </c>
      <c r="BS51" s="21">
        <v>1.2401506326538306E-3</v>
      </c>
      <c r="BT51" s="21">
        <v>1.200565295288924E-3</v>
      </c>
      <c r="BU51" s="21">
        <v>3.309294547979984E-4</v>
      </c>
      <c r="BV51" s="21">
        <v>1.0197103610506757E-3</v>
      </c>
      <c r="BW51" s="21">
        <v>1.0659808875616004E-3</v>
      </c>
      <c r="BX51" s="21">
        <v>4.5106702030562094E-4</v>
      </c>
      <c r="BY51" s="21">
        <v>7.271523690235152E-4</v>
      </c>
      <c r="BZ51" s="21">
        <v>6.9879349143401335E-4</v>
      </c>
      <c r="CA51" s="21">
        <v>8.3499029145608764E-4</v>
      </c>
      <c r="CB51" s="21">
        <v>3.1873849967430171E-4</v>
      </c>
      <c r="CC51" s="21">
        <v>6.806724137862158E-4</v>
      </c>
      <c r="CD51" s="21">
        <v>2.0675786442732205E-4</v>
      </c>
      <c r="CE51" s="21">
        <v>3.9859669026421095E-4</v>
      </c>
      <c r="CF51" s="21">
        <v>1.7250849814116727E-4</v>
      </c>
      <c r="CG51" s="21">
        <v>1.1001550703669895E-4</v>
      </c>
      <c r="CH51" s="21">
        <v>2.4336484927551936E-4</v>
      </c>
      <c r="CI51" s="21">
        <v>7.8545680574994623E-5</v>
      </c>
      <c r="CJ51" s="21">
        <v>5.6342467237558468E-5</v>
      </c>
      <c r="CK51" s="21">
        <v>5.2301013770799943E-5</v>
      </c>
      <c r="CL51" s="21">
        <v>2.1912726730223254E-5</v>
      </c>
      <c r="CM51" s="21">
        <v>2.868702760361873E-5</v>
      </c>
      <c r="CN51" s="21">
        <v>3.0665025498165759E-5</v>
      </c>
      <c r="CO51" s="21">
        <v>2.7366981489537686E-5</v>
      </c>
      <c r="CP51" s="21">
        <v>5.5748260637225708E-4</v>
      </c>
      <c r="CQ51" s="21">
        <v>1.9942496335307695E-3</v>
      </c>
      <c r="CR51" s="21">
        <v>7.8241530998341541E-4</v>
      </c>
      <c r="CS51" s="21">
        <v>1.3297469154502388E-3</v>
      </c>
      <c r="CT51" s="21">
        <v>4.6779031086516157E-4</v>
      </c>
      <c r="CU51" s="21">
        <v>8.8151399759703178E-4</v>
      </c>
      <c r="CV51" s="21">
        <v>3.6503818241376057E-4</v>
      </c>
      <c r="CW51" s="21">
        <v>1.7501568123591324E-4</v>
      </c>
      <c r="CX51" s="21">
        <v>4.3317037900711272E-4</v>
      </c>
      <c r="CY51" s="21">
        <v>3.5702715367344332E-4</v>
      </c>
      <c r="CZ51" s="21">
        <v>2.5043116773870239E-4</v>
      </c>
      <c r="DA51" s="21">
        <v>1.5485000180767879E-4</v>
      </c>
      <c r="DB51" s="21">
        <v>1.5606176786523367E-4</v>
      </c>
      <c r="DC51" s="21">
        <v>2.8428819506494456E-4</v>
      </c>
      <c r="DD51" s="21">
        <v>1.9371696093883862E-4</v>
      </c>
      <c r="DE51" s="21">
        <v>1.6238267967769968E-4</v>
      </c>
      <c r="DF51" s="21">
        <v>1.3250283231252477E-3</v>
      </c>
      <c r="DG51" s="21">
        <v>1.9171628715140489E-3</v>
      </c>
      <c r="DH51" s="21">
        <v>6.706709032258929E-4</v>
      </c>
      <c r="DI51" s="21">
        <v>1.7800479743377126E-3</v>
      </c>
      <c r="DJ51" s="21">
        <v>1.6920380770087313E-3</v>
      </c>
      <c r="DK51" s="21">
        <v>8.3226343878832498E-4</v>
      </c>
      <c r="DL51" s="21">
        <v>4.8232376737646798E-4</v>
      </c>
      <c r="DM51" s="21">
        <v>7.5291454367439243E-4</v>
      </c>
      <c r="DN51" s="21">
        <v>4.7664596087655913E-4</v>
      </c>
      <c r="DO51" s="21">
        <v>1.6595110343390067E-3</v>
      </c>
      <c r="DP51" s="21">
        <v>7.3968616020704103E-4</v>
      </c>
      <c r="DQ51" s="21">
        <v>8.2356255504418261E-4</v>
      </c>
      <c r="DR51" s="21">
        <v>2.6305421274101998E-4</v>
      </c>
      <c r="DS51" s="21">
        <v>4.8582848488393422E-4</v>
      </c>
      <c r="DT51" s="21">
        <v>4.3122655403215619E-4</v>
      </c>
      <c r="DU51" s="21">
        <v>2.8747089864583771E-4</v>
      </c>
      <c r="DV51" s="21">
        <v>4.130869426701821E-4</v>
      </c>
      <c r="DW51" s="21">
        <v>2.137674659174242E-4</v>
      </c>
      <c r="DX51" s="21">
        <v>3.8513422572536492E-4</v>
      </c>
      <c r="DY51" s="21">
        <v>2.4028327846647651E-4</v>
      </c>
      <c r="DZ51" s="21">
        <v>2.7369262177154421E-4</v>
      </c>
      <c r="EA51" s="21">
        <v>2.4930071955038335E-4</v>
      </c>
      <c r="EB51" s="21">
        <v>3.2299532026825963E-4</v>
      </c>
      <c r="EC51" s="21">
        <v>1.5586035246218218E-4</v>
      </c>
      <c r="ED51" s="21">
        <v>2.8149380342077843E-4</v>
      </c>
      <c r="EE51" s="21">
        <v>3.3117022459601473E-4</v>
      </c>
      <c r="EF51" s="21">
        <v>3.0163756991234518E-4</v>
      </c>
      <c r="EG51" s="21">
        <v>4.6237560150020848E-4</v>
      </c>
      <c r="EH51" s="21">
        <v>1.1521840333936861E-4</v>
      </c>
      <c r="EI51" s="21">
        <v>1.2826044031147491E-4</v>
      </c>
      <c r="EJ51" s="21">
        <v>6.8668458030178646E-5</v>
      </c>
      <c r="EK51" s="21">
        <v>1.4263504744473299E-4</v>
      </c>
      <c r="EL51" s="21">
        <v>1.1729066480168184E-4</v>
      </c>
      <c r="EM51" s="21">
        <v>2.0189999461784041E-4</v>
      </c>
      <c r="EN51" s="21">
        <v>1.3065452754990064E-4</v>
      </c>
      <c r="EO51" s="21">
        <v>2.4380983427610471E-4</v>
      </c>
      <c r="EP51" s="21">
        <v>5.0540893213716065E-5</v>
      </c>
      <c r="EQ51" s="21">
        <v>6.7425574970173441E-5</v>
      </c>
      <c r="ER51" s="21">
        <v>3.9859652915199966E-5</v>
      </c>
      <c r="ES51" s="21">
        <v>1.8877218695675414E-4</v>
      </c>
      <c r="ET51" s="21">
        <v>1.2781742563949363E-4</v>
      </c>
      <c r="EU51" s="21">
        <v>7.1604581047530011E-5</v>
      </c>
      <c r="EV51" s="21">
        <v>3.1334956211810757E-5</v>
      </c>
      <c r="EW51" s="21">
        <v>2.3116376005965505E-4</v>
      </c>
      <c r="EX51" s="21">
        <v>3.457887662314407E-5</v>
      </c>
      <c r="EY51" s="21">
        <v>1.6578221750249219E-5</v>
      </c>
      <c r="EZ51" s="21">
        <v>9.8867701527812879E-5</v>
      </c>
      <c r="FA51" s="21">
        <v>1.5475813231761107E-5</v>
      </c>
      <c r="FB51" s="21">
        <v>6.6224736499186345E-6</v>
      </c>
    </row>
    <row r="52" spans="1:158" x14ac:dyDescent="0.2">
      <c r="A52" s="16">
        <v>38625</v>
      </c>
      <c r="B52" s="53">
        <v>0.22809332833885554</v>
      </c>
      <c r="C52" s="53">
        <v>6.7420529331232229E-2</v>
      </c>
      <c r="D52" s="53">
        <v>7.7883432874817846E-2</v>
      </c>
      <c r="E52" s="53">
        <v>1.6683545886444398E-2</v>
      </c>
      <c r="F52" s="53">
        <v>1.2392898454147474E-2</v>
      </c>
      <c r="G52" s="53">
        <v>4.3139171494197909E-2</v>
      </c>
      <c r="H52" s="53">
        <v>2.2615085382388406E-2</v>
      </c>
      <c r="I52" s="53">
        <v>1.2270449028403853E-2</v>
      </c>
      <c r="J52" s="53">
        <v>3.8386621485853294E-3</v>
      </c>
      <c r="K52" s="53">
        <v>9.1218786683164872E-3</v>
      </c>
      <c r="L52" s="53">
        <v>8.3319733611212903E-3</v>
      </c>
      <c r="M52" s="53">
        <v>2.3158394037166279E-3</v>
      </c>
      <c r="O52" s="21">
        <v>7.2479513413646141E-2</v>
      </c>
      <c r="P52" s="21">
        <v>2.1387247554962237E-2</v>
      </c>
      <c r="Q52" s="53">
        <v>3.4891787821504219E-2</v>
      </c>
      <c r="R52" s="21">
        <v>1.1117220011375281E-2</v>
      </c>
      <c r="S52" s="53">
        <v>2.7781085849030978E-2</v>
      </c>
      <c r="T52" s="21">
        <v>1.8358077285994295E-2</v>
      </c>
      <c r="U52" s="21">
        <v>1.3785819987140029E-2</v>
      </c>
      <c r="V52" s="53">
        <v>9.3604991489891227E-3</v>
      </c>
      <c r="W52" s="53">
        <v>3.7419522655842965E-3</v>
      </c>
      <c r="X52" s="53">
        <v>1.7284826792947891E-2</v>
      </c>
      <c r="Z52" s="53">
        <v>1.0224234561657115E-2</v>
      </c>
      <c r="AA52" s="53">
        <v>1.4832870595611617E-2</v>
      </c>
      <c r="AB52" s="53">
        <v>2.3942816456710772E-2</v>
      </c>
      <c r="AC52" s="53">
        <v>1.4587426107789198E-2</v>
      </c>
      <c r="AD52" s="53">
        <v>4.8904289315814574E-3</v>
      </c>
      <c r="AE52" s="21">
        <v>4.3974236230221566E-3</v>
      </c>
      <c r="AF52" s="53">
        <v>2.7884187765165429E-2</v>
      </c>
      <c r="AG52" s="53">
        <v>3.3621414906641715E-2</v>
      </c>
      <c r="AH52" s="21">
        <v>3.9138580576909519E-3</v>
      </c>
      <c r="AI52" s="21">
        <v>2.8329191379685855E-3</v>
      </c>
      <c r="AJ52" s="21">
        <v>3.2788904760031323E-3</v>
      </c>
      <c r="AK52" s="53">
        <v>4.2879918762518156E-3</v>
      </c>
      <c r="AL52" s="21">
        <v>1.6988981020112017E-3</v>
      </c>
      <c r="AM52" s="21">
        <v>1.3241261897107618E-3</v>
      </c>
      <c r="AN52" s="21">
        <v>2.8444908381968768E-3</v>
      </c>
      <c r="AO52" s="21">
        <v>4.8833088913575106E-3</v>
      </c>
      <c r="AP52" s="21">
        <v>9.7927264523041575E-3</v>
      </c>
      <c r="AQ52" s="21">
        <v>6.0580202575856402E-3</v>
      </c>
      <c r="AR52" s="21">
        <v>3.3759600246981098E-3</v>
      </c>
      <c r="AS52" s="21">
        <v>1.0487096786740927E-2</v>
      </c>
      <c r="AT52" s="21">
        <v>1.4757037278778197E-3</v>
      </c>
      <c r="AU52" s="21">
        <v>6.4295392070798166E-3</v>
      </c>
      <c r="AV52" s="21">
        <v>2.6558681346580786E-3</v>
      </c>
      <c r="AW52" s="21">
        <v>1.248334941934855E-3</v>
      </c>
      <c r="AX52" s="21">
        <v>3.6453117725624446E-3</v>
      </c>
      <c r="AY52" s="21">
        <v>7.6872783157168768E-3</v>
      </c>
      <c r="AZ52" s="21">
        <v>2.7571193061072434E-3</v>
      </c>
      <c r="BA52" s="21">
        <v>2.2971279465709539E-3</v>
      </c>
      <c r="BB52" s="21">
        <v>7.9257938645202139E-4</v>
      </c>
      <c r="BC52" s="21">
        <v>2.8538760155568882E-3</v>
      </c>
      <c r="BD52" s="21">
        <v>1.5549227776105081E-3</v>
      </c>
      <c r="BE52" s="21">
        <v>2.760080106107723E-4</v>
      </c>
      <c r="BF52" s="21">
        <v>1.1243633387443468E-3</v>
      </c>
      <c r="BG52" s="21">
        <v>3.5971667970319238E-4</v>
      </c>
      <c r="BH52" s="21">
        <v>5.0716281061925609E-4</v>
      </c>
      <c r="BI52" s="21">
        <v>1.4864074556199318E-4</v>
      </c>
      <c r="BJ52" s="21">
        <v>2.8177101150507998E-4</v>
      </c>
      <c r="BK52" s="21">
        <v>3.1805115710480168E-4</v>
      </c>
      <c r="BL52" s="21">
        <v>6.0622069740331121E-5</v>
      </c>
      <c r="BM52" s="21">
        <v>9.7041813037856584E-5</v>
      </c>
      <c r="BN52" s="21">
        <v>1.9362677955168437E-5</v>
      </c>
      <c r="BO52" s="21">
        <v>1.3931344200990029E-5</v>
      </c>
      <c r="BP52" s="21">
        <v>1.6187967975635023E-5</v>
      </c>
      <c r="BQ52" s="21">
        <v>1.7073966259129567E-5</v>
      </c>
      <c r="BR52" s="21">
        <v>9.8818096619789748E-4</v>
      </c>
      <c r="BS52" s="21">
        <v>1.2401506326538306E-3</v>
      </c>
      <c r="BT52" s="21">
        <v>1.200565295288924E-3</v>
      </c>
      <c r="BU52" s="21">
        <v>3.309294547979984E-4</v>
      </c>
      <c r="BV52" s="21">
        <v>1.0197103610506757E-3</v>
      </c>
      <c r="BW52" s="21">
        <v>1.0659808875616004E-3</v>
      </c>
      <c r="BX52" s="21">
        <v>4.5106702030562094E-4</v>
      </c>
      <c r="BY52" s="21">
        <v>7.271523690235152E-4</v>
      </c>
      <c r="BZ52" s="21">
        <v>6.9879349143401335E-4</v>
      </c>
      <c r="CA52" s="21">
        <v>8.3499029145608764E-4</v>
      </c>
      <c r="CB52" s="21">
        <v>3.1873849967430171E-4</v>
      </c>
      <c r="CC52" s="21">
        <v>6.806724137862158E-4</v>
      </c>
      <c r="CD52" s="21">
        <v>2.0675786442732205E-4</v>
      </c>
      <c r="CE52" s="21">
        <v>3.9859669026421095E-4</v>
      </c>
      <c r="CF52" s="21">
        <v>1.7250849814116727E-4</v>
      </c>
      <c r="CG52" s="21">
        <v>1.1001550703669895E-4</v>
      </c>
      <c r="CH52" s="21">
        <v>2.4336484927551936E-4</v>
      </c>
      <c r="CI52" s="21">
        <v>7.8545680574994623E-5</v>
      </c>
      <c r="CJ52" s="21">
        <v>5.6342467237558468E-5</v>
      </c>
      <c r="CK52" s="21">
        <v>5.2301013770799943E-5</v>
      </c>
      <c r="CL52" s="21">
        <v>2.1912726730223254E-5</v>
      </c>
      <c r="CM52" s="21">
        <v>2.868702760361873E-5</v>
      </c>
      <c r="CN52" s="21">
        <v>3.0665025498165759E-5</v>
      </c>
      <c r="CO52" s="21">
        <v>2.7366981489537686E-5</v>
      </c>
      <c r="CP52" s="21">
        <v>5.5748260637225708E-4</v>
      </c>
      <c r="CQ52" s="21">
        <v>1.9942496335307695E-3</v>
      </c>
      <c r="CR52" s="21">
        <v>7.8241530998341541E-4</v>
      </c>
      <c r="CS52" s="21">
        <v>1.3297469154502388E-3</v>
      </c>
      <c r="CT52" s="21">
        <v>4.6779031086516157E-4</v>
      </c>
      <c r="CU52" s="21">
        <v>8.8151399759703178E-4</v>
      </c>
      <c r="CV52" s="21">
        <v>3.6503818241376057E-4</v>
      </c>
      <c r="CW52" s="21">
        <v>1.7501568123591324E-4</v>
      </c>
      <c r="CX52" s="21">
        <v>4.3317037900711272E-4</v>
      </c>
      <c r="CY52" s="21">
        <v>3.5702715367344332E-4</v>
      </c>
      <c r="CZ52" s="21">
        <v>2.5043116773870239E-4</v>
      </c>
      <c r="DA52" s="21">
        <v>1.5485000180767879E-4</v>
      </c>
      <c r="DB52" s="21">
        <v>1.5606176786523367E-4</v>
      </c>
      <c r="DC52" s="21">
        <v>2.8428819506494456E-4</v>
      </c>
      <c r="DD52" s="21">
        <v>1.9371696093883862E-4</v>
      </c>
      <c r="DE52" s="21">
        <v>1.6238267967769968E-4</v>
      </c>
      <c r="DF52" s="21">
        <v>1.3250283231252477E-3</v>
      </c>
      <c r="DG52" s="21">
        <v>1.9171628715140489E-3</v>
      </c>
      <c r="DH52" s="21">
        <v>6.706709032258929E-4</v>
      </c>
      <c r="DI52" s="21">
        <v>1.7800479743377126E-3</v>
      </c>
      <c r="DJ52" s="21">
        <v>1.6920380770087313E-3</v>
      </c>
      <c r="DK52" s="21">
        <v>8.3226343878832498E-4</v>
      </c>
      <c r="DL52" s="21">
        <v>4.8232376737646798E-4</v>
      </c>
      <c r="DM52" s="21">
        <v>7.5291454367439243E-4</v>
      </c>
      <c r="DN52" s="21">
        <v>4.7664596087655913E-4</v>
      </c>
      <c r="DO52" s="21">
        <v>1.6595110343390067E-3</v>
      </c>
      <c r="DP52" s="21">
        <v>7.3968616020704103E-4</v>
      </c>
      <c r="DQ52" s="21">
        <v>8.2356255504418261E-4</v>
      </c>
      <c r="DR52" s="21">
        <v>2.6305421274101998E-4</v>
      </c>
      <c r="DS52" s="21">
        <v>4.8582848488393422E-4</v>
      </c>
      <c r="DT52" s="21">
        <v>4.3122655403215619E-4</v>
      </c>
      <c r="DU52" s="21">
        <v>2.8747089864583771E-4</v>
      </c>
      <c r="DV52" s="21">
        <v>4.130869426701821E-4</v>
      </c>
      <c r="DW52" s="21">
        <v>2.137674659174242E-4</v>
      </c>
      <c r="DX52" s="21">
        <v>3.8513422572536492E-4</v>
      </c>
      <c r="DY52" s="21">
        <v>2.4028327846647651E-4</v>
      </c>
      <c r="DZ52" s="21">
        <v>2.7369262177154421E-4</v>
      </c>
      <c r="EA52" s="21">
        <v>2.4930071955038335E-4</v>
      </c>
      <c r="EB52" s="21">
        <v>3.2299532026825963E-4</v>
      </c>
      <c r="EC52" s="21">
        <v>1.5586035246218218E-4</v>
      </c>
      <c r="ED52" s="21">
        <v>2.8149380342077843E-4</v>
      </c>
      <c r="EE52" s="21">
        <v>3.3117022459601473E-4</v>
      </c>
      <c r="EF52" s="21">
        <v>3.0163756991234518E-4</v>
      </c>
      <c r="EG52" s="21">
        <v>4.6237560150020848E-4</v>
      </c>
      <c r="EH52" s="21">
        <v>1.1521840333936861E-4</v>
      </c>
      <c r="EI52" s="21">
        <v>1.2826044031147491E-4</v>
      </c>
      <c r="EJ52" s="21">
        <v>6.8668458030178646E-5</v>
      </c>
      <c r="EK52" s="21">
        <v>1.4263504744473299E-4</v>
      </c>
      <c r="EL52" s="21">
        <v>1.1729066480168184E-4</v>
      </c>
      <c r="EM52" s="21">
        <v>2.0189999461784041E-4</v>
      </c>
      <c r="EN52" s="21">
        <v>1.3065452754990064E-4</v>
      </c>
      <c r="EO52" s="21">
        <v>2.4380983427610471E-4</v>
      </c>
      <c r="EP52" s="21">
        <v>5.0540893213716065E-5</v>
      </c>
      <c r="EQ52" s="21">
        <v>6.7425574970173441E-5</v>
      </c>
      <c r="ER52" s="21">
        <v>3.9859652915199966E-5</v>
      </c>
      <c r="ES52" s="21">
        <v>1.8877218695675414E-4</v>
      </c>
      <c r="ET52" s="21">
        <v>1.2781742563949363E-4</v>
      </c>
      <c r="EU52" s="21">
        <v>7.1604581047530011E-5</v>
      </c>
      <c r="EV52" s="21">
        <v>3.1334956211810757E-5</v>
      </c>
      <c r="EW52" s="21">
        <v>2.3116376005965505E-4</v>
      </c>
      <c r="EX52" s="21">
        <v>3.457887662314407E-5</v>
      </c>
      <c r="EY52" s="21">
        <v>1.6578221750249219E-5</v>
      </c>
      <c r="EZ52" s="21">
        <v>9.8867701527812879E-5</v>
      </c>
      <c r="FA52" s="21">
        <v>1.5475813231761107E-5</v>
      </c>
      <c r="FB52" s="21">
        <v>6.6224736499186345E-6</v>
      </c>
    </row>
    <row r="53" spans="1:158" x14ac:dyDescent="0.2">
      <c r="A53" s="16">
        <v>38717</v>
      </c>
      <c r="B53" s="53">
        <v>0.22809332833885554</v>
      </c>
      <c r="C53" s="53">
        <v>6.7420529331232229E-2</v>
      </c>
      <c r="D53" s="53">
        <v>7.7883432874817846E-2</v>
      </c>
      <c r="E53" s="53">
        <v>1.6683545886444398E-2</v>
      </c>
      <c r="F53" s="53">
        <v>1.2392898454147474E-2</v>
      </c>
      <c r="G53" s="53">
        <v>4.3139171494197909E-2</v>
      </c>
      <c r="H53" s="53">
        <v>2.2615085382388406E-2</v>
      </c>
      <c r="I53" s="53">
        <v>1.2270449028403853E-2</v>
      </c>
      <c r="J53" s="53">
        <v>3.8386621485853294E-3</v>
      </c>
      <c r="K53" s="53">
        <v>9.1218786683164872E-3</v>
      </c>
      <c r="L53" s="53">
        <v>8.3319733611212903E-3</v>
      </c>
      <c r="M53" s="53">
        <v>2.3158394037166279E-3</v>
      </c>
      <c r="O53" s="21">
        <v>7.2479513413646141E-2</v>
      </c>
      <c r="P53" s="21">
        <v>2.1387247554962237E-2</v>
      </c>
      <c r="Q53" s="53">
        <v>3.4891787821504219E-2</v>
      </c>
      <c r="R53" s="21">
        <v>1.1117220011375281E-2</v>
      </c>
      <c r="S53" s="53">
        <v>2.7781085849030978E-2</v>
      </c>
      <c r="T53" s="21">
        <v>1.8358077285994295E-2</v>
      </c>
      <c r="U53" s="21">
        <v>1.3785819987140029E-2</v>
      </c>
      <c r="V53" s="53">
        <v>9.3604991489891227E-3</v>
      </c>
      <c r="W53" s="53">
        <v>3.7419522655842965E-3</v>
      </c>
      <c r="X53" s="53">
        <v>1.7284826792947891E-2</v>
      </c>
      <c r="Z53" s="53">
        <v>1.0224234561657115E-2</v>
      </c>
      <c r="AA53" s="53">
        <v>1.4832870595611617E-2</v>
      </c>
      <c r="AB53" s="53">
        <v>2.3942816456710772E-2</v>
      </c>
      <c r="AC53" s="53">
        <v>1.4587426107789198E-2</v>
      </c>
      <c r="AD53" s="53">
        <v>4.8904289315814574E-3</v>
      </c>
      <c r="AE53" s="21">
        <v>4.3974236230221566E-3</v>
      </c>
      <c r="AF53" s="53">
        <v>2.7884187765165429E-2</v>
      </c>
      <c r="AG53" s="53">
        <v>3.3621414906641715E-2</v>
      </c>
      <c r="AH53" s="21">
        <v>3.9138580576909519E-3</v>
      </c>
      <c r="AI53" s="21">
        <v>2.8329191379685855E-3</v>
      </c>
      <c r="AJ53" s="21">
        <v>3.2788904760031323E-3</v>
      </c>
      <c r="AK53" s="53">
        <v>4.2879918762518156E-3</v>
      </c>
      <c r="AL53" s="21">
        <v>1.6988981020112017E-3</v>
      </c>
      <c r="AM53" s="21">
        <v>1.3241261897107618E-3</v>
      </c>
      <c r="AN53" s="21">
        <v>2.8444908381968768E-3</v>
      </c>
      <c r="AO53" s="21">
        <v>4.8833088913575106E-3</v>
      </c>
      <c r="AP53" s="21">
        <v>9.7927264523041575E-3</v>
      </c>
      <c r="AQ53" s="21">
        <v>6.0580202575856402E-3</v>
      </c>
      <c r="AR53" s="21">
        <v>3.3759600246981098E-3</v>
      </c>
      <c r="AS53" s="21">
        <v>1.0487096786740927E-2</v>
      </c>
      <c r="AT53" s="21">
        <v>1.4757037278778197E-3</v>
      </c>
      <c r="AU53" s="21">
        <v>6.4295392070798166E-3</v>
      </c>
      <c r="AV53" s="21">
        <v>2.6558681346580786E-3</v>
      </c>
      <c r="AW53" s="21">
        <v>1.248334941934855E-3</v>
      </c>
      <c r="AX53" s="21">
        <v>3.6453117725624446E-3</v>
      </c>
      <c r="AY53" s="21">
        <v>7.6872783157168768E-3</v>
      </c>
      <c r="AZ53" s="21">
        <v>2.7571193061072434E-3</v>
      </c>
      <c r="BA53" s="21">
        <v>2.2971279465709539E-3</v>
      </c>
      <c r="BB53" s="21">
        <v>7.9257938645202139E-4</v>
      </c>
      <c r="BC53" s="21">
        <v>2.8538760155568882E-3</v>
      </c>
      <c r="BD53" s="21">
        <v>1.5549227776105081E-3</v>
      </c>
      <c r="BE53" s="21">
        <v>2.760080106107723E-4</v>
      </c>
      <c r="BF53" s="21">
        <v>1.1243633387443468E-3</v>
      </c>
      <c r="BG53" s="21">
        <v>3.5971667970319238E-4</v>
      </c>
      <c r="BH53" s="21">
        <v>5.0716281061925609E-4</v>
      </c>
      <c r="BI53" s="21">
        <v>1.4864074556199318E-4</v>
      </c>
      <c r="BJ53" s="21">
        <v>2.8177101150507998E-4</v>
      </c>
      <c r="BK53" s="21">
        <v>3.1805115710480168E-4</v>
      </c>
      <c r="BL53" s="21">
        <v>6.0622069740331121E-5</v>
      </c>
      <c r="BM53" s="21">
        <v>9.7041813037856584E-5</v>
      </c>
      <c r="BN53" s="21">
        <v>1.9362677955168437E-5</v>
      </c>
      <c r="BO53" s="21">
        <v>1.3931344200990029E-5</v>
      </c>
      <c r="BP53" s="21">
        <v>1.6187967975635023E-5</v>
      </c>
      <c r="BQ53" s="21">
        <v>1.7073966259129567E-5</v>
      </c>
      <c r="BR53" s="21">
        <v>9.8818096619789748E-4</v>
      </c>
      <c r="BS53" s="21">
        <v>1.2401506326538306E-3</v>
      </c>
      <c r="BT53" s="21">
        <v>1.200565295288924E-3</v>
      </c>
      <c r="BU53" s="21">
        <v>3.309294547979984E-4</v>
      </c>
      <c r="BV53" s="21">
        <v>1.0197103610506757E-3</v>
      </c>
      <c r="BW53" s="21">
        <v>1.0659808875616004E-3</v>
      </c>
      <c r="BX53" s="21">
        <v>4.5106702030562094E-4</v>
      </c>
      <c r="BY53" s="21">
        <v>7.271523690235152E-4</v>
      </c>
      <c r="BZ53" s="21">
        <v>6.9879349143401335E-4</v>
      </c>
      <c r="CA53" s="21">
        <v>8.3499029145608764E-4</v>
      </c>
      <c r="CB53" s="21">
        <v>3.1873849967430171E-4</v>
      </c>
      <c r="CC53" s="21">
        <v>6.806724137862158E-4</v>
      </c>
      <c r="CD53" s="21">
        <v>2.0675786442732205E-4</v>
      </c>
      <c r="CE53" s="21">
        <v>3.9859669026421095E-4</v>
      </c>
      <c r="CF53" s="21">
        <v>1.7250849814116727E-4</v>
      </c>
      <c r="CG53" s="21">
        <v>1.1001550703669895E-4</v>
      </c>
      <c r="CH53" s="21">
        <v>2.4336484927551936E-4</v>
      </c>
      <c r="CI53" s="21">
        <v>7.8545680574994623E-5</v>
      </c>
      <c r="CJ53" s="21">
        <v>5.6342467237558468E-5</v>
      </c>
      <c r="CK53" s="21">
        <v>5.2301013770799943E-5</v>
      </c>
      <c r="CL53" s="21">
        <v>2.1912726730223254E-5</v>
      </c>
      <c r="CM53" s="21">
        <v>2.868702760361873E-5</v>
      </c>
      <c r="CN53" s="21">
        <v>3.0665025498165759E-5</v>
      </c>
      <c r="CO53" s="21">
        <v>2.7366981489537686E-5</v>
      </c>
      <c r="CP53" s="21">
        <v>5.5748260637225708E-4</v>
      </c>
      <c r="CQ53" s="21">
        <v>1.9942496335307695E-3</v>
      </c>
      <c r="CR53" s="21">
        <v>7.8241530998341541E-4</v>
      </c>
      <c r="CS53" s="21">
        <v>1.3297469154502388E-3</v>
      </c>
      <c r="CT53" s="21">
        <v>4.6779031086516157E-4</v>
      </c>
      <c r="CU53" s="21">
        <v>8.8151399759703178E-4</v>
      </c>
      <c r="CV53" s="21">
        <v>3.6503818241376057E-4</v>
      </c>
      <c r="CW53" s="21">
        <v>1.7501568123591324E-4</v>
      </c>
      <c r="CX53" s="21">
        <v>4.3317037900711272E-4</v>
      </c>
      <c r="CY53" s="21">
        <v>3.5702715367344332E-4</v>
      </c>
      <c r="CZ53" s="21">
        <v>2.5043116773870239E-4</v>
      </c>
      <c r="DA53" s="21">
        <v>1.5485000180767879E-4</v>
      </c>
      <c r="DB53" s="21">
        <v>1.5606176786523367E-4</v>
      </c>
      <c r="DC53" s="21">
        <v>2.8428819506494456E-4</v>
      </c>
      <c r="DD53" s="21">
        <v>1.9371696093883862E-4</v>
      </c>
      <c r="DE53" s="21">
        <v>1.6238267967769968E-4</v>
      </c>
      <c r="DF53" s="21">
        <v>1.3250283231252477E-3</v>
      </c>
      <c r="DG53" s="21">
        <v>1.9171628715140489E-3</v>
      </c>
      <c r="DH53" s="21">
        <v>6.706709032258929E-4</v>
      </c>
      <c r="DI53" s="21">
        <v>1.7800479743377126E-3</v>
      </c>
      <c r="DJ53" s="21">
        <v>1.6920380770087313E-3</v>
      </c>
      <c r="DK53" s="21">
        <v>8.3226343878832498E-4</v>
      </c>
      <c r="DL53" s="21">
        <v>4.8232376737646798E-4</v>
      </c>
      <c r="DM53" s="21">
        <v>7.5291454367439243E-4</v>
      </c>
      <c r="DN53" s="21">
        <v>4.7664596087655913E-4</v>
      </c>
      <c r="DO53" s="21">
        <v>1.6595110343390067E-3</v>
      </c>
      <c r="DP53" s="21">
        <v>7.3968616020704103E-4</v>
      </c>
      <c r="DQ53" s="21">
        <v>8.2356255504418261E-4</v>
      </c>
      <c r="DR53" s="21">
        <v>2.6305421274101998E-4</v>
      </c>
      <c r="DS53" s="21">
        <v>4.8582848488393422E-4</v>
      </c>
      <c r="DT53" s="21">
        <v>4.3122655403215619E-4</v>
      </c>
      <c r="DU53" s="21">
        <v>2.8747089864583771E-4</v>
      </c>
      <c r="DV53" s="21">
        <v>4.130869426701821E-4</v>
      </c>
      <c r="DW53" s="21">
        <v>2.137674659174242E-4</v>
      </c>
      <c r="DX53" s="21">
        <v>3.8513422572536492E-4</v>
      </c>
      <c r="DY53" s="21">
        <v>2.4028327846647651E-4</v>
      </c>
      <c r="DZ53" s="21">
        <v>2.7369262177154421E-4</v>
      </c>
      <c r="EA53" s="21">
        <v>2.4930071955038335E-4</v>
      </c>
      <c r="EB53" s="21">
        <v>3.2299532026825963E-4</v>
      </c>
      <c r="EC53" s="21">
        <v>1.5586035246218218E-4</v>
      </c>
      <c r="ED53" s="21">
        <v>2.8149380342077843E-4</v>
      </c>
      <c r="EE53" s="21">
        <v>3.3117022459601473E-4</v>
      </c>
      <c r="EF53" s="21">
        <v>3.0163756991234518E-4</v>
      </c>
      <c r="EG53" s="21">
        <v>4.6237560150020848E-4</v>
      </c>
      <c r="EH53" s="21">
        <v>1.1521840333936861E-4</v>
      </c>
      <c r="EI53" s="21">
        <v>1.2826044031147491E-4</v>
      </c>
      <c r="EJ53" s="21">
        <v>6.8668458030178646E-5</v>
      </c>
      <c r="EK53" s="21">
        <v>1.4263504744473299E-4</v>
      </c>
      <c r="EL53" s="21">
        <v>1.1729066480168184E-4</v>
      </c>
      <c r="EM53" s="21">
        <v>2.0189999461784041E-4</v>
      </c>
      <c r="EN53" s="21">
        <v>1.3065452754990064E-4</v>
      </c>
      <c r="EO53" s="21">
        <v>2.4380983427610471E-4</v>
      </c>
      <c r="EP53" s="21">
        <v>5.0540893213716065E-5</v>
      </c>
      <c r="EQ53" s="21">
        <v>6.7425574970173441E-5</v>
      </c>
      <c r="ER53" s="21">
        <v>3.9859652915199966E-5</v>
      </c>
      <c r="ES53" s="21">
        <v>1.8877218695675414E-4</v>
      </c>
      <c r="ET53" s="21">
        <v>1.2781742563949363E-4</v>
      </c>
      <c r="EU53" s="21">
        <v>7.1604581047530011E-5</v>
      </c>
      <c r="EV53" s="21">
        <v>3.1334956211810757E-5</v>
      </c>
      <c r="EW53" s="21">
        <v>2.3116376005965505E-4</v>
      </c>
      <c r="EX53" s="21">
        <v>3.457887662314407E-5</v>
      </c>
      <c r="EY53" s="21">
        <v>1.6578221750249219E-5</v>
      </c>
      <c r="EZ53" s="21">
        <v>9.8867701527812879E-5</v>
      </c>
      <c r="FA53" s="21">
        <v>1.5475813231761107E-5</v>
      </c>
      <c r="FB53" s="21">
        <v>6.6224736499186345E-6</v>
      </c>
    </row>
    <row r="54" spans="1:158" x14ac:dyDescent="0.2">
      <c r="A54" s="16">
        <v>38807</v>
      </c>
      <c r="B54" s="53">
        <v>0.21968536655293655</v>
      </c>
      <c r="C54" s="53">
        <v>6.4746044923163271E-2</v>
      </c>
      <c r="D54" s="53">
        <v>7.7579256001965302E-2</v>
      </c>
      <c r="E54" s="53">
        <v>1.6448092471974721E-2</v>
      </c>
      <c r="F54" s="53">
        <v>1.2841355118224387E-2</v>
      </c>
      <c r="G54" s="53">
        <v>4.1934843604836514E-2</v>
      </c>
      <c r="H54" s="53">
        <v>2.1348638011345032E-2</v>
      </c>
      <c r="I54" s="53">
        <v>1.3515280313984019E-2</v>
      </c>
      <c r="J54" s="53">
        <v>4.377071121061853E-3</v>
      </c>
      <c r="K54" s="53">
        <v>9.4622998876748056E-3</v>
      </c>
      <c r="L54" s="53">
        <v>8.3885933515076908E-3</v>
      </c>
      <c r="M54" s="53">
        <v>2.5479596241009565E-3</v>
      </c>
      <c r="O54" s="21">
        <v>7.6207807208671222E-2</v>
      </c>
      <c r="P54" s="21">
        <v>2.2847009266433425E-2</v>
      </c>
      <c r="Q54" s="53">
        <v>3.6472526458558467E-2</v>
      </c>
      <c r="R54" s="21">
        <v>1.1875574662682811E-2</v>
      </c>
      <c r="S54" s="53">
        <v>2.7718960841785469E-2</v>
      </c>
      <c r="T54" s="21">
        <v>2.0391250970303604E-2</v>
      </c>
      <c r="U54" s="21">
        <v>1.4291656893282604E-2</v>
      </c>
      <c r="V54" s="53">
        <v>9.1600029635587835E-3</v>
      </c>
      <c r="W54" s="53">
        <v>3.2252820451749544E-3</v>
      </c>
      <c r="X54" s="53">
        <v>1.68293971099505E-2</v>
      </c>
      <c r="Z54" s="53">
        <v>9.273833329172353E-3</v>
      </c>
      <c r="AA54" s="53">
        <v>1.4299478096339763E-2</v>
      </c>
      <c r="AB54" s="53">
        <v>2.2979286477809967E-2</v>
      </c>
      <c r="AC54" s="53">
        <v>1.4325081379893528E-2</v>
      </c>
      <c r="AD54" s="53">
        <v>4.7489005496867548E-3</v>
      </c>
      <c r="AE54" s="21">
        <v>4.6446051583577076E-3</v>
      </c>
      <c r="AF54" s="53">
        <v>2.8551177569114055E-2</v>
      </c>
      <c r="AG54" s="53">
        <v>3.2753202273487166E-2</v>
      </c>
      <c r="AH54" s="21">
        <v>4.0168117916537819E-3</v>
      </c>
      <c r="AI54" s="21">
        <v>2.9997127176638869E-3</v>
      </c>
      <c r="AJ54" s="21">
        <v>3.8489781587119935E-3</v>
      </c>
      <c r="AK54" s="53">
        <v>4.3944088493595782E-3</v>
      </c>
      <c r="AL54" s="21">
        <v>1.7757917905136097E-3</v>
      </c>
      <c r="AM54" s="21">
        <v>1.3384786461514164E-3</v>
      </c>
      <c r="AN54" s="21">
        <v>3.2009787324066424E-3</v>
      </c>
      <c r="AO54" s="21">
        <v>5.1895054937516824E-3</v>
      </c>
      <c r="AP54" s="21">
        <v>1.1034162015187161E-2</v>
      </c>
      <c r="AQ54" s="21">
        <v>6.023027283338451E-3</v>
      </c>
      <c r="AR54" s="21">
        <v>3.7204841841645075E-3</v>
      </c>
      <c r="AS54" s="21">
        <v>1.0993923522019318E-2</v>
      </c>
      <c r="AT54" s="21">
        <v>2.1190755968529128E-3</v>
      </c>
      <c r="AU54" s="21">
        <v>6.1192493035238703E-3</v>
      </c>
      <c r="AV54" s="21">
        <v>2.6168777572414385E-3</v>
      </c>
      <c r="AW54" s="21">
        <v>1.3413970403586787E-3</v>
      </c>
      <c r="AX54" s="21">
        <v>3.4960195602109626E-3</v>
      </c>
      <c r="AY54" s="21">
        <v>8.1903409561151202E-3</v>
      </c>
      <c r="AZ54" s="21">
        <v>2.4826527304416942E-3</v>
      </c>
      <c r="BA54" s="21">
        <v>2.3190750371720357E-3</v>
      </c>
      <c r="BB54" s="21">
        <v>8.0134903142430806E-4</v>
      </c>
      <c r="BC54" s="21">
        <v>3.2215490610844853E-3</v>
      </c>
      <c r="BD54" s="21">
        <v>1.5324067378983102E-3</v>
      </c>
      <c r="BE54" s="21">
        <v>2.9612803733409409E-4</v>
      </c>
      <c r="BF54" s="21">
        <v>1.1315141042241318E-3</v>
      </c>
      <c r="BG54" s="21">
        <v>3.3194848524972662E-4</v>
      </c>
      <c r="BH54" s="21">
        <v>5.3619626697238762E-4</v>
      </c>
      <c r="BI54" s="21">
        <v>1.6586849716554835E-4</v>
      </c>
      <c r="BJ54" s="21">
        <v>2.7276695416592186E-4</v>
      </c>
      <c r="BK54" s="21">
        <v>3.9223767080351514E-4</v>
      </c>
      <c r="BL54" s="21">
        <v>4.8617675200683375E-5</v>
      </c>
      <c r="BM54" s="21">
        <v>1.0187862614990733E-4</v>
      </c>
      <c r="BN54" s="21">
        <v>2.5645036161364219E-5</v>
      </c>
      <c r="BO54" s="21">
        <v>9.1695284256482514E-6</v>
      </c>
      <c r="BP54" s="21">
        <v>1.5235975360163249E-5</v>
      </c>
      <c r="BQ54" s="21">
        <v>1.4735206041330177E-5</v>
      </c>
      <c r="BR54" s="21">
        <v>1.0845722831868923E-3</v>
      </c>
      <c r="BS54" s="21">
        <v>1.2376075457438307E-3</v>
      </c>
      <c r="BT54" s="21">
        <v>1.1601743255339129E-3</v>
      </c>
      <c r="BU54" s="21">
        <v>3.4657501619053948E-4</v>
      </c>
      <c r="BV54" s="21">
        <v>1.0231740897854143E-3</v>
      </c>
      <c r="BW54" s="21">
        <v>1.062397690954427E-3</v>
      </c>
      <c r="BX54" s="21">
        <v>5.1215484252531808E-4</v>
      </c>
      <c r="BY54" s="21">
        <v>7.3702037118409736E-4</v>
      </c>
      <c r="BZ54" s="21">
        <v>6.6720683685025472E-4</v>
      </c>
      <c r="CA54" s="21">
        <v>8.1181245075497173E-4</v>
      </c>
      <c r="CB54" s="21">
        <v>3.68484387498818E-4</v>
      </c>
      <c r="CC54" s="21">
        <v>6.9100022022431306E-4</v>
      </c>
      <c r="CD54" s="21">
        <v>2.0793068441282274E-4</v>
      </c>
      <c r="CE54" s="21">
        <v>4.2232883271143873E-4</v>
      </c>
      <c r="CF54" s="21">
        <v>1.1408598285642777E-4</v>
      </c>
      <c r="CG54" s="21">
        <v>1.1003746734992208E-4</v>
      </c>
      <c r="CH54" s="21">
        <v>2.2336339739488075E-4</v>
      </c>
      <c r="CI54" s="21">
        <v>7.301660417207029E-5</v>
      </c>
      <c r="CJ54" s="21">
        <v>5.615307722146991E-5</v>
      </c>
      <c r="CK54" s="21">
        <v>5.2125208728437569E-5</v>
      </c>
      <c r="CL54" s="21">
        <v>1.9358554855902956E-5</v>
      </c>
      <c r="CM54" s="21">
        <v>2.8590598801584288E-5</v>
      </c>
      <c r="CN54" s="21">
        <v>3.056194783832586E-5</v>
      </c>
      <c r="CO54" s="21">
        <v>2.7274989900977222E-5</v>
      </c>
      <c r="CP54" s="21">
        <v>5.6757809920977853E-4</v>
      </c>
      <c r="CQ54" s="21">
        <v>2.3424960707280674E-3</v>
      </c>
      <c r="CR54" s="21">
        <v>7.917190460723628E-4</v>
      </c>
      <c r="CS54" s="21">
        <v>1.4644024053459845E-3</v>
      </c>
      <c r="CT54" s="21">
        <v>3.7784265915534964E-4</v>
      </c>
      <c r="CU54" s="21">
        <v>7.9303553162888858E-4</v>
      </c>
      <c r="CV54" s="21">
        <v>4.2603548454212068E-4</v>
      </c>
      <c r="CW54" s="21">
        <v>1.7779267044175617E-4</v>
      </c>
      <c r="CX54" s="21">
        <v>4.2511263515107519E-4</v>
      </c>
      <c r="CY54" s="21">
        <v>3.6618897547936947E-4</v>
      </c>
      <c r="CZ54" s="21">
        <v>2.6109227970101976E-4</v>
      </c>
      <c r="DA54" s="21">
        <v>1.7736353979933955E-4</v>
      </c>
      <c r="DB54" s="21">
        <v>2.193540349243364E-4</v>
      </c>
      <c r="DC54" s="21">
        <v>2.8478077036443353E-4</v>
      </c>
      <c r="DD54" s="21">
        <v>1.9002261771103272E-4</v>
      </c>
      <c r="DE54" s="21">
        <v>2.0698525419415081E-4</v>
      </c>
      <c r="DF54" s="21">
        <v>1.2880578704669409E-3</v>
      </c>
      <c r="DG54" s="21">
        <v>1.7600111114871389E-3</v>
      </c>
      <c r="DH54" s="21">
        <v>7.575021061918953E-4</v>
      </c>
      <c r="DI54" s="21">
        <v>1.7429908194782435E-3</v>
      </c>
      <c r="DJ54" s="21">
        <v>1.5857374771678827E-3</v>
      </c>
      <c r="DK54" s="21">
        <v>9.3753778464559113E-4</v>
      </c>
      <c r="DL54" s="21">
        <v>5.0223100063380975E-4</v>
      </c>
      <c r="DM54" s="21">
        <v>7.9546056173829044E-4</v>
      </c>
      <c r="DN54" s="21">
        <v>5.0447625346926566E-4</v>
      </c>
      <c r="DO54" s="21">
        <v>1.6289761999887691E-3</v>
      </c>
      <c r="DP54" s="21">
        <v>8.0670319942991115E-4</v>
      </c>
      <c r="DQ54" s="21">
        <v>7.4002287944155442E-4</v>
      </c>
      <c r="DR54" s="21">
        <v>2.9069655818680506E-4</v>
      </c>
      <c r="DS54" s="21">
        <v>4.5342290980434258E-4</v>
      </c>
      <c r="DT54" s="21">
        <v>3.6968180842989916E-4</v>
      </c>
      <c r="DU54" s="21">
        <v>3.0663740170588347E-4</v>
      </c>
      <c r="DV54" s="21">
        <v>3.9302142602688295E-4</v>
      </c>
      <c r="DW54" s="21">
        <v>2.1938739487677378E-4</v>
      </c>
      <c r="DX54" s="21">
        <v>3.2772453881520095E-4</v>
      </c>
      <c r="DY54" s="21">
        <v>2.2725357588729243E-4</v>
      </c>
      <c r="DZ54" s="21">
        <v>2.8375116018873977E-4</v>
      </c>
      <c r="EA54" s="21">
        <v>3.5584737192175312E-4</v>
      </c>
      <c r="EB54" s="21">
        <v>3.3084527437961275E-4</v>
      </c>
      <c r="EC54" s="21">
        <v>1.4134366415347171E-4</v>
      </c>
      <c r="ED54" s="21">
        <v>3.5260856043165071E-4</v>
      </c>
      <c r="EE54" s="21">
        <v>3.721217142066142E-4</v>
      </c>
      <c r="EF54" s="21">
        <v>2.8963592565797453E-4</v>
      </c>
      <c r="EG54" s="21">
        <v>4.6185275627439571E-4</v>
      </c>
      <c r="EH54" s="21">
        <v>1.2042939325230189E-4</v>
      </c>
      <c r="EI54" s="21">
        <v>1.3658753498682334E-4</v>
      </c>
      <c r="EJ54" s="21">
        <v>7.36080852330773E-5</v>
      </c>
      <c r="EK54" s="21">
        <v>1.4251809966494349E-4</v>
      </c>
      <c r="EL54" s="21">
        <v>1.0493426300056357E-4</v>
      </c>
      <c r="EM54" s="21">
        <v>1.3161939358535918E-4</v>
      </c>
      <c r="EN54" s="21">
        <v>1.1822676032713237E-4</v>
      </c>
      <c r="EO54" s="21">
        <v>2.1235814762403642E-4</v>
      </c>
      <c r="EP54" s="21">
        <v>4.4341754564617184E-5</v>
      </c>
      <c r="EQ54" s="21">
        <v>4.523115297976424E-5</v>
      </c>
      <c r="ER54" s="21">
        <v>5.6037866758237394E-5</v>
      </c>
      <c r="ES54" s="21">
        <v>1.6720200810068839E-4</v>
      </c>
      <c r="ET54" s="21">
        <v>1.675022668508295E-4</v>
      </c>
      <c r="EU54" s="21">
        <v>7.8066562717270222E-5</v>
      </c>
      <c r="EV54" s="21">
        <v>3.1394813351148068E-5</v>
      </c>
      <c r="EW54" s="21">
        <v>2.5210115375432651E-4</v>
      </c>
      <c r="EX54" s="21">
        <v>3.0108779377115051E-5</v>
      </c>
      <c r="EY54" s="21">
        <v>1.5917397822545228E-5</v>
      </c>
      <c r="EZ54" s="21">
        <v>9.5843139653105334E-5</v>
      </c>
      <c r="FA54" s="21">
        <v>1.5168723235757671E-5</v>
      </c>
      <c r="FB54" s="21">
        <v>8.4216194094462258E-6</v>
      </c>
    </row>
    <row r="55" spans="1:158" x14ac:dyDescent="0.2">
      <c r="A55" s="16">
        <v>38898</v>
      </c>
      <c r="B55" s="53">
        <v>0.21968536655293655</v>
      </c>
      <c r="C55" s="53">
        <v>6.4746044923163271E-2</v>
      </c>
      <c r="D55" s="53">
        <v>7.7579256001965302E-2</v>
      </c>
      <c r="E55" s="53">
        <v>1.6448092471974721E-2</v>
      </c>
      <c r="F55" s="53">
        <v>1.2841355118224387E-2</v>
      </c>
      <c r="G55" s="53">
        <v>4.1934843604836514E-2</v>
      </c>
      <c r="H55" s="53">
        <v>2.1348638011345032E-2</v>
      </c>
      <c r="I55" s="53">
        <v>1.3515280313984019E-2</v>
      </c>
      <c r="J55" s="53">
        <v>4.377071121061853E-3</v>
      </c>
      <c r="K55" s="53">
        <v>9.4622998876748056E-3</v>
      </c>
      <c r="L55" s="53">
        <v>8.3885933515076908E-3</v>
      </c>
      <c r="M55" s="53">
        <v>2.5479596241009565E-3</v>
      </c>
      <c r="O55" s="21">
        <v>7.6207807208671222E-2</v>
      </c>
      <c r="P55" s="21">
        <v>2.2847009266433425E-2</v>
      </c>
      <c r="Q55" s="53">
        <v>3.6472526458558467E-2</v>
      </c>
      <c r="R55" s="21">
        <v>1.1875574662682811E-2</v>
      </c>
      <c r="S55" s="53">
        <v>2.7718960841785469E-2</v>
      </c>
      <c r="T55" s="21">
        <v>2.0391250970303604E-2</v>
      </c>
      <c r="U55" s="21">
        <v>1.4291656893282604E-2</v>
      </c>
      <c r="V55" s="53">
        <v>9.1600029635587835E-3</v>
      </c>
      <c r="W55" s="53">
        <v>3.2252820451749544E-3</v>
      </c>
      <c r="X55" s="53">
        <v>1.68293971099505E-2</v>
      </c>
      <c r="Z55" s="53">
        <v>9.273833329172353E-3</v>
      </c>
      <c r="AA55" s="53">
        <v>1.4299478096339763E-2</v>
      </c>
      <c r="AB55" s="53">
        <v>2.2979286477809967E-2</v>
      </c>
      <c r="AC55" s="53">
        <v>1.4325081379893528E-2</v>
      </c>
      <c r="AD55" s="53">
        <v>4.7489005496867548E-3</v>
      </c>
      <c r="AE55" s="21">
        <v>4.6446051583577076E-3</v>
      </c>
      <c r="AF55" s="53">
        <v>2.8551177569114055E-2</v>
      </c>
      <c r="AG55" s="53">
        <v>3.2753202273487166E-2</v>
      </c>
      <c r="AH55" s="21">
        <v>4.0168117916537819E-3</v>
      </c>
      <c r="AI55" s="21">
        <v>2.9997127176638869E-3</v>
      </c>
      <c r="AJ55" s="21">
        <v>3.8489781587119935E-3</v>
      </c>
      <c r="AK55" s="53">
        <v>4.3944088493595782E-3</v>
      </c>
      <c r="AL55" s="21">
        <v>1.7757917905136097E-3</v>
      </c>
      <c r="AM55" s="21">
        <v>1.3384786461514164E-3</v>
      </c>
      <c r="AN55" s="21">
        <v>3.2009787324066424E-3</v>
      </c>
      <c r="AO55" s="21">
        <v>5.1895054937516824E-3</v>
      </c>
      <c r="AP55" s="21">
        <v>1.1034162015187161E-2</v>
      </c>
      <c r="AQ55" s="21">
        <v>6.023027283338451E-3</v>
      </c>
      <c r="AR55" s="21">
        <v>3.7204841841645075E-3</v>
      </c>
      <c r="AS55" s="21">
        <v>1.0993923522019318E-2</v>
      </c>
      <c r="AT55" s="21">
        <v>2.1190755968529128E-3</v>
      </c>
      <c r="AU55" s="21">
        <v>6.1192493035238703E-3</v>
      </c>
      <c r="AV55" s="21">
        <v>2.6168777572414385E-3</v>
      </c>
      <c r="AW55" s="21">
        <v>1.3413970403586787E-3</v>
      </c>
      <c r="AX55" s="21">
        <v>3.4960195602109626E-3</v>
      </c>
      <c r="AY55" s="21">
        <v>8.1903409561151202E-3</v>
      </c>
      <c r="AZ55" s="21">
        <v>2.4826527304416942E-3</v>
      </c>
      <c r="BA55" s="21">
        <v>2.3190750371720357E-3</v>
      </c>
      <c r="BB55" s="21">
        <v>8.0134903142430806E-4</v>
      </c>
      <c r="BC55" s="21">
        <v>3.2215490610844853E-3</v>
      </c>
      <c r="BD55" s="21">
        <v>1.5324067378983102E-3</v>
      </c>
      <c r="BE55" s="21">
        <v>2.9612803733409409E-4</v>
      </c>
      <c r="BF55" s="21">
        <v>1.1315141042241318E-3</v>
      </c>
      <c r="BG55" s="21">
        <v>3.3194848524972662E-4</v>
      </c>
      <c r="BH55" s="21">
        <v>5.3619626697238762E-4</v>
      </c>
      <c r="BI55" s="21">
        <v>1.6586849716554835E-4</v>
      </c>
      <c r="BJ55" s="21">
        <v>2.7276695416592186E-4</v>
      </c>
      <c r="BK55" s="21">
        <v>3.9223767080351514E-4</v>
      </c>
      <c r="BL55" s="21">
        <v>4.8617675200683375E-5</v>
      </c>
      <c r="BM55" s="21">
        <v>1.0187862614990733E-4</v>
      </c>
      <c r="BN55" s="21">
        <v>2.5645036161364219E-5</v>
      </c>
      <c r="BO55" s="21">
        <v>9.1695284256482514E-6</v>
      </c>
      <c r="BP55" s="21">
        <v>1.5235975360163249E-5</v>
      </c>
      <c r="BQ55" s="21">
        <v>1.4735206041330177E-5</v>
      </c>
      <c r="BR55" s="21">
        <v>1.0845722831868923E-3</v>
      </c>
      <c r="BS55" s="21">
        <v>1.2376075457438307E-3</v>
      </c>
      <c r="BT55" s="21">
        <v>1.1601743255339129E-3</v>
      </c>
      <c r="BU55" s="21">
        <v>3.4657501619053948E-4</v>
      </c>
      <c r="BV55" s="21">
        <v>1.0231740897854143E-3</v>
      </c>
      <c r="BW55" s="21">
        <v>1.062397690954427E-3</v>
      </c>
      <c r="BX55" s="21">
        <v>5.1215484252531808E-4</v>
      </c>
      <c r="BY55" s="21">
        <v>7.3702037118409736E-4</v>
      </c>
      <c r="BZ55" s="21">
        <v>6.6720683685025472E-4</v>
      </c>
      <c r="CA55" s="21">
        <v>8.1181245075497173E-4</v>
      </c>
      <c r="CB55" s="21">
        <v>3.68484387498818E-4</v>
      </c>
      <c r="CC55" s="21">
        <v>6.9100022022431306E-4</v>
      </c>
      <c r="CD55" s="21">
        <v>2.0793068441282274E-4</v>
      </c>
      <c r="CE55" s="21">
        <v>4.2232883271143873E-4</v>
      </c>
      <c r="CF55" s="21">
        <v>1.1408598285642777E-4</v>
      </c>
      <c r="CG55" s="21">
        <v>1.1003746734992208E-4</v>
      </c>
      <c r="CH55" s="21">
        <v>2.2336339739488075E-4</v>
      </c>
      <c r="CI55" s="21">
        <v>7.301660417207029E-5</v>
      </c>
      <c r="CJ55" s="21">
        <v>5.615307722146991E-5</v>
      </c>
      <c r="CK55" s="21">
        <v>5.2125208728437569E-5</v>
      </c>
      <c r="CL55" s="21">
        <v>1.9358554855902956E-5</v>
      </c>
      <c r="CM55" s="21">
        <v>2.8590598801584288E-5</v>
      </c>
      <c r="CN55" s="21">
        <v>3.056194783832586E-5</v>
      </c>
      <c r="CO55" s="21">
        <v>2.7274989900977222E-5</v>
      </c>
      <c r="CP55" s="21">
        <v>5.6757809920977853E-4</v>
      </c>
      <c r="CQ55" s="21">
        <v>2.3424960707280674E-3</v>
      </c>
      <c r="CR55" s="21">
        <v>7.917190460723628E-4</v>
      </c>
      <c r="CS55" s="21">
        <v>1.4644024053459845E-3</v>
      </c>
      <c r="CT55" s="21">
        <v>3.7784265915534964E-4</v>
      </c>
      <c r="CU55" s="21">
        <v>7.9303553162888858E-4</v>
      </c>
      <c r="CV55" s="21">
        <v>4.2603548454212068E-4</v>
      </c>
      <c r="CW55" s="21">
        <v>1.7779267044175617E-4</v>
      </c>
      <c r="CX55" s="21">
        <v>4.2511263515107519E-4</v>
      </c>
      <c r="CY55" s="21">
        <v>3.6618897547936947E-4</v>
      </c>
      <c r="CZ55" s="21">
        <v>2.6109227970101976E-4</v>
      </c>
      <c r="DA55" s="21">
        <v>1.7736353979933955E-4</v>
      </c>
      <c r="DB55" s="21">
        <v>2.193540349243364E-4</v>
      </c>
      <c r="DC55" s="21">
        <v>2.8478077036443353E-4</v>
      </c>
      <c r="DD55" s="21">
        <v>1.9002261771103272E-4</v>
      </c>
      <c r="DE55" s="21">
        <v>2.0698525419415081E-4</v>
      </c>
      <c r="DF55" s="21">
        <v>1.2880578704669409E-3</v>
      </c>
      <c r="DG55" s="21">
        <v>1.7600111114871389E-3</v>
      </c>
      <c r="DH55" s="21">
        <v>7.575021061918953E-4</v>
      </c>
      <c r="DI55" s="21">
        <v>1.7429908194782435E-3</v>
      </c>
      <c r="DJ55" s="21">
        <v>1.5857374771678827E-3</v>
      </c>
      <c r="DK55" s="21">
        <v>9.3753778464559113E-4</v>
      </c>
      <c r="DL55" s="21">
        <v>5.0223100063380975E-4</v>
      </c>
      <c r="DM55" s="21">
        <v>7.9546056173829044E-4</v>
      </c>
      <c r="DN55" s="21">
        <v>5.0447625346926566E-4</v>
      </c>
      <c r="DO55" s="21">
        <v>1.6289761999887691E-3</v>
      </c>
      <c r="DP55" s="21">
        <v>8.0670319942991115E-4</v>
      </c>
      <c r="DQ55" s="21">
        <v>7.4002287944155442E-4</v>
      </c>
      <c r="DR55" s="21">
        <v>2.9069655818680506E-4</v>
      </c>
      <c r="DS55" s="21">
        <v>4.5342290980434258E-4</v>
      </c>
      <c r="DT55" s="21">
        <v>3.6968180842989916E-4</v>
      </c>
      <c r="DU55" s="21">
        <v>3.0663740170588347E-4</v>
      </c>
      <c r="DV55" s="21">
        <v>3.9302142602688295E-4</v>
      </c>
      <c r="DW55" s="21">
        <v>2.1938739487677378E-4</v>
      </c>
      <c r="DX55" s="21">
        <v>3.2772453881520095E-4</v>
      </c>
      <c r="DY55" s="21">
        <v>2.2725357588729243E-4</v>
      </c>
      <c r="DZ55" s="21">
        <v>2.8375116018873977E-4</v>
      </c>
      <c r="EA55" s="21">
        <v>3.5584737192175312E-4</v>
      </c>
      <c r="EB55" s="21">
        <v>3.3084527437961275E-4</v>
      </c>
      <c r="EC55" s="21">
        <v>1.4134366415347171E-4</v>
      </c>
      <c r="ED55" s="21">
        <v>3.5260856043165071E-4</v>
      </c>
      <c r="EE55" s="21">
        <v>3.721217142066142E-4</v>
      </c>
      <c r="EF55" s="21">
        <v>2.8963592565797453E-4</v>
      </c>
      <c r="EG55" s="21">
        <v>4.6185275627439571E-4</v>
      </c>
      <c r="EH55" s="21">
        <v>1.2042939325230189E-4</v>
      </c>
      <c r="EI55" s="21">
        <v>1.3658753498682334E-4</v>
      </c>
      <c r="EJ55" s="21">
        <v>7.36080852330773E-5</v>
      </c>
      <c r="EK55" s="21">
        <v>1.4251809966494349E-4</v>
      </c>
      <c r="EL55" s="21">
        <v>1.0493426300056357E-4</v>
      </c>
      <c r="EM55" s="21">
        <v>1.3161939358535918E-4</v>
      </c>
      <c r="EN55" s="21">
        <v>1.1822676032713237E-4</v>
      </c>
      <c r="EO55" s="21">
        <v>2.1235814762403642E-4</v>
      </c>
      <c r="EP55" s="21">
        <v>4.4341754564617184E-5</v>
      </c>
      <c r="EQ55" s="21">
        <v>4.523115297976424E-5</v>
      </c>
      <c r="ER55" s="21">
        <v>5.6037866758237394E-5</v>
      </c>
      <c r="ES55" s="21">
        <v>1.6720200810068839E-4</v>
      </c>
      <c r="ET55" s="21">
        <v>1.675022668508295E-4</v>
      </c>
      <c r="EU55" s="21">
        <v>7.8066562717270222E-5</v>
      </c>
      <c r="EV55" s="21">
        <v>3.1394813351148068E-5</v>
      </c>
      <c r="EW55" s="21">
        <v>2.5210115375432651E-4</v>
      </c>
      <c r="EX55" s="21">
        <v>3.0108779377115051E-5</v>
      </c>
      <c r="EY55" s="21">
        <v>1.5917397822545228E-5</v>
      </c>
      <c r="EZ55" s="21">
        <v>9.5843139653105334E-5</v>
      </c>
      <c r="FA55" s="21">
        <v>1.5168723235757671E-5</v>
      </c>
      <c r="FB55" s="21">
        <v>8.4216194094462258E-6</v>
      </c>
    </row>
    <row r="56" spans="1:158" x14ac:dyDescent="0.2">
      <c r="A56" s="16">
        <v>38990</v>
      </c>
      <c r="B56" s="53">
        <v>0.21968536655293655</v>
      </c>
      <c r="C56" s="53">
        <v>6.4746044923163271E-2</v>
      </c>
      <c r="D56" s="53">
        <v>7.7579256001965302E-2</v>
      </c>
      <c r="E56" s="53">
        <v>1.6448092471974721E-2</v>
      </c>
      <c r="F56" s="53">
        <v>1.2841355118224387E-2</v>
      </c>
      <c r="G56" s="53">
        <v>4.1934843604836514E-2</v>
      </c>
      <c r="H56" s="53">
        <v>2.1348638011345032E-2</v>
      </c>
      <c r="I56" s="53">
        <v>1.3515280313984019E-2</v>
      </c>
      <c r="J56" s="53">
        <v>4.377071121061853E-3</v>
      </c>
      <c r="K56" s="53">
        <v>9.4622998876748056E-3</v>
      </c>
      <c r="L56" s="53">
        <v>8.3885933515076908E-3</v>
      </c>
      <c r="M56" s="53">
        <v>2.5479596241009565E-3</v>
      </c>
      <c r="O56" s="21">
        <v>7.6207807208671222E-2</v>
      </c>
      <c r="P56" s="21">
        <v>2.2847009266433425E-2</v>
      </c>
      <c r="Q56" s="53">
        <v>3.6472526458558467E-2</v>
      </c>
      <c r="R56" s="21">
        <v>1.1875574662682811E-2</v>
      </c>
      <c r="S56" s="53">
        <v>2.7718960841785469E-2</v>
      </c>
      <c r="T56" s="21">
        <v>2.0391250970303604E-2</v>
      </c>
      <c r="U56" s="21">
        <v>1.4291656893282604E-2</v>
      </c>
      <c r="V56" s="53">
        <v>9.1600029635587835E-3</v>
      </c>
      <c r="W56" s="53">
        <v>3.2252820451749544E-3</v>
      </c>
      <c r="X56" s="53">
        <v>1.68293971099505E-2</v>
      </c>
      <c r="Z56" s="53">
        <v>9.273833329172353E-3</v>
      </c>
      <c r="AA56" s="53">
        <v>1.4299478096339763E-2</v>
      </c>
      <c r="AB56" s="53">
        <v>2.2979286477809967E-2</v>
      </c>
      <c r="AC56" s="53">
        <v>1.4325081379893528E-2</v>
      </c>
      <c r="AD56" s="53">
        <v>4.7489005496867548E-3</v>
      </c>
      <c r="AE56" s="21">
        <v>4.6446051583577076E-3</v>
      </c>
      <c r="AF56" s="53">
        <v>2.8551177569114055E-2</v>
      </c>
      <c r="AG56" s="53">
        <v>3.2753202273487166E-2</v>
      </c>
      <c r="AH56" s="21">
        <v>4.0168117916537819E-3</v>
      </c>
      <c r="AI56" s="21">
        <v>2.9997127176638869E-3</v>
      </c>
      <c r="AJ56" s="21">
        <v>3.8489781587119935E-3</v>
      </c>
      <c r="AK56" s="53">
        <v>4.3944088493595782E-3</v>
      </c>
      <c r="AL56" s="21">
        <v>1.7757917905136097E-3</v>
      </c>
      <c r="AM56" s="21">
        <v>1.3384786461514164E-3</v>
      </c>
      <c r="AN56" s="21">
        <v>3.2009787324066424E-3</v>
      </c>
      <c r="AO56" s="21">
        <v>5.1895054937516824E-3</v>
      </c>
      <c r="AP56" s="21">
        <v>1.1034162015187161E-2</v>
      </c>
      <c r="AQ56" s="21">
        <v>6.023027283338451E-3</v>
      </c>
      <c r="AR56" s="21">
        <v>3.7204841841645075E-3</v>
      </c>
      <c r="AS56" s="21">
        <v>1.0993923522019318E-2</v>
      </c>
      <c r="AT56" s="21">
        <v>2.1190755968529128E-3</v>
      </c>
      <c r="AU56" s="21">
        <v>6.1192493035238703E-3</v>
      </c>
      <c r="AV56" s="21">
        <v>2.6168777572414385E-3</v>
      </c>
      <c r="AW56" s="21">
        <v>1.3413970403586787E-3</v>
      </c>
      <c r="AX56" s="21">
        <v>3.4960195602109626E-3</v>
      </c>
      <c r="AY56" s="21">
        <v>8.1903409561151202E-3</v>
      </c>
      <c r="AZ56" s="21">
        <v>2.4826527304416942E-3</v>
      </c>
      <c r="BA56" s="21">
        <v>2.3190750371720357E-3</v>
      </c>
      <c r="BB56" s="21">
        <v>8.0134903142430806E-4</v>
      </c>
      <c r="BC56" s="21">
        <v>3.2215490610844853E-3</v>
      </c>
      <c r="BD56" s="21">
        <v>1.5324067378983102E-3</v>
      </c>
      <c r="BE56" s="21">
        <v>2.9612803733409409E-4</v>
      </c>
      <c r="BF56" s="21">
        <v>1.1315141042241318E-3</v>
      </c>
      <c r="BG56" s="21">
        <v>3.3194848524972662E-4</v>
      </c>
      <c r="BH56" s="21">
        <v>5.3619626697238762E-4</v>
      </c>
      <c r="BI56" s="21">
        <v>1.6586849716554835E-4</v>
      </c>
      <c r="BJ56" s="21">
        <v>2.7276695416592186E-4</v>
      </c>
      <c r="BK56" s="21">
        <v>3.9223767080351514E-4</v>
      </c>
      <c r="BL56" s="21">
        <v>4.8617675200683375E-5</v>
      </c>
      <c r="BM56" s="21">
        <v>1.0187862614990733E-4</v>
      </c>
      <c r="BN56" s="21">
        <v>2.5645036161364219E-5</v>
      </c>
      <c r="BO56" s="21">
        <v>9.1695284256482514E-6</v>
      </c>
      <c r="BP56" s="21">
        <v>1.5235975360163249E-5</v>
      </c>
      <c r="BQ56" s="21">
        <v>1.4735206041330177E-5</v>
      </c>
      <c r="BR56" s="21">
        <v>1.0845722831868923E-3</v>
      </c>
      <c r="BS56" s="21">
        <v>1.2376075457438307E-3</v>
      </c>
      <c r="BT56" s="21">
        <v>1.1601743255339129E-3</v>
      </c>
      <c r="BU56" s="21">
        <v>3.4657501619053948E-4</v>
      </c>
      <c r="BV56" s="21">
        <v>1.0231740897854143E-3</v>
      </c>
      <c r="BW56" s="21">
        <v>1.062397690954427E-3</v>
      </c>
      <c r="BX56" s="21">
        <v>5.1215484252531808E-4</v>
      </c>
      <c r="BY56" s="21">
        <v>7.3702037118409736E-4</v>
      </c>
      <c r="BZ56" s="21">
        <v>6.6720683685025472E-4</v>
      </c>
      <c r="CA56" s="21">
        <v>8.1181245075497173E-4</v>
      </c>
      <c r="CB56" s="21">
        <v>3.68484387498818E-4</v>
      </c>
      <c r="CC56" s="21">
        <v>6.9100022022431306E-4</v>
      </c>
      <c r="CD56" s="21">
        <v>2.0793068441282274E-4</v>
      </c>
      <c r="CE56" s="21">
        <v>4.2232883271143873E-4</v>
      </c>
      <c r="CF56" s="21">
        <v>1.1408598285642777E-4</v>
      </c>
      <c r="CG56" s="21">
        <v>1.1003746734992208E-4</v>
      </c>
      <c r="CH56" s="21">
        <v>2.2336339739488075E-4</v>
      </c>
      <c r="CI56" s="21">
        <v>7.301660417207029E-5</v>
      </c>
      <c r="CJ56" s="21">
        <v>5.615307722146991E-5</v>
      </c>
      <c r="CK56" s="21">
        <v>5.2125208728437569E-5</v>
      </c>
      <c r="CL56" s="21">
        <v>1.9358554855902956E-5</v>
      </c>
      <c r="CM56" s="21">
        <v>2.8590598801584288E-5</v>
      </c>
      <c r="CN56" s="21">
        <v>3.056194783832586E-5</v>
      </c>
      <c r="CO56" s="21">
        <v>2.7274989900977222E-5</v>
      </c>
      <c r="CP56" s="21">
        <v>5.6757809920977853E-4</v>
      </c>
      <c r="CQ56" s="21">
        <v>2.3424960707280674E-3</v>
      </c>
      <c r="CR56" s="21">
        <v>7.917190460723628E-4</v>
      </c>
      <c r="CS56" s="21">
        <v>1.4644024053459845E-3</v>
      </c>
      <c r="CT56" s="21">
        <v>3.7784265915534964E-4</v>
      </c>
      <c r="CU56" s="21">
        <v>7.9303553162888858E-4</v>
      </c>
      <c r="CV56" s="21">
        <v>4.2603548454212068E-4</v>
      </c>
      <c r="CW56" s="21">
        <v>1.7779267044175617E-4</v>
      </c>
      <c r="CX56" s="21">
        <v>4.2511263515107519E-4</v>
      </c>
      <c r="CY56" s="21">
        <v>3.6618897547936947E-4</v>
      </c>
      <c r="CZ56" s="21">
        <v>2.6109227970101976E-4</v>
      </c>
      <c r="DA56" s="21">
        <v>1.7736353979933955E-4</v>
      </c>
      <c r="DB56" s="21">
        <v>2.193540349243364E-4</v>
      </c>
      <c r="DC56" s="21">
        <v>2.8478077036443353E-4</v>
      </c>
      <c r="DD56" s="21">
        <v>1.9002261771103272E-4</v>
      </c>
      <c r="DE56" s="21">
        <v>2.0698525419415081E-4</v>
      </c>
      <c r="DF56" s="21">
        <v>1.2880578704669409E-3</v>
      </c>
      <c r="DG56" s="21">
        <v>1.7600111114871389E-3</v>
      </c>
      <c r="DH56" s="21">
        <v>7.575021061918953E-4</v>
      </c>
      <c r="DI56" s="21">
        <v>1.7429908194782435E-3</v>
      </c>
      <c r="DJ56" s="21">
        <v>1.5857374771678827E-3</v>
      </c>
      <c r="DK56" s="21">
        <v>9.3753778464559113E-4</v>
      </c>
      <c r="DL56" s="21">
        <v>5.0223100063380975E-4</v>
      </c>
      <c r="DM56" s="21">
        <v>7.9546056173829044E-4</v>
      </c>
      <c r="DN56" s="21">
        <v>5.0447625346926566E-4</v>
      </c>
      <c r="DO56" s="21">
        <v>1.6289761999887691E-3</v>
      </c>
      <c r="DP56" s="21">
        <v>8.0670319942991115E-4</v>
      </c>
      <c r="DQ56" s="21">
        <v>7.4002287944155442E-4</v>
      </c>
      <c r="DR56" s="21">
        <v>2.9069655818680506E-4</v>
      </c>
      <c r="DS56" s="21">
        <v>4.5342290980434258E-4</v>
      </c>
      <c r="DT56" s="21">
        <v>3.6968180842989916E-4</v>
      </c>
      <c r="DU56" s="21">
        <v>3.0663740170588347E-4</v>
      </c>
      <c r="DV56" s="21">
        <v>3.9302142602688295E-4</v>
      </c>
      <c r="DW56" s="21">
        <v>2.1938739487677378E-4</v>
      </c>
      <c r="DX56" s="21">
        <v>3.2772453881520095E-4</v>
      </c>
      <c r="DY56" s="21">
        <v>2.2725357588729243E-4</v>
      </c>
      <c r="DZ56" s="21">
        <v>2.8375116018873977E-4</v>
      </c>
      <c r="EA56" s="21">
        <v>3.5584737192175312E-4</v>
      </c>
      <c r="EB56" s="21">
        <v>3.3084527437961275E-4</v>
      </c>
      <c r="EC56" s="21">
        <v>1.4134366415347171E-4</v>
      </c>
      <c r="ED56" s="21">
        <v>3.5260856043165071E-4</v>
      </c>
      <c r="EE56" s="21">
        <v>3.721217142066142E-4</v>
      </c>
      <c r="EF56" s="21">
        <v>2.8963592565797453E-4</v>
      </c>
      <c r="EG56" s="21">
        <v>4.6185275627439571E-4</v>
      </c>
      <c r="EH56" s="21">
        <v>1.2042939325230189E-4</v>
      </c>
      <c r="EI56" s="21">
        <v>1.3658753498682334E-4</v>
      </c>
      <c r="EJ56" s="21">
        <v>7.36080852330773E-5</v>
      </c>
      <c r="EK56" s="21">
        <v>1.4251809966494349E-4</v>
      </c>
      <c r="EL56" s="21">
        <v>1.0493426300056357E-4</v>
      </c>
      <c r="EM56" s="21">
        <v>1.3161939358535918E-4</v>
      </c>
      <c r="EN56" s="21">
        <v>1.1822676032713237E-4</v>
      </c>
      <c r="EO56" s="21">
        <v>2.1235814762403642E-4</v>
      </c>
      <c r="EP56" s="21">
        <v>4.4341754564617184E-5</v>
      </c>
      <c r="EQ56" s="21">
        <v>4.523115297976424E-5</v>
      </c>
      <c r="ER56" s="21">
        <v>5.6037866758237394E-5</v>
      </c>
      <c r="ES56" s="21">
        <v>1.6720200810068839E-4</v>
      </c>
      <c r="ET56" s="21">
        <v>1.675022668508295E-4</v>
      </c>
      <c r="EU56" s="21">
        <v>7.8066562717270222E-5</v>
      </c>
      <c r="EV56" s="21">
        <v>3.1394813351148068E-5</v>
      </c>
      <c r="EW56" s="21">
        <v>2.5210115375432651E-4</v>
      </c>
      <c r="EX56" s="21">
        <v>3.0108779377115051E-5</v>
      </c>
      <c r="EY56" s="21">
        <v>1.5917397822545228E-5</v>
      </c>
      <c r="EZ56" s="21">
        <v>9.5843139653105334E-5</v>
      </c>
      <c r="FA56" s="21">
        <v>1.5168723235757671E-5</v>
      </c>
      <c r="FB56" s="21">
        <v>8.4216194094462258E-6</v>
      </c>
    </row>
    <row r="57" spans="1:158" x14ac:dyDescent="0.2">
      <c r="A57" s="16">
        <v>39082</v>
      </c>
      <c r="B57" s="53">
        <v>0.21968536655293655</v>
      </c>
      <c r="C57" s="53">
        <v>6.4746044923163271E-2</v>
      </c>
      <c r="D57" s="53">
        <v>7.7579256001965302E-2</v>
      </c>
      <c r="E57" s="53">
        <v>1.6448092471974721E-2</v>
      </c>
      <c r="F57" s="53">
        <v>1.2841355118224387E-2</v>
      </c>
      <c r="G57" s="53">
        <v>4.1934843604836514E-2</v>
      </c>
      <c r="H57" s="53">
        <v>2.1348638011345032E-2</v>
      </c>
      <c r="I57" s="53">
        <v>1.3515280313984019E-2</v>
      </c>
      <c r="J57" s="53">
        <v>4.377071121061853E-3</v>
      </c>
      <c r="K57" s="53">
        <v>9.4622998876748056E-3</v>
      </c>
      <c r="L57" s="53">
        <v>8.3885933515076908E-3</v>
      </c>
      <c r="M57" s="53">
        <v>2.5479596241009565E-3</v>
      </c>
      <c r="O57" s="21">
        <v>7.6207807208671222E-2</v>
      </c>
      <c r="P57" s="21">
        <v>2.2847009266433425E-2</v>
      </c>
      <c r="Q57" s="53">
        <v>3.6472526458558467E-2</v>
      </c>
      <c r="R57" s="21">
        <v>1.1875574662682811E-2</v>
      </c>
      <c r="S57" s="53">
        <v>2.7718960841785469E-2</v>
      </c>
      <c r="T57" s="21">
        <v>2.0391250970303604E-2</v>
      </c>
      <c r="U57" s="21">
        <v>1.4291656893282604E-2</v>
      </c>
      <c r="V57" s="53">
        <v>9.1600029635587835E-3</v>
      </c>
      <c r="W57" s="53">
        <v>3.2252820451749544E-3</v>
      </c>
      <c r="X57" s="53">
        <v>1.68293971099505E-2</v>
      </c>
      <c r="Z57" s="53">
        <v>9.273833329172353E-3</v>
      </c>
      <c r="AA57" s="53">
        <v>1.4299478096339763E-2</v>
      </c>
      <c r="AB57" s="53">
        <v>2.2979286477809967E-2</v>
      </c>
      <c r="AC57" s="53">
        <v>1.4325081379893528E-2</v>
      </c>
      <c r="AD57" s="53">
        <v>4.7489005496867548E-3</v>
      </c>
      <c r="AE57" s="21">
        <v>4.6446051583577076E-3</v>
      </c>
      <c r="AF57" s="53">
        <v>2.8551177569114055E-2</v>
      </c>
      <c r="AG57" s="53">
        <v>3.2753202273487166E-2</v>
      </c>
      <c r="AH57" s="21">
        <v>4.0168117916537819E-3</v>
      </c>
      <c r="AI57" s="21">
        <v>2.9997127176638869E-3</v>
      </c>
      <c r="AJ57" s="21">
        <v>3.8489781587119935E-3</v>
      </c>
      <c r="AK57" s="53">
        <v>4.3944088493595782E-3</v>
      </c>
      <c r="AL57" s="21">
        <v>1.7757917905136097E-3</v>
      </c>
      <c r="AM57" s="21">
        <v>1.3384786461514164E-3</v>
      </c>
      <c r="AN57" s="21">
        <v>3.2009787324066424E-3</v>
      </c>
      <c r="AO57" s="21">
        <v>5.1895054937516824E-3</v>
      </c>
      <c r="AP57" s="21">
        <v>1.1034162015187161E-2</v>
      </c>
      <c r="AQ57" s="21">
        <v>6.023027283338451E-3</v>
      </c>
      <c r="AR57" s="21">
        <v>3.7204841841645075E-3</v>
      </c>
      <c r="AS57" s="21">
        <v>1.0993923522019318E-2</v>
      </c>
      <c r="AT57" s="21">
        <v>2.1190755968529128E-3</v>
      </c>
      <c r="AU57" s="21">
        <v>6.1192493035238703E-3</v>
      </c>
      <c r="AV57" s="21">
        <v>2.6168777572414385E-3</v>
      </c>
      <c r="AW57" s="21">
        <v>1.3413970403586787E-3</v>
      </c>
      <c r="AX57" s="21">
        <v>3.4960195602109626E-3</v>
      </c>
      <c r="AY57" s="21">
        <v>8.1903409561151202E-3</v>
      </c>
      <c r="AZ57" s="21">
        <v>2.4826527304416942E-3</v>
      </c>
      <c r="BA57" s="21">
        <v>2.3190750371720357E-3</v>
      </c>
      <c r="BB57" s="21">
        <v>8.0134903142430806E-4</v>
      </c>
      <c r="BC57" s="21">
        <v>3.2215490610844853E-3</v>
      </c>
      <c r="BD57" s="21">
        <v>1.5324067378983102E-3</v>
      </c>
      <c r="BE57" s="21">
        <v>2.9612803733409409E-4</v>
      </c>
      <c r="BF57" s="21">
        <v>1.1315141042241318E-3</v>
      </c>
      <c r="BG57" s="21">
        <v>3.3194848524972662E-4</v>
      </c>
      <c r="BH57" s="21">
        <v>5.3619626697238762E-4</v>
      </c>
      <c r="BI57" s="21">
        <v>1.6586849716554835E-4</v>
      </c>
      <c r="BJ57" s="21">
        <v>2.7276695416592186E-4</v>
      </c>
      <c r="BK57" s="21">
        <v>3.9223767080351514E-4</v>
      </c>
      <c r="BL57" s="21">
        <v>4.8617675200683375E-5</v>
      </c>
      <c r="BM57" s="21">
        <v>1.0187862614990733E-4</v>
      </c>
      <c r="BN57" s="21">
        <v>2.5645036161364219E-5</v>
      </c>
      <c r="BO57" s="21">
        <v>9.1695284256482514E-6</v>
      </c>
      <c r="BP57" s="21">
        <v>1.5235975360163249E-5</v>
      </c>
      <c r="BQ57" s="21">
        <v>1.4735206041330177E-5</v>
      </c>
      <c r="BR57" s="21">
        <v>1.0845722831868923E-3</v>
      </c>
      <c r="BS57" s="21">
        <v>1.2376075457438307E-3</v>
      </c>
      <c r="BT57" s="21">
        <v>1.1601743255339129E-3</v>
      </c>
      <c r="BU57" s="21">
        <v>3.4657501619053948E-4</v>
      </c>
      <c r="BV57" s="21">
        <v>1.0231740897854143E-3</v>
      </c>
      <c r="BW57" s="21">
        <v>1.062397690954427E-3</v>
      </c>
      <c r="BX57" s="21">
        <v>5.1215484252531808E-4</v>
      </c>
      <c r="BY57" s="21">
        <v>7.3702037118409736E-4</v>
      </c>
      <c r="BZ57" s="21">
        <v>6.6720683685025472E-4</v>
      </c>
      <c r="CA57" s="21">
        <v>8.1181245075497173E-4</v>
      </c>
      <c r="CB57" s="21">
        <v>3.68484387498818E-4</v>
      </c>
      <c r="CC57" s="21">
        <v>6.9100022022431306E-4</v>
      </c>
      <c r="CD57" s="21">
        <v>2.0793068441282274E-4</v>
      </c>
      <c r="CE57" s="21">
        <v>4.2232883271143873E-4</v>
      </c>
      <c r="CF57" s="21">
        <v>1.1408598285642777E-4</v>
      </c>
      <c r="CG57" s="21">
        <v>1.1003746734992208E-4</v>
      </c>
      <c r="CH57" s="21">
        <v>2.2336339739488075E-4</v>
      </c>
      <c r="CI57" s="21">
        <v>7.301660417207029E-5</v>
      </c>
      <c r="CJ57" s="21">
        <v>5.615307722146991E-5</v>
      </c>
      <c r="CK57" s="21">
        <v>5.2125208728437569E-5</v>
      </c>
      <c r="CL57" s="21">
        <v>1.9358554855902956E-5</v>
      </c>
      <c r="CM57" s="21">
        <v>2.8590598801584288E-5</v>
      </c>
      <c r="CN57" s="21">
        <v>3.056194783832586E-5</v>
      </c>
      <c r="CO57" s="21">
        <v>2.7274989900977222E-5</v>
      </c>
      <c r="CP57" s="21">
        <v>5.6757809920977853E-4</v>
      </c>
      <c r="CQ57" s="21">
        <v>2.3424960707280674E-3</v>
      </c>
      <c r="CR57" s="21">
        <v>7.917190460723628E-4</v>
      </c>
      <c r="CS57" s="21">
        <v>1.4644024053459845E-3</v>
      </c>
      <c r="CT57" s="21">
        <v>3.7784265915534964E-4</v>
      </c>
      <c r="CU57" s="21">
        <v>7.9303553162888858E-4</v>
      </c>
      <c r="CV57" s="21">
        <v>4.2603548454212068E-4</v>
      </c>
      <c r="CW57" s="21">
        <v>1.7779267044175617E-4</v>
      </c>
      <c r="CX57" s="21">
        <v>4.2511263515107519E-4</v>
      </c>
      <c r="CY57" s="21">
        <v>3.6618897547936947E-4</v>
      </c>
      <c r="CZ57" s="21">
        <v>2.6109227970101976E-4</v>
      </c>
      <c r="DA57" s="21">
        <v>1.7736353979933955E-4</v>
      </c>
      <c r="DB57" s="21">
        <v>2.193540349243364E-4</v>
      </c>
      <c r="DC57" s="21">
        <v>2.8478077036443353E-4</v>
      </c>
      <c r="DD57" s="21">
        <v>1.9002261771103272E-4</v>
      </c>
      <c r="DE57" s="21">
        <v>2.0698525419415081E-4</v>
      </c>
      <c r="DF57" s="21">
        <v>1.2880578704669409E-3</v>
      </c>
      <c r="DG57" s="21">
        <v>1.7600111114871389E-3</v>
      </c>
      <c r="DH57" s="21">
        <v>7.575021061918953E-4</v>
      </c>
      <c r="DI57" s="21">
        <v>1.7429908194782435E-3</v>
      </c>
      <c r="DJ57" s="21">
        <v>1.5857374771678827E-3</v>
      </c>
      <c r="DK57" s="21">
        <v>9.3753778464559113E-4</v>
      </c>
      <c r="DL57" s="21">
        <v>5.0223100063380975E-4</v>
      </c>
      <c r="DM57" s="21">
        <v>7.9546056173829044E-4</v>
      </c>
      <c r="DN57" s="21">
        <v>5.0447625346926566E-4</v>
      </c>
      <c r="DO57" s="21">
        <v>1.6289761999887691E-3</v>
      </c>
      <c r="DP57" s="21">
        <v>8.0670319942991115E-4</v>
      </c>
      <c r="DQ57" s="21">
        <v>7.4002287944155442E-4</v>
      </c>
      <c r="DR57" s="21">
        <v>2.9069655818680506E-4</v>
      </c>
      <c r="DS57" s="21">
        <v>4.5342290980434258E-4</v>
      </c>
      <c r="DT57" s="21">
        <v>3.6968180842989916E-4</v>
      </c>
      <c r="DU57" s="21">
        <v>3.0663740170588347E-4</v>
      </c>
      <c r="DV57" s="21">
        <v>3.9302142602688295E-4</v>
      </c>
      <c r="DW57" s="21">
        <v>2.1938739487677378E-4</v>
      </c>
      <c r="DX57" s="21">
        <v>3.2772453881520095E-4</v>
      </c>
      <c r="DY57" s="21">
        <v>2.2725357588729243E-4</v>
      </c>
      <c r="DZ57" s="21">
        <v>2.8375116018873977E-4</v>
      </c>
      <c r="EA57" s="21">
        <v>3.5584737192175312E-4</v>
      </c>
      <c r="EB57" s="21">
        <v>3.3084527437961275E-4</v>
      </c>
      <c r="EC57" s="21">
        <v>1.4134366415347171E-4</v>
      </c>
      <c r="ED57" s="21">
        <v>3.5260856043165071E-4</v>
      </c>
      <c r="EE57" s="21">
        <v>3.721217142066142E-4</v>
      </c>
      <c r="EF57" s="21">
        <v>2.8963592565797453E-4</v>
      </c>
      <c r="EG57" s="21">
        <v>4.6185275627439571E-4</v>
      </c>
      <c r="EH57" s="21">
        <v>1.2042939325230189E-4</v>
      </c>
      <c r="EI57" s="21">
        <v>1.3658753498682334E-4</v>
      </c>
      <c r="EJ57" s="21">
        <v>7.36080852330773E-5</v>
      </c>
      <c r="EK57" s="21">
        <v>1.4251809966494349E-4</v>
      </c>
      <c r="EL57" s="21">
        <v>1.0493426300056357E-4</v>
      </c>
      <c r="EM57" s="21">
        <v>1.3161939358535918E-4</v>
      </c>
      <c r="EN57" s="21">
        <v>1.1822676032713237E-4</v>
      </c>
      <c r="EO57" s="21">
        <v>2.1235814762403642E-4</v>
      </c>
      <c r="EP57" s="21">
        <v>4.4341754564617184E-5</v>
      </c>
      <c r="EQ57" s="21">
        <v>4.523115297976424E-5</v>
      </c>
      <c r="ER57" s="21">
        <v>5.6037866758237394E-5</v>
      </c>
      <c r="ES57" s="21">
        <v>1.6720200810068839E-4</v>
      </c>
      <c r="ET57" s="21">
        <v>1.675022668508295E-4</v>
      </c>
      <c r="EU57" s="21">
        <v>7.8066562717270222E-5</v>
      </c>
      <c r="EV57" s="21">
        <v>3.1394813351148068E-5</v>
      </c>
      <c r="EW57" s="21">
        <v>2.5210115375432651E-4</v>
      </c>
      <c r="EX57" s="21">
        <v>3.0108779377115051E-5</v>
      </c>
      <c r="EY57" s="21">
        <v>1.5917397822545228E-5</v>
      </c>
      <c r="EZ57" s="21">
        <v>9.5843139653105334E-5</v>
      </c>
      <c r="FA57" s="21">
        <v>1.5168723235757671E-5</v>
      </c>
      <c r="FB57" s="21">
        <v>8.4216194094462258E-6</v>
      </c>
    </row>
    <row r="58" spans="1:158" x14ac:dyDescent="0.2">
      <c r="A58" s="16">
        <v>39172</v>
      </c>
      <c r="B58" s="53">
        <v>0.20219117262776554</v>
      </c>
      <c r="C58" s="53">
        <v>6.0667434385324244E-2</v>
      </c>
      <c r="D58" s="53">
        <v>7.1601135623709622E-2</v>
      </c>
      <c r="E58" s="53">
        <v>1.7136788575980531E-2</v>
      </c>
      <c r="F58" s="53">
        <v>1.3098145716678186E-2</v>
      </c>
      <c r="G58" s="53">
        <v>3.9744993062544288E-2</v>
      </c>
      <c r="H58" s="53">
        <v>2.1453625360147145E-2</v>
      </c>
      <c r="I58" s="53">
        <v>1.5431949497034685E-2</v>
      </c>
      <c r="J58" s="53">
        <v>5.7238115628897466E-3</v>
      </c>
      <c r="K58" s="53">
        <v>1.0216854119523212E-2</v>
      </c>
      <c r="L58" s="53">
        <v>9.1201983471338108E-3</v>
      </c>
      <c r="M58" s="53">
        <v>2.81913118898393E-3</v>
      </c>
      <c r="O58" s="21">
        <v>8.0194473621082327E-2</v>
      </c>
      <c r="P58" s="21">
        <v>2.603350749543154E-2</v>
      </c>
      <c r="Q58" s="53">
        <v>3.6704562750889014E-2</v>
      </c>
      <c r="R58" s="21">
        <v>1.3518550567507863E-2</v>
      </c>
      <c r="S58" s="53">
        <v>2.6503829216857903E-2</v>
      </c>
      <c r="T58" s="21">
        <v>2.3944837296093594E-2</v>
      </c>
      <c r="U58" s="21">
        <v>1.5027947012034587E-2</v>
      </c>
      <c r="V58" s="53">
        <v>9.8514386496385015E-3</v>
      </c>
      <c r="W58" s="53">
        <v>3.2953379013265205E-3</v>
      </c>
      <c r="X58" s="53">
        <v>1.7614324223517816E-2</v>
      </c>
      <c r="Z58" s="53">
        <v>9.2508524468946397E-3</v>
      </c>
      <c r="AA58" s="53">
        <v>1.3733150280563607E-2</v>
      </c>
      <c r="AB58" s="53">
        <v>2.1493928280008373E-2</v>
      </c>
      <c r="AC58" s="53">
        <v>1.4108830697248194E-2</v>
      </c>
      <c r="AD58" s="53">
        <v>4.584695846840652E-3</v>
      </c>
      <c r="AE58" s="21">
        <v>5.5581996708799599E-3</v>
      </c>
      <c r="AF58" s="53">
        <v>2.7723525617439203E-2</v>
      </c>
      <c r="AG58" s="53">
        <v>3.1391155048479231E-2</v>
      </c>
      <c r="AH58" s="21">
        <v>4.5205058664281811E-3</v>
      </c>
      <c r="AI58" s="21">
        <v>3.2557569252958211E-3</v>
      </c>
      <c r="AJ58" s="21">
        <v>4.9275472334717402E-3</v>
      </c>
      <c r="AK58" s="53">
        <v>4.5762944581561691E-3</v>
      </c>
      <c r="AL58" s="21">
        <v>2.0204800751816247E-3</v>
      </c>
      <c r="AM58" s="21">
        <v>1.3184268562337156E-3</v>
      </c>
      <c r="AN58" s="21">
        <v>3.7977668617640886E-3</v>
      </c>
      <c r="AO58" s="21">
        <v>6.0906793356063742E-3</v>
      </c>
      <c r="AP58" s="21">
        <v>1.2290504458651895E-2</v>
      </c>
      <c r="AQ58" s="21">
        <v>6.2127410976853831E-3</v>
      </c>
      <c r="AR58" s="21">
        <v>3.8321653182282634E-3</v>
      </c>
      <c r="AS58" s="21">
        <v>1.402395449385818E-2</v>
      </c>
      <c r="AT58" s="21">
        <v>2.4113705261578889E-3</v>
      </c>
      <c r="AU58" s="21">
        <v>6.2648410420527182E-3</v>
      </c>
      <c r="AV58" s="21">
        <v>2.7412186513272184E-3</v>
      </c>
      <c r="AW58" s="21">
        <v>1.6410665565127572E-3</v>
      </c>
      <c r="AX58" s="21">
        <v>3.937414557412422E-3</v>
      </c>
      <c r="AY58" s="21">
        <v>8.189888758575431E-3</v>
      </c>
      <c r="AZ58" s="21">
        <v>2.811683063831125E-3</v>
      </c>
      <c r="BA58" s="21">
        <v>2.936134148605074E-3</v>
      </c>
      <c r="BB58" s="21">
        <v>7.6456615972112841E-4</v>
      </c>
      <c r="BC58" s="21">
        <v>2.9699163037522906E-3</v>
      </c>
      <c r="BD58" s="21">
        <v>1.5405443692544495E-3</v>
      </c>
      <c r="BE58" s="21">
        <v>4.1038835796087093E-4</v>
      </c>
      <c r="BF58" s="21">
        <v>1.0778320895017672E-3</v>
      </c>
      <c r="BG58" s="21">
        <v>2.784596715536026E-4</v>
      </c>
      <c r="BH58" s="21">
        <v>4.502103747387223E-4</v>
      </c>
      <c r="BI58" s="21">
        <v>1.7797717260126326E-4</v>
      </c>
      <c r="BJ58" s="21">
        <v>2.7929225955989338E-4</v>
      </c>
      <c r="BK58" s="21">
        <v>3.7623892099747987E-4</v>
      </c>
      <c r="BL58" s="21">
        <v>4.9292101519326171E-5</v>
      </c>
      <c r="BM58" s="21">
        <v>1.383206075874414E-4</v>
      </c>
      <c r="BN58" s="21">
        <v>3.0210089009289123E-5</v>
      </c>
      <c r="BO58" s="21">
        <v>9.4055681783180971E-6</v>
      </c>
      <c r="BP58" s="21">
        <v>1.2178855392129446E-5</v>
      </c>
      <c r="BQ58" s="21">
        <v>1.4114016405952594E-5</v>
      </c>
      <c r="BR58" s="21">
        <v>1.0863750065202187E-3</v>
      </c>
      <c r="BS58" s="21">
        <v>1.2249564690410425E-3</v>
      </c>
      <c r="BT58" s="21">
        <v>1.3251636044241631E-3</v>
      </c>
      <c r="BU58" s="21">
        <v>3.607904773772606E-4</v>
      </c>
      <c r="BV58" s="21">
        <v>1.0353647579821714E-3</v>
      </c>
      <c r="BW58" s="21">
        <v>1.0695746448648492E-3</v>
      </c>
      <c r="BX58" s="21">
        <v>5.4811575298181346E-4</v>
      </c>
      <c r="BY58" s="21">
        <v>7.4749407544368398E-4</v>
      </c>
      <c r="BZ58" s="21">
        <v>6.7922390206953459E-4</v>
      </c>
      <c r="CA58" s="21">
        <v>8.404619184921605E-4</v>
      </c>
      <c r="CB58" s="21">
        <v>3.7645839581172989E-4</v>
      </c>
      <c r="CC58" s="21">
        <v>7.1629466994380738E-4</v>
      </c>
      <c r="CD58" s="21">
        <v>2.0128035214862821E-4</v>
      </c>
      <c r="CE58" s="21">
        <v>3.8288914073592934E-4</v>
      </c>
      <c r="CF58" s="21">
        <v>1.1503012668400213E-4</v>
      </c>
      <c r="CG58" s="21">
        <v>1.1274049383919184E-4</v>
      </c>
      <c r="CH58" s="21">
        <v>1.999152003174611E-4</v>
      </c>
      <c r="CI58" s="21">
        <v>6.7773313458815195E-5</v>
      </c>
      <c r="CJ58" s="21">
        <v>5.6532415439707958E-5</v>
      </c>
      <c r="CK58" s="21">
        <v>5.2477336960454947E-5</v>
      </c>
      <c r="CL58" s="21">
        <v>1.9949565639879704E-5</v>
      </c>
      <c r="CM58" s="21">
        <v>2.878374060866597E-5</v>
      </c>
      <c r="CN58" s="21">
        <v>3.0768406957087069E-5</v>
      </c>
      <c r="CO58" s="21">
        <v>2.7459244203385092E-5</v>
      </c>
      <c r="CP58" s="21">
        <v>7.099545410211947E-4</v>
      </c>
      <c r="CQ58" s="21">
        <v>2.5992571078401654E-3</v>
      </c>
      <c r="CR58" s="21">
        <v>7.9547810732332077E-4</v>
      </c>
      <c r="CS58" s="21">
        <v>1.8619706650368851E-3</v>
      </c>
      <c r="CT58" s="21">
        <v>4.4741638277741503E-4</v>
      </c>
      <c r="CU58" s="21">
        <v>7.55466885528774E-4</v>
      </c>
      <c r="CV58" s="21">
        <v>4.9627244929377457E-4</v>
      </c>
      <c r="CW58" s="21">
        <v>2.082866635266074E-4</v>
      </c>
      <c r="CX58" s="21">
        <v>4.966679792068107E-4</v>
      </c>
      <c r="CY58" s="21">
        <v>4.3691685589361046E-4</v>
      </c>
      <c r="CZ58" s="21">
        <v>3.2712721063954902E-4</v>
      </c>
      <c r="DA58" s="21">
        <v>2.6614390523994229E-4</v>
      </c>
      <c r="DB58" s="21">
        <v>2.7165162595678497E-4</v>
      </c>
      <c r="DC58" s="21">
        <v>3.4316068995440878E-4</v>
      </c>
      <c r="DD58" s="21">
        <v>2.0696748466271424E-4</v>
      </c>
      <c r="DE58" s="21">
        <v>2.6895553689855125E-4</v>
      </c>
      <c r="DF58" s="21">
        <v>1.3253259423470589E-3</v>
      </c>
      <c r="DG58" s="21">
        <v>1.8498951058881494E-3</v>
      </c>
      <c r="DH58" s="21">
        <v>7.8988629753262663E-4</v>
      </c>
      <c r="DI58" s="21">
        <v>1.6509441716280439E-3</v>
      </c>
      <c r="DJ58" s="21">
        <v>2.2204697305571387E-3</v>
      </c>
      <c r="DK58" s="21">
        <v>8.7820954795978087E-4</v>
      </c>
      <c r="DL58" s="21">
        <v>5.0343763334057239E-4</v>
      </c>
      <c r="DM58" s="21">
        <v>8.4911860196884657E-4</v>
      </c>
      <c r="DN58" s="21">
        <v>5.5823973693302196E-4</v>
      </c>
      <c r="DO58" s="21">
        <v>1.7667900473664539E-3</v>
      </c>
      <c r="DP58" s="21">
        <v>8.4959551145473867E-4</v>
      </c>
      <c r="DQ58" s="21">
        <v>7.2529403624624637E-4</v>
      </c>
      <c r="DR58" s="21">
        <v>3.3220180414147364E-4</v>
      </c>
      <c r="DS58" s="21">
        <v>5.0593144335183923E-4</v>
      </c>
      <c r="DT58" s="21">
        <v>5.8032517423290363E-4</v>
      </c>
      <c r="DU58" s="21">
        <v>3.7526339765483395E-4</v>
      </c>
      <c r="DV58" s="21">
        <v>4.5641944047740288E-4</v>
      </c>
      <c r="DW58" s="21">
        <v>2.2813522854523707E-4</v>
      </c>
      <c r="DX58" s="21">
        <v>3.9961765415875674E-4</v>
      </c>
      <c r="DY58" s="21">
        <v>2.8710799666964144E-4</v>
      </c>
      <c r="DZ58" s="21">
        <v>2.9870761548261664E-4</v>
      </c>
      <c r="EA58" s="21">
        <v>5.0230947168003329E-4</v>
      </c>
      <c r="EB58" s="21">
        <v>3.095996776300303E-4</v>
      </c>
      <c r="EC58" s="21">
        <v>1.4383420659953015E-4</v>
      </c>
      <c r="ED58" s="21">
        <v>3.0170811340698653E-4</v>
      </c>
      <c r="EE58" s="21">
        <v>5.5412557273104676E-4</v>
      </c>
      <c r="EF58" s="21">
        <v>3.0381902183278893E-4</v>
      </c>
      <c r="EG58" s="21">
        <v>4.3835922833431704E-4</v>
      </c>
      <c r="EH58" s="21">
        <v>1.2779972723923793E-4</v>
      </c>
      <c r="EI58" s="21">
        <v>1.7775770031941505E-4</v>
      </c>
      <c r="EJ58" s="21">
        <v>7.8413742329234306E-5</v>
      </c>
      <c r="EK58" s="21">
        <v>1.2394152511731486E-4</v>
      </c>
      <c r="EL58" s="21">
        <v>1.0856260141071009E-4</v>
      </c>
      <c r="EM58" s="21">
        <v>1.7457098806034749E-4</v>
      </c>
      <c r="EN58" s="21">
        <v>1.1644128052064941E-4</v>
      </c>
      <c r="EO58" s="21">
        <v>2.0588857002719734E-4</v>
      </c>
      <c r="EP58" s="21">
        <v>4.0362164977001025E-5</v>
      </c>
      <c r="EQ58" s="21">
        <v>3.2027675508023992E-5</v>
      </c>
      <c r="ER58" s="21">
        <v>6.8980575530677851E-5</v>
      </c>
      <c r="ES58" s="21">
        <v>1.6433897033305301E-4</v>
      </c>
      <c r="ET58" s="21">
        <v>1.4308880572292068E-4</v>
      </c>
      <c r="EU58" s="21">
        <v>8.6964705463203211E-5</v>
      </c>
      <c r="EV58" s="21">
        <v>3.3625530997869973E-5</v>
      </c>
      <c r="EW58" s="21">
        <v>2.654834170586314E-4</v>
      </c>
      <c r="EX58" s="21">
        <v>2.8366400370895514E-5</v>
      </c>
      <c r="EY58" s="21">
        <v>1.9975128462389127E-5</v>
      </c>
      <c r="EZ58" s="21">
        <v>8.0103636439530582E-5</v>
      </c>
      <c r="FA58" s="21">
        <v>1.6242962875844518E-5</v>
      </c>
      <c r="FB58" s="21">
        <v>7.0514851192756974E-6</v>
      </c>
    </row>
    <row r="59" spans="1:158" x14ac:dyDescent="0.2">
      <c r="A59" s="16">
        <v>39263</v>
      </c>
      <c r="B59" s="53">
        <v>0.20219117262776554</v>
      </c>
      <c r="C59" s="53">
        <v>6.0667434385324244E-2</v>
      </c>
      <c r="D59" s="53">
        <v>7.1601135623709622E-2</v>
      </c>
      <c r="E59" s="53">
        <v>1.7136788575980531E-2</v>
      </c>
      <c r="F59" s="53">
        <v>1.3098145716678186E-2</v>
      </c>
      <c r="G59" s="53">
        <v>3.9744993062544288E-2</v>
      </c>
      <c r="H59" s="53">
        <v>2.1453625360147145E-2</v>
      </c>
      <c r="I59" s="53">
        <v>1.5431949497034685E-2</v>
      </c>
      <c r="J59" s="53">
        <v>5.7238115628897466E-3</v>
      </c>
      <c r="K59" s="53">
        <v>1.0216854119523212E-2</v>
      </c>
      <c r="L59" s="53">
        <v>9.1201983471338108E-3</v>
      </c>
      <c r="M59" s="53">
        <v>2.81913118898393E-3</v>
      </c>
      <c r="O59" s="21">
        <v>8.0194473621082327E-2</v>
      </c>
      <c r="P59" s="21">
        <v>2.603350749543154E-2</v>
      </c>
      <c r="Q59" s="53">
        <v>3.6704562750889014E-2</v>
      </c>
      <c r="R59" s="21">
        <v>1.3518550567507863E-2</v>
      </c>
      <c r="S59" s="53">
        <v>2.6503829216857903E-2</v>
      </c>
      <c r="T59" s="21">
        <v>2.3944837296093594E-2</v>
      </c>
      <c r="U59" s="21">
        <v>1.5027947012034587E-2</v>
      </c>
      <c r="V59" s="53">
        <v>9.8514386496385015E-3</v>
      </c>
      <c r="W59" s="53">
        <v>3.2953379013265205E-3</v>
      </c>
      <c r="X59" s="53">
        <v>1.7614324223517816E-2</v>
      </c>
      <c r="Z59" s="53">
        <v>9.2508524468946397E-3</v>
      </c>
      <c r="AA59" s="53">
        <v>1.3733150280563607E-2</v>
      </c>
      <c r="AB59" s="53">
        <v>2.1493928280008373E-2</v>
      </c>
      <c r="AC59" s="53">
        <v>1.4108830697248194E-2</v>
      </c>
      <c r="AD59" s="53">
        <v>4.584695846840652E-3</v>
      </c>
      <c r="AE59" s="21">
        <v>5.5581996708799599E-3</v>
      </c>
      <c r="AF59" s="53">
        <v>2.7723525617439203E-2</v>
      </c>
      <c r="AG59" s="53">
        <v>3.1391155048479231E-2</v>
      </c>
      <c r="AH59" s="21">
        <v>4.5205058664281811E-3</v>
      </c>
      <c r="AI59" s="21">
        <v>3.2557569252958211E-3</v>
      </c>
      <c r="AJ59" s="21">
        <v>4.9275472334717402E-3</v>
      </c>
      <c r="AK59" s="53">
        <v>4.5762944581561691E-3</v>
      </c>
      <c r="AL59" s="21">
        <v>2.0204800751816247E-3</v>
      </c>
      <c r="AM59" s="21">
        <v>1.3184268562337156E-3</v>
      </c>
      <c r="AN59" s="21">
        <v>3.7977668617640886E-3</v>
      </c>
      <c r="AO59" s="21">
        <v>6.0906793356063742E-3</v>
      </c>
      <c r="AP59" s="21">
        <v>1.2290504458651895E-2</v>
      </c>
      <c r="AQ59" s="21">
        <v>6.2127410976853831E-3</v>
      </c>
      <c r="AR59" s="21">
        <v>3.8321653182282634E-3</v>
      </c>
      <c r="AS59" s="21">
        <v>1.402395449385818E-2</v>
      </c>
      <c r="AT59" s="21">
        <v>2.4113705261578889E-3</v>
      </c>
      <c r="AU59" s="21">
        <v>6.2648410420527182E-3</v>
      </c>
      <c r="AV59" s="21">
        <v>2.7412186513272184E-3</v>
      </c>
      <c r="AW59" s="21">
        <v>1.6410665565127572E-3</v>
      </c>
      <c r="AX59" s="21">
        <v>3.937414557412422E-3</v>
      </c>
      <c r="AY59" s="21">
        <v>8.189888758575431E-3</v>
      </c>
      <c r="AZ59" s="21">
        <v>2.811683063831125E-3</v>
      </c>
      <c r="BA59" s="21">
        <v>2.936134148605074E-3</v>
      </c>
      <c r="BB59" s="21">
        <v>7.6456615972112841E-4</v>
      </c>
      <c r="BC59" s="21">
        <v>2.9699163037522906E-3</v>
      </c>
      <c r="BD59" s="21">
        <v>1.5405443692544495E-3</v>
      </c>
      <c r="BE59" s="21">
        <v>4.1038835796087093E-4</v>
      </c>
      <c r="BF59" s="21">
        <v>1.0778320895017672E-3</v>
      </c>
      <c r="BG59" s="21">
        <v>2.784596715536026E-4</v>
      </c>
      <c r="BH59" s="21">
        <v>4.502103747387223E-4</v>
      </c>
      <c r="BI59" s="21">
        <v>1.7797717260126326E-4</v>
      </c>
      <c r="BJ59" s="21">
        <v>2.7929225955989338E-4</v>
      </c>
      <c r="BK59" s="21">
        <v>3.7623892099747987E-4</v>
      </c>
      <c r="BL59" s="21">
        <v>4.9292101519326171E-5</v>
      </c>
      <c r="BM59" s="21">
        <v>1.383206075874414E-4</v>
      </c>
      <c r="BN59" s="21">
        <v>3.0210089009289123E-5</v>
      </c>
      <c r="BO59" s="21">
        <v>9.4055681783180971E-6</v>
      </c>
      <c r="BP59" s="21">
        <v>1.2178855392129446E-5</v>
      </c>
      <c r="BQ59" s="21">
        <v>1.4114016405952594E-5</v>
      </c>
      <c r="BR59" s="21">
        <v>1.0863750065202187E-3</v>
      </c>
      <c r="BS59" s="21">
        <v>1.2249564690410425E-3</v>
      </c>
      <c r="BT59" s="21">
        <v>1.3251636044241631E-3</v>
      </c>
      <c r="BU59" s="21">
        <v>3.607904773772606E-4</v>
      </c>
      <c r="BV59" s="21">
        <v>1.0353647579821714E-3</v>
      </c>
      <c r="BW59" s="21">
        <v>1.0695746448648492E-3</v>
      </c>
      <c r="BX59" s="21">
        <v>5.4811575298181346E-4</v>
      </c>
      <c r="BY59" s="21">
        <v>7.4749407544368398E-4</v>
      </c>
      <c r="BZ59" s="21">
        <v>6.7922390206953459E-4</v>
      </c>
      <c r="CA59" s="21">
        <v>8.404619184921605E-4</v>
      </c>
      <c r="CB59" s="21">
        <v>3.7645839581172989E-4</v>
      </c>
      <c r="CC59" s="21">
        <v>7.1629466994380738E-4</v>
      </c>
      <c r="CD59" s="21">
        <v>2.0128035214862821E-4</v>
      </c>
      <c r="CE59" s="21">
        <v>3.8288914073592934E-4</v>
      </c>
      <c r="CF59" s="21">
        <v>1.1503012668400213E-4</v>
      </c>
      <c r="CG59" s="21">
        <v>1.1274049383919184E-4</v>
      </c>
      <c r="CH59" s="21">
        <v>1.999152003174611E-4</v>
      </c>
      <c r="CI59" s="21">
        <v>6.7773313458815195E-5</v>
      </c>
      <c r="CJ59" s="21">
        <v>5.6532415439707958E-5</v>
      </c>
      <c r="CK59" s="21">
        <v>5.2477336960454947E-5</v>
      </c>
      <c r="CL59" s="21">
        <v>1.9949565639879704E-5</v>
      </c>
      <c r="CM59" s="21">
        <v>2.878374060866597E-5</v>
      </c>
      <c r="CN59" s="21">
        <v>3.0768406957087069E-5</v>
      </c>
      <c r="CO59" s="21">
        <v>2.7459244203385092E-5</v>
      </c>
      <c r="CP59" s="21">
        <v>7.099545410211947E-4</v>
      </c>
      <c r="CQ59" s="21">
        <v>2.5992571078401654E-3</v>
      </c>
      <c r="CR59" s="21">
        <v>7.9547810732332077E-4</v>
      </c>
      <c r="CS59" s="21">
        <v>1.8619706650368851E-3</v>
      </c>
      <c r="CT59" s="21">
        <v>4.4741638277741503E-4</v>
      </c>
      <c r="CU59" s="21">
        <v>7.55466885528774E-4</v>
      </c>
      <c r="CV59" s="21">
        <v>4.9627244929377457E-4</v>
      </c>
      <c r="CW59" s="21">
        <v>2.082866635266074E-4</v>
      </c>
      <c r="CX59" s="21">
        <v>4.966679792068107E-4</v>
      </c>
      <c r="CY59" s="21">
        <v>4.3691685589361046E-4</v>
      </c>
      <c r="CZ59" s="21">
        <v>3.2712721063954902E-4</v>
      </c>
      <c r="DA59" s="21">
        <v>2.6614390523994229E-4</v>
      </c>
      <c r="DB59" s="21">
        <v>2.7165162595678497E-4</v>
      </c>
      <c r="DC59" s="21">
        <v>3.4316068995440878E-4</v>
      </c>
      <c r="DD59" s="21">
        <v>2.0696748466271424E-4</v>
      </c>
      <c r="DE59" s="21">
        <v>2.6895553689855125E-4</v>
      </c>
      <c r="DF59" s="21">
        <v>1.3253259423470589E-3</v>
      </c>
      <c r="DG59" s="21">
        <v>1.8498951058881494E-3</v>
      </c>
      <c r="DH59" s="21">
        <v>7.8988629753262663E-4</v>
      </c>
      <c r="DI59" s="21">
        <v>1.6509441716280439E-3</v>
      </c>
      <c r="DJ59" s="21">
        <v>2.2204697305571387E-3</v>
      </c>
      <c r="DK59" s="21">
        <v>8.7820954795978087E-4</v>
      </c>
      <c r="DL59" s="21">
        <v>5.0343763334057239E-4</v>
      </c>
      <c r="DM59" s="21">
        <v>8.4911860196884657E-4</v>
      </c>
      <c r="DN59" s="21">
        <v>5.5823973693302196E-4</v>
      </c>
      <c r="DO59" s="21">
        <v>1.7667900473664539E-3</v>
      </c>
      <c r="DP59" s="21">
        <v>8.4959551145473867E-4</v>
      </c>
      <c r="DQ59" s="21">
        <v>7.2529403624624637E-4</v>
      </c>
      <c r="DR59" s="21">
        <v>3.3220180414147364E-4</v>
      </c>
      <c r="DS59" s="21">
        <v>5.0593144335183923E-4</v>
      </c>
      <c r="DT59" s="21">
        <v>5.8032517423290363E-4</v>
      </c>
      <c r="DU59" s="21">
        <v>3.7526339765483395E-4</v>
      </c>
      <c r="DV59" s="21">
        <v>4.5641944047740288E-4</v>
      </c>
      <c r="DW59" s="21">
        <v>2.2813522854523707E-4</v>
      </c>
      <c r="DX59" s="21">
        <v>3.9961765415875674E-4</v>
      </c>
      <c r="DY59" s="21">
        <v>2.8710799666964144E-4</v>
      </c>
      <c r="DZ59" s="21">
        <v>2.9870761548261664E-4</v>
      </c>
      <c r="EA59" s="21">
        <v>5.0230947168003329E-4</v>
      </c>
      <c r="EB59" s="21">
        <v>3.095996776300303E-4</v>
      </c>
      <c r="EC59" s="21">
        <v>1.4383420659953015E-4</v>
      </c>
      <c r="ED59" s="21">
        <v>3.0170811340698653E-4</v>
      </c>
      <c r="EE59" s="21">
        <v>5.5412557273104676E-4</v>
      </c>
      <c r="EF59" s="21">
        <v>3.0381902183278893E-4</v>
      </c>
      <c r="EG59" s="21">
        <v>4.3835922833431704E-4</v>
      </c>
      <c r="EH59" s="21">
        <v>1.2779972723923793E-4</v>
      </c>
      <c r="EI59" s="21">
        <v>1.7775770031941505E-4</v>
      </c>
      <c r="EJ59" s="21">
        <v>7.8413742329234306E-5</v>
      </c>
      <c r="EK59" s="21">
        <v>1.2394152511731486E-4</v>
      </c>
      <c r="EL59" s="21">
        <v>1.0856260141071009E-4</v>
      </c>
      <c r="EM59" s="21">
        <v>1.7457098806034749E-4</v>
      </c>
      <c r="EN59" s="21">
        <v>1.1644128052064941E-4</v>
      </c>
      <c r="EO59" s="21">
        <v>2.0588857002719734E-4</v>
      </c>
      <c r="EP59" s="21">
        <v>4.0362164977001025E-5</v>
      </c>
      <c r="EQ59" s="21">
        <v>3.2027675508023992E-5</v>
      </c>
      <c r="ER59" s="21">
        <v>6.8980575530677851E-5</v>
      </c>
      <c r="ES59" s="21">
        <v>1.6433897033305301E-4</v>
      </c>
      <c r="ET59" s="21">
        <v>1.4308880572292068E-4</v>
      </c>
      <c r="EU59" s="21">
        <v>8.6964705463203211E-5</v>
      </c>
      <c r="EV59" s="21">
        <v>3.3625530997869973E-5</v>
      </c>
      <c r="EW59" s="21">
        <v>2.654834170586314E-4</v>
      </c>
      <c r="EX59" s="21">
        <v>2.8366400370895514E-5</v>
      </c>
      <c r="EY59" s="21">
        <v>1.9975128462389127E-5</v>
      </c>
      <c r="EZ59" s="21">
        <v>8.0103636439530582E-5</v>
      </c>
      <c r="FA59" s="21">
        <v>1.6242962875844518E-5</v>
      </c>
      <c r="FB59" s="21">
        <v>7.0514851192756974E-6</v>
      </c>
    </row>
    <row r="60" spans="1:158" x14ac:dyDescent="0.2">
      <c r="A60" s="16">
        <v>39355</v>
      </c>
      <c r="B60" s="53">
        <v>0.20219117262776554</v>
      </c>
      <c r="C60" s="53">
        <v>6.0667434385324244E-2</v>
      </c>
      <c r="D60" s="53">
        <v>7.1601135623709622E-2</v>
      </c>
      <c r="E60" s="53">
        <v>1.7136788575980531E-2</v>
      </c>
      <c r="F60" s="53">
        <v>1.3098145716678186E-2</v>
      </c>
      <c r="G60" s="53">
        <v>3.9744993062544288E-2</v>
      </c>
      <c r="H60" s="53">
        <v>2.1453625360147145E-2</v>
      </c>
      <c r="I60" s="53">
        <v>1.5431949497034685E-2</v>
      </c>
      <c r="J60" s="53">
        <v>5.7238115628897466E-3</v>
      </c>
      <c r="K60" s="53">
        <v>1.0216854119523212E-2</v>
      </c>
      <c r="L60" s="53">
        <v>9.1201983471338108E-3</v>
      </c>
      <c r="M60" s="53">
        <v>2.81913118898393E-3</v>
      </c>
      <c r="O60" s="21">
        <v>8.0194473621082327E-2</v>
      </c>
      <c r="P60" s="21">
        <v>2.603350749543154E-2</v>
      </c>
      <c r="Q60" s="53">
        <v>3.6704562750889014E-2</v>
      </c>
      <c r="R60" s="21">
        <v>1.3518550567507863E-2</v>
      </c>
      <c r="S60" s="53">
        <v>2.6503829216857903E-2</v>
      </c>
      <c r="T60" s="21">
        <v>2.3944837296093594E-2</v>
      </c>
      <c r="U60" s="21">
        <v>1.5027947012034587E-2</v>
      </c>
      <c r="V60" s="53">
        <v>9.8514386496385015E-3</v>
      </c>
      <c r="W60" s="53">
        <v>3.2953379013265205E-3</v>
      </c>
      <c r="X60" s="53">
        <v>1.7614324223517816E-2</v>
      </c>
      <c r="Z60" s="53">
        <v>9.2508524468946397E-3</v>
      </c>
      <c r="AA60" s="53">
        <v>1.3733150280563607E-2</v>
      </c>
      <c r="AB60" s="53">
        <v>2.1493928280008373E-2</v>
      </c>
      <c r="AC60" s="53">
        <v>1.4108830697248194E-2</v>
      </c>
      <c r="AD60" s="53">
        <v>4.584695846840652E-3</v>
      </c>
      <c r="AE60" s="21">
        <v>5.5581996708799599E-3</v>
      </c>
      <c r="AF60" s="53">
        <v>2.7723525617439203E-2</v>
      </c>
      <c r="AG60" s="53">
        <v>3.1391155048479231E-2</v>
      </c>
      <c r="AH60" s="21">
        <v>4.5205058664281811E-3</v>
      </c>
      <c r="AI60" s="21">
        <v>3.2557569252958211E-3</v>
      </c>
      <c r="AJ60" s="21">
        <v>4.9275472334717402E-3</v>
      </c>
      <c r="AK60" s="53">
        <v>4.5762944581561691E-3</v>
      </c>
      <c r="AL60" s="21">
        <v>2.0204800751816247E-3</v>
      </c>
      <c r="AM60" s="21">
        <v>1.3184268562337156E-3</v>
      </c>
      <c r="AN60" s="21">
        <v>3.7977668617640886E-3</v>
      </c>
      <c r="AO60" s="21">
        <v>6.0906793356063742E-3</v>
      </c>
      <c r="AP60" s="21">
        <v>1.2290504458651895E-2</v>
      </c>
      <c r="AQ60" s="21">
        <v>6.2127410976853831E-3</v>
      </c>
      <c r="AR60" s="21">
        <v>3.8321653182282634E-3</v>
      </c>
      <c r="AS60" s="21">
        <v>1.402395449385818E-2</v>
      </c>
      <c r="AT60" s="21">
        <v>2.4113705261578889E-3</v>
      </c>
      <c r="AU60" s="21">
        <v>6.2648410420527182E-3</v>
      </c>
      <c r="AV60" s="21">
        <v>2.7412186513272184E-3</v>
      </c>
      <c r="AW60" s="21">
        <v>1.6410665565127572E-3</v>
      </c>
      <c r="AX60" s="21">
        <v>3.937414557412422E-3</v>
      </c>
      <c r="AY60" s="21">
        <v>8.189888758575431E-3</v>
      </c>
      <c r="AZ60" s="21">
        <v>2.811683063831125E-3</v>
      </c>
      <c r="BA60" s="21">
        <v>2.936134148605074E-3</v>
      </c>
      <c r="BB60" s="21">
        <v>7.6456615972112841E-4</v>
      </c>
      <c r="BC60" s="21">
        <v>2.9699163037522906E-3</v>
      </c>
      <c r="BD60" s="21">
        <v>1.5405443692544495E-3</v>
      </c>
      <c r="BE60" s="21">
        <v>4.1038835796087093E-4</v>
      </c>
      <c r="BF60" s="21">
        <v>1.0778320895017672E-3</v>
      </c>
      <c r="BG60" s="21">
        <v>2.784596715536026E-4</v>
      </c>
      <c r="BH60" s="21">
        <v>4.502103747387223E-4</v>
      </c>
      <c r="BI60" s="21">
        <v>1.7797717260126326E-4</v>
      </c>
      <c r="BJ60" s="21">
        <v>2.7929225955989338E-4</v>
      </c>
      <c r="BK60" s="21">
        <v>3.7623892099747987E-4</v>
      </c>
      <c r="BL60" s="21">
        <v>4.9292101519326171E-5</v>
      </c>
      <c r="BM60" s="21">
        <v>1.383206075874414E-4</v>
      </c>
      <c r="BN60" s="21">
        <v>3.0210089009289123E-5</v>
      </c>
      <c r="BO60" s="21">
        <v>9.4055681783180971E-6</v>
      </c>
      <c r="BP60" s="21">
        <v>1.2178855392129446E-5</v>
      </c>
      <c r="BQ60" s="21">
        <v>1.4114016405952594E-5</v>
      </c>
      <c r="BR60" s="21">
        <v>1.0863750065202187E-3</v>
      </c>
      <c r="BS60" s="21">
        <v>1.2249564690410425E-3</v>
      </c>
      <c r="BT60" s="21">
        <v>1.3251636044241631E-3</v>
      </c>
      <c r="BU60" s="21">
        <v>3.607904773772606E-4</v>
      </c>
      <c r="BV60" s="21">
        <v>1.0353647579821714E-3</v>
      </c>
      <c r="BW60" s="21">
        <v>1.0695746448648492E-3</v>
      </c>
      <c r="BX60" s="21">
        <v>5.4811575298181346E-4</v>
      </c>
      <c r="BY60" s="21">
        <v>7.4749407544368398E-4</v>
      </c>
      <c r="BZ60" s="21">
        <v>6.7922390206953459E-4</v>
      </c>
      <c r="CA60" s="21">
        <v>8.404619184921605E-4</v>
      </c>
      <c r="CB60" s="21">
        <v>3.7645839581172989E-4</v>
      </c>
      <c r="CC60" s="21">
        <v>7.1629466994380738E-4</v>
      </c>
      <c r="CD60" s="21">
        <v>2.0128035214862821E-4</v>
      </c>
      <c r="CE60" s="21">
        <v>3.8288914073592934E-4</v>
      </c>
      <c r="CF60" s="21">
        <v>1.1503012668400213E-4</v>
      </c>
      <c r="CG60" s="21">
        <v>1.1274049383919184E-4</v>
      </c>
      <c r="CH60" s="21">
        <v>1.999152003174611E-4</v>
      </c>
      <c r="CI60" s="21">
        <v>6.7773313458815195E-5</v>
      </c>
      <c r="CJ60" s="21">
        <v>5.6532415439707958E-5</v>
      </c>
      <c r="CK60" s="21">
        <v>5.2477336960454947E-5</v>
      </c>
      <c r="CL60" s="21">
        <v>1.9949565639879704E-5</v>
      </c>
      <c r="CM60" s="21">
        <v>2.878374060866597E-5</v>
      </c>
      <c r="CN60" s="21">
        <v>3.0768406957087069E-5</v>
      </c>
      <c r="CO60" s="21">
        <v>2.7459244203385092E-5</v>
      </c>
      <c r="CP60" s="21">
        <v>7.099545410211947E-4</v>
      </c>
      <c r="CQ60" s="21">
        <v>2.5992571078401654E-3</v>
      </c>
      <c r="CR60" s="21">
        <v>7.9547810732332077E-4</v>
      </c>
      <c r="CS60" s="21">
        <v>1.8619706650368851E-3</v>
      </c>
      <c r="CT60" s="21">
        <v>4.4741638277741503E-4</v>
      </c>
      <c r="CU60" s="21">
        <v>7.55466885528774E-4</v>
      </c>
      <c r="CV60" s="21">
        <v>4.9627244929377457E-4</v>
      </c>
      <c r="CW60" s="21">
        <v>2.082866635266074E-4</v>
      </c>
      <c r="CX60" s="21">
        <v>4.966679792068107E-4</v>
      </c>
      <c r="CY60" s="21">
        <v>4.3691685589361046E-4</v>
      </c>
      <c r="CZ60" s="21">
        <v>3.2712721063954902E-4</v>
      </c>
      <c r="DA60" s="21">
        <v>2.6614390523994229E-4</v>
      </c>
      <c r="DB60" s="21">
        <v>2.7165162595678497E-4</v>
      </c>
      <c r="DC60" s="21">
        <v>3.4316068995440878E-4</v>
      </c>
      <c r="DD60" s="21">
        <v>2.0696748466271424E-4</v>
      </c>
      <c r="DE60" s="21">
        <v>2.6895553689855125E-4</v>
      </c>
      <c r="DF60" s="21">
        <v>1.3253259423470589E-3</v>
      </c>
      <c r="DG60" s="21">
        <v>1.8498951058881494E-3</v>
      </c>
      <c r="DH60" s="21">
        <v>7.8988629753262663E-4</v>
      </c>
      <c r="DI60" s="21">
        <v>1.6509441716280439E-3</v>
      </c>
      <c r="DJ60" s="21">
        <v>2.2204697305571387E-3</v>
      </c>
      <c r="DK60" s="21">
        <v>8.7820954795978087E-4</v>
      </c>
      <c r="DL60" s="21">
        <v>5.0343763334057239E-4</v>
      </c>
      <c r="DM60" s="21">
        <v>8.4911860196884657E-4</v>
      </c>
      <c r="DN60" s="21">
        <v>5.5823973693302196E-4</v>
      </c>
      <c r="DO60" s="21">
        <v>1.7667900473664539E-3</v>
      </c>
      <c r="DP60" s="21">
        <v>8.4959551145473867E-4</v>
      </c>
      <c r="DQ60" s="21">
        <v>7.2529403624624637E-4</v>
      </c>
      <c r="DR60" s="21">
        <v>3.3220180414147364E-4</v>
      </c>
      <c r="DS60" s="21">
        <v>5.0593144335183923E-4</v>
      </c>
      <c r="DT60" s="21">
        <v>5.8032517423290363E-4</v>
      </c>
      <c r="DU60" s="21">
        <v>3.7526339765483395E-4</v>
      </c>
      <c r="DV60" s="21">
        <v>4.5641944047740288E-4</v>
      </c>
      <c r="DW60" s="21">
        <v>2.2813522854523707E-4</v>
      </c>
      <c r="DX60" s="21">
        <v>3.9961765415875674E-4</v>
      </c>
      <c r="DY60" s="21">
        <v>2.8710799666964144E-4</v>
      </c>
      <c r="DZ60" s="21">
        <v>2.9870761548261664E-4</v>
      </c>
      <c r="EA60" s="21">
        <v>5.0230947168003329E-4</v>
      </c>
      <c r="EB60" s="21">
        <v>3.095996776300303E-4</v>
      </c>
      <c r="EC60" s="21">
        <v>1.4383420659953015E-4</v>
      </c>
      <c r="ED60" s="21">
        <v>3.0170811340698653E-4</v>
      </c>
      <c r="EE60" s="21">
        <v>5.5412557273104676E-4</v>
      </c>
      <c r="EF60" s="21">
        <v>3.0381902183278893E-4</v>
      </c>
      <c r="EG60" s="21">
        <v>4.3835922833431704E-4</v>
      </c>
      <c r="EH60" s="21">
        <v>1.2779972723923793E-4</v>
      </c>
      <c r="EI60" s="21">
        <v>1.7775770031941505E-4</v>
      </c>
      <c r="EJ60" s="21">
        <v>7.8413742329234306E-5</v>
      </c>
      <c r="EK60" s="21">
        <v>1.2394152511731486E-4</v>
      </c>
      <c r="EL60" s="21">
        <v>1.0856260141071009E-4</v>
      </c>
      <c r="EM60" s="21">
        <v>1.7457098806034749E-4</v>
      </c>
      <c r="EN60" s="21">
        <v>1.1644128052064941E-4</v>
      </c>
      <c r="EO60" s="21">
        <v>2.0588857002719734E-4</v>
      </c>
      <c r="EP60" s="21">
        <v>4.0362164977001025E-5</v>
      </c>
      <c r="EQ60" s="21">
        <v>3.2027675508023992E-5</v>
      </c>
      <c r="ER60" s="21">
        <v>6.8980575530677851E-5</v>
      </c>
      <c r="ES60" s="21">
        <v>1.6433897033305301E-4</v>
      </c>
      <c r="ET60" s="21">
        <v>1.4308880572292068E-4</v>
      </c>
      <c r="EU60" s="21">
        <v>8.6964705463203211E-5</v>
      </c>
      <c r="EV60" s="21">
        <v>3.3625530997869973E-5</v>
      </c>
      <c r="EW60" s="21">
        <v>2.654834170586314E-4</v>
      </c>
      <c r="EX60" s="21">
        <v>2.8366400370895514E-5</v>
      </c>
      <c r="EY60" s="21">
        <v>1.9975128462389127E-5</v>
      </c>
      <c r="EZ60" s="21">
        <v>8.0103636439530582E-5</v>
      </c>
      <c r="FA60" s="21">
        <v>1.6242962875844518E-5</v>
      </c>
      <c r="FB60" s="21">
        <v>7.0514851192756974E-6</v>
      </c>
    </row>
    <row r="61" spans="1:158" x14ac:dyDescent="0.2">
      <c r="A61" s="16">
        <v>39447</v>
      </c>
      <c r="B61" s="53">
        <v>0.20219117262776554</v>
      </c>
      <c r="C61" s="53">
        <v>6.0667434385324244E-2</v>
      </c>
      <c r="D61" s="53">
        <v>7.1601135623709622E-2</v>
      </c>
      <c r="E61" s="53">
        <v>1.7136788575980531E-2</v>
      </c>
      <c r="F61" s="53">
        <v>1.3098145716678186E-2</v>
      </c>
      <c r="G61" s="53">
        <v>3.9744993062544288E-2</v>
      </c>
      <c r="H61" s="53">
        <v>2.1453625360147145E-2</v>
      </c>
      <c r="I61" s="53">
        <v>1.5431949497034685E-2</v>
      </c>
      <c r="J61" s="53">
        <v>5.7238115628897466E-3</v>
      </c>
      <c r="K61" s="53">
        <v>1.0216854119523212E-2</v>
      </c>
      <c r="L61" s="53">
        <v>9.1201983471338108E-3</v>
      </c>
      <c r="M61" s="53">
        <v>2.81913118898393E-3</v>
      </c>
      <c r="O61" s="21">
        <v>8.0194473621082327E-2</v>
      </c>
      <c r="P61" s="21">
        <v>2.603350749543154E-2</v>
      </c>
      <c r="Q61" s="53">
        <v>3.6704562750889014E-2</v>
      </c>
      <c r="R61" s="21">
        <v>1.3518550567507863E-2</v>
      </c>
      <c r="S61" s="53">
        <v>2.6503829216857903E-2</v>
      </c>
      <c r="T61" s="21">
        <v>2.3944837296093594E-2</v>
      </c>
      <c r="U61" s="21">
        <v>1.5027947012034587E-2</v>
      </c>
      <c r="V61" s="53">
        <v>9.8514386496385015E-3</v>
      </c>
      <c r="W61" s="53">
        <v>3.2953379013265205E-3</v>
      </c>
      <c r="X61" s="53">
        <v>1.7614324223517816E-2</v>
      </c>
      <c r="Z61" s="53">
        <v>9.2508524468946397E-3</v>
      </c>
      <c r="AA61" s="53">
        <v>1.3733150280563607E-2</v>
      </c>
      <c r="AB61" s="53">
        <v>2.1493928280008373E-2</v>
      </c>
      <c r="AC61" s="53">
        <v>1.4108830697248194E-2</v>
      </c>
      <c r="AD61" s="53">
        <v>4.584695846840652E-3</v>
      </c>
      <c r="AE61" s="21">
        <v>5.5581996708799599E-3</v>
      </c>
      <c r="AF61" s="53">
        <v>2.7723525617439203E-2</v>
      </c>
      <c r="AG61" s="53">
        <v>3.1391155048479231E-2</v>
      </c>
      <c r="AH61" s="21">
        <v>4.5205058664281811E-3</v>
      </c>
      <c r="AI61" s="21">
        <v>3.2557569252958211E-3</v>
      </c>
      <c r="AJ61" s="21">
        <v>4.9275472334717402E-3</v>
      </c>
      <c r="AK61" s="53">
        <v>4.5762944581561691E-3</v>
      </c>
      <c r="AL61" s="21">
        <v>2.0204800751816247E-3</v>
      </c>
      <c r="AM61" s="21">
        <v>1.3184268562337156E-3</v>
      </c>
      <c r="AN61" s="21">
        <v>3.7977668617640886E-3</v>
      </c>
      <c r="AO61" s="21">
        <v>6.0906793356063742E-3</v>
      </c>
      <c r="AP61" s="21">
        <v>1.2290504458651895E-2</v>
      </c>
      <c r="AQ61" s="21">
        <v>6.2127410976853831E-3</v>
      </c>
      <c r="AR61" s="21">
        <v>3.8321653182282634E-3</v>
      </c>
      <c r="AS61" s="21">
        <v>1.402395449385818E-2</v>
      </c>
      <c r="AT61" s="21">
        <v>2.4113705261578889E-3</v>
      </c>
      <c r="AU61" s="21">
        <v>6.2648410420527182E-3</v>
      </c>
      <c r="AV61" s="21">
        <v>2.7412186513272184E-3</v>
      </c>
      <c r="AW61" s="21">
        <v>1.6410665565127572E-3</v>
      </c>
      <c r="AX61" s="21">
        <v>3.937414557412422E-3</v>
      </c>
      <c r="AY61" s="21">
        <v>8.189888758575431E-3</v>
      </c>
      <c r="AZ61" s="21">
        <v>2.811683063831125E-3</v>
      </c>
      <c r="BA61" s="21">
        <v>2.936134148605074E-3</v>
      </c>
      <c r="BB61" s="21">
        <v>7.6456615972112841E-4</v>
      </c>
      <c r="BC61" s="21">
        <v>2.9699163037522906E-3</v>
      </c>
      <c r="BD61" s="21">
        <v>1.5405443692544495E-3</v>
      </c>
      <c r="BE61" s="21">
        <v>4.1038835796087093E-4</v>
      </c>
      <c r="BF61" s="21">
        <v>1.0778320895017672E-3</v>
      </c>
      <c r="BG61" s="21">
        <v>2.784596715536026E-4</v>
      </c>
      <c r="BH61" s="21">
        <v>4.502103747387223E-4</v>
      </c>
      <c r="BI61" s="21">
        <v>1.7797717260126326E-4</v>
      </c>
      <c r="BJ61" s="21">
        <v>2.7929225955989338E-4</v>
      </c>
      <c r="BK61" s="21">
        <v>3.7623892099747987E-4</v>
      </c>
      <c r="BL61" s="21">
        <v>4.9292101519326171E-5</v>
      </c>
      <c r="BM61" s="21">
        <v>1.383206075874414E-4</v>
      </c>
      <c r="BN61" s="21">
        <v>3.0210089009289123E-5</v>
      </c>
      <c r="BO61" s="21">
        <v>9.4055681783180971E-6</v>
      </c>
      <c r="BP61" s="21">
        <v>1.2178855392129446E-5</v>
      </c>
      <c r="BQ61" s="21">
        <v>1.4114016405952594E-5</v>
      </c>
      <c r="BR61" s="21">
        <v>1.0863750065202187E-3</v>
      </c>
      <c r="BS61" s="21">
        <v>1.2249564690410425E-3</v>
      </c>
      <c r="BT61" s="21">
        <v>1.3251636044241631E-3</v>
      </c>
      <c r="BU61" s="21">
        <v>3.607904773772606E-4</v>
      </c>
      <c r="BV61" s="21">
        <v>1.0353647579821714E-3</v>
      </c>
      <c r="BW61" s="21">
        <v>1.0695746448648492E-3</v>
      </c>
      <c r="BX61" s="21">
        <v>5.4811575298181346E-4</v>
      </c>
      <c r="BY61" s="21">
        <v>7.4749407544368398E-4</v>
      </c>
      <c r="BZ61" s="21">
        <v>6.7922390206953459E-4</v>
      </c>
      <c r="CA61" s="21">
        <v>8.404619184921605E-4</v>
      </c>
      <c r="CB61" s="21">
        <v>3.7645839581172989E-4</v>
      </c>
      <c r="CC61" s="21">
        <v>7.1629466994380738E-4</v>
      </c>
      <c r="CD61" s="21">
        <v>2.0128035214862821E-4</v>
      </c>
      <c r="CE61" s="21">
        <v>3.8288914073592934E-4</v>
      </c>
      <c r="CF61" s="21">
        <v>1.1503012668400213E-4</v>
      </c>
      <c r="CG61" s="21">
        <v>1.1274049383919184E-4</v>
      </c>
      <c r="CH61" s="21">
        <v>1.999152003174611E-4</v>
      </c>
      <c r="CI61" s="21">
        <v>6.7773313458815195E-5</v>
      </c>
      <c r="CJ61" s="21">
        <v>5.6532415439707958E-5</v>
      </c>
      <c r="CK61" s="21">
        <v>5.2477336960454947E-5</v>
      </c>
      <c r="CL61" s="21">
        <v>1.9949565639879704E-5</v>
      </c>
      <c r="CM61" s="21">
        <v>2.878374060866597E-5</v>
      </c>
      <c r="CN61" s="21">
        <v>3.0768406957087069E-5</v>
      </c>
      <c r="CO61" s="21">
        <v>2.7459244203385092E-5</v>
      </c>
      <c r="CP61" s="21">
        <v>7.099545410211947E-4</v>
      </c>
      <c r="CQ61" s="21">
        <v>2.5992571078401654E-3</v>
      </c>
      <c r="CR61" s="21">
        <v>7.9547810732332077E-4</v>
      </c>
      <c r="CS61" s="21">
        <v>1.8619706650368851E-3</v>
      </c>
      <c r="CT61" s="21">
        <v>4.4741638277741503E-4</v>
      </c>
      <c r="CU61" s="21">
        <v>7.55466885528774E-4</v>
      </c>
      <c r="CV61" s="21">
        <v>4.9627244929377457E-4</v>
      </c>
      <c r="CW61" s="21">
        <v>2.082866635266074E-4</v>
      </c>
      <c r="CX61" s="21">
        <v>4.966679792068107E-4</v>
      </c>
      <c r="CY61" s="21">
        <v>4.3691685589361046E-4</v>
      </c>
      <c r="CZ61" s="21">
        <v>3.2712721063954902E-4</v>
      </c>
      <c r="DA61" s="21">
        <v>2.6614390523994229E-4</v>
      </c>
      <c r="DB61" s="21">
        <v>2.7165162595678497E-4</v>
      </c>
      <c r="DC61" s="21">
        <v>3.4316068995440878E-4</v>
      </c>
      <c r="DD61" s="21">
        <v>2.0696748466271424E-4</v>
      </c>
      <c r="DE61" s="21">
        <v>2.6895553689855125E-4</v>
      </c>
      <c r="DF61" s="21">
        <v>1.3253259423470589E-3</v>
      </c>
      <c r="DG61" s="21">
        <v>1.8498951058881494E-3</v>
      </c>
      <c r="DH61" s="21">
        <v>7.8988629753262663E-4</v>
      </c>
      <c r="DI61" s="21">
        <v>1.6509441716280439E-3</v>
      </c>
      <c r="DJ61" s="21">
        <v>2.2204697305571387E-3</v>
      </c>
      <c r="DK61" s="21">
        <v>8.7820954795978087E-4</v>
      </c>
      <c r="DL61" s="21">
        <v>5.0343763334057239E-4</v>
      </c>
      <c r="DM61" s="21">
        <v>8.4911860196884657E-4</v>
      </c>
      <c r="DN61" s="21">
        <v>5.5823973693302196E-4</v>
      </c>
      <c r="DO61" s="21">
        <v>1.7667900473664539E-3</v>
      </c>
      <c r="DP61" s="21">
        <v>8.4959551145473867E-4</v>
      </c>
      <c r="DQ61" s="21">
        <v>7.2529403624624637E-4</v>
      </c>
      <c r="DR61" s="21">
        <v>3.3220180414147364E-4</v>
      </c>
      <c r="DS61" s="21">
        <v>5.0593144335183923E-4</v>
      </c>
      <c r="DT61" s="21">
        <v>5.8032517423290363E-4</v>
      </c>
      <c r="DU61" s="21">
        <v>3.7526339765483395E-4</v>
      </c>
      <c r="DV61" s="21">
        <v>4.5641944047740288E-4</v>
      </c>
      <c r="DW61" s="21">
        <v>2.2813522854523707E-4</v>
      </c>
      <c r="DX61" s="21">
        <v>3.9961765415875674E-4</v>
      </c>
      <c r="DY61" s="21">
        <v>2.8710799666964144E-4</v>
      </c>
      <c r="DZ61" s="21">
        <v>2.9870761548261664E-4</v>
      </c>
      <c r="EA61" s="21">
        <v>5.0230947168003329E-4</v>
      </c>
      <c r="EB61" s="21">
        <v>3.095996776300303E-4</v>
      </c>
      <c r="EC61" s="21">
        <v>1.4383420659953015E-4</v>
      </c>
      <c r="ED61" s="21">
        <v>3.0170811340698653E-4</v>
      </c>
      <c r="EE61" s="21">
        <v>5.5412557273104676E-4</v>
      </c>
      <c r="EF61" s="21">
        <v>3.0381902183278893E-4</v>
      </c>
      <c r="EG61" s="21">
        <v>4.3835922833431704E-4</v>
      </c>
      <c r="EH61" s="21">
        <v>1.2779972723923793E-4</v>
      </c>
      <c r="EI61" s="21">
        <v>1.7775770031941505E-4</v>
      </c>
      <c r="EJ61" s="21">
        <v>7.8413742329234306E-5</v>
      </c>
      <c r="EK61" s="21">
        <v>1.2394152511731486E-4</v>
      </c>
      <c r="EL61" s="21">
        <v>1.0856260141071009E-4</v>
      </c>
      <c r="EM61" s="21">
        <v>1.7457098806034749E-4</v>
      </c>
      <c r="EN61" s="21">
        <v>1.1644128052064941E-4</v>
      </c>
      <c r="EO61" s="21">
        <v>2.0588857002719734E-4</v>
      </c>
      <c r="EP61" s="21">
        <v>4.0362164977001025E-5</v>
      </c>
      <c r="EQ61" s="21">
        <v>3.2027675508023992E-5</v>
      </c>
      <c r="ER61" s="21">
        <v>6.8980575530677851E-5</v>
      </c>
      <c r="ES61" s="21">
        <v>1.6433897033305301E-4</v>
      </c>
      <c r="ET61" s="21">
        <v>1.4308880572292068E-4</v>
      </c>
      <c r="EU61" s="21">
        <v>8.6964705463203211E-5</v>
      </c>
      <c r="EV61" s="21">
        <v>3.3625530997869973E-5</v>
      </c>
      <c r="EW61" s="21">
        <v>2.654834170586314E-4</v>
      </c>
      <c r="EX61" s="21">
        <v>2.8366400370895514E-5</v>
      </c>
      <c r="EY61" s="21">
        <v>1.9975128462389127E-5</v>
      </c>
      <c r="EZ61" s="21">
        <v>8.0103636439530582E-5</v>
      </c>
      <c r="FA61" s="21">
        <v>1.6242962875844518E-5</v>
      </c>
      <c r="FB61" s="21">
        <v>7.0514851192756974E-6</v>
      </c>
    </row>
    <row r="62" spans="1:158" x14ac:dyDescent="0.2">
      <c r="A62" s="16">
        <v>39538</v>
      </c>
      <c r="B62" s="53">
        <v>0.18743918937092516</v>
      </c>
      <c r="C62" s="53">
        <v>6.3492848345793607E-2</v>
      </c>
      <c r="D62" s="53">
        <v>6.2717476583460191E-2</v>
      </c>
      <c r="E62" s="53">
        <v>1.6255936203237561E-2</v>
      </c>
      <c r="F62" s="53">
        <v>1.3021092858102124E-2</v>
      </c>
      <c r="G62" s="53">
        <v>3.6865141593391368E-2</v>
      </c>
      <c r="H62" s="53">
        <v>2.216857071372081E-2</v>
      </c>
      <c r="I62" s="53">
        <v>1.6963331220077961E-2</v>
      </c>
      <c r="J62" s="53">
        <v>6.138614609572695E-3</v>
      </c>
      <c r="K62" s="53">
        <v>1.0486462611376913E-2</v>
      </c>
      <c r="L62" s="53">
        <v>9.1389909295533645E-3</v>
      </c>
      <c r="M62" s="53">
        <v>2.9821354126171613E-3</v>
      </c>
      <c r="O62" s="21">
        <v>8.360240405166873E-2</v>
      </c>
      <c r="P62" s="21">
        <v>2.6180779992122254E-2</v>
      </c>
      <c r="Q62" s="53">
        <v>3.7726821158087606E-2</v>
      </c>
      <c r="R62" s="21">
        <v>1.6313915246100794E-2</v>
      </c>
      <c r="S62" s="53">
        <v>2.496404715488925E-2</v>
      </c>
      <c r="T62" s="21">
        <v>2.664630146503711E-2</v>
      </c>
      <c r="U62" s="21">
        <v>1.5414079845743873E-2</v>
      </c>
      <c r="V62" s="53">
        <v>9.6633510386490585E-3</v>
      </c>
      <c r="W62" s="53">
        <v>3.2037199669471945E-3</v>
      </c>
      <c r="X62" s="53">
        <v>1.8302365902868219E-2</v>
      </c>
      <c r="Z62" s="53">
        <v>1.0545274676074079E-2</v>
      </c>
      <c r="AA62" s="53">
        <v>1.4835957992782747E-2</v>
      </c>
      <c r="AB62" s="53">
        <v>2.001374045639771E-2</v>
      </c>
      <c r="AC62" s="53">
        <v>1.2976391415376239E-2</v>
      </c>
      <c r="AD62" s="53">
        <v>4.6862884953499922E-3</v>
      </c>
      <c r="AE62" s="21">
        <v>6.0697505002147321E-3</v>
      </c>
      <c r="AF62" s="53">
        <v>2.9348590628849952E-2</v>
      </c>
      <c r="AG62" s="53">
        <v>2.9374111927747242E-2</v>
      </c>
      <c r="AH62" s="21">
        <v>4.9652731667064708E-3</v>
      </c>
      <c r="AI62" s="21">
        <v>3.3646155756106222E-3</v>
      </c>
      <c r="AJ62" s="21">
        <v>4.6887900397412936E-3</v>
      </c>
      <c r="AK62" s="53">
        <v>5.1208852148274297E-3</v>
      </c>
      <c r="AL62" s="21">
        <v>2.4849415795275133E-3</v>
      </c>
      <c r="AM62" s="21">
        <v>1.5224850602746772E-3</v>
      </c>
      <c r="AN62" s="21">
        <v>3.6067223912607366E-3</v>
      </c>
      <c r="AO62" s="21">
        <v>7.2731069309718548E-3</v>
      </c>
      <c r="AP62" s="21">
        <v>1.2855345399836892E-2</v>
      </c>
      <c r="AQ62" s="21">
        <v>6.3973102469508433E-3</v>
      </c>
      <c r="AR62" s="21">
        <v>4.5900855634147253E-3</v>
      </c>
      <c r="AS62" s="21">
        <v>1.5986135331485157E-2</v>
      </c>
      <c r="AT62" s="21">
        <v>2.354244231416391E-3</v>
      </c>
      <c r="AU62" s="21">
        <v>6.192734560611899E-3</v>
      </c>
      <c r="AV62" s="21">
        <v>2.7802896602841351E-3</v>
      </c>
      <c r="AW62" s="21">
        <v>1.9344925102024011E-3</v>
      </c>
      <c r="AX62" s="21">
        <v>4.6711803979256868E-3</v>
      </c>
      <c r="AY62" s="21">
        <v>7.764831037243426E-3</v>
      </c>
      <c r="AZ62" s="21">
        <v>3.5797718412145024E-3</v>
      </c>
      <c r="BA62" s="21">
        <v>3.3663033042866841E-3</v>
      </c>
      <c r="BB62" s="21">
        <v>5.5743432690776972E-4</v>
      </c>
      <c r="BC62" s="21">
        <v>3.2998261203293902E-3</v>
      </c>
      <c r="BD62" s="21">
        <v>1.6968424330311531E-3</v>
      </c>
      <c r="BE62" s="21">
        <v>4.9828807763710947E-4</v>
      </c>
      <c r="BF62" s="21">
        <v>1.1418598589593846E-3</v>
      </c>
      <c r="BG62" s="21">
        <v>2.498708706865313E-4</v>
      </c>
      <c r="BH62" s="21">
        <v>4.4272002868557363E-4</v>
      </c>
      <c r="BI62" s="21">
        <v>2.076790562092692E-4</v>
      </c>
      <c r="BJ62" s="21">
        <v>3.0996546683235017E-4</v>
      </c>
      <c r="BK62" s="21">
        <v>3.625987224781473E-4</v>
      </c>
      <c r="BL62" s="21">
        <v>5.5639755141549166E-5</v>
      </c>
      <c r="BM62" s="21">
        <v>1.5133886511663362E-4</v>
      </c>
      <c r="BN62" s="21">
        <v>2.8705827988495316E-5</v>
      </c>
      <c r="BO62" s="21">
        <v>8.6996962749929663E-6</v>
      </c>
      <c r="BP62" s="21">
        <v>1.1650050414910926E-5</v>
      </c>
      <c r="BQ62" s="21">
        <v>1.4200715380619072E-5</v>
      </c>
      <c r="BR62" s="21">
        <v>1.1316454386684704E-3</v>
      </c>
      <c r="BS62" s="21">
        <v>1.0894707032087893E-3</v>
      </c>
      <c r="BT62" s="21">
        <v>1.5110603234540782E-3</v>
      </c>
      <c r="BU62" s="21">
        <v>4.2063522108172204E-4</v>
      </c>
      <c r="BV62" s="21">
        <v>1.0568630428155284E-3</v>
      </c>
      <c r="BW62" s="21">
        <v>1.0602497648616455E-3</v>
      </c>
      <c r="BX62" s="21">
        <v>6.751228785441374E-4</v>
      </c>
      <c r="BY62" s="21">
        <v>7.0572245399143872E-4</v>
      </c>
      <c r="BZ62" s="21">
        <v>7.1864512982835571E-4</v>
      </c>
      <c r="CA62" s="21">
        <v>8.5072402992832584E-4</v>
      </c>
      <c r="CB62" s="21">
        <v>3.8535927201535913E-4</v>
      </c>
      <c r="CC62" s="21">
        <v>7.2131752165657933E-4</v>
      </c>
      <c r="CD62" s="21">
        <v>2.0763861007469528E-4</v>
      </c>
      <c r="CE62" s="21">
        <v>3.3483129262879783E-4</v>
      </c>
      <c r="CF62" s="21">
        <v>1.3197703789529869E-4</v>
      </c>
      <c r="CG62" s="21">
        <v>1.1995550533306706E-4</v>
      </c>
      <c r="CH62" s="21">
        <v>1.8688538231725392E-4</v>
      </c>
      <c r="CI62" s="21">
        <v>6.9689354812913388E-5</v>
      </c>
      <c r="CJ62" s="21">
        <v>5.6039548492274714E-5</v>
      </c>
      <c r="CK62" s="21">
        <v>5.2019823431695338E-5</v>
      </c>
      <c r="CL62" s="21">
        <v>2.0905189432305963E-5</v>
      </c>
      <c r="CM62" s="21">
        <v>2.8532795124395386E-5</v>
      </c>
      <c r="CN62" s="21">
        <v>3.0500158542502758E-5</v>
      </c>
      <c r="CO62" s="21">
        <v>2.7219846085259747E-5</v>
      </c>
      <c r="CP62" s="21">
        <v>8.2970747352903061E-4</v>
      </c>
      <c r="CQ62" s="21">
        <v>3.0667872236565573E-3</v>
      </c>
      <c r="CR62" s="21">
        <v>8.3411634331998624E-4</v>
      </c>
      <c r="CS62" s="21">
        <v>2.0114212714906991E-3</v>
      </c>
      <c r="CT62" s="21">
        <v>6.1215920032805452E-4</v>
      </c>
      <c r="CU62" s="21">
        <v>8.280901789295633E-4</v>
      </c>
      <c r="CV62" s="21">
        <v>5.4355505903229547E-4</v>
      </c>
      <c r="CW62" s="21">
        <v>2.7405589614529343E-4</v>
      </c>
      <c r="CX62" s="21">
        <v>4.9113171628856851E-4</v>
      </c>
      <c r="CY62" s="21">
        <v>4.948148318409144E-4</v>
      </c>
      <c r="CZ62" s="21">
        <v>3.6896818810938143E-4</v>
      </c>
      <c r="DA62" s="21">
        <v>2.8287387415752236E-4</v>
      </c>
      <c r="DB62" s="21">
        <v>3.4540718906990919E-4</v>
      </c>
      <c r="DC62" s="21">
        <v>3.9063355145580803E-4</v>
      </c>
      <c r="DD62" s="21">
        <v>2.253698189019156E-4</v>
      </c>
      <c r="DE62" s="21">
        <v>3.0821245416000348E-4</v>
      </c>
      <c r="DF62" s="21">
        <v>1.4003744158962894E-3</v>
      </c>
      <c r="DG62" s="21">
        <v>2.1762677410935211E-3</v>
      </c>
      <c r="DH62" s="21">
        <v>8.4992376843459172E-4</v>
      </c>
      <c r="DI62" s="21">
        <v>1.8343829604487521E-3</v>
      </c>
      <c r="DJ62" s="21">
        <v>3.137467282195887E-3</v>
      </c>
      <c r="DK62" s="21">
        <v>7.8296955504177578E-4</v>
      </c>
      <c r="DL62" s="21">
        <v>6.010098810102423E-4</v>
      </c>
      <c r="DM62" s="21">
        <v>9.1379049038306439E-4</v>
      </c>
      <c r="DN62" s="21">
        <v>5.6088882598381721E-4</v>
      </c>
      <c r="DO62" s="21">
        <v>1.9419430472697541E-3</v>
      </c>
      <c r="DP62" s="21">
        <v>9.1432704154271202E-4</v>
      </c>
      <c r="DQ62" s="21">
        <v>7.1011763772209217E-4</v>
      </c>
      <c r="DR62" s="21">
        <v>3.8563315787438129E-4</v>
      </c>
      <c r="DS62" s="21">
        <v>5.8763279183931248E-4</v>
      </c>
      <c r="DT62" s="21">
        <v>6.4212478650486188E-4</v>
      </c>
      <c r="DU62" s="21">
        <v>3.9209329221813298E-4</v>
      </c>
      <c r="DV62" s="21">
        <v>5.1265961826324144E-4</v>
      </c>
      <c r="DW62" s="21">
        <v>2.9051701060801757E-4</v>
      </c>
      <c r="DX62" s="21">
        <v>4.1744606402676254E-4</v>
      </c>
      <c r="DY62" s="21">
        <v>3.459013542020535E-4</v>
      </c>
      <c r="DZ62" s="21">
        <v>3.0849744168967797E-4</v>
      </c>
      <c r="EA62" s="21">
        <v>5.6937900159898674E-4</v>
      </c>
      <c r="EB62" s="21">
        <v>3.3532719938636588E-4</v>
      </c>
      <c r="EC62" s="21">
        <v>1.7184683604250407E-4</v>
      </c>
      <c r="ED62" s="21">
        <v>3.1008430211790976E-4</v>
      </c>
      <c r="EE62" s="21">
        <v>4.3724678878557708E-4</v>
      </c>
      <c r="EF62" s="21">
        <v>3.2457227277191418E-4</v>
      </c>
      <c r="EG62" s="21">
        <v>4.5800944796454886E-4</v>
      </c>
      <c r="EH62" s="21">
        <v>1.3172410305453328E-4</v>
      </c>
      <c r="EI62" s="21">
        <v>1.75287198245235E-4</v>
      </c>
      <c r="EJ62" s="21">
        <v>9.7032171188985542E-5</v>
      </c>
      <c r="EK62" s="21">
        <v>1.5218780997763994E-4</v>
      </c>
      <c r="EL62" s="21">
        <v>1.4085322462783475E-4</v>
      </c>
      <c r="EM62" s="21">
        <v>1.7919258134817937E-4</v>
      </c>
      <c r="EN62" s="21">
        <v>1.2172425477017216E-4</v>
      </c>
      <c r="EO62" s="21">
        <v>1.5880803831088363E-4</v>
      </c>
      <c r="EP62" s="21">
        <v>4.3325235374157952E-5</v>
      </c>
      <c r="EQ62" s="21">
        <v>2.5908093043973154E-5</v>
      </c>
      <c r="ER62" s="21">
        <v>5.2485230435831993E-5</v>
      </c>
      <c r="ES62" s="21">
        <v>1.3184188021006253E-4</v>
      </c>
      <c r="ET62" s="21">
        <v>1.5355783131043628E-4</v>
      </c>
      <c r="EU62" s="21">
        <v>8.8938977687177956E-5</v>
      </c>
      <c r="EV62" s="21">
        <v>3.3850937276857319E-5</v>
      </c>
      <c r="EW62" s="21">
        <v>2.7120379559592895E-4</v>
      </c>
      <c r="EX62" s="21">
        <v>2.7970744408835807E-5</v>
      </c>
      <c r="EY62" s="21">
        <v>2.0710709600106867E-5</v>
      </c>
      <c r="EZ62" s="21">
        <v>7.8906014363871752E-5</v>
      </c>
      <c r="FA62" s="21">
        <v>1.8931464572467321E-5</v>
      </c>
      <c r="FB62" s="21">
        <v>8.2648144366563695E-6</v>
      </c>
    </row>
    <row r="63" spans="1:158" x14ac:dyDescent="0.2">
      <c r="A63" s="16">
        <v>39629</v>
      </c>
      <c r="B63" s="53">
        <v>0.18743918937092516</v>
      </c>
      <c r="C63" s="53">
        <v>6.3492848345793607E-2</v>
      </c>
      <c r="D63" s="53">
        <v>6.2717476583460191E-2</v>
      </c>
      <c r="E63" s="53">
        <v>1.6255936203237561E-2</v>
      </c>
      <c r="F63" s="53">
        <v>1.3021092858102124E-2</v>
      </c>
      <c r="G63" s="53">
        <v>3.6865141593391368E-2</v>
      </c>
      <c r="H63" s="53">
        <v>2.216857071372081E-2</v>
      </c>
      <c r="I63" s="53">
        <v>1.6963331220077961E-2</v>
      </c>
      <c r="J63" s="53">
        <v>6.138614609572695E-3</v>
      </c>
      <c r="K63" s="53">
        <v>1.0486462611376913E-2</v>
      </c>
      <c r="L63" s="53">
        <v>9.1389909295533645E-3</v>
      </c>
      <c r="M63" s="53">
        <v>2.9821354126171613E-3</v>
      </c>
      <c r="O63" s="21">
        <v>8.360240405166873E-2</v>
      </c>
      <c r="P63" s="21">
        <v>2.6180779992122254E-2</v>
      </c>
      <c r="Q63" s="53">
        <v>3.7726821158087606E-2</v>
      </c>
      <c r="R63" s="21">
        <v>1.6313915246100794E-2</v>
      </c>
      <c r="S63" s="53">
        <v>2.496404715488925E-2</v>
      </c>
      <c r="T63" s="21">
        <v>2.664630146503711E-2</v>
      </c>
      <c r="U63" s="21">
        <v>1.5414079845743873E-2</v>
      </c>
      <c r="V63" s="53">
        <v>9.6633510386490585E-3</v>
      </c>
      <c r="W63" s="53">
        <v>3.2037199669471945E-3</v>
      </c>
      <c r="X63" s="53">
        <v>1.8302365902868219E-2</v>
      </c>
      <c r="Z63" s="53">
        <v>1.0545274676074079E-2</v>
      </c>
      <c r="AA63" s="53">
        <v>1.4835957992782747E-2</v>
      </c>
      <c r="AB63" s="53">
        <v>2.001374045639771E-2</v>
      </c>
      <c r="AC63" s="53">
        <v>1.2976391415376239E-2</v>
      </c>
      <c r="AD63" s="53">
        <v>4.6862884953499922E-3</v>
      </c>
      <c r="AE63" s="21">
        <v>6.0697505002147321E-3</v>
      </c>
      <c r="AF63" s="53">
        <v>2.9348590628849952E-2</v>
      </c>
      <c r="AG63" s="53">
        <v>2.9374111927747242E-2</v>
      </c>
      <c r="AH63" s="21">
        <v>4.9652731667064708E-3</v>
      </c>
      <c r="AI63" s="21">
        <v>3.3646155756106222E-3</v>
      </c>
      <c r="AJ63" s="21">
        <v>4.6887900397412936E-3</v>
      </c>
      <c r="AK63" s="53">
        <v>5.1208852148274297E-3</v>
      </c>
      <c r="AL63" s="21">
        <v>2.4849415795275133E-3</v>
      </c>
      <c r="AM63" s="21">
        <v>1.5224850602746772E-3</v>
      </c>
      <c r="AN63" s="21">
        <v>3.6067223912607366E-3</v>
      </c>
      <c r="AO63" s="21">
        <v>7.2731069309718548E-3</v>
      </c>
      <c r="AP63" s="21">
        <v>1.2855345399836892E-2</v>
      </c>
      <c r="AQ63" s="21">
        <v>6.3973102469508433E-3</v>
      </c>
      <c r="AR63" s="21">
        <v>4.5900855634147253E-3</v>
      </c>
      <c r="AS63" s="21">
        <v>1.5986135331485157E-2</v>
      </c>
      <c r="AT63" s="21">
        <v>2.354244231416391E-3</v>
      </c>
      <c r="AU63" s="21">
        <v>6.192734560611899E-3</v>
      </c>
      <c r="AV63" s="21">
        <v>2.7802896602841351E-3</v>
      </c>
      <c r="AW63" s="21">
        <v>1.9344925102024011E-3</v>
      </c>
      <c r="AX63" s="21">
        <v>4.6711803979256868E-3</v>
      </c>
      <c r="AY63" s="21">
        <v>7.764831037243426E-3</v>
      </c>
      <c r="AZ63" s="21">
        <v>3.5797718412145024E-3</v>
      </c>
      <c r="BA63" s="21">
        <v>3.3663033042866841E-3</v>
      </c>
      <c r="BB63" s="21">
        <v>5.5743432690776972E-4</v>
      </c>
      <c r="BC63" s="21">
        <v>3.2998261203293902E-3</v>
      </c>
      <c r="BD63" s="21">
        <v>1.6968424330311531E-3</v>
      </c>
      <c r="BE63" s="21">
        <v>4.9828807763710947E-4</v>
      </c>
      <c r="BF63" s="21">
        <v>1.1418598589593846E-3</v>
      </c>
      <c r="BG63" s="21">
        <v>2.498708706865313E-4</v>
      </c>
      <c r="BH63" s="21">
        <v>4.4272002868557363E-4</v>
      </c>
      <c r="BI63" s="21">
        <v>2.076790562092692E-4</v>
      </c>
      <c r="BJ63" s="21">
        <v>3.0996546683235017E-4</v>
      </c>
      <c r="BK63" s="21">
        <v>3.625987224781473E-4</v>
      </c>
      <c r="BL63" s="21">
        <v>5.5639755141549166E-5</v>
      </c>
      <c r="BM63" s="21">
        <v>1.5133886511663362E-4</v>
      </c>
      <c r="BN63" s="21">
        <v>2.8705827988495316E-5</v>
      </c>
      <c r="BO63" s="21">
        <v>8.6996962749929663E-6</v>
      </c>
      <c r="BP63" s="21">
        <v>1.1650050414910926E-5</v>
      </c>
      <c r="BQ63" s="21">
        <v>1.4200715380619072E-5</v>
      </c>
      <c r="BR63" s="21">
        <v>1.1316454386684704E-3</v>
      </c>
      <c r="BS63" s="21">
        <v>1.0894707032087893E-3</v>
      </c>
      <c r="BT63" s="21">
        <v>1.5110603234540782E-3</v>
      </c>
      <c r="BU63" s="21">
        <v>4.2063522108172204E-4</v>
      </c>
      <c r="BV63" s="21">
        <v>1.0568630428155284E-3</v>
      </c>
      <c r="BW63" s="21">
        <v>1.0602497648616455E-3</v>
      </c>
      <c r="BX63" s="21">
        <v>6.751228785441374E-4</v>
      </c>
      <c r="BY63" s="21">
        <v>7.0572245399143872E-4</v>
      </c>
      <c r="BZ63" s="21">
        <v>7.1864512982835571E-4</v>
      </c>
      <c r="CA63" s="21">
        <v>8.5072402992832584E-4</v>
      </c>
      <c r="CB63" s="21">
        <v>3.8535927201535913E-4</v>
      </c>
      <c r="CC63" s="21">
        <v>7.2131752165657933E-4</v>
      </c>
      <c r="CD63" s="21">
        <v>2.0763861007469528E-4</v>
      </c>
      <c r="CE63" s="21">
        <v>3.3483129262879783E-4</v>
      </c>
      <c r="CF63" s="21">
        <v>1.3197703789529869E-4</v>
      </c>
      <c r="CG63" s="21">
        <v>1.1995550533306706E-4</v>
      </c>
      <c r="CH63" s="21">
        <v>1.8688538231725392E-4</v>
      </c>
      <c r="CI63" s="21">
        <v>6.9689354812913388E-5</v>
      </c>
      <c r="CJ63" s="21">
        <v>5.6039548492274714E-5</v>
      </c>
      <c r="CK63" s="21">
        <v>5.2019823431695338E-5</v>
      </c>
      <c r="CL63" s="21">
        <v>2.0905189432305963E-5</v>
      </c>
      <c r="CM63" s="21">
        <v>2.8532795124395386E-5</v>
      </c>
      <c r="CN63" s="21">
        <v>3.0500158542502758E-5</v>
      </c>
      <c r="CO63" s="21">
        <v>2.7219846085259747E-5</v>
      </c>
      <c r="CP63" s="21">
        <v>8.2970747352903061E-4</v>
      </c>
      <c r="CQ63" s="21">
        <v>3.0667872236565573E-3</v>
      </c>
      <c r="CR63" s="21">
        <v>8.3411634331998624E-4</v>
      </c>
      <c r="CS63" s="21">
        <v>2.0114212714906991E-3</v>
      </c>
      <c r="CT63" s="21">
        <v>6.1215920032805452E-4</v>
      </c>
      <c r="CU63" s="21">
        <v>8.280901789295633E-4</v>
      </c>
      <c r="CV63" s="21">
        <v>5.4355505903229547E-4</v>
      </c>
      <c r="CW63" s="21">
        <v>2.7405589614529343E-4</v>
      </c>
      <c r="CX63" s="21">
        <v>4.9113171628856851E-4</v>
      </c>
      <c r="CY63" s="21">
        <v>4.948148318409144E-4</v>
      </c>
      <c r="CZ63" s="21">
        <v>3.6896818810938143E-4</v>
      </c>
      <c r="DA63" s="21">
        <v>2.8287387415752236E-4</v>
      </c>
      <c r="DB63" s="21">
        <v>3.4540718906990919E-4</v>
      </c>
      <c r="DC63" s="21">
        <v>3.9063355145580803E-4</v>
      </c>
      <c r="DD63" s="21">
        <v>2.253698189019156E-4</v>
      </c>
      <c r="DE63" s="21">
        <v>3.0821245416000348E-4</v>
      </c>
      <c r="DF63" s="21">
        <v>1.4003744158962894E-3</v>
      </c>
      <c r="DG63" s="21">
        <v>2.1762677410935211E-3</v>
      </c>
      <c r="DH63" s="21">
        <v>8.4992376843459172E-4</v>
      </c>
      <c r="DI63" s="21">
        <v>1.8343829604487521E-3</v>
      </c>
      <c r="DJ63" s="21">
        <v>3.137467282195887E-3</v>
      </c>
      <c r="DK63" s="21">
        <v>7.8296955504177578E-4</v>
      </c>
      <c r="DL63" s="21">
        <v>6.010098810102423E-4</v>
      </c>
      <c r="DM63" s="21">
        <v>9.1379049038306439E-4</v>
      </c>
      <c r="DN63" s="21">
        <v>5.6088882598381721E-4</v>
      </c>
      <c r="DO63" s="21">
        <v>1.9419430472697541E-3</v>
      </c>
      <c r="DP63" s="21">
        <v>9.1432704154271202E-4</v>
      </c>
      <c r="DQ63" s="21">
        <v>7.1011763772209217E-4</v>
      </c>
      <c r="DR63" s="21">
        <v>3.8563315787438129E-4</v>
      </c>
      <c r="DS63" s="21">
        <v>5.8763279183931248E-4</v>
      </c>
      <c r="DT63" s="21">
        <v>6.4212478650486188E-4</v>
      </c>
      <c r="DU63" s="21">
        <v>3.9209329221813298E-4</v>
      </c>
      <c r="DV63" s="21">
        <v>5.1265961826324144E-4</v>
      </c>
      <c r="DW63" s="21">
        <v>2.9051701060801757E-4</v>
      </c>
      <c r="DX63" s="21">
        <v>4.1744606402676254E-4</v>
      </c>
      <c r="DY63" s="21">
        <v>3.459013542020535E-4</v>
      </c>
      <c r="DZ63" s="21">
        <v>3.0849744168967797E-4</v>
      </c>
      <c r="EA63" s="21">
        <v>5.6937900159898674E-4</v>
      </c>
      <c r="EB63" s="21">
        <v>3.3532719938636588E-4</v>
      </c>
      <c r="EC63" s="21">
        <v>1.7184683604250407E-4</v>
      </c>
      <c r="ED63" s="21">
        <v>3.1008430211790976E-4</v>
      </c>
      <c r="EE63" s="21">
        <v>4.3724678878557708E-4</v>
      </c>
      <c r="EF63" s="21">
        <v>3.2457227277191418E-4</v>
      </c>
      <c r="EG63" s="21">
        <v>4.5800944796454886E-4</v>
      </c>
      <c r="EH63" s="21">
        <v>1.3172410305453328E-4</v>
      </c>
      <c r="EI63" s="21">
        <v>1.75287198245235E-4</v>
      </c>
      <c r="EJ63" s="21">
        <v>9.7032171188985542E-5</v>
      </c>
      <c r="EK63" s="21">
        <v>1.5218780997763994E-4</v>
      </c>
      <c r="EL63" s="21">
        <v>1.4085322462783475E-4</v>
      </c>
      <c r="EM63" s="21">
        <v>1.7919258134817937E-4</v>
      </c>
      <c r="EN63" s="21">
        <v>1.2172425477017216E-4</v>
      </c>
      <c r="EO63" s="21">
        <v>1.5880803831088363E-4</v>
      </c>
      <c r="EP63" s="21">
        <v>4.3325235374157952E-5</v>
      </c>
      <c r="EQ63" s="21">
        <v>2.5908093043973154E-5</v>
      </c>
      <c r="ER63" s="21">
        <v>5.2485230435831993E-5</v>
      </c>
      <c r="ES63" s="21">
        <v>1.3184188021006253E-4</v>
      </c>
      <c r="ET63" s="21">
        <v>1.5355783131043628E-4</v>
      </c>
      <c r="EU63" s="21">
        <v>8.8938977687177956E-5</v>
      </c>
      <c r="EV63" s="21">
        <v>3.3850937276857319E-5</v>
      </c>
      <c r="EW63" s="21">
        <v>2.7120379559592895E-4</v>
      </c>
      <c r="EX63" s="21">
        <v>2.7970744408835807E-5</v>
      </c>
      <c r="EY63" s="21">
        <v>2.0710709600106867E-5</v>
      </c>
      <c r="EZ63" s="21">
        <v>7.8906014363871752E-5</v>
      </c>
      <c r="FA63" s="21">
        <v>1.8931464572467321E-5</v>
      </c>
      <c r="FB63" s="21">
        <v>8.2648144366563695E-6</v>
      </c>
    </row>
    <row r="64" spans="1:158" x14ac:dyDescent="0.2">
      <c r="A64" s="16">
        <v>39721</v>
      </c>
      <c r="B64" s="53">
        <v>0.18743918937092516</v>
      </c>
      <c r="C64" s="53">
        <v>6.3492848345793607E-2</v>
      </c>
      <c r="D64" s="53">
        <v>6.2717476583460191E-2</v>
      </c>
      <c r="E64" s="53">
        <v>1.6255936203237561E-2</v>
      </c>
      <c r="F64" s="53">
        <v>1.3021092858102124E-2</v>
      </c>
      <c r="G64" s="53">
        <v>3.6865141593391368E-2</v>
      </c>
      <c r="H64" s="53">
        <v>2.216857071372081E-2</v>
      </c>
      <c r="I64" s="53">
        <v>1.6963331220077961E-2</v>
      </c>
      <c r="J64" s="53">
        <v>6.138614609572695E-3</v>
      </c>
      <c r="K64" s="53">
        <v>1.0486462611376913E-2</v>
      </c>
      <c r="L64" s="53">
        <v>9.1389909295533645E-3</v>
      </c>
      <c r="M64" s="53">
        <v>2.9821354126171613E-3</v>
      </c>
      <c r="O64" s="21">
        <v>8.360240405166873E-2</v>
      </c>
      <c r="P64" s="21">
        <v>2.6180779992122254E-2</v>
      </c>
      <c r="Q64" s="53">
        <v>3.7726821158087606E-2</v>
      </c>
      <c r="R64" s="21">
        <v>1.6313915246100794E-2</v>
      </c>
      <c r="S64" s="53">
        <v>2.496404715488925E-2</v>
      </c>
      <c r="T64" s="21">
        <v>2.664630146503711E-2</v>
      </c>
      <c r="U64" s="21">
        <v>1.5414079845743873E-2</v>
      </c>
      <c r="V64" s="53">
        <v>9.6633510386490585E-3</v>
      </c>
      <c r="W64" s="53">
        <v>3.2037199669471945E-3</v>
      </c>
      <c r="X64" s="53">
        <v>1.8302365902868219E-2</v>
      </c>
      <c r="Z64" s="53">
        <v>1.0545274676074079E-2</v>
      </c>
      <c r="AA64" s="53">
        <v>1.4835957992782747E-2</v>
      </c>
      <c r="AB64" s="53">
        <v>2.001374045639771E-2</v>
      </c>
      <c r="AC64" s="53">
        <v>1.2976391415376239E-2</v>
      </c>
      <c r="AD64" s="53">
        <v>4.6862884953499922E-3</v>
      </c>
      <c r="AE64" s="21">
        <v>6.0697505002147321E-3</v>
      </c>
      <c r="AF64" s="53">
        <v>2.9348590628849952E-2</v>
      </c>
      <c r="AG64" s="53">
        <v>2.9374111927747242E-2</v>
      </c>
      <c r="AH64" s="21">
        <v>4.9652731667064708E-3</v>
      </c>
      <c r="AI64" s="21">
        <v>3.3646155756106222E-3</v>
      </c>
      <c r="AJ64" s="21">
        <v>4.6887900397412936E-3</v>
      </c>
      <c r="AK64" s="53">
        <v>5.1208852148274297E-3</v>
      </c>
      <c r="AL64" s="21">
        <v>2.4849415795275133E-3</v>
      </c>
      <c r="AM64" s="21">
        <v>1.5224850602746772E-3</v>
      </c>
      <c r="AN64" s="21">
        <v>3.6067223912607366E-3</v>
      </c>
      <c r="AO64" s="21">
        <v>7.2731069309718548E-3</v>
      </c>
      <c r="AP64" s="21">
        <v>1.2855345399836892E-2</v>
      </c>
      <c r="AQ64" s="21">
        <v>6.3973102469508433E-3</v>
      </c>
      <c r="AR64" s="21">
        <v>4.5900855634147253E-3</v>
      </c>
      <c r="AS64" s="21">
        <v>1.5986135331485157E-2</v>
      </c>
      <c r="AT64" s="21">
        <v>2.354244231416391E-3</v>
      </c>
      <c r="AU64" s="21">
        <v>6.192734560611899E-3</v>
      </c>
      <c r="AV64" s="21">
        <v>2.7802896602841351E-3</v>
      </c>
      <c r="AW64" s="21">
        <v>1.9344925102024011E-3</v>
      </c>
      <c r="AX64" s="21">
        <v>4.6711803979256868E-3</v>
      </c>
      <c r="AY64" s="21">
        <v>7.764831037243426E-3</v>
      </c>
      <c r="AZ64" s="21">
        <v>3.5797718412145024E-3</v>
      </c>
      <c r="BA64" s="21">
        <v>3.3663033042866841E-3</v>
      </c>
      <c r="BB64" s="21">
        <v>5.5743432690776972E-4</v>
      </c>
      <c r="BC64" s="21">
        <v>3.2998261203293902E-3</v>
      </c>
      <c r="BD64" s="21">
        <v>1.6968424330311531E-3</v>
      </c>
      <c r="BE64" s="21">
        <v>4.9828807763710947E-4</v>
      </c>
      <c r="BF64" s="21">
        <v>1.1418598589593846E-3</v>
      </c>
      <c r="BG64" s="21">
        <v>2.498708706865313E-4</v>
      </c>
      <c r="BH64" s="21">
        <v>4.4272002868557363E-4</v>
      </c>
      <c r="BI64" s="21">
        <v>2.076790562092692E-4</v>
      </c>
      <c r="BJ64" s="21">
        <v>3.0996546683235017E-4</v>
      </c>
      <c r="BK64" s="21">
        <v>3.625987224781473E-4</v>
      </c>
      <c r="BL64" s="21">
        <v>5.5639755141549166E-5</v>
      </c>
      <c r="BM64" s="21">
        <v>1.5133886511663362E-4</v>
      </c>
      <c r="BN64" s="21">
        <v>2.8705827988495316E-5</v>
      </c>
      <c r="BO64" s="21">
        <v>8.6996962749929663E-6</v>
      </c>
      <c r="BP64" s="21">
        <v>1.1650050414910926E-5</v>
      </c>
      <c r="BQ64" s="21">
        <v>1.4200715380619072E-5</v>
      </c>
      <c r="BR64" s="21">
        <v>1.1316454386684704E-3</v>
      </c>
      <c r="BS64" s="21">
        <v>1.0894707032087893E-3</v>
      </c>
      <c r="BT64" s="21">
        <v>1.5110603234540782E-3</v>
      </c>
      <c r="BU64" s="21">
        <v>4.2063522108172204E-4</v>
      </c>
      <c r="BV64" s="21">
        <v>1.0568630428155284E-3</v>
      </c>
      <c r="BW64" s="21">
        <v>1.0602497648616455E-3</v>
      </c>
      <c r="BX64" s="21">
        <v>6.751228785441374E-4</v>
      </c>
      <c r="BY64" s="21">
        <v>7.0572245399143872E-4</v>
      </c>
      <c r="BZ64" s="21">
        <v>7.1864512982835571E-4</v>
      </c>
      <c r="CA64" s="21">
        <v>8.5072402992832584E-4</v>
      </c>
      <c r="CB64" s="21">
        <v>3.8535927201535913E-4</v>
      </c>
      <c r="CC64" s="21">
        <v>7.2131752165657933E-4</v>
      </c>
      <c r="CD64" s="21">
        <v>2.0763861007469528E-4</v>
      </c>
      <c r="CE64" s="21">
        <v>3.3483129262879783E-4</v>
      </c>
      <c r="CF64" s="21">
        <v>1.3197703789529869E-4</v>
      </c>
      <c r="CG64" s="21">
        <v>1.1995550533306706E-4</v>
      </c>
      <c r="CH64" s="21">
        <v>1.8688538231725392E-4</v>
      </c>
      <c r="CI64" s="21">
        <v>6.9689354812913388E-5</v>
      </c>
      <c r="CJ64" s="21">
        <v>5.6039548492274714E-5</v>
      </c>
      <c r="CK64" s="21">
        <v>5.2019823431695338E-5</v>
      </c>
      <c r="CL64" s="21">
        <v>2.0905189432305963E-5</v>
      </c>
      <c r="CM64" s="21">
        <v>2.8532795124395386E-5</v>
      </c>
      <c r="CN64" s="21">
        <v>3.0500158542502758E-5</v>
      </c>
      <c r="CO64" s="21">
        <v>2.7219846085259747E-5</v>
      </c>
      <c r="CP64" s="21">
        <v>8.2970747352903061E-4</v>
      </c>
      <c r="CQ64" s="21">
        <v>3.0667872236565573E-3</v>
      </c>
      <c r="CR64" s="21">
        <v>8.3411634331998624E-4</v>
      </c>
      <c r="CS64" s="21">
        <v>2.0114212714906991E-3</v>
      </c>
      <c r="CT64" s="21">
        <v>6.1215920032805452E-4</v>
      </c>
      <c r="CU64" s="21">
        <v>8.280901789295633E-4</v>
      </c>
      <c r="CV64" s="21">
        <v>5.4355505903229547E-4</v>
      </c>
      <c r="CW64" s="21">
        <v>2.7405589614529343E-4</v>
      </c>
      <c r="CX64" s="21">
        <v>4.9113171628856851E-4</v>
      </c>
      <c r="CY64" s="21">
        <v>4.948148318409144E-4</v>
      </c>
      <c r="CZ64" s="21">
        <v>3.6896818810938143E-4</v>
      </c>
      <c r="DA64" s="21">
        <v>2.8287387415752236E-4</v>
      </c>
      <c r="DB64" s="21">
        <v>3.4540718906990919E-4</v>
      </c>
      <c r="DC64" s="21">
        <v>3.9063355145580803E-4</v>
      </c>
      <c r="DD64" s="21">
        <v>2.253698189019156E-4</v>
      </c>
      <c r="DE64" s="21">
        <v>3.0821245416000348E-4</v>
      </c>
      <c r="DF64" s="21">
        <v>1.4003744158962894E-3</v>
      </c>
      <c r="DG64" s="21">
        <v>2.1762677410935211E-3</v>
      </c>
      <c r="DH64" s="21">
        <v>8.4992376843459172E-4</v>
      </c>
      <c r="DI64" s="21">
        <v>1.8343829604487521E-3</v>
      </c>
      <c r="DJ64" s="21">
        <v>3.137467282195887E-3</v>
      </c>
      <c r="DK64" s="21">
        <v>7.8296955504177578E-4</v>
      </c>
      <c r="DL64" s="21">
        <v>6.010098810102423E-4</v>
      </c>
      <c r="DM64" s="21">
        <v>9.1379049038306439E-4</v>
      </c>
      <c r="DN64" s="21">
        <v>5.6088882598381721E-4</v>
      </c>
      <c r="DO64" s="21">
        <v>1.9419430472697541E-3</v>
      </c>
      <c r="DP64" s="21">
        <v>9.1432704154271202E-4</v>
      </c>
      <c r="DQ64" s="21">
        <v>7.1011763772209217E-4</v>
      </c>
      <c r="DR64" s="21">
        <v>3.8563315787438129E-4</v>
      </c>
      <c r="DS64" s="21">
        <v>5.8763279183931248E-4</v>
      </c>
      <c r="DT64" s="21">
        <v>6.4212478650486188E-4</v>
      </c>
      <c r="DU64" s="21">
        <v>3.9209329221813298E-4</v>
      </c>
      <c r="DV64" s="21">
        <v>5.1265961826324144E-4</v>
      </c>
      <c r="DW64" s="21">
        <v>2.9051701060801757E-4</v>
      </c>
      <c r="DX64" s="21">
        <v>4.1744606402676254E-4</v>
      </c>
      <c r="DY64" s="21">
        <v>3.459013542020535E-4</v>
      </c>
      <c r="DZ64" s="21">
        <v>3.0849744168967797E-4</v>
      </c>
      <c r="EA64" s="21">
        <v>5.6937900159898674E-4</v>
      </c>
      <c r="EB64" s="21">
        <v>3.3532719938636588E-4</v>
      </c>
      <c r="EC64" s="21">
        <v>1.7184683604250407E-4</v>
      </c>
      <c r="ED64" s="21">
        <v>3.1008430211790976E-4</v>
      </c>
      <c r="EE64" s="21">
        <v>4.3724678878557708E-4</v>
      </c>
      <c r="EF64" s="21">
        <v>3.2457227277191418E-4</v>
      </c>
      <c r="EG64" s="21">
        <v>4.5800944796454886E-4</v>
      </c>
      <c r="EH64" s="21">
        <v>1.3172410305453328E-4</v>
      </c>
      <c r="EI64" s="21">
        <v>1.75287198245235E-4</v>
      </c>
      <c r="EJ64" s="21">
        <v>9.7032171188985542E-5</v>
      </c>
      <c r="EK64" s="21">
        <v>1.5218780997763994E-4</v>
      </c>
      <c r="EL64" s="21">
        <v>1.4085322462783475E-4</v>
      </c>
      <c r="EM64" s="21">
        <v>1.7919258134817937E-4</v>
      </c>
      <c r="EN64" s="21">
        <v>1.2172425477017216E-4</v>
      </c>
      <c r="EO64" s="21">
        <v>1.5880803831088363E-4</v>
      </c>
      <c r="EP64" s="21">
        <v>4.3325235374157952E-5</v>
      </c>
      <c r="EQ64" s="21">
        <v>2.5908093043973154E-5</v>
      </c>
      <c r="ER64" s="21">
        <v>5.2485230435831993E-5</v>
      </c>
      <c r="ES64" s="21">
        <v>1.3184188021006253E-4</v>
      </c>
      <c r="ET64" s="21">
        <v>1.5355783131043628E-4</v>
      </c>
      <c r="EU64" s="21">
        <v>8.8938977687177956E-5</v>
      </c>
      <c r="EV64" s="21">
        <v>3.3850937276857319E-5</v>
      </c>
      <c r="EW64" s="21">
        <v>2.7120379559592895E-4</v>
      </c>
      <c r="EX64" s="21">
        <v>2.7970744408835807E-5</v>
      </c>
      <c r="EY64" s="21">
        <v>2.0710709600106867E-5</v>
      </c>
      <c r="EZ64" s="21">
        <v>7.8906014363871752E-5</v>
      </c>
      <c r="FA64" s="21">
        <v>1.8931464572467321E-5</v>
      </c>
      <c r="FB64" s="21">
        <v>8.2648144366563695E-6</v>
      </c>
    </row>
    <row r="65" spans="1:158" x14ac:dyDescent="0.2">
      <c r="A65" s="16">
        <v>39813</v>
      </c>
      <c r="B65" s="53">
        <v>0.18743918937092516</v>
      </c>
      <c r="C65" s="53">
        <v>6.3492848345793607E-2</v>
      </c>
      <c r="D65" s="53">
        <v>6.2717476583460191E-2</v>
      </c>
      <c r="E65" s="53">
        <v>1.6255936203237561E-2</v>
      </c>
      <c r="F65" s="53">
        <v>1.3021092858102124E-2</v>
      </c>
      <c r="G65" s="53">
        <v>3.6865141593391368E-2</v>
      </c>
      <c r="H65" s="53">
        <v>2.216857071372081E-2</v>
      </c>
      <c r="I65" s="53">
        <v>1.6963331220077961E-2</v>
      </c>
      <c r="J65" s="53">
        <v>6.138614609572695E-3</v>
      </c>
      <c r="K65" s="53">
        <v>1.0486462611376913E-2</v>
      </c>
      <c r="L65" s="53">
        <v>9.1389909295533645E-3</v>
      </c>
      <c r="M65" s="53">
        <v>2.9821354126171613E-3</v>
      </c>
      <c r="O65" s="21">
        <v>8.360240405166873E-2</v>
      </c>
      <c r="P65" s="21">
        <v>2.6180779992122254E-2</v>
      </c>
      <c r="Q65" s="53">
        <v>3.7726821158087606E-2</v>
      </c>
      <c r="R65" s="21">
        <v>1.6313915246100794E-2</v>
      </c>
      <c r="S65" s="53">
        <v>2.496404715488925E-2</v>
      </c>
      <c r="T65" s="21">
        <v>2.664630146503711E-2</v>
      </c>
      <c r="U65" s="21">
        <v>1.5414079845743873E-2</v>
      </c>
      <c r="V65" s="53">
        <v>9.6633510386490585E-3</v>
      </c>
      <c r="W65" s="53">
        <v>3.2037199669471945E-3</v>
      </c>
      <c r="X65" s="53">
        <v>1.8302365902868219E-2</v>
      </c>
      <c r="Z65" s="53">
        <v>1.0545274676074079E-2</v>
      </c>
      <c r="AA65" s="53">
        <v>1.4835957992782747E-2</v>
      </c>
      <c r="AB65" s="53">
        <v>2.001374045639771E-2</v>
      </c>
      <c r="AC65" s="53">
        <v>1.2976391415376239E-2</v>
      </c>
      <c r="AD65" s="53">
        <v>4.6862884953499922E-3</v>
      </c>
      <c r="AE65" s="21">
        <v>6.0697505002147321E-3</v>
      </c>
      <c r="AF65" s="53">
        <v>2.9348590628849952E-2</v>
      </c>
      <c r="AG65" s="53">
        <v>2.9374111927747242E-2</v>
      </c>
      <c r="AH65" s="21">
        <v>4.9652731667064708E-3</v>
      </c>
      <c r="AI65" s="21">
        <v>3.3646155756106222E-3</v>
      </c>
      <c r="AJ65" s="21">
        <v>4.6887900397412936E-3</v>
      </c>
      <c r="AK65" s="53">
        <v>5.1208852148274297E-3</v>
      </c>
      <c r="AL65" s="21">
        <v>2.4849415795275133E-3</v>
      </c>
      <c r="AM65" s="21">
        <v>1.5224850602746772E-3</v>
      </c>
      <c r="AN65" s="21">
        <v>3.6067223912607366E-3</v>
      </c>
      <c r="AO65" s="21">
        <v>7.2731069309718548E-3</v>
      </c>
      <c r="AP65" s="21">
        <v>1.2855345399836892E-2</v>
      </c>
      <c r="AQ65" s="21">
        <v>6.3973102469508433E-3</v>
      </c>
      <c r="AR65" s="21">
        <v>4.5900855634147253E-3</v>
      </c>
      <c r="AS65" s="21">
        <v>1.5986135331485157E-2</v>
      </c>
      <c r="AT65" s="21">
        <v>2.354244231416391E-3</v>
      </c>
      <c r="AU65" s="21">
        <v>6.192734560611899E-3</v>
      </c>
      <c r="AV65" s="21">
        <v>2.7802896602841351E-3</v>
      </c>
      <c r="AW65" s="21">
        <v>1.9344925102024011E-3</v>
      </c>
      <c r="AX65" s="21">
        <v>4.6711803979256868E-3</v>
      </c>
      <c r="AY65" s="21">
        <v>7.764831037243426E-3</v>
      </c>
      <c r="AZ65" s="21">
        <v>3.5797718412145024E-3</v>
      </c>
      <c r="BA65" s="21">
        <v>3.3663033042866841E-3</v>
      </c>
      <c r="BB65" s="21">
        <v>5.5743432690776972E-4</v>
      </c>
      <c r="BC65" s="21">
        <v>3.2998261203293902E-3</v>
      </c>
      <c r="BD65" s="21">
        <v>1.6968424330311531E-3</v>
      </c>
      <c r="BE65" s="21">
        <v>4.9828807763710947E-4</v>
      </c>
      <c r="BF65" s="21">
        <v>1.1418598589593846E-3</v>
      </c>
      <c r="BG65" s="21">
        <v>2.498708706865313E-4</v>
      </c>
      <c r="BH65" s="21">
        <v>4.4272002868557363E-4</v>
      </c>
      <c r="BI65" s="21">
        <v>2.076790562092692E-4</v>
      </c>
      <c r="BJ65" s="21">
        <v>3.0996546683235017E-4</v>
      </c>
      <c r="BK65" s="21">
        <v>3.625987224781473E-4</v>
      </c>
      <c r="BL65" s="21">
        <v>5.5639755141549166E-5</v>
      </c>
      <c r="BM65" s="21">
        <v>1.5133886511663362E-4</v>
      </c>
      <c r="BN65" s="21">
        <v>2.8705827988495316E-5</v>
      </c>
      <c r="BO65" s="21">
        <v>8.6996962749929663E-6</v>
      </c>
      <c r="BP65" s="21">
        <v>1.1650050414910926E-5</v>
      </c>
      <c r="BQ65" s="21">
        <v>1.4200715380619072E-5</v>
      </c>
      <c r="BR65" s="21">
        <v>1.1316454386684704E-3</v>
      </c>
      <c r="BS65" s="21">
        <v>1.0894707032087893E-3</v>
      </c>
      <c r="BT65" s="21">
        <v>1.5110603234540782E-3</v>
      </c>
      <c r="BU65" s="21">
        <v>4.2063522108172204E-4</v>
      </c>
      <c r="BV65" s="21">
        <v>1.0568630428155284E-3</v>
      </c>
      <c r="BW65" s="21">
        <v>1.0602497648616455E-3</v>
      </c>
      <c r="BX65" s="21">
        <v>6.751228785441374E-4</v>
      </c>
      <c r="BY65" s="21">
        <v>7.0572245399143872E-4</v>
      </c>
      <c r="BZ65" s="21">
        <v>7.1864512982835571E-4</v>
      </c>
      <c r="CA65" s="21">
        <v>8.5072402992832584E-4</v>
      </c>
      <c r="CB65" s="21">
        <v>3.8535927201535913E-4</v>
      </c>
      <c r="CC65" s="21">
        <v>7.2131752165657933E-4</v>
      </c>
      <c r="CD65" s="21">
        <v>2.0763861007469528E-4</v>
      </c>
      <c r="CE65" s="21">
        <v>3.3483129262879783E-4</v>
      </c>
      <c r="CF65" s="21">
        <v>1.3197703789529869E-4</v>
      </c>
      <c r="CG65" s="21">
        <v>1.1995550533306706E-4</v>
      </c>
      <c r="CH65" s="21">
        <v>1.8688538231725392E-4</v>
      </c>
      <c r="CI65" s="21">
        <v>6.9689354812913388E-5</v>
      </c>
      <c r="CJ65" s="21">
        <v>5.6039548492274714E-5</v>
      </c>
      <c r="CK65" s="21">
        <v>5.2019823431695338E-5</v>
      </c>
      <c r="CL65" s="21">
        <v>2.0905189432305963E-5</v>
      </c>
      <c r="CM65" s="21">
        <v>2.8532795124395386E-5</v>
      </c>
      <c r="CN65" s="21">
        <v>3.0500158542502758E-5</v>
      </c>
      <c r="CO65" s="21">
        <v>2.7219846085259747E-5</v>
      </c>
      <c r="CP65" s="21">
        <v>8.2970747352903061E-4</v>
      </c>
      <c r="CQ65" s="21">
        <v>3.0667872236565573E-3</v>
      </c>
      <c r="CR65" s="21">
        <v>8.3411634331998624E-4</v>
      </c>
      <c r="CS65" s="21">
        <v>2.0114212714906991E-3</v>
      </c>
      <c r="CT65" s="21">
        <v>6.1215920032805452E-4</v>
      </c>
      <c r="CU65" s="21">
        <v>8.280901789295633E-4</v>
      </c>
      <c r="CV65" s="21">
        <v>5.4355505903229547E-4</v>
      </c>
      <c r="CW65" s="21">
        <v>2.7405589614529343E-4</v>
      </c>
      <c r="CX65" s="21">
        <v>4.9113171628856851E-4</v>
      </c>
      <c r="CY65" s="21">
        <v>4.948148318409144E-4</v>
      </c>
      <c r="CZ65" s="21">
        <v>3.6896818810938143E-4</v>
      </c>
      <c r="DA65" s="21">
        <v>2.8287387415752236E-4</v>
      </c>
      <c r="DB65" s="21">
        <v>3.4540718906990919E-4</v>
      </c>
      <c r="DC65" s="21">
        <v>3.9063355145580803E-4</v>
      </c>
      <c r="DD65" s="21">
        <v>2.253698189019156E-4</v>
      </c>
      <c r="DE65" s="21">
        <v>3.0821245416000348E-4</v>
      </c>
      <c r="DF65" s="21">
        <v>1.4003744158962894E-3</v>
      </c>
      <c r="DG65" s="21">
        <v>2.1762677410935211E-3</v>
      </c>
      <c r="DH65" s="21">
        <v>8.4992376843459172E-4</v>
      </c>
      <c r="DI65" s="21">
        <v>1.8343829604487521E-3</v>
      </c>
      <c r="DJ65" s="21">
        <v>3.137467282195887E-3</v>
      </c>
      <c r="DK65" s="21">
        <v>7.8296955504177578E-4</v>
      </c>
      <c r="DL65" s="21">
        <v>6.010098810102423E-4</v>
      </c>
      <c r="DM65" s="21">
        <v>9.1379049038306439E-4</v>
      </c>
      <c r="DN65" s="21">
        <v>5.6088882598381721E-4</v>
      </c>
      <c r="DO65" s="21">
        <v>1.9419430472697541E-3</v>
      </c>
      <c r="DP65" s="21">
        <v>9.1432704154271202E-4</v>
      </c>
      <c r="DQ65" s="21">
        <v>7.1011763772209217E-4</v>
      </c>
      <c r="DR65" s="21">
        <v>3.8563315787438129E-4</v>
      </c>
      <c r="DS65" s="21">
        <v>5.8763279183931248E-4</v>
      </c>
      <c r="DT65" s="21">
        <v>6.4212478650486188E-4</v>
      </c>
      <c r="DU65" s="21">
        <v>3.9209329221813298E-4</v>
      </c>
      <c r="DV65" s="21">
        <v>5.1265961826324144E-4</v>
      </c>
      <c r="DW65" s="21">
        <v>2.9051701060801757E-4</v>
      </c>
      <c r="DX65" s="21">
        <v>4.1744606402676254E-4</v>
      </c>
      <c r="DY65" s="21">
        <v>3.459013542020535E-4</v>
      </c>
      <c r="DZ65" s="21">
        <v>3.0849744168967797E-4</v>
      </c>
      <c r="EA65" s="21">
        <v>5.6937900159898674E-4</v>
      </c>
      <c r="EB65" s="21">
        <v>3.3532719938636588E-4</v>
      </c>
      <c r="EC65" s="21">
        <v>1.7184683604250407E-4</v>
      </c>
      <c r="ED65" s="21">
        <v>3.1008430211790976E-4</v>
      </c>
      <c r="EE65" s="21">
        <v>4.3724678878557708E-4</v>
      </c>
      <c r="EF65" s="21">
        <v>3.2457227277191418E-4</v>
      </c>
      <c r="EG65" s="21">
        <v>4.5800944796454886E-4</v>
      </c>
      <c r="EH65" s="21">
        <v>1.3172410305453328E-4</v>
      </c>
      <c r="EI65" s="21">
        <v>1.75287198245235E-4</v>
      </c>
      <c r="EJ65" s="21">
        <v>9.7032171188985542E-5</v>
      </c>
      <c r="EK65" s="21">
        <v>1.5218780997763994E-4</v>
      </c>
      <c r="EL65" s="21">
        <v>1.4085322462783475E-4</v>
      </c>
      <c r="EM65" s="21">
        <v>1.7919258134817937E-4</v>
      </c>
      <c r="EN65" s="21">
        <v>1.2172425477017216E-4</v>
      </c>
      <c r="EO65" s="21">
        <v>1.5880803831088363E-4</v>
      </c>
      <c r="EP65" s="21">
        <v>4.3325235374157952E-5</v>
      </c>
      <c r="EQ65" s="21">
        <v>2.5908093043973154E-5</v>
      </c>
      <c r="ER65" s="21">
        <v>5.2485230435831993E-5</v>
      </c>
      <c r="ES65" s="21">
        <v>1.3184188021006253E-4</v>
      </c>
      <c r="ET65" s="21">
        <v>1.5355783131043628E-4</v>
      </c>
      <c r="EU65" s="21">
        <v>8.8938977687177956E-5</v>
      </c>
      <c r="EV65" s="21">
        <v>3.3850937276857319E-5</v>
      </c>
      <c r="EW65" s="21">
        <v>2.7120379559592895E-4</v>
      </c>
      <c r="EX65" s="21">
        <v>2.7970744408835807E-5</v>
      </c>
      <c r="EY65" s="21">
        <v>2.0710709600106867E-5</v>
      </c>
      <c r="EZ65" s="21">
        <v>7.8906014363871752E-5</v>
      </c>
      <c r="FA65" s="21">
        <v>1.8931464572467321E-5</v>
      </c>
      <c r="FB65" s="21">
        <v>8.2648144366563695E-6</v>
      </c>
    </row>
    <row r="66" spans="1:158" x14ac:dyDescent="0.2">
      <c r="A66" s="16">
        <v>39903</v>
      </c>
      <c r="B66" s="53">
        <v>0.18079845340201425</v>
      </c>
      <c r="C66" s="53">
        <v>5.8326061938363198E-2</v>
      </c>
      <c r="D66" s="53">
        <v>6.1269077415910651E-2</v>
      </c>
      <c r="E66" s="53">
        <v>1.4952315483777302E-2</v>
      </c>
      <c r="F66" s="53">
        <v>1.2365980914626078E-2</v>
      </c>
      <c r="G66" s="53">
        <v>3.7242729662079664E-2</v>
      </c>
      <c r="H66" s="53">
        <v>2.5928992612455591E-2</v>
      </c>
      <c r="I66" s="53">
        <v>1.525473121681083E-2</v>
      </c>
      <c r="J66" s="53">
        <v>5.1122523153183047E-3</v>
      </c>
      <c r="K66" s="53">
        <v>1.0211609275209997E-2</v>
      </c>
      <c r="L66" s="53">
        <v>8.3468846305689206E-3</v>
      </c>
      <c r="M66" s="53">
        <v>2.4535513280378833E-3</v>
      </c>
      <c r="O66" s="21">
        <v>9.4152447077792537E-2</v>
      </c>
      <c r="P66" s="21">
        <v>3.2572982432514046E-2</v>
      </c>
      <c r="Q66" s="53">
        <v>3.5921675583152173E-2</v>
      </c>
      <c r="R66" s="21">
        <v>1.5931245063408886E-2</v>
      </c>
      <c r="S66" s="53">
        <v>2.3990142672754886E-2</v>
      </c>
      <c r="T66" s="21">
        <v>2.2335849693468655E-2</v>
      </c>
      <c r="U66" s="21">
        <v>1.3672389149298308E-2</v>
      </c>
      <c r="V66" s="53">
        <v>9.6895822454757564E-3</v>
      </c>
      <c r="W66" s="53">
        <v>2.9789943453904402E-3</v>
      </c>
      <c r="X66" s="53">
        <v>1.8812425212113522E-2</v>
      </c>
      <c r="Z66" s="53">
        <v>1.0079644520647893E-2</v>
      </c>
      <c r="AA66" s="53">
        <v>1.3997432608706315E-2</v>
      </c>
      <c r="AB66" s="53">
        <v>1.8535284587188793E-2</v>
      </c>
      <c r="AC66" s="53">
        <v>1.3005495447565496E-2</v>
      </c>
      <c r="AD66" s="53">
        <v>4.7132694375013528E-3</v>
      </c>
      <c r="AE66" s="21">
        <v>6.5827814223496199E-3</v>
      </c>
      <c r="AF66" s="53">
        <v>2.9342681964940043E-2</v>
      </c>
      <c r="AG66" s="53">
        <v>3.289949284340344E-2</v>
      </c>
      <c r="AH66" s="21">
        <v>4.4869300234133096E-3</v>
      </c>
      <c r="AI66" s="21">
        <v>3.6264686450489612E-3</v>
      </c>
      <c r="AJ66" s="21">
        <v>4.9609733721019253E-3</v>
      </c>
      <c r="AK66" s="53">
        <v>4.5490215153836579E-3</v>
      </c>
      <c r="AL66" s="21">
        <v>2.3318977126089015E-3</v>
      </c>
      <c r="AM66" s="21">
        <v>1.5250627901558273E-3</v>
      </c>
      <c r="AN66" s="21">
        <v>3.522244132382247E-3</v>
      </c>
      <c r="AO66" s="21">
        <v>5.0760298068950847E-3</v>
      </c>
      <c r="AP66" s="21">
        <v>1.4636636922765423E-2</v>
      </c>
      <c r="AQ66" s="21">
        <v>7.8483118939010714E-3</v>
      </c>
      <c r="AR66" s="21">
        <v>5.4058462118123686E-3</v>
      </c>
      <c r="AS66" s="21">
        <v>1.6900816987600441E-2</v>
      </c>
      <c r="AT66" s="21">
        <v>2.5621825707936668E-3</v>
      </c>
      <c r="AU66" s="21">
        <v>5.7900750986471395E-3</v>
      </c>
      <c r="AV66" s="21">
        <v>2.9150473977209352E-3</v>
      </c>
      <c r="AW66" s="21">
        <v>1.9448023798391641E-3</v>
      </c>
      <c r="AX66" s="21">
        <v>4.4688430507153105E-3</v>
      </c>
      <c r="AY66" s="21">
        <v>7.3592014625515415E-3</v>
      </c>
      <c r="AZ66" s="21">
        <v>4.4334949612622899E-3</v>
      </c>
      <c r="BA66" s="21">
        <v>3.3569021021403896E-3</v>
      </c>
      <c r="BB66" s="21">
        <v>4.8321565968171187E-4</v>
      </c>
      <c r="BC66" s="21">
        <v>3.5420042171018257E-3</v>
      </c>
      <c r="BD66" s="21">
        <v>2.1865680694114916E-3</v>
      </c>
      <c r="BE66" s="21">
        <v>6.854693012277634E-4</v>
      </c>
      <c r="BF66" s="21">
        <v>1.0571202782163206E-3</v>
      </c>
      <c r="BG66" s="21">
        <v>3.7582631043471206E-4</v>
      </c>
      <c r="BH66" s="21">
        <v>5.2268650811196935E-4</v>
      </c>
      <c r="BI66" s="21">
        <v>2.6554659507413908E-4</v>
      </c>
      <c r="BJ66" s="21">
        <v>3.3565216256828065E-4</v>
      </c>
      <c r="BK66" s="21">
        <v>4.6018652723523444E-4</v>
      </c>
      <c r="BL66" s="21">
        <v>6.1603589739937507E-5</v>
      </c>
      <c r="BM66" s="21">
        <v>1.3442606818606291E-4</v>
      </c>
      <c r="BN66" s="21">
        <v>3.1071409440359283E-5</v>
      </c>
      <c r="BO66" s="21">
        <v>1.0570688116848762E-5</v>
      </c>
      <c r="BP66" s="21">
        <v>1.194090115933794E-5</v>
      </c>
      <c r="BQ66" s="21">
        <v>1.713174906983983E-5</v>
      </c>
      <c r="BR66" s="21">
        <v>1.0659518096602387E-3</v>
      </c>
      <c r="BS66" s="21">
        <v>1.1058068601549126E-3</v>
      </c>
      <c r="BT66" s="21">
        <v>1.5890883121585566E-3</v>
      </c>
      <c r="BU66" s="21">
        <v>4.758821109995648E-4</v>
      </c>
      <c r="BV66" s="21">
        <v>9.6458503873760742E-4</v>
      </c>
      <c r="BW66" s="21">
        <v>1.0540807655311656E-3</v>
      </c>
      <c r="BX66" s="21">
        <v>6.4777645402198795E-4</v>
      </c>
      <c r="BY66" s="21">
        <v>6.6955338231364703E-4</v>
      </c>
      <c r="BZ66" s="21">
        <v>6.634168479961322E-4</v>
      </c>
      <c r="CA66" s="21">
        <v>7.5280684733543312E-4</v>
      </c>
      <c r="CB66" s="21">
        <v>3.9710726014835387E-4</v>
      </c>
      <c r="CC66" s="21">
        <v>5.7404369051660754E-4</v>
      </c>
      <c r="CD66" s="21">
        <v>2.5324907857231672E-4</v>
      </c>
      <c r="CE66" s="21">
        <v>3.3698523459888024E-4</v>
      </c>
      <c r="CF66" s="21">
        <v>1.5136152646258693E-4</v>
      </c>
      <c r="CG66" s="21">
        <v>1.311156446660472E-4</v>
      </c>
      <c r="CH66" s="21">
        <v>1.847205138588106E-4</v>
      </c>
      <c r="CI66" s="21">
        <v>7.0646724055983357E-5</v>
      </c>
      <c r="CJ66" s="21">
        <v>5.5713485758203416E-5</v>
      </c>
      <c r="CK66" s="21">
        <v>5.1717149225524976E-5</v>
      </c>
      <c r="CL66" s="21">
        <v>2.3884225457766884E-5</v>
      </c>
      <c r="CM66" s="21">
        <v>2.8366778776311511E-5</v>
      </c>
      <c r="CN66" s="21">
        <v>3.0322695208990218E-5</v>
      </c>
      <c r="CO66" s="21">
        <v>2.706146905199755E-5</v>
      </c>
      <c r="CP66" s="21">
        <v>1.0624146262535679E-3</v>
      </c>
      <c r="CQ66" s="21">
        <v>2.78222534718709E-3</v>
      </c>
      <c r="CR66" s="21">
        <v>8.9433393858075097E-4</v>
      </c>
      <c r="CS66" s="21">
        <v>1.6856195817314967E-3</v>
      </c>
      <c r="CT66" s="21">
        <v>1.105990151196698E-3</v>
      </c>
      <c r="CU66" s="21">
        <v>7.7756719214217007E-4</v>
      </c>
      <c r="CV66" s="21">
        <v>4.7396089810952148E-4</v>
      </c>
      <c r="CW66" s="21">
        <v>2.3743891196498603E-4</v>
      </c>
      <c r="CX66" s="21">
        <v>5.4286742285007846E-4</v>
      </c>
      <c r="CY66" s="21">
        <v>4.6314394135729356E-4</v>
      </c>
      <c r="CZ66" s="21">
        <v>3.5452463882235487E-4</v>
      </c>
      <c r="DA66" s="21">
        <v>2.5592110496147814E-4</v>
      </c>
      <c r="DB66" s="21">
        <v>3.2150677605430301E-4</v>
      </c>
      <c r="DC66" s="21">
        <v>3.348241594771587E-4</v>
      </c>
      <c r="DD66" s="21">
        <v>2.6588700344439535E-4</v>
      </c>
      <c r="DE66" s="21">
        <v>2.4521849669475581E-4</v>
      </c>
      <c r="DF66" s="21">
        <v>1.4884911802797419E-3</v>
      </c>
      <c r="DG66" s="21">
        <v>2.7320345360241139E-3</v>
      </c>
      <c r="DH66" s="21">
        <v>9.0205860743412304E-4</v>
      </c>
      <c r="DI66" s="21">
        <v>1.5883216597052416E-3</v>
      </c>
      <c r="DJ66" s="21">
        <v>3.7776577024576604E-3</v>
      </c>
      <c r="DK66" s="21">
        <v>9.5991284708260723E-4</v>
      </c>
      <c r="DL66" s="21">
        <v>8.3444428024837165E-4</v>
      </c>
      <c r="DM66" s="21">
        <v>1.0206657504546457E-3</v>
      </c>
      <c r="DN66" s="21">
        <v>7.3336991775893991E-4</v>
      </c>
      <c r="DO66" s="21">
        <v>1.9147630069310639E-3</v>
      </c>
      <c r="DP66" s="21">
        <v>9.9246322643466579E-4</v>
      </c>
      <c r="DQ66" s="21">
        <v>8.7830222557017795E-4</v>
      </c>
      <c r="DR66" s="21">
        <v>4.7216437424401643E-4</v>
      </c>
      <c r="DS66" s="21">
        <v>5.6520483718462472E-4</v>
      </c>
      <c r="DT66" s="21">
        <v>6.1105442971271461E-4</v>
      </c>
      <c r="DU66" s="21">
        <v>3.6893939484735429E-4</v>
      </c>
      <c r="DV66" s="21">
        <v>4.7769364051807072E-4</v>
      </c>
      <c r="DW66" s="21">
        <v>3.1301864806039254E-4</v>
      </c>
      <c r="DX66" s="21">
        <v>4.9324500447321239E-4</v>
      </c>
      <c r="DY66" s="21">
        <v>3.5306592651962871E-4</v>
      </c>
      <c r="DZ66" s="21">
        <v>3.8108810463549571E-4</v>
      </c>
      <c r="EA66" s="21">
        <v>6.5229410077197766E-4</v>
      </c>
      <c r="EB66" s="21">
        <v>4.0335624731984679E-4</v>
      </c>
      <c r="EC66" s="21">
        <v>1.758820195137416E-4</v>
      </c>
      <c r="ED66" s="21">
        <v>3.9349887116802275E-4</v>
      </c>
      <c r="EE66" s="21">
        <v>6.2342562775932471E-4</v>
      </c>
      <c r="EF66" s="21">
        <v>4.4866130628039129E-4</v>
      </c>
      <c r="EG66" s="21">
        <v>4.618332402171227E-4</v>
      </c>
      <c r="EH66" s="21">
        <v>1.2889064431559019E-4</v>
      </c>
      <c r="EI66" s="21">
        <v>2.023165302734509E-4</v>
      </c>
      <c r="EJ66" s="21">
        <v>1.3426184869661192E-4</v>
      </c>
      <c r="EK66" s="21">
        <v>1.7710924197242203E-4</v>
      </c>
      <c r="EL66" s="21">
        <v>2.2905243208659026E-4</v>
      </c>
      <c r="EM66" s="21">
        <v>1.8711571157590214E-4</v>
      </c>
      <c r="EN66" s="21">
        <v>1.5306313337525758E-4</v>
      </c>
      <c r="EO66" s="21">
        <v>2.0489597018960497E-4</v>
      </c>
      <c r="EP66" s="21">
        <v>6.7693377097614112E-5</v>
      </c>
      <c r="EQ66" s="21">
        <v>3.9779191908742356E-5</v>
      </c>
      <c r="ER66" s="21">
        <v>5.7017414058841894E-5</v>
      </c>
      <c r="ES66" s="21">
        <v>1.9681736417159274E-4</v>
      </c>
      <c r="ET66" s="21">
        <v>1.4015889882502001E-4</v>
      </c>
      <c r="EU66" s="21">
        <v>9.7180625964675155E-5</v>
      </c>
      <c r="EV66" s="21">
        <v>4.1585363175024839E-5</v>
      </c>
      <c r="EW66" s="21">
        <v>2.7666440101275732E-4</v>
      </c>
      <c r="EX66" s="21">
        <v>3.4092150840875392E-5</v>
      </c>
      <c r="EY66" s="21">
        <v>2.6377555657018534E-5</v>
      </c>
      <c r="EZ66" s="21">
        <v>8.9561512268797157E-5</v>
      </c>
      <c r="FA66" s="21">
        <v>2.3222772335923134E-5</v>
      </c>
      <c r="FB66" s="21">
        <v>9.2794751344546048E-6</v>
      </c>
    </row>
    <row r="67" spans="1:158" x14ac:dyDescent="0.2">
      <c r="A67" s="16">
        <v>39994</v>
      </c>
      <c r="B67" s="53">
        <v>0.18079845340201425</v>
      </c>
      <c r="C67" s="53">
        <v>5.8326061938363198E-2</v>
      </c>
      <c r="D67" s="53">
        <v>6.1269077415910651E-2</v>
      </c>
      <c r="E67" s="53">
        <v>1.4952315483777302E-2</v>
      </c>
      <c r="F67" s="53">
        <v>1.2365980914626078E-2</v>
      </c>
      <c r="G67" s="53">
        <v>3.7242729662079664E-2</v>
      </c>
      <c r="H67" s="53">
        <v>2.5928992612455591E-2</v>
      </c>
      <c r="I67" s="53">
        <v>1.525473121681083E-2</v>
      </c>
      <c r="J67" s="53">
        <v>5.1122523153183047E-3</v>
      </c>
      <c r="K67" s="53">
        <v>1.0211609275209997E-2</v>
      </c>
      <c r="L67" s="53">
        <v>8.3468846305689206E-3</v>
      </c>
      <c r="M67" s="53">
        <v>2.4535513280378833E-3</v>
      </c>
      <c r="O67" s="21">
        <v>9.4152447077792537E-2</v>
      </c>
      <c r="P67" s="21">
        <v>3.2572982432514046E-2</v>
      </c>
      <c r="Q67" s="53">
        <v>3.5921675583152173E-2</v>
      </c>
      <c r="R67" s="21">
        <v>1.5931245063408886E-2</v>
      </c>
      <c r="S67" s="53">
        <v>2.3990142672754886E-2</v>
      </c>
      <c r="T67" s="21">
        <v>2.2335849693468655E-2</v>
      </c>
      <c r="U67" s="21">
        <v>1.3672389149298308E-2</v>
      </c>
      <c r="V67" s="53">
        <v>9.6895822454757564E-3</v>
      </c>
      <c r="W67" s="53">
        <v>2.9789943453904402E-3</v>
      </c>
      <c r="X67" s="53">
        <v>1.8812425212113522E-2</v>
      </c>
      <c r="Z67" s="53">
        <v>1.0079644520647893E-2</v>
      </c>
      <c r="AA67" s="53">
        <v>1.3997432608706315E-2</v>
      </c>
      <c r="AB67" s="53">
        <v>1.8535284587188793E-2</v>
      </c>
      <c r="AC67" s="53">
        <v>1.3005495447565496E-2</v>
      </c>
      <c r="AD67" s="53">
        <v>4.7132694375013528E-3</v>
      </c>
      <c r="AE67" s="21">
        <v>6.5827814223496199E-3</v>
      </c>
      <c r="AF67" s="53">
        <v>2.9342681964940043E-2</v>
      </c>
      <c r="AG67" s="53">
        <v>3.289949284340344E-2</v>
      </c>
      <c r="AH67" s="21">
        <v>4.4869300234133096E-3</v>
      </c>
      <c r="AI67" s="21">
        <v>3.6264686450489612E-3</v>
      </c>
      <c r="AJ67" s="21">
        <v>4.9609733721019253E-3</v>
      </c>
      <c r="AK67" s="53">
        <v>4.5490215153836579E-3</v>
      </c>
      <c r="AL67" s="21">
        <v>2.3318977126089015E-3</v>
      </c>
      <c r="AM67" s="21">
        <v>1.5250627901558273E-3</v>
      </c>
      <c r="AN67" s="21">
        <v>3.522244132382247E-3</v>
      </c>
      <c r="AO67" s="21">
        <v>5.0760298068950847E-3</v>
      </c>
      <c r="AP67" s="21">
        <v>1.4636636922765423E-2</v>
      </c>
      <c r="AQ67" s="21">
        <v>7.8483118939010714E-3</v>
      </c>
      <c r="AR67" s="21">
        <v>5.4058462118123686E-3</v>
      </c>
      <c r="AS67" s="21">
        <v>1.6900816987600441E-2</v>
      </c>
      <c r="AT67" s="21">
        <v>2.5621825707936668E-3</v>
      </c>
      <c r="AU67" s="21">
        <v>5.7900750986471395E-3</v>
      </c>
      <c r="AV67" s="21">
        <v>2.9150473977209352E-3</v>
      </c>
      <c r="AW67" s="21">
        <v>1.9448023798391641E-3</v>
      </c>
      <c r="AX67" s="21">
        <v>4.4688430507153105E-3</v>
      </c>
      <c r="AY67" s="21">
        <v>7.3592014625515415E-3</v>
      </c>
      <c r="AZ67" s="21">
        <v>4.4334949612622899E-3</v>
      </c>
      <c r="BA67" s="21">
        <v>3.3569021021403896E-3</v>
      </c>
      <c r="BB67" s="21">
        <v>4.8321565968171187E-4</v>
      </c>
      <c r="BC67" s="21">
        <v>3.5420042171018257E-3</v>
      </c>
      <c r="BD67" s="21">
        <v>2.1865680694114916E-3</v>
      </c>
      <c r="BE67" s="21">
        <v>6.854693012277634E-4</v>
      </c>
      <c r="BF67" s="21">
        <v>1.0571202782163206E-3</v>
      </c>
      <c r="BG67" s="21">
        <v>3.7582631043471206E-4</v>
      </c>
      <c r="BH67" s="21">
        <v>5.2268650811196935E-4</v>
      </c>
      <c r="BI67" s="21">
        <v>2.6554659507413908E-4</v>
      </c>
      <c r="BJ67" s="21">
        <v>3.3565216256828065E-4</v>
      </c>
      <c r="BK67" s="21">
        <v>4.6018652723523444E-4</v>
      </c>
      <c r="BL67" s="21">
        <v>6.1603589739937507E-5</v>
      </c>
      <c r="BM67" s="21">
        <v>1.3442606818606291E-4</v>
      </c>
      <c r="BN67" s="21">
        <v>3.1071409440359283E-5</v>
      </c>
      <c r="BO67" s="21">
        <v>1.0570688116848762E-5</v>
      </c>
      <c r="BP67" s="21">
        <v>1.194090115933794E-5</v>
      </c>
      <c r="BQ67" s="21">
        <v>1.713174906983983E-5</v>
      </c>
      <c r="BR67" s="21">
        <v>1.0659518096602387E-3</v>
      </c>
      <c r="BS67" s="21">
        <v>1.1058068601549126E-3</v>
      </c>
      <c r="BT67" s="21">
        <v>1.5890883121585566E-3</v>
      </c>
      <c r="BU67" s="21">
        <v>4.758821109995648E-4</v>
      </c>
      <c r="BV67" s="21">
        <v>9.6458503873760742E-4</v>
      </c>
      <c r="BW67" s="21">
        <v>1.0540807655311656E-3</v>
      </c>
      <c r="BX67" s="21">
        <v>6.4777645402198795E-4</v>
      </c>
      <c r="BY67" s="21">
        <v>6.6955338231364703E-4</v>
      </c>
      <c r="BZ67" s="21">
        <v>6.634168479961322E-4</v>
      </c>
      <c r="CA67" s="21">
        <v>7.5280684733543312E-4</v>
      </c>
      <c r="CB67" s="21">
        <v>3.9710726014835387E-4</v>
      </c>
      <c r="CC67" s="21">
        <v>5.7404369051660754E-4</v>
      </c>
      <c r="CD67" s="21">
        <v>2.5324907857231672E-4</v>
      </c>
      <c r="CE67" s="21">
        <v>3.3698523459888024E-4</v>
      </c>
      <c r="CF67" s="21">
        <v>1.5136152646258693E-4</v>
      </c>
      <c r="CG67" s="21">
        <v>1.311156446660472E-4</v>
      </c>
      <c r="CH67" s="21">
        <v>1.847205138588106E-4</v>
      </c>
      <c r="CI67" s="21">
        <v>7.0646724055983357E-5</v>
      </c>
      <c r="CJ67" s="21">
        <v>5.5713485758203416E-5</v>
      </c>
      <c r="CK67" s="21">
        <v>5.1717149225524976E-5</v>
      </c>
      <c r="CL67" s="21">
        <v>2.3884225457766884E-5</v>
      </c>
      <c r="CM67" s="21">
        <v>2.8366778776311511E-5</v>
      </c>
      <c r="CN67" s="21">
        <v>3.0322695208990218E-5</v>
      </c>
      <c r="CO67" s="21">
        <v>2.706146905199755E-5</v>
      </c>
      <c r="CP67" s="21">
        <v>1.0624146262535679E-3</v>
      </c>
      <c r="CQ67" s="21">
        <v>2.78222534718709E-3</v>
      </c>
      <c r="CR67" s="21">
        <v>8.9433393858075097E-4</v>
      </c>
      <c r="CS67" s="21">
        <v>1.6856195817314967E-3</v>
      </c>
      <c r="CT67" s="21">
        <v>1.105990151196698E-3</v>
      </c>
      <c r="CU67" s="21">
        <v>7.7756719214217007E-4</v>
      </c>
      <c r="CV67" s="21">
        <v>4.7396089810952148E-4</v>
      </c>
      <c r="CW67" s="21">
        <v>2.3743891196498603E-4</v>
      </c>
      <c r="CX67" s="21">
        <v>5.4286742285007846E-4</v>
      </c>
      <c r="CY67" s="21">
        <v>4.6314394135729356E-4</v>
      </c>
      <c r="CZ67" s="21">
        <v>3.5452463882235487E-4</v>
      </c>
      <c r="DA67" s="21">
        <v>2.5592110496147814E-4</v>
      </c>
      <c r="DB67" s="21">
        <v>3.2150677605430301E-4</v>
      </c>
      <c r="DC67" s="21">
        <v>3.348241594771587E-4</v>
      </c>
      <c r="DD67" s="21">
        <v>2.6588700344439535E-4</v>
      </c>
      <c r="DE67" s="21">
        <v>2.4521849669475581E-4</v>
      </c>
      <c r="DF67" s="21">
        <v>1.4884911802797419E-3</v>
      </c>
      <c r="DG67" s="21">
        <v>2.7320345360241139E-3</v>
      </c>
      <c r="DH67" s="21">
        <v>9.0205860743412304E-4</v>
      </c>
      <c r="DI67" s="21">
        <v>1.5883216597052416E-3</v>
      </c>
      <c r="DJ67" s="21">
        <v>3.7776577024576604E-3</v>
      </c>
      <c r="DK67" s="21">
        <v>9.5991284708260723E-4</v>
      </c>
      <c r="DL67" s="21">
        <v>8.3444428024837165E-4</v>
      </c>
      <c r="DM67" s="21">
        <v>1.0206657504546457E-3</v>
      </c>
      <c r="DN67" s="21">
        <v>7.3336991775893991E-4</v>
      </c>
      <c r="DO67" s="21">
        <v>1.9147630069310639E-3</v>
      </c>
      <c r="DP67" s="21">
        <v>9.9246322643466579E-4</v>
      </c>
      <c r="DQ67" s="21">
        <v>8.7830222557017795E-4</v>
      </c>
      <c r="DR67" s="21">
        <v>4.7216437424401643E-4</v>
      </c>
      <c r="DS67" s="21">
        <v>5.6520483718462472E-4</v>
      </c>
      <c r="DT67" s="21">
        <v>6.1105442971271461E-4</v>
      </c>
      <c r="DU67" s="21">
        <v>3.6893939484735429E-4</v>
      </c>
      <c r="DV67" s="21">
        <v>4.7769364051807072E-4</v>
      </c>
      <c r="DW67" s="21">
        <v>3.1301864806039254E-4</v>
      </c>
      <c r="DX67" s="21">
        <v>4.9324500447321239E-4</v>
      </c>
      <c r="DY67" s="21">
        <v>3.5306592651962871E-4</v>
      </c>
      <c r="DZ67" s="21">
        <v>3.8108810463549571E-4</v>
      </c>
      <c r="EA67" s="21">
        <v>6.5229410077197766E-4</v>
      </c>
      <c r="EB67" s="21">
        <v>4.0335624731984679E-4</v>
      </c>
      <c r="EC67" s="21">
        <v>1.758820195137416E-4</v>
      </c>
      <c r="ED67" s="21">
        <v>3.9349887116802275E-4</v>
      </c>
      <c r="EE67" s="21">
        <v>6.2342562775932471E-4</v>
      </c>
      <c r="EF67" s="21">
        <v>4.4866130628039129E-4</v>
      </c>
      <c r="EG67" s="21">
        <v>4.618332402171227E-4</v>
      </c>
      <c r="EH67" s="21">
        <v>1.2889064431559019E-4</v>
      </c>
      <c r="EI67" s="21">
        <v>2.023165302734509E-4</v>
      </c>
      <c r="EJ67" s="21">
        <v>1.3426184869661192E-4</v>
      </c>
      <c r="EK67" s="21">
        <v>1.7710924197242203E-4</v>
      </c>
      <c r="EL67" s="21">
        <v>2.2905243208659026E-4</v>
      </c>
      <c r="EM67" s="21">
        <v>1.8711571157590214E-4</v>
      </c>
      <c r="EN67" s="21">
        <v>1.5306313337525758E-4</v>
      </c>
      <c r="EO67" s="21">
        <v>2.0489597018960497E-4</v>
      </c>
      <c r="EP67" s="21">
        <v>6.7693377097614112E-5</v>
      </c>
      <c r="EQ67" s="21">
        <v>3.9779191908742356E-5</v>
      </c>
      <c r="ER67" s="21">
        <v>5.7017414058841894E-5</v>
      </c>
      <c r="ES67" s="21">
        <v>1.9681736417159274E-4</v>
      </c>
      <c r="ET67" s="21">
        <v>1.4015889882502001E-4</v>
      </c>
      <c r="EU67" s="21">
        <v>9.7180625964675155E-5</v>
      </c>
      <c r="EV67" s="21">
        <v>4.1585363175024839E-5</v>
      </c>
      <c r="EW67" s="21">
        <v>2.7666440101275732E-4</v>
      </c>
      <c r="EX67" s="21">
        <v>3.4092150840875392E-5</v>
      </c>
      <c r="EY67" s="21">
        <v>2.6377555657018534E-5</v>
      </c>
      <c r="EZ67" s="21">
        <v>8.9561512268797157E-5</v>
      </c>
      <c r="FA67" s="21">
        <v>2.3222772335923134E-5</v>
      </c>
      <c r="FB67" s="21">
        <v>9.2794751344546048E-6</v>
      </c>
    </row>
    <row r="68" spans="1:158" x14ac:dyDescent="0.2">
      <c r="A68" s="16">
        <v>40086</v>
      </c>
      <c r="B68" s="53">
        <v>0.18079845340201425</v>
      </c>
      <c r="C68" s="53">
        <v>5.8326061938363198E-2</v>
      </c>
      <c r="D68" s="53">
        <v>6.1269077415910651E-2</v>
      </c>
      <c r="E68" s="53">
        <v>1.4952315483777302E-2</v>
      </c>
      <c r="F68" s="53">
        <v>1.2365980914626078E-2</v>
      </c>
      <c r="G68" s="53">
        <v>3.7242729662079664E-2</v>
      </c>
      <c r="H68" s="53">
        <v>2.5928992612455591E-2</v>
      </c>
      <c r="I68" s="53">
        <v>1.525473121681083E-2</v>
      </c>
      <c r="J68" s="53">
        <v>5.1122523153183047E-3</v>
      </c>
      <c r="K68" s="53">
        <v>1.0211609275209997E-2</v>
      </c>
      <c r="L68" s="53">
        <v>8.3468846305689206E-3</v>
      </c>
      <c r="M68" s="53">
        <v>2.4535513280378833E-3</v>
      </c>
      <c r="O68" s="21">
        <v>9.4152447077792537E-2</v>
      </c>
      <c r="P68" s="21">
        <v>3.2572982432514046E-2</v>
      </c>
      <c r="Q68" s="53">
        <v>3.5921675583152173E-2</v>
      </c>
      <c r="R68" s="21">
        <v>1.5931245063408886E-2</v>
      </c>
      <c r="S68" s="53">
        <v>2.3990142672754886E-2</v>
      </c>
      <c r="T68" s="21">
        <v>2.2335849693468655E-2</v>
      </c>
      <c r="U68" s="21">
        <v>1.3672389149298308E-2</v>
      </c>
      <c r="V68" s="53">
        <v>9.6895822454757564E-3</v>
      </c>
      <c r="W68" s="53">
        <v>2.9789943453904402E-3</v>
      </c>
      <c r="X68" s="53">
        <v>1.8812425212113522E-2</v>
      </c>
      <c r="Z68" s="53">
        <v>1.0079644520647893E-2</v>
      </c>
      <c r="AA68" s="53">
        <v>1.3997432608706315E-2</v>
      </c>
      <c r="AB68" s="53">
        <v>1.8535284587188793E-2</v>
      </c>
      <c r="AC68" s="53">
        <v>1.3005495447565496E-2</v>
      </c>
      <c r="AD68" s="53">
        <v>4.7132694375013528E-3</v>
      </c>
      <c r="AE68" s="21">
        <v>6.5827814223496199E-3</v>
      </c>
      <c r="AF68" s="53">
        <v>2.9342681964940043E-2</v>
      </c>
      <c r="AG68" s="53">
        <v>3.289949284340344E-2</v>
      </c>
      <c r="AH68" s="21">
        <v>4.4869300234133096E-3</v>
      </c>
      <c r="AI68" s="21">
        <v>3.6264686450489612E-3</v>
      </c>
      <c r="AJ68" s="21">
        <v>4.9609733721019253E-3</v>
      </c>
      <c r="AK68" s="53">
        <v>4.5490215153836579E-3</v>
      </c>
      <c r="AL68" s="21">
        <v>2.3318977126089015E-3</v>
      </c>
      <c r="AM68" s="21">
        <v>1.5250627901558273E-3</v>
      </c>
      <c r="AN68" s="21">
        <v>3.522244132382247E-3</v>
      </c>
      <c r="AO68" s="21">
        <v>5.0760298068950847E-3</v>
      </c>
      <c r="AP68" s="21">
        <v>1.4636636922765423E-2</v>
      </c>
      <c r="AQ68" s="21">
        <v>7.8483118939010714E-3</v>
      </c>
      <c r="AR68" s="21">
        <v>5.4058462118123686E-3</v>
      </c>
      <c r="AS68" s="21">
        <v>1.6900816987600441E-2</v>
      </c>
      <c r="AT68" s="21">
        <v>2.5621825707936668E-3</v>
      </c>
      <c r="AU68" s="21">
        <v>5.7900750986471395E-3</v>
      </c>
      <c r="AV68" s="21">
        <v>2.9150473977209352E-3</v>
      </c>
      <c r="AW68" s="21">
        <v>1.9448023798391641E-3</v>
      </c>
      <c r="AX68" s="21">
        <v>4.4688430507153105E-3</v>
      </c>
      <c r="AY68" s="21">
        <v>7.3592014625515415E-3</v>
      </c>
      <c r="AZ68" s="21">
        <v>4.4334949612622899E-3</v>
      </c>
      <c r="BA68" s="21">
        <v>3.3569021021403896E-3</v>
      </c>
      <c r="BB68" s="21">
        <v>4.8321565968171187E-4</v>
      </c>
      <c r="BC68" s="21">
        <v>3.5420042171018257E-3</v>
      </c>
      <c r="BD68" s="21">
        <v>2.1865680694114916E-3</v>
      </c>
      <c r="BE68" s="21">
        <v>6.854693012277634E-4</v>
      </c>
      <c r="BF68" s="21">
        <v>1.0571202782163206E-3</v>
      </c>
      <c r="BG68" s="21">
        <v>3.7582631043471206E-4</v>
      </c>
      <c r="BH68" s="21">
        <v>5.2268650811196935E-4</v>
      </c>
      <c r="BI68" s="21">
        <v>2.6554659507413908E-4</v>
      </c>
      <c r="BJ68" s="21">
        <v>3.3565216256828065E-4</v>
      </c>
      <c r="BK68" s="21">
        <v>4.6018652723523444E-4</v>
      </c>
      <c r="BL68" s="21">
        <v>6.1603589739937507E-5</v>
      </c>
      <c r="BM68" s="21">
        <v>1.3442606818606291E-4</v>
      </c>
      <c r="BN68" s="21">
        <v>3.1071409440359283E-5</v>
      </c>
      <c r="BO68" s="21">
        <v>1.0570688116848762E-5</v>
      </c>
      <c r="BP68" s="21">
        <v>1.194090115933794E-5</v>
      </c>
      <c r="BQ68" s="21">
        <v>1.713174906983983E-5</v>
      </c>
      <c r="BR68" s="21">
        <v>1.0659518096602387E-3</v>
      </c>
      <c r="BS68" s="21">
        <v>1.1058068601549126E-3</v>
      </c>
      <c r="BT68" s="21">
        <v>1.5890883121585566E-3</v>
      </c>
      <c r="BU68" s="21">
        <v>4.758821109995648E-4</v>
      </c>
      <c r="BV68" s="21">
        <v>9.6458503873760742E-4</v>
      </c>
      <c r="BW68" s="21">
        <v>1.0540807655311656E-3</v>
      </c>
      <c r="BX68" s="21">
        <v>6.4777645402198795E-4</v>
      </c>
      <c r="BY68" s="21">
        <v>6.6955338231364703E-4</v>
      </c>
      <c r="BZ68" s="21">
        <v>6.634168479961322E-4</v>
      </c>
      <c r="CA68" s="21">
        <v>7.5280684733543312E-4</v>
      </c>
      <c r="CB68" s="21">
        <v>3.9710726014835387E-4</v>
      </c>
      <c r="CC68" s="21">
        <v>5.7404369051660754E-4</v>
      </c>
      <c r="CD68" s="21">
        <v>2.5324907857231672E-4</v>
      </c>
      <c r="CE68" s="21">
        <v>3.3698523459888024E-4</v>
      </c>
      <c r="CF68" s="21">
        <v>1.5136152646258693E-4</v>
      </c>
      <c r="CG68" s="21">
        <v>1.311156446660472E-4</v>
      </c>
      <c r="CH68" s="21">
        <v>1.847205138588106E-4</v>
      </c>
      <c r="CI68" s="21">
        <v>7.0646724055983357E-5</v>
      </c>
      <c r="CJ68" s="21">
        <v>5.5713485758203416E-5</v>
      </c>
      <c r="CK68" s="21">
        <v>5.1717149225524976E-5</v>
      </c>
      <c r="CL68" s="21">
        <v>2.3884225457766884E-5</v>
      </c>
      <c r="CM68" s="21">
        <v>2.8366778776311511E-5</v>
      </c>
      <c r="CN68" s="21">
        <v>3.0322695208990218E-5</v>
      </c>
      <c r="CO68" s="21">
        <v>2.706146905199755E-5</v>
      </c>
      <c r="CP68" s="21">
        <v>1.0624146262535679E-3</v>
      </c>
      <c r="CQ68" s="21">
        <v>2.78222534718709E-3</v>
      </c>
      <c r="CR68" s="21">
        <v>8.9433393858075097E-4</v>
      </c>
      <c r="CS68" s="21">
        <v>1.6856195817314967E-3</v>
      </c>
      <c r="CT68" s="21">
        <v>1.105990151196698E-3</v>
      </c>
      <c r="CU68" s="21">
        <v>7.7756719214217007E-4</v>
      </c>
      <c r="CV68" s="21">
        <v>4.7396089810952148E-4</v>
      </c>
      <c r="CW68" s="21">
        <v>2.3743891196498603E-4</v>
      </c>
      <c r="CX68" s="21">
        <v>5.4286742285007846E-4</v>
      </c>
      <c r="CY68" s="21">
        <v>4.6314394135729356E-4</v>
      </c>
      <c r="CZ68" s="21">
        <v>3.5452463882235487E-4</v>
      </c>
      <c r="DA68" s="21">
        <v>2.5592110496147814E-4</v>
      </c>
      <c r="DB68" s="21">
        <v>3.2150677605430301E-4</v>
      </c>
      <c r="DC68" s="21">
        <v>3.348241594771587E-4</v>
      </c>
      <c r="DD68" s="21">
        <v>2.6588700344439535E-4</v>
      </c>
      <c r="DE68" s="21">
        <v>2.4521849669475581E-4</v>
      </c>
      <c r="DF68" s="21">
        <v>1.4884911802797419E-3</v>
      </c>
      <c r="DG68" s="21">
        <v>2.7320345360241139E-3</v>
      </c>
      <c r="DH68" s="21">
        <v>9.0205860743412304E-4</v>
      </c>
      <c r="DI68" s="21">
        <v>1.5883216597052416E-3</v>
      </c>
      <c r="DJ68" s="21">
        <v>3.7776577024576604E-3</v>
      </c>
      <c r="DK68" s="21">
        <v>9.5991284708260723E-4</v>
      </c>
      <c r="DL68" s="21">
        <v>8.3444428024837165E-4</v>
      </c>
      <c r="DM68" s="21">
        <v>1.0206657504546457E-3</v>
      </c>
      <c r="DN68" s="21">
        <v>7.3336991775893991E-4</v>
      </c>
      <c r="DO68" s="21">
        <v>1.9147630069310639E-3</v>
      </c>
      <c r="DP68" s="21">
        <v>9.9246322643466579E-4</v>
      </c>
      <c r="DQ68" s="21">
        <v>8.7830222557017795E-4</v>
      </c>
      <c r="DR68" s="21">
        <v>4.7216437424401643E-4</v>
      </c>
      <c r="DS68" s="21">
        <v>5.6520483718462472E-4</v>
      </c>
      <c r="DT68" s="21">
        <v>6.1105442971271461E-4</v>
      </c>
      <c r="DU68" s="21">
        <v>3.6893939484735429E-4</v>
      </c>
      <c r="DV68" s="21">
        <v>4.7769364051807072E-4</v>
      </c>
      <c r="DW68" s="21">
        <v>3.1301864806039254E-4</v>
      </c>
      <c r="DX68" s="21">
        <v>4.9324500447321239E-4</v>
      </c>
      <c r="DY68" s="21">
        <v>3.5306592651962871E-4</v>
      </c>
      <c r="DZ68" s="21">
        <v>3.8108810463549571E-4</v>
      </c>
      <c r="EA68" s="21">
        <v>6.5229410077197766E-4</v>
      </c>
      <c r="EB68" s="21">
        <v>4.0335624731984679E-4</v>
      </c>
      <c r="EC68" s="21">
        <v>1.758820195137416E-4</v>
      </c>
      <c r="ED68" s="21">
        <v>3.9349887116802275E-4</v>
      </c>
      <c r="EE68" s="21">
        <v>6.2342562775932471E-4</v>
      </c>
      <c r="EF68" s="21">
        <v>4.4866130628039129E-4</v>
      </c>
      <c r="EG68" s="21">
        <v>4.618332402171227E-4</v>
      </c>
      <c r="EH68" s="21">
        <v>1.2889064431559019E-4</v>
      </c>
      <c r="EI68" s="21">
        <v>2.023165302734509E-4</v>
      </c>
      <c r="EJ68" s="21">
        <v>1.3426184869661192E-4</v>
      </c>
      <c r="EK68" s="21">
        <v>1.7710924197242203E-4</v>
      </c>
      <c r="EL68" s="21">
        <v>2.2905243208659026E-4</v>
      </c>
      <c r="EM68" s="21">
        <v>1.8711571157590214E-4</v>
      </c>
      <c r="EN68" s="21">
        <v>1.5306313337525758E-4</v>
      </c>
      <c r="EO68" s="21">
        <v>2.0489597018960497E-4</v>
      </c>
      <c r="EP68" s="21">
        <v>6.7693377097614112E-5</v>
      </c>
      <c r="EQ68" s="21">
        <v>3.9779191908742356E-5</v>
      </c>
      <c r="ER68" s="21">
        <v>5.7017414058841894E-5</v>
      </c>
      <c r="ES68" s="21">
        <v>1.9681736417159274E-4</v>
      </c>
      <c r="ET68" s="21">
        <v>1.4015889882502001E-4</v>
      </c>
      <c r="EU68" s="21">
        <v>9.7180625964675155E-5</v>
      </c>
      <c r="EV68" s="21">
        <v>4.1585363175024839E-5</v>
      </c>
      <c r="EW68" s="21">
        <v>2.7666440101275732E-4</v>
      </c>
      <c r="EX68" s="21">
        <v>3.4092150840875392E-5</v>
      </c>
      <c r="EY68" s="21">
        <v>2.6377555657018534E-5</v>
      </c>
      <c r="EZ68" s="21">
        <v>8.9561512268797157E-5</v>
      </c>
      <c r="FA68" s="21">
        <v>2.3222772335923134E-5</v>
      </c>
      <c r="FB68" s="21">
        <v>9.2794751344546048E-6</v>
      </c>
    </row>
    <row r="69" spans="1:158" x14ac:dyDescent="0.2">
      <c r="A69" s="16">
        <v>40178</v>
      </c>
      <c r="B69" s="53">
        <v>0.18079845340201425</v>
      </c>
      <c r="C69" s="53">
        <v>5.8326061938363198E-2</v>
      </c>
      <c r="D69" s="53">
        <v>6.1269077415910651E-2</v>
      </c>
      <c r="E69" s="53">
        <v>1.4952315483777302E-2</v>
      </c>
      <c r="F69" s="53">
        <v>1.2365980914626078E-2</v>
      </c>
      <c r="G69" s="53">
        <v>3.7242729662079664E-2</v>
      </c>
      <c r="H69" s="53">
        <v>2.5928992612455591E-2</v>
      </c>
      <c r="I69" s="53">
        <v>1.525473121681083E-2</v>
      </c>
      <c r="J69" s="53">
        <v>5.1122523153183047E-3</v>
      </c>
      <c r="K69" s="53">
        <v>1.0211609275209997E-2</v>
      </c>
      <c r="L69" s="53">
        <v>8.3468846305689206E-3</v>
      </c>
      <c r="M69" s="53">
        <v>2.4535513280378833E-3</v>
      </c>
      <c r="O69" s="21">
        <v>9.4152447077792537E-2</v>
      </c>
      <c r="P69" s="21">
        <v>3.2572982432514046E-2</v>
      </c>
      <c r="Q69" s="53">
        <v>3.5921675583152173E-2</v>
      </c>
      <c r="R69" s="21">
        <v>1.5931245063408886E-2</v>
      </c>
      <c r="S69" s="53">
        <v>2.3990142672754886E-2</v>
      </c>
      <c r="T69" s="21">
        <v>2.2335849693468655E-2</v>
      </c>
      <c r="U69" s="21">
        <v>1.3672389149298308E-2</v>
      </c>
      <c r="V69" s="53">
        <v>9.6895822454757564E-3</v>
      </c>
      <c r="W69" s="53">
        <v>2.9789943453904402E-3</v>
      </c>
      <c r="X69" s="53">
        <v>1.8812425212113522E-2</v>
      </c>
      <c r="Z69" s="53">
        <v>1.0079644520647893E-2</v>
      </c>
      <c r="AA69" s="53">
        <v>1.3997432608706315E-2</v>
      </c>
      <c r="AB69" s="53">
        <v>1.8535284587188793E-2</v>
      </c>
      <c r="AC69" s="53">
        <v>1.3005495447565496E-2</v>
      </c>
      <c r="AD69" s="53">
        <v>4.7132694375013528E-3</v>
      </c>
      <c r="AE69" s="21">
        <v>6.5827814223496199E-3</v>
      </c>
      <c r="AF69" s="53">
        <v>2.9342681964940043E-2</v>
      </c>
      <c r="AG69" s="53">
        <v>3.289949284340344E-2</v>
      </c>
      <c r="AH69" s="21">
        <v>4.4869300234133096E-3</v>
      </c>
      <c r="AI69" s="21">
        <v>3.6264686450489612E-3</v>
      </c>
      <c r="AJ69" s="21">
        <v>4.9609733721019253E-3</v>
      </c>
      <c r="AK69" s="53">
        <v>4.5490215153836579E-3</v>
      </c>
      <c r="AL69" s="21">
        <v>2.3318977126089015E-3</v>
      </c>
      <c r="AM69" s="21">
        <v>1.5250627901558273E-3</v>
      </c>
      <c r="AN69" s="21">
        <v>3.522244132382247E-3</v>
      </c>
      <c r="AO69" s="21">
        <v>5.0760298068950847E-3</v>
      </c>
      <c r="AP69" s="21">
        <v>1.4636636922765423E-2</v>
      </c>
      <c r="AQ69" s="21">
        <v>7.8483118939010714E-3</v>
      </c>
      <c r="AR69" s="21">
        <v>5.4058462118123686E-3</v>
      </c>
      <c r="AS69" s="21">
        <v>1.6900816987600441E-2</v>
      </c>
      <c r="AT69" s="21">
        <v>2.5621825707936668E-3</v>
      </c>
      <c r="AU69" s="21">
        <v>5.7900750986471395E-3</v>
      </c>
      <c r="AV69" s="21">
        <v>2.9150473977209352E-3</v>
      </c>
      <c r="AW69" s="21">
        <v>1.9448023798391641E-3</v>
      </c>
      <c r="AX69" s="21">
        <v>4.4688430507153105E-3</v>
      </c>
      <c r="AY69" s="21">
        <v>7.3592014625515415E-3</v>
      </c>
      <c r="AZ69" s="21">
        <v>4.4334949612622899E-3</v>
      </c>
      <c r="BA69" s="21">
        <v>3.3569021021403896E-3</v>
      </c>
      <c r="BB69" s="21">
        <v>4.8321565968171187E-4</v>
      </c>
      <c r="BC69" s="21">
        <v>3.5420042171018257E-3</v>
      </c>
      <c r="BD69" s="21">
        <v>2.1865680694114916E-3</v>
      </c>
      <c r="BE69" s="21">
        <v>6.854693012277634E-4</v>
      </c>
      <c r="BF69" s="21">
        <v>1.0571202782163206E-3</v>
      </c>
      <c r="BG69" s="21">
        <v>3.7582631043471206E-4</v>
      </c>
      <c r="BH69" s="21">
        <v>5.2268650811196935E-4</v>
      </c>
      <c r="BI69" s="21">
        <v>2.6554659507413908E-4</v>
      </c>
      <c r="BJ69" s="21">
        <v>3.3565216256828065E-4</v>
      </c>
      <c r="BK69" s="21">
        <v>4.6018652723523444E-4</v>
      </c>
      <c r="BL69" s="21">
        <v>6.1603589739937507E-5</v>
      </c>
      <c r="BM69" s="21">
        <v>1.3442606818606291E-4</v>
      </c>
      <c r="BN69" s="21">
        <v>3.1071409440359283E-5</v>
      </c>
      <c r="BO69" s="21">
        <v>1.0570688116848762E-5</v>
      </c>
      <c r="BP69" s="21">
        <v>1.194090115933794E-5</v>
      </c>
      <c r="BQ69" s="21">
        <v>1.713174906983983E-5</v>
      </c>
      <c r="BR69" s="21">
        <v>1.0659518096602387E-3</v>
      </c>
      <c r="BS69" s="21">
        <v>1.1058068601549126E-3</v>
      </c>
      <c r="BT69" s="21">
        <v>1.5890883121585566E-3</v>
      </c>
      <c r="BU69" s="21">
        <v>4.758821109995648E-4</v>
      </c>
      <c r="BV69" s="21">
        <v>9.6458503873760742E-4</v>
      </c>
      <c r="BW69" s="21">
        <v>1.0540807655311656E-3</v>
      </c>
      <c r="BX69" s="21">
        <v>6.4777645402198795E-4</v>
      </c>
      <c r="BY69" s="21">
        <v>6.6955338231364703E-4</v>
      </c>
      <c r="BZ69" s="21">
        <v>6.634168479961322E-4</v>
      </c>
      <c r="CA69" s="21">
        <v>7.5280684733543312E-4</v>
      </c>
      <c r="CB69" s="21">
        <v>3.9710726014835387E-4</v>
      </c>
      <c r="CC69" s="21">
        <v>5.7404369051660754E-4</v>
      </c>
      <c r="CD69" s="21">
        <v>2.5324907857231672E-4</v>
      </c>
      <c r="CE69" s="21">
        <v>3.3698523459888024E-4</v>
      </c>
      <c r="CF69" s="21">
        <v>1.5136152646258693E-4</v>
      </c>
      <c r="CG69" s="21">
        <v>1.311156446660472E-4</v>
      </c>
      <c r="CH69" s="21">
        <v>1.847205138588106E-4</v>
      </c>
      <c r="CI69" s="21">
        <v>7.0646724055983357E-5</v>
      </c>
      <c r="CJ69" s="21">
        <v>5.5713485758203416E-5</v>
      </c>
      <c r="CK69" s="21">
        <v>5.1717149225524976E-5</v>
      </c>
      <c r="CL69" s="21">
        <v>2.3884225457766884E-5</v>
      </c>
      <c r="CM69" s="21">
        <v>2.8366778776311511E-5</v>
      </c>
      <c r="CN69" s="21">
        <v>3.0322695208990218E-5</v>
      </c>
      <c r="CO69" s="21">
        <v>2.706146905199755E-5</v>
      </c>
      <c r="CP69" s="21">
        <v>1.0624146262535679E-3</v>
      </c>
      <c r="CQ69" s="21">
        <v>2.78222534718709E-3</v>
      </c>
      <c r="CR69" s="21">
        <v>8.9433393858075097E-4</v>
      </c>
      <c r="CS69" s="21">
        <v>1.6856195817314967E-3</v>
      </c>
      <c r="CT69" s="21">
        <v>1.105990151196698E-3</v>
      </c>
      <c r="CU69" s="21">
        <v>7.7756719214217007E-4</v>
      </c>
      <c r="CV69" s="21">
        <v>4.7396089810952148E-4</v>
      </c>
      <c r="CW69" s="21">
        <v>2.3743891196498603E-4</v>
      </c>
      <c r="CX69" s="21">
        <v>5.4286742285007846E-4</v>
      </c>
      <c r="CY69" s="21">
        <v>4.6314394135729356E-4</v>
      </c>
      <c r="CZ69" s="21">
        <v>3.5452463882235487E-4</v>
      </c>
      <c r="DA69" s="21">
        <v>2.5592110496147814E-4</v>
      </c>
      <c r="DB69" s="21">
        <v>3.2150677605430301E-4</v>
      </c>
      <c r="DC69" s="21">
        <v>3.348241594771587E-4</v>
      </c>
      <c r="DD69" s="21">
        <v>2.6588700344439535E-4</v>
      </c>
      <c r="DE69" s="21">
        <v>2.4521849669475581E-4</v>
      </c>
      <c r="DF69" s="21">
        <v>1.4884911802797419E-3</v>
      </c>
      <c r="DG69" s="21">
        <v>2.7320345360241139E-3</v>
      </c>
      <c r="DH69" s="21">
        <v>9.0205860743412304E-4</v>
      </c>
      <c r="DI69" s="21">
        <v>1.5883216597052416E-3</v>
      </c>
      <c r="DJ69" s="21">
        <v>3.7776577024576604E-3</v>
      </c>
      <c r="DK69" s="21">
        <v>9.5991284708260723E-4</v>
      </c>
      <c r="DL69" s="21">
        <v>8.3444428024837165E-4</v>
      </c>
      <c r="DM69" s="21">
        <v>1.0206657504546457E-3</v>
      </c>
      <c r="DN69" s="21">
        <v>7.3336991775893991E-4</v>
      </c>
      <c r="DO69" s="21">
        <v>1.9147630069310639E-3</v>
      </c>
      <c r="DP69" s="21">
        <v>9.9246322643466579E-4</v>
      </c>
      <c r="DQ69" s="21">
        <v>8.7830222557017795E-4</v>
      </c>
      <c r="DR69" s="21">
        <v>4.7216437424401643E-4</v>
      </c>
      <c r="DS69" s="21">
        <v>5.6520483718462472E-4</v>
      </c>
      <c r="DT69" s="21">
        <v>6.1105442971271461E-4</v>
      </c>
      <c r="DU69" s="21">
        <v>3.6893939484735429E-4</v>
      </c>
      <c r="DV69" s="21">
        <v>4.7769364051807072E-4</v>
      </c>
      <c r="DW69" s="21">
        <v>3.1301864806039254E-4</v>
      </c>
      <c r="DX69" s="21">
        <v>4.9324500447321239E-4</v>
      </c>
      <c r="DY69" s="21">
        <v>3.5306592651962871E-4</v>
      </c>
      <c r="DZ69" s="21">
        <v>3.8108810463549571E-4</v>
      </c>
      <c r="EA69" s="21">
        <v>6.5229410077197766E-4</v>
      </c>
      <c r="EB69" s="21">
        <v>4.0335624731984679E-4</v>
      </c>
      <c r="EC69" s="21">
        <v>1.758820195137416E-4</v>
      </c>
      <c r="ED69" s="21">
        <v>3.9349887116802275E-4</v>
      </c>
      <c r="EE69" s="21">
        <v>6.2342562775932471E-4</v>
      </c>
      <c r="EF69" s="21">
        <v>4.4866130628039129E-4</v>
      </c>
      <c r="EG69" s="21">
        <v>4.618332402171227E-4</v>
      </c>
      <c r="EH69" s="21">
        <v>1.2889064431559019E-4</v>
      </c>
      <c r="EI69" s="21">
        <v>2.023165302734509E-4</v>
      </c>
      <c r="EJ69" s="21">
        <v>1.3426184869661192E-4</v>
      </c>
      <c r="EK69" s="21">
        <v>1.7710924197242203E-4</v>
      </c>
      <c r="EL69" s="21">
        <v>2.2905243208659026E-4</v>
      </c>
      <c r="EM69" s="21">
        <v>1.8711571157590214E-4</v>
      </c>
      <c r="EN69" s="21">
        <v>1.5306313337525758E-4</v>
      </c>
      <c r="EO69" s="21">
        <v>2.0489597018960497E-4</v>
      </c>
      <c r="EP69" s="21">
        <v>6.7693377097614112E-5</v>
      </c>
      <c r="EQ69" s="21">
        <v>3.9779191908742356E-5</v>
      </c>
      <c r="ER69" s="21">
        <v>5.7017414058841894E-5</v>
      </c>
      <c r="ES69" s="21">
        <v>1.9681736417159274E-4</v>
      </c>
      <c r="ET69" s="21">
        <v>1.4015889882502001E-4</v>
      </c>
      <c r="EU69" s="21">
        <v>9.7180625964675155E-5</v>
      </c>
      <c r="EV69" s="21">
        <v>4.1585363175024839E-5</v>
      </c>
      <c r="EW69" s="21">
        <v>2.7666440101275732E-4</v>
      </c>
      <c r="EX69" s="21">
        <v>3.4092150840875392E-5</v>
      </c>
      <c r="EY69" s="21">
        <v>2.6377555657018534E-5</v>
      </c>
      <c r="EZ69" s="21">
        <v>8.9561512268797157E-5</v>
      </c>
      <c r="FA69" s="21">
        <v>2.3222772335923134E-5</v>
      </c>
      <c r="FB69" s="21">
        <v>9.2794751344546048E-6</v>
      </c>
    </row>
    <row r="70" spans="1:158" x14ac:dyDescent="0.2">
      <c r="A70" s="16">
        <v>40268</v>
      </c>
      <c r="B70" s="53">
        <v>0.17650642468591235</v>
      </c>
      <c r="C70" s="53">
        <v>5.8507365098308055E-2</v>
      </c>
      <c r="D70" s="53">
        <v>5.5717500158436649E-2</v>
      </c>
      <c r="E70" s="53">
        <v>1.4486035917272854E-2</v>
      </c>
      <c r="F70" s="53">
        <v>1.0364091743023052E-2</v>
      </c>
      <c r="G70" s="53">
        <v>3.7082867059417116E-2</v>
      </c>
      <c r="H70" s="53">
        <v>2.4438646793217143E-2</v>
      </c>
      <c r="I70" s="53">
        <v>1.4971441027751307E-2</v>
      </c>
      <c r="J70" s="53">
        <v>4.7964280657662537E-3</v>
      </c>
      <c r="K70" s="53">
        <v>9.6454313878054226E-3</v>
      </c>
      <c r="L70" s="53">
        <v>7.4040690329321588E-3</v>
      </c>
      <c r="M70" s="53">
        <v>1.9939856721056144E-3</v>
      </c>
      <c r="O70" s="21">
        <v>0.10587746920344496</v>
      </c>
      <c r="P70" s="21">
        <v>3.4276036022776991E-2</v>
      </c>
      <c r="Q70" s="53">
        <v>3.7879837662549126E-2</v>
      </c>
      <c r="R70" s="21">
        <v>1.8512600653186106E-2</v>
      </c>
      <c r="S70" s="53">
        <v>2.4715560349867709E-2</v>
      </c>
      <c r="T70" s="21">
        <v>2.3707662369899834E-2</v>
      </c>
      <c r="U70" s="21">
        <v>1.4533715878848795E-2</v>
      </c>
      <c r="V70" s="53">
        <v>8.9435282164239006E-3</v>
      </c>
      <c r="W70" s="53">
        <v>2.9468959215809137E-3</v>
      </c>
      <c r="X70" s="53">
        <v>1.9188405522529876E-2</v>
      </c>
      <c r="Z70" s="53">
        <v>1.073006272671978E-2</v>
      </c>
      <c r="AA70" s="53">
        <v>1.5331353625040609E-2</v>
      </c>
      <c r="AB70" s="53">
        <v>2.1387815105470758E-2</v>
      </c>
      <c r="AC70" s="53">
        <v>1.3387483190177818E-2</v>
      </c>
      <c r="AD70" s="53">
        <v>4.8491074217365789E-3</v>
      </c>
      <c r="AE70" s="21">
        <v>6.4479883814201394E-3</v>
      </c>
      <c r="AF70" s="53">
        <v>3.0411634708219223E-2</v>
      </c>
      <c r="AG70" s="53">
        <v>3.3658379297910788E-2</v>
      </c>
      <c r="AH70" s="21">
        <v>5.080374285583153E-3</v>
      </c>
      <c r="AI70" s="21">
        <v>3.6217287227351216E-3</v>
      </c>
      <c r="AJ70" s="21">
        <v>4.1392578289231995E-3</v>
      </c>
      <c r="AK70" s="53">
        <v>5.0342290263459752E-3</v>
      </c>
      <c r="AL70" s="21">
        <v>2.5749643541662444E-3</v>
      </c>
      <c r="AM70" s="21">
        <v>1.6719937392497507E-3</v>
      </c>
      <c r="AN70" s="21">
        <v>3.2692809421093491E-3</v>
      </c>
      <c r="AO70" s="21">
        <v>5.409813057791253E-3</v>
      </c>
      <c r="AP70" s="21">
        <v>1.286755387139254E-2</v>
      </c>
      <c r="AQ70" s="21">
        <v>6.9691812013081104E-3</v>
      </c>
      <c r="AR70" s="21">
        <v>4.2120372061107865E-3</v>
      </c>
      <c r="AS70" s="21">
        <v>1.5265044669094336E-2</v>
      </c>
      <c r="AT70" s="21">
        <v>2.1950747441084996E-3</v>
      </c>
      <c r="AU70" s="21">
        <v>5.7144552838490695E-3</v>
      </c>
      <c r="AV70" s="21">
        <v>2.6112012112385081E-3</v>
      </c>
      <c r="AW70" s="21">
        <v>1.7904385503187512E-3</v>
      </c>
      <c r="AX70" s="21">
        <v>5.2335708577736905E-3</v>
      </c>
      <c r="AY70" s="21">
        <v>7.5899609392561743E-3</v>
      </c>
      <c r="AZ70" s="21">
        <v>3.7554688811009341E-3</v>
      </c>
      <c r="BA70" s="21">
        <v>2.9687747784720949E-3</v>
      </c>
      <c r="BB70" s="21">
        <v>4.255941466225192E-4</v>
      </c>
      <c r="BC70" s="21">
        <v>2.8156673896413769E-3</v>
      </c>
      <c r="BD70" s="21">
        <v>1.889920802874037E-3</v>
      </c>
      <c r="BE70" s="21">
        <v>3.0996577616402719E-4</v>
      </c>
      <c r="BF70" s="21">
        <v>1.1241171950233354E-3</v>
      </c>
      <c r="BG70" s="21">
        <v>4.3650244657580077E-4</v>
      </c>
      <c r="BH70" s="21">
        <v>5.6179271013776541E-4</v>
      </c>
      <c r="BI70" s="21">
        <v>2.789845507415758E-4</v>
      </c>
      <c r="BJ70" s="21">
        <v>2.834379684747354E-4</v>
      </c>
      <c r="BK70" s="21">
        <v>5.9122024942300335E-4</v>
      </c>
      <c r="BL70" s="21">
        <v>6.8991052681185468E-5</v>
      </c>
      <c r="BM70" s="21">
        <v>1.2492508179094998E-4</v>
      </c>
      <c r="BN70" s="21">
        <v>4.0464728021695044E-5</v>
      </c>
      <c r="BO70" s="21">
        <v>9.0600004153422462E-6</v>
      </c>
      <c r="BP70" s="21">
        <v>1.0396278826996209E-5</v>
      </c>
      <c r="BQ70" s="21">
        <v>1.6664708747714995E-5</v>
      </c>
      <c r="BR70" s="21">
        <v>1.314608431501441E-3</v>
      </c>
      <c r="BS70" s="21">
        <v>1.0597406102078237E-3</v>
      </c>
      <c r="BT70" s="21">
        <v>1.5907977842286394E-3</v>
      </c>
      <c r="BU70" s="21">
        <v>4.8916522438936425E-4</v>
      </c>
      <c r="BV70" s="21">
        <v>9.5505909290278536E-4</v>
      </c>
      <c r="BW70" s="21">
        <v>1.0234814713697784E-3</v>
      </c>
      <c r="BX70" s="21">
        <v>7.6371628378999173E-4</v>
      </c>
      <c r="BY70" s="21">
        <v>6.3487313756081581E-4</v>
      </c>
      <c r="BZ70" s="21">
        <v>5.0749082611115386E-4</v>
      </c>
      <c r="CA70" s="21">
        <v>7.4425093744716754E-4</v>
      </c>
      <c r="CB70" s="21">
        <v>3.8695759999250447E-4</v>
      </c>
      <c r="CC70" s="21">
        <v>4.7444952247016191E-4</v>
      </c>
      <c r="CD70" s="21">
        <v>3.1668449444770535E-4</v>
      </c>
      <c r="CE70" s="21">
        <v>2.7859656604603902E-4</v>
      </c>
      <c r="CF70" s="21">
        <v>1.2238724252726455E-4</v>
      </c>
      <c r="CG70" s="21">
        <v>1.3021947346348147E-4</v>
      </c>
      <c r="CH70" s="21">
        <v>1.6546321364619587E-4</v>
      </c>
      <c r="CI70" s="21">
        <v>5.9802333372617537E-5</v>
      </c>
      <c r="CJ70" s="21">
        <v>5.4096158703940687E-5</v>
      </c>
      <c r="CK70" s="21">
        <v>5.0215833278883306E-5</v>
      </c>
      <c r="CL70" s="21">
        <v>1.9538725579264879E-5</v>
      </c>
      <c r="CM70" s="21">
        <v>2.7543309231499209E-5</v>
      </c>
      <c r="CN70" s="21">
        <v>2.9442446654223715E-5</v>
      </c>
      <c r="CO70" s="21">
        <v>2.6275891818222605E-5</v>
      </c>
      <c r="CP70" s="21">
        <v>9.3373790568101556E-4</v>
      </c>
      <c r="CQ70" s="21">
        <v>2.8002812694057377E-3</v>
      </c>
      <c r="CR70" s="21">
        <v>7.7879170633084009E-4</v>
      </c>
      <c r="CS70" s="21">
        <v>1.424516613111874E-3</v>
      </c>
      <c r="CT70" s="21">
        <v>8.6395518777175606E-4</v>
      </c>
      <c r="CU70" s="21">
        <v>6.4957487622504455E-4</v>
      </c>
      <c r="CV70" s="21">
        <v>4.5160121051844679E-4</v>
      </c>
      <c r="CW70" s="21">
        <v>2.8550375388761113E-4</v>
      </c>
      <c r="CX70" s="21">
        <v>4.2845773479643359E-4</v>
      </c>
      <c r="CY70" s="21">
        <v>4.0464407084806847E-4</v>
      </c>
      <c r="CZ70" s="21">
        <v>3.351396880016019E-4</v>
      </c>
      <c r="DA70" s="21">
        <v>2.4699982150577532E-4</v>
      </c>
      <c r="DB70" s="21">
        <v>2.7937327519704611E-4</v>
      </c>
      <c r="DC70" s="21">
        <v>3.1083434540180916E-4</v>
      </c>
      <c r="DD70" s="21">
        <v>2.3904068211227597E-4</v>
      </c>
      <c r="DE70" s="21">
        <v>1.9008174910708462E-4</v>
      </c>
      <c r="DF70" s="21">
        <v>1.3493056328349276E-3</v>
      </c>
      <c r="DG70" s="21">
        <v>2.1586004060005913E-3</v>
      </c>
      <c r="DH70" s="21">
        <v>7.8511345909304411E-4</v>
      </c>
      <c r="DI70" s="21">
        <v>1.4983377517783351E-3</v>
      </c>
      <c r="DJ70" s="21">
        <v>2.6163955166790304E-3</v>
      </c>
      <c r="DK70" s="21">
        <v>8.3999208256660656E-4</v>
      </c>
      <c r="DL70" s="21">
        <v>7.2400134689087165E-4</v>
      </c>
      <c r="DM70" s="21">
        <v>9.9949441792046415E-4</v>
      </c>
      <c r="DN70" s="21">
        <v>6.7699353059963929E-4</v>
      </c>
      <c r="DO70" s="21">
        <v>1.80783396416116E-3</v>
      </c>
      <c r="DP70" s="21">
        <v>1.0337096747057247E-3</v>
      </c>
      <c r="DQ70" s="21">
        <v>7.9670401330010296E-4</v>
      </c>
      <c r="DR70" s="21">
        <v>4.5636485919222568E-4</v>
      </c>
      <c r="DS70" s="21">
        <v>4.7108761449895218E-4</v>
      </c>
      <c r="DT70" s="21">
        <v>7.9074169153411325E-4</v>
      </c>
      <c r="DU70" s="21">
        <v>4.1348928279768583E-4</v>
      </c>
      <c r="DV70" s="21">
        <v>3.8514060917795186E-4</v>
      </c>
      <c r="DW70" s="21">
        <v>2.9977302232068006E-4</v>
      </c>
      <c r="DX70" s="21">
        <v>4.9001395542997849E-4</v>
      </c>
      <c r="DY70" s="21">
        <v>2.5204186234014346E-4</v>
      </c>
      <c r="DZ70" s="21">
        <v>3.1249769468909711E-4</v>
      </c>
      <c r="EA70" s="21">
        <v>7.0990396557475373E-4</v>
      </c>
      <c r="EB70" s="21">
        <v>3.4909980222700728E-4</v>
      </c>
      <c r="EC70" s="21">
        <v>1.89191357652982E-4</v>
      </c>
      <c r="ED70" s="21">
        <v>3.8428189717665246E-4</v>
      </c>
      <c r="EE70" s="21">
        <v>5.3981751774147453E-4</v>
      </c>
      <c r="EF70" s="21">
        <v>4.3355208688843376E-4</v>
      </c>
      <c r="EG70" s="21">
        <v>4.5314616660206182E-4</v>
      </c>
      <c r="EH70" s="21">
        <v>1.2857788456734542E-4</v>
      </c>
      <c r="EI70" s="21">
        <v>1.6944486035837955E-4</v>
      </c>
      <c r="EJ70" s="21">
        <v>1.2142194696362399E-4</v>
      </c>
      <c r="EK70" s="21">
        <v>1.7915264531693367E-4</v>
      </c>
      <c r="EL70" s="21">
        <v>2.0756047151484756E-4</v>
      </c>
      <c r="EM70" s="21">
        <v>1.9535961329437867E-4</v>
      </c>
      <c r="EN70" s="21">
        <v>1.3590940232620041E-4</v>
      </c>
      <c r="EO70" s="21">
        <v>1.9386114560116419E-4</v>
      </c>
      <c r="EP70" s="21">
        <v>8.3644203336829715E-5</v>
      </c>
      <c r="EQ70" s="21">
        <v>3.8042266488938792E-5</v>
      </c>
      <c r="ER70" s="21">
        <v>6.5169226246010139E-5</v>
      </c>
      <c r="ES70" s="21">
        <v>1.8477956184954385E-4</v>
      </c>
      <c r="ET70" s="21">
        <v>9.8532280474195299E-5</v>
      </c>
      <c r="EU70" s="21">
        <v>8.2077342529470588E-5</v>
      </c>
      <c r="EV70" s="21">
        <v>3.8889183917406403E-5</v>
      </c>
      <c r="EW70" s="21">
        <v>1.9291815474130168E-4</v>
      </c>
      <c r="EX70" s="21">
        <v>3.0031034109460242E-5</v>
      </c>
      <c r="EY70" s="21">
        <v>2.2123985264388601E-5</v>
      </c>
      <c r="EZ70" s="21">
        <v>7.7434737120985728E-5</v>
      </c>
      <c r="FA70" s="21">
        <v>2.0220118269401213E-5</v>
      </c>
      <c r="FB70" s="21">
        <v>8.9021158496487782E-6</v>
      </c>
    </row>
    <row r="71" spans="1:158" x14ac:dyDescent="0.2">
      <c r="A71" s="16">
        <v>40359</v>
      </c>
      <c r="B71" s="53">
        <v>0.17650642468591235</v>
      </c>
      <c r="C71" s="53">
        <v>5.8507365098308055E-2</v>
      </c>
      <c r="D71" s="53">
        <v>5.5717500158436649E-2</v>
      </c>
      <c r="E71" s="53">
        <v>1.4486035917272854E-2</v>
      </c>
      <c r="F71" s="53">
        <v>1.0364091743023052E-2</v>
      </c>
      <c r="G71" s="53">
        <v>3.7082867059417116E-2</v>
      </c>
      <c r="H71" s="53">
        <v>2.4438646793217143E-2</v>
      </c>
      <c r="I71" s="53">
        <v>1.4971441027751307E-2</v>
      </c>
      <c r="J71" s="53">
        <v>4.7964280657662537E-3</v>
      </c>
      <c r="K71" s="53">
        <v>9.6454313878054226E-3</v>
      </c>
      <c r="L71" s="53">
        <v>7.4040690329321588E-3</v>
      </c>
      <c r="M71" s="53">
        <v>1.9939856721056144E-3</v>
      </c>
      <c r="O71" s="21">
        <v>0.10587746920344496</v>
      </c>
      <c r="P71" s="21">
        <v>3.4276036022776991E-2</v>
      </c>
      <c r="Q71" s="53">
        <v>3.7879837662549126E-2</v>
      </c>
      <c r="R71" s="21">
        <v>1.8512600653186106E-2</v>
      </c>
      <c r="S71" s="53">
        <v>2.4715560349867709E-2</v>
      </c>
      <c r="T71" s="21">
        <v>2.3707662369899834E-2</v>
      </c>
      <c r="U71" s="21">
        <v>1.4533715878848795E-2</v>
      </c>
      <c r="V71" s="53">
        <v>8.9435282164239006E-3</v>
      </c>
      <c r="W71" s="53">
        <v>2.9468959215809137E-3</v>
      </c>
      <c r="X71" s="53">
        <v>1.9188405522529876E-2</v>
      </c>
      <c r="Z71" s="53">
        <v>1.073006272671978E-2</v>
      </c>
      <c r="AA71" s="53">
        <v>1.5331353625040609E-2</v>
      </c>
      <c r="AB71" s="53">
        <v>2.1387815105470758E-2</v>
      </c>
      <c r="AC71" s="53">
        <v>1.3387483190177818E-2</v>
      </c>
      <c r="AD71" s="53">
        <v>4.8491074217365789E-3</v>
      </c>
      <c r="AE71" s="21">
        <v>6.4479883814201394E-3</v>
      </c>
      <c r="AF71" s="53">
        <v>3.0411634708219223E-2</v>
      </c>
      <c r="AG71" s="53">
        <v>3.3658379297910788E-2</v>
      </c>
      <c r="AH71" s="21">
        <v>5.080374285583153E-3</v>
      </c>
      <c r="AI71" s="21">
        <v>3.6217287227351216E-3</v>
      </c>
      <c r="AJ71" s="21">
        <v>4.1392578289231995E-3</v>
      </c>
      <c r="AK71" s="53">
        <v>5.0342290263459752E-3</v>
      </c>
      <c r="AL71" s="21">
        <v>2.5749643541662444E-3</v>
      </c>
      <c r="AM71" s="21">
        <v>1.6719937392497507E-3</v>
      </c>
      <c r="AN71" s="21">
        <v>3.2692809421093491E-3</v>
      </c>
      <c r="AO71" s="21">
        <v>5.409813057791253E-3</v>
      </c>
      <c r="AP71" s="21">
        <v>1.286755387139254E-2</v>
      </c>
      <c r="AQ71" s="21">
        <v>6.9691812013081104E-3</v>
      </c>
      <c r="AR71" s="21">
        <v>4.2120372061107865E-3</v>
      </c>
      <c r="AS71" s="21">
        <v>1.5265044669094336E-2</v>
      </c>
      <c r="AT71" s="21">
        <v>2.1950747441084996E-3</v>
      </c>
      <c r="AU71" s="21">
        <v>5.7144552838490695E-3</v>
      </c>
      <c r="AV71" s="21">
        <v>2.6112012112385081E-3</v>
      </c>
      <c r="AW71" s="21">
        <v>1.7904385503187512E-3</v>
      </c>
      <c r="AX71" s="21">
        <v>5.2335708577736905E-3</v>
      </c>
      <c r="AY71" s="21">
        <v>7.5899609392561743E-3</v>
      </c>
      <c r="AZ71" s="21">
        <v>3.7554688811009341E-3</v>
      </c>
      <c r="BA71" s="21">
        <v>2.9687747784720949E-3</v>
      </c>
      <c r="BB71" s="21">
        <v>4.255941466225192E-4</v>
      </c>
      <c r="BC71" s="21">
        <v>2.8156673896413769E-3</v>
      </c>
      <c r="BD71" s="21">
        <v>1.889920802874037E-3</v>
      </c>
      <c r="BE71" s="21">
        <v>3.0996577616402719E-4</v>
      </c>
      <c r="BF71" s="21">
        <v>1.1241171950233354E-3</v>
      </c>
      <c r="BG71" s="21">
        <v>4.3650244657580077E-4</v>
      </c>
      <c r="BH71" s="21">
        <v>5.6179271013776541E-4</v>
      </c>
      <c r="BI71" s="21">
        <v>2.789845507415758E-4</v>
      </c>
      <c r="BJ71" s="21">
        <v>2.834379684747354E-4</v>
      </c>
      <c r="BK71" s="21">
        <v>5.9122024942300335E-4</v>
      </c>
      <c r="BL71" s="21">
        <v>6.8991052681185468E-5</v>
      </c>
      <c r="BM71" s="21">
        <v>1.2492508179094998E-4</v>
      </c>
      <c r="BN71" s="21">
        <v>4.0464728021695044E-5</v>
      </c>
      <c r="BO71" s="21">
        <v>9.0600004153422462E-6</v>
      </c>
      <c r="BP71" s="21">
        <v>1.0396278826996209E-5</v>
      </c>
      <c r="BQ71" s="21">
        <v>1.6664708747714995E-5</v>
      </c>
      <c r="BR71" s="21">
        <v>1.314608431501441E-3</v>
      </c>
      <c r="BS71" s="21">
        <v>1.0597406102078237E-3</v>
      </c>
      <c r="BT71" s="21">
        <v>1.5907977842286394E-3</v>
      </c>
      <c r="BU71" s="21">
        <v>4.8916522438936425E-4</v>
      </c>
      <c r="BV71" s="21">
        <v>9.5505909290278536E-4</v>
      </c>
      <c r="BW71" s="21">
        <v>1.0234814713697784E-3</v>
      </c>
      <c r="BX71" s="21">
        <v>7.6371628378999173E-4</v>
      </c>
      <c r="BY71" s="21">
        <v>6.3487313756081581E-4</v>
      </c>
      <c r="BZ71" s="21">
        <v>5.0749082611115386E-4</v>
      </c>
      <c r="CA71" s="21">
        <v>7.4425093744716754E-4</v>
      </c>
      <c r="CB71" s="21">
        <v>3.8695759999250447E-4</v>
      </c>
      <c r="CC71" s="21">
        <v>4.7444952247016191E-4</v>
      </c>
      <c r="CD71" s="21">
        <v>3.1668449444770535E-4</v>
      </c>
      <c r="CE71" s="21">
        <v>2.7859656604603902E-4</v>
      </c>
      <c r="CF71" s="21">
        <v>1.2238724252726455E-4</v>
      </c>
      <c r="CG71" s="21">
        <v>1.3021947346348147E-4</v>
      </c>
      <c r="CH71" s="21">
        <v>1.6546321364619587E-4</v>
      </c>
      <c r="CI71" s="21">
        <v>5.9802333372617537E-5</v>
      </c>
      <c r="CJ71" s="21">
        <v>5.4096158703940687E-5</v>
      </c>
      <c r="CK71" s="21">
        <v>5.0215833278883306E-5</v>
      </c>
      <c r="CL71" s="21">
        <v>1.9538725579264879E-5</v>
      </c>
      <c r="CM71" s="21">
        <v>2.7543309231499209E-5</v>
      </c>
      <c r="CN71" s="21">
        <v>2.9442446654223715E-5</v>
      </c>
      <c r="CO71" s="21">
        <v>2.6275891818222605E-5</v>
      </c>
      <c r="CP71" s="21">
        <v>9.3373790568101556E-4</v>
      </c>
      <c r="CQ71" s="21">
        <v>2.8002812694057377E-3</v>
      </c>
      <c r="CR71" s="21">
        <v>7.7879170633084009E-4</v>
      </c>
      <c r="CS71" s="21">
        <v>1.424516613111874E-3</v>
      </c>
      <c r="CT71" s="21">
        <v>8.6395518777175606E-4</v>
      </c>
      <c r="CU71" s="21">
        <v>6.4957487622504455E-4</v>
      </c>
      <c r="CV71" s="21">
        <v>4.5160121051844679E-4</v>
      </c>
      <c r="CW71" s="21">
        <v>2.8550375388761113E-4</v>
      </c>
      <c r="CX71" s="21">
        <v>4.2845773479643359E-4</v>
      </c>
      <c r="CY71" s="21">
        <v>4.0464407084806847E-4</v>
      </c>
      <c r="CZ71" s="21">
        <v>3.351396880016019E-4</v>
      </c>
      <c r="DA71" s="21">
        <v>2.4699982150577532E-4</v>
      </c>
      <c r="DB71" s="21">
        <v>2.7937327519704611E-4</v>
      </c>
      <c r="DC71" s="21">
        <v>3.1083434540180916E-4</v>
      </c>
      <c r="DD71" s="21">
        <v>2.3904068211227597E-4</v>
      </c>
      <c r="DE71" s="21">
        <v>1.9008174910708462E-4</v>
      </c>
      <c r="DF71" s="21">
        <v>1.3493056328349276E-3</v>
      </c>
      <c r="DG71" s="21">
        <v>2.1586004060005913E-3</v>
      </c>
      <c r="DH71" s="21">
        <v>7.8511345909304411E-4</v>
      </c>
      <c r="DI71" s="21">
        <v>1.4983377517783351E-3</v>
      </c>
      <c r="DJ71" s="21">
        <v>2.6163955166790304E-3</v>
      </c>
      <c r="DK71" s="21">
        <v>8.3999208256660656E-4</v>
      </c>
      <c r="DL71" s="21">
        <v>7.2400134689087165E-4</v>
      </c>
      <c r="DM71" s="21">
        <v>9.9949441792046415E-4</v>
      </c>
      <c r="DN71" s="21">
        <v>6.7699353059963929E-4</v>
      </c>
      <c r="DO71" s="21">
        <v>1.80783396416116E-3</v>
      </c>
      <c r="DP71" s="21">
        <v>1.0337096747057247E-3</v>
      </c>
      <c r="DQ71" s="21">
        <v>7.9670401330010296E-4</v>
      </c>
      <c r="DR71" s="21">
        <v>4.5636485919222568E-4</v>
      </c>
      <c r="DS71" s="21">
        <v>4.7108761449895218E-4</v>
      </c>
      <c r="DT71" s="21">
        <v>7.9074169153411325E-4</v>
      </c>
      <c r="DU71" s="21">
        <v>4.1348928279768583E-4</v>
      </c>
      <c r="DV71" s="21">
        <v>3.8514060917795186E-4</v>
      </c>
      <c r="DW71" s="21">
        <v>2.9977302232068006E-4</v>
      </c>
      <c r="DX71" s="21">
        <v>4.9001395542997849E-4</v>
      </c>
      <c r="DY71" s="21">
        <v>2.5204186234014346E-4</v>
      </c>
      <c r="DZ71" s="21">
        <v>3.1249769468909711E-4</v>
      </c>
      <c r="EA71" s="21">
        <v>7.0990396557475373E-4</v>
      </c>
      <c r="EB71" s="21">
        <v>3.4909980222700728E-4</v>
      </c>
      <c r="EC71" s="21">
        <v>1.89191357652982E-4</v>
      </c>
      <c r="ED71" s="21">
        <v>3.8428189717665246E-4</v>
      </c>
      <c r="EE71" s="21">
        <v>5.3981751774147453E-4</v>
      </c>
      <c r="EF71" s="21">
        <v>4.3355208688843376E-4</v>
      </c>
      <c r="EG71" s="21">
        <v>4.5314616660206182E-4</v>
      </c>
      <c r="EH71" s="21">
        <v>1.2857788456734542E-4</v>
      </c>
      <c r="EI71" s="21">
        <v>1.6944486035837955E-4</v>
      </c>
      <c r="EJ71" s="21">
        <v>1.2142194696362399E-4</v>
      </c>
      <c r="EK71" s="21">
        <v>1.7915264531693367E-4</v>
      </c>
      <c r="EL71" s="21">
        <v>2.0756047151484756E-4</v>
      </c>
      <c r="EM71" s="21">
        <v>1.9535961329437867E-4</v>
      </c>
      <c r="EN71" s="21">
        <v>1.3590940232620041E-4</v>
      </c>
      <c r="EO71" s="21">
        <v>1.9386114560116419E-4</v>
      </c>
      <c r="EP71" s="21">
        <v>8.3644203336829715E-5</v>
      </c>
      <c r="EQ71" s="21">
        <v>3.8042266488938792E-5</v>
      </c>
      <c r="ER71" s="21">
        <v>6.5169226246010139E-5</v>
      </c>
      <c r="ES71" s="21">
        <v>1.8477956184954385E-4</v>
      </c>
      <c r="ET71" s="21">
        <v>9.8532280474195299E-5</v>
      </c>
      <c r="EU71" s="21">
        <v>8.2077342529470588E-5</v>
      </c>
      <c r="EV71" s="21">
        <v>3.8889183917406403E-5</v>
      </c>
      <c r="EW71" s="21">
        <v>1.9291815474130168E-4</v>
      </c>
      <c r="EX71" s="21">
        <v>3.0031034109460242E-5</v>
      </c>
      <c r="EY71" s="21">
        <v>2.2123985264388601E-5</v>
      </c>
      <c r="EZ71" s="21">
        <v>7.7434737120985728E-5</v>
      </c>
      <c r="FA71" s="21">
        <v>2.0220118269401213E-5</v>
      </c>
      <c r="FB71" s="21">
        <v>8.9021158496487782E-6</v>
      </c>
    </row>
    <row r="72" spans="1:158" x14ac:dyDescent="0.2">
      <c r="A72" s="16">
        <v>40451</v>
      </c>
      <c r="B72" s="53">
        <v>0.17650642468591235</v>
      </c>
      <c r="C72" s="53">
        <v>5.8507365098308055E-2</v>
      </c>
      <c r="D72" s="53">
        <v>5.5717500158436649E-2</v>
      </c>
      <c r="E72" s="53">
        <v>1.4486035917272854E-2</v>
      </c>
      <c r="F72" s="53">
        <v>1.0364091743023052E-2</v>
      </c>
      <c r="G72" s="53">
        <v>3.7082867059417116E-2</v>
      </c>
      <c r="H72" s="53">
        <v>2.4438646793217143E-2</v>
      </c>
      <c r="I72" s="53">
        <v>1.4971441027751307E-2</v>
      </c>
      <c r="J72" s="53">
        <v>4.7964280657662537E-3</v>
      </c>
      <c r="K72" s="53">
        <v>9.6454313878054226E-3</v>
      </c>
      <c r="L72" s="53">
        <v>7.4040690329321588E-3</v>
      </c>
      <c r="M72" s="53">
        <v>1.9939856721056144E-3</v>
      </c>
      <c r="O72" s="21">
        <v>0.10587746920344496</v>
      </c>
      <c r="P72" s="21">
        <v>3.4276036022776991E-2</v>
      </c>
      <c r="Q72" s="53">
        <v>3.7879837662549126E-2</v>
      </c>
      <c r="R72" s="21">
        <v>1.8512600653186106E-2</v>
      </c>
      <c r="S72" s="53">
        <v>2.4715560349867709E-2</v>
      </c>
      <c r="T72" s="21">
        <v>2.3707662369899834E-2</v>
      </c>
      <c r="U72" s="21">
        <v>1.4533715878848795E-2</v>
      </c>
      <c r="V72" s="53">
        <v>8.9435282164239006E-3</v>
      </c>
      <c r="W72" s="53">
        <v>2.9468959215809137E-3</v>
      </c>
      <c r="X72" s="53">
        <v>1.9188405522529876E-2</v>
      </c>
      <c r="Z72" s="53">
        <v>1.073006272671978E-2</v>
      </c>
      <c r="AA72" s="53">
        <v>1.5331353625040609E-2</v>
      </c>
      <c r="AB72" s="53">
        <v>2.1387815105470758E-2</v>
      </c>
      <c r="AC72" s="53">
        <v>1.3387483190177818E-2</v>
      </c>
      <c r="AD72" s="53">
        <v>4.8491074217365789E-3</v>
      </c>
      <c r="AE72" s="21">
        <v>6.4479883814201394E-3</v>
      </c>
      <c r="AF72" s="53">
        <v>3.0411634708219223E-2</v>
      </c>
      <c r="AG72" s="53">
        <v>3.3658379297910788E-2</v>
      </c>
      <c r="AH72" s="21">
        <v>5.080374285583153E-3</v>
      </c>
      <c r="AI72" s="21">
        <v>3.6217287227351216E-3</v>
      </c>
      <c r="AJ72" s="21">
        <v>4.1392578289231995E-3</v>
      </c>
      <c r="AK72" s="53">
        <v>5.0342290263459752E-3</v>
      </c>
      <c r="AL72" s="21">
        <v>2.5749643541662444E-3</v>
      </c>
      <c r="AM72" s="21">
        <v>1.6719937392497507E-3</v>
      </c>
      <c r="AN72" s="21">
        <v>3.2692809421093491E-3</v>
      </c>
      <c r="AO72" s="21">
        <v>5.409813057791253E-3</v>
      </c>
      <c r="AP72" s="21">
        <v>1.286755387139254E-2</v>
      </c>
      <c r="AQ72" s="21">
        <v>6.9691812013081104E-3</v>
      </c>
      <c r="AR72" s="21">
        <v>4.2120372061107865E-3</v>
      </c>
      <c r="AS72" s="21">
        <v>1.5265044669094336E-2</v>
      </c>
      <c r="AT72" s="21">
        <v>2.1950747441084996E-3</v>
      </c>
      <c r="AU72" s="21">
        <v>5.7144552838490695E-3</v>
      </c>
      <c r="AV72" s="21">
        <v>2.6112012112385081E-3</v>
      </c>
      <c r="AW72" s="21">
        <v>1.7904385503187512E-3</v>
      </c>
      <c r="AX72" s="21">
        <v>5.2335708577736905E-3</v>
      </c>
      <c r="AY72" s="21">
        <v>7.5899609392561743E-3</v>
      </c>
      <c r="AZ72" s="21">
        <v>3.7554688811009341E-3</v>
      </c>
      <c r="BA72" s="21">
        <v>2.9687747784720949E-3</v>
      </c>
      <c r="BB72" s="21">
        <v>4.255941466225192E-4</v>
      </c>
      <c r="BC72" s="21">
        <v>2.8156673896413769E-3</v>
      </c>
      <c r="BD72" s="21">
        <v>1.889920802874037E-3</v>
      </c>
      <c r="BE72" s="21">
        <v>3.0996577616402719E-4</v>
      </c>
      <c r="BF72" s="21">
        <v>1.1241171950233354E-3</v>
      </c>
      <c r="BG72" s="21">
        <v>4.3650244657580077E-4</v>
      </c>
      <c r="BH72" s="21">
        <v>5.6179271013776541E-4</v>
      </c>
      <c r="BI72" s="21">
        <v>2.789845507415758E-4</v>
      </c>
      <c r="BJ72" s="21">
        <v>2.834379684747354E-4</v>
      </c>
      <c r="BK72" s="21">
        <v>5.9122024942300335E-4</v>
      </c>
      <c r="BL72" s="21">
        <v>6.8991052681185468E-5</v>
      </c>
      <c r="BM72" s="21">
        <v>1.2492508179094998E-4</v>
      </c>
      <c r="BN72" s="21">
        <v>4.0464728021695044E-5</v>
      </c>
      <c r="BO72" s="21">
        <v>9.0600004153422462E-6</v>
      </c>
      <c r="BP72" s="21">
        <v>1.0396278826996209E-5</v>
      </c>
      <c r="BQ72" s="21">
        <v>1.6664708747714995E-5</v>
      </c>
      <c r="BR72" s="21">
        <v>1.314608431501441E-3</v>
      </c>
      <c r="BS72" s="21">
        <v>1.0597406102078237E-3</v>
      </c>
      <c r="BT72" s="21">
        <v>1.5907977842286394E-3</v>
      </c>
      <c r="BU72" s="21">
        <v>4.8916522438936425E-4</v>
      </c>
      <c r="BV72" s="21">
        <v>9.5505909290278536E-4</v>
      </c>
      <c r="BW72" s="21">
        <v>1.0234814713697784E-3</v>
      </c>
      <c r="BX72" s="21">
        <v>7.6371628378999173E-4</v>
      </c>
      <c r="BY72" s="21">
        <v>6.3487313756081581E-4</v>
      </c>
      <c r="BZ72" s="21">
        <v>5.0749082611115386E-4</v>
      </c>
      <c r="CA72" s="21">
        <v>7.4425093744716754E-4</v>
      </c>
      <c r="CB72" s="21">
        <v>3.8695759999250447E-4</v>
      </c>
      <c r="CC72" s="21">
        <v>4.7444952247016191E-4</v>
      </c>
      <c r="CD72" s="21">
        <v>3.1668449444770535E-4</v>
      </c>
      <c r="CE72" s="21">
        <v>2.7859656604603902E-4</v>
      </c>
      <c r="CF72" s="21">
        <v>1.2238724252726455E-4</v>
      </c>
      <c r="CG72" s="21">
        <v>1.3021947346348147E-4</v>
      </c>
      <c r="CH72" s="21">
        <v>1.6546321364619587E-4</v>
      </c>
      <c r="CI72" s="21">
        <v>5.9802333372617537E-5</v>
      </c>
      <c r="CJ72" s="21">
        <v>5.4096158703940687E-5</v>
      </c>
      <c r="CK72" s="21">
        <v>5.0215833278883306E-5</v>
      </c>
      <c r="CL72" s="21">
        <v>1.9538725579264879E-5</v>
      </c>
      <c r="CM72" s="21">
        <v>2.7543309231499209E-5</v>
      </c>
      <c r="CN72" s="21">
        <v>2.9442446654223715E-5</v>
      </c>
      <c r="CO72" s="21">
        <v>2.6275891818222605E-5</v>
      </c>
      <c r="CP72" s="21">
        <v>9.3373790568101556E-4</v>
      </c>
      <c r="CQ72" s="21">
        <v>2.8002812694057377E-3</v>
      </c>
      <c r="CR72" s="21">
        <v>7.7879170633084009E-4</v>
      </c>
      <c r="CS72" s="21">
        <v>1.424516613111874E-3</v>
      </c>
      <c r="CT72" s="21">
        <v>8.6395518777175606E-4</v>
      </c>
      <c r="CU72" s="21">
        <v>6.4957487622504455E-4</v>
      </c>
      <c r="CV72" s="21">
        <v>4.5160121051844679E-4</v>
      </c>
      <c r="CW72" s="21">
        <v>2.8550375388761113E-4</v>
      </c>
      <c r="CX72" s="21">
        <v>4.2845773479643359E-4</v>
      </c>
      <c r="CY72" s="21">
        <v>4.0464407084806847E-4</v>
      </c>
      <c r="CZ72" s="21">
        <v>3.351396880016019E-4</v>
      </c>
      <c r="DA72" s="21">
        <v>2.4699982150577532E-4</v>
      </c>
      <c r="DB72" s="21">
        <v>2.7937327519704611E-4</v>
      </c>
      <c r="DC72" s="21">
        <v>3.1083434540180916E-4</v>
      </c>
      <c r="DD72" s="21">
        <v>2.3904068211227597E-4</v>
      </c>
      <c r="DE72" s="21">
        <v>1.9008174910708462E-4</v>
      </c>
      <c r="DF72" s="21">
        <v>1.3493056328349276E-3</v>
      </c>
      <c r="DG72" s="21">
        <v>2.1586004060005913E-3</v>
      </c>
      <c r="DH72" s="21">
        <v>7.8511345909304411E-4</v>
      </c>
      <c r="DI72" s="21">
        <v>1.4983377517783351E-3</v>
      </c>
      <c r="DJ72" s="21">
        <v>2.6163955166790304E-3</v>
      </c>
      <c r="DK72" s="21">
        <v>8.3999208256660656E-4</v>
      </c>
      <c r="DL72" s="21">
        <v>7.2400134689087165E-4</v>
      </c>
      <c r="DM72" s="21">
        <v>9.9949441792046415E-4</v>
      </c>
      <c r="DN72" s="21">
        <v>6.7699353059963929E-4</v>
      </c>
      <c r="DO72" s="21">
        <v>1.80783396416116E-3</v>
      </c>
      <c r="DP72" s="21">
        <v>1.0337096747057247E-3</v>
      </c>
      <c r="DQ72" s="21">
        <v>7.9670401330010296E-4</v>
      </c>
      <c r="DR72" s="21">
        <v>4.5636485919222568E-4</v>
      </c>
      <c r="DS72" s="21">
        <v>4.7108761449895218E-4</v>
      </c>
      <c r="DT72" s="21">
        <v>7.9074169153411325E-4</v>
      </c>
      <c r="DU72" s="21">
        <v>4.1348928279768583E-4</v>
      </c>
      <c r="DV72" s="21">
        <v>3.8514060917795186E-4</v>
      </c>
      <c r="DW72" s="21">
        <v>2.9977302232068006E-4</v>
      </c>
      <c r="DX72" s="21">
        <v>4.9001395542997849E-4</v>
      </c>
      <c r="DY72" s="21">
        <v>2.5204186234014346E-4</v>
      </c>
      <c r="DZ72" s="21">
        <v>3.1249769468909711E-4</v>
      </c>
      <c r="EA72" s="21">
        <v>7.0990396557475373E-4</v>
      </c>
      <c r="EB72" s="21">
        <v>3.4909980222700728E-4</v>
      </c>
      <c r="EC72" s="21">
        <v>1.89191357652982E-4</v>
      </c>
      <c r="ED72" s="21">
        <v>3.8428189717665246E-4</v>
      </c>
      <c r="EE72" s="21">
        <v>5.3981751774147453E-4</v>
      </c>
      <c r="EF72" s="21">
        <v>4.3355208688843376E-4</v>
      </c>
      <c r="EG72" s="21">
        <v>4.5314616660206182E-4</v>
      </c>
      <c r="EH72" s="21">
        <v>1.2857788456734542E-4</v>
      </c>
      <c r="EI72" s="21">
        <v>1.6944486035837955E-4</v>
      </c>
      <c r="EJ72" s="21">
        <v>1.2142194696362399E-4</v>
      </c>
      <c r="EK72" s="21">
        <v>1.7915264531693367E-4</v>
      </c>
      <c r="EL72" s="21">
        <v>2.0756047151484756E-4</v>
      </c>
      <c r="EM72" s="21">
        <v>1.9535961329437867E-4</v>
      </c>
      <c r="EN72" s="21">
        <v>1.3590940232620041E-4</v>
      </c>
      <c r="EO72" s="21">
        <v>1.9386114560116419E-4</v>
      </c>
      <c r="EP72" s="21">
        <v>8.3644203336829715E-5</v>
      </c>
      <c r="EQ72" s="21">
        <v>3.8042266488938792E-5</v>
      </c>
      <c r="ER72" s="21">
        <v>6.5169226246010139E-5</v>
      </c>
      <c r="ES72" s="21">
        <v>1.8477956184954385E-4</v>
      </c>
      <c r="ET72" s="21">
        <v>9.8532280474195299E-5</v>
      </c>
      <c r="EU72" s="21">
        <v>8.2077342529470588E-5</v>
      </c>
      <c r="EV72" s="21">
        <v>3.8889183917406403E-5</v>
      </c>
      <c r="EW72" s="21">
        <v>1.9291815474130168E-4</v>
      </c>
      <c r="EX72" s="21">
        <v>3.0031034109460242E-5</v>
      </c>
      <c r="EY72" s="21">
        <v>2.2123985264388601E-5</v>
      </c>
      <c r="EZ72" s="21">
        <v>7.7434737120985728E-5</v>
      </c>
      <c r="FA72" s="21">
        <v>2.0220118269401213E-5</v>
      </c>
      <c r="FB72" s="21">
        <v>8.9021158496487782E-6</v>
      </c>
    </row>
    <row r="73" spans="1:158" x14ac:dyDescent="0.2">
      <c r="A73" s="16">
        <v>40543</v>
      </c>
      <c r="B73" s="53">
        <v>0.17650642468591235</v>
      </c>
      <c r="C73" s="53">
        <v>5.8507365098308055E-2</v>
      </c>
      <c r="D73" s="53">
        <v>5.5717500158436649E-2</v>
      </c>
      <c r="E73" s="53">
        <v>1.4486035917272854E-2</v>
      </c>
      <c r="F73" s="53">
        <v>1.0364091743023052E-2</v>
      </c>
      <c r="G73" s="53">
        <v>3.7082867059417116E-2</v>
      </c>
      <c r="H73" s="53">
        <v>2.4438646793217143E-2</v>
      </c>
      <c r="I73" s="53">
        <v>1.4971441027751307E-2</v>
      </c>
      <c r="J73" s="53">
        <v>4.7964280657662537E-3</v>
      </c>
      <c r="K73" s="53">
        <v>9.6454313878054226E-3</v>
      </c>
      <c r="L73" s="53">
        <v>7.4040690329321588E-3</v>
      </c>
      <c r="M73" s="53">
        <v>1.9939856721056144E-3</v>
      </c>
      <c r="O73" s="21">
        <v>0.10587746920344496</v>
      </c>
      <c r="P73" s="21">
        <v>3.4276036022776991E-2</v>
      </c>
      <c r="Q73" s="53">
        <v>3.7879837662549126E-2</v>
      </c>
      <c r="R73" s="21">
        <v>1.8512600653186106E-2</v>
      </c>
      <c r="S73" s="53">
        <v>2.4715560349867709E-2</v>
      </c>
      <c r="T73" s="21">
        <v>2.3707662369899834E-2</v>
      </c>
      <c r="U73" s="21">
        <v>1.4533715878848795E-2</v>
      </c>
      <c r="V73" s="53">
        <v>8.9435282164239006E-3</v>
      </c>
      <c r="W73" s="53">
        <v>2.9468959215809137E-3</v>
      </c>
      <c r="X73" s="53">
        <v>1.9188405522529876E-2</v>
      </c>
      <c r="Z73" s="53">
        <v>1.073006272671978E-2</v>
      </c>
      <c r="AA73" s="53">
        <v>1.5331353625040609E-2</v>
      </c>
      <c r="AB73" s="53">
        <v>2.1387815105470758E-2</v>
      </c>
      <c r="AC73" s="53">
        <v>1.3387483190177818E-2</v>
      </c>
      <c r="AD73" s="53">
        <v>4.8491074217365789E-3</v>
      </c>
      <c r="AE73" s="21">
        <v>6.4479883814201394E-3</v>
      </c>
      <c r="AF73" s="53">
        <v>3.0411634708219223E-2</v>
      </c>
      <c r="AG73" s="53">
        <v>3.3658379297910788E-2</v>
      </c>
      <c r="AH73" s="21">
        <v>5.080374285583153E-3</v>
      </c>
      <c r="AI73" s="21">
        <v>3.6217287227351216E-3</v>
      </c>
      <c r="AJ73" s="21">
        <v>4.1392578289231995E-3</v>
      </c>
      <c r="AK73" s="53">
        <v>5.0342290263459752E-3</v>
      </c>
      <c r="AL73" s="21">
        <v>2.5749643541662444E-3</v>
      </c>
      <c r="AM73" s="21">
        <v>1.6719937392497507E-3</v>
      </c>
      <c r="AN73" s="21">
        <v>3.2692809421093491E-3</v>
      </c>
      <c r="AO73" s="21">
        <v>5.409813057791253E-3</v>
      </c>
      <c r="AP73" s="21">
        <v>1.286755387139254E-2</v>
      </c>
      <c r="AQ73" s="21">
        <v>6.9691812013081104E-3</v>
      </c>
      <c r="AR73" s="21">
        <v>4.2120372061107865E-3</v>
      </c>
      <c r="AS73" s="21">
        <v>1.5265044669094336E-2</v>
      </c>
      <c r="AT73" s="21">
        <v>2.1950747441084996E-3</v>
      </c>
      <c r="AU73" s="21">
        <v>5.7144552838490695E-3</v>
      </c>
      <c r="AV73" s="21">
        <v>2.6112012112385081E-3</v>
      </c>
      <c r="AW73" s="21">
        <v>1.7904385503187512E-3</v>
      </c>
      <c r="AX73" s="21">
        <v>5.2335708577736905E-3</v>
      </c>
      <c r="AY73" s="21">
        <v>7.5899609392561743E-3</v>
      </c>
      <c r="AZ73" s="21">
        <v>3.7554688811009341E-3</v>
      </c>
      <c r="BA73" s="21">
        <v>2.9687747784720949E-3</v>
      </c>
      <c r="BB73" s="21">
        <v>4.255941466225192E-4</v>
      </c>
      <c r="BC73" s="21">
        <v>2.8156673896413769E-3</v>
      </c>
      <c r="BD73" s="21">
        <v>1.889920802874037E-3</v>
      </c>
      <c r="BE73" s="21">
        <v>3.0996577616402719E-4</v>
      </c>
      <c r="BF73" s="21">
        <v>1.1241171950233354E-3</v>
      </c>
      <c r="BG73" s="21">
        <v>4.3650244657580077E-4</v>
      </c>
      <c r="BH73" s="21">
        <v>5.6179271013776541E-4</v>
      </c>
      <c r="BI73" s="21">
        <v>2.789845507415758E-4</v>
      </c>
      <c r="BJ73" s="21">
        <v>2.834379684747354E-4</v>
      </c>
      <c r="BK73" s="21">
        <v>5.9122024942300335E-4</v>
      </c>
      <c r="BL73" s="21">
        <v>6.8991052681185468E-5</v>
      </c>
      <c r="BM73" s="21">
        <v>1.2492508179094998E-4</v>
      </c>
      <c r="BN73" s="21">
        <v>4.0464728021695044E-5</v>
      </c>
      <c r="BO73" s="21">
        <v>9.0600004153422462E-6</v>
      </c>
      <c r="BP73" s="21">
        <v>1.0396278826996209E-5</v>
      </c>
      <c r="BQ73" s="21">
        <v>1.6664708747714995E-5</v>
      </c>
      <c r="BR73" s="21">
        <v>1.314608431501441E-3</v>
      </c>
      <c r="BS73" s="21">
        <v>1.0597406102078237E-3</v>
      </c>
      <c r="BT73" s="21">
        <v>1.5907977842286394E-3</v>
      </c>
      <c r="BU73" s="21">
        <v>4.8916522438936425E-4</v>
      </c>
      <c r="BV73" s="21">
        <v>9.5505909290278536E-4</v>
      </c>
      <c r="BW73" s="21">
        <v>1.0234814713697784E-3</v>
      </c>
      <c r="BX73" s="21">
        <v>7.6371628378999173E-4</v>
      </c>
      <c r="BY73" s="21">
        <v>6.3487313756081581E-4</v>
      </c>
      <c r="BZ73" s="21">
        <v>5.0749082611115386E-4</v>
      </c>
      <c r="CA73" s="21">
        <v>7.4425093744716754E-4</v>
      </c>
      <c r="CB73" s="21">
        <v>3.8695759999250447E-4</v>
      </c>
      <c r="CC73" s="21">
        <v>4.7444952247016191E-4</v>
      </c>
      <c r="CD73" s="21">
        <v>3.1668449444770535E-4</v>
      </c>
      <c r="CE73" s="21">
        <v>2.7859656604603902E-4</v>
      </c>
      <c r="CF73" s="21">
        <v>1.2238724252726455E-4</v>
      </c>
      <c r="CG73" s="21">
        <v>1.3021947346348147E-4</v>
      </c>
      <c r="CH73" s="21">
        <v>1.6546321364619587E-4</v>
      </c>
      <c r="CI73" s="21">
        <v>5.9802333372617537E-5</v>
      </c>
      <c r="CJ73" s="21">
        <v>5.4096158703940687E-5</v>
      </c>
      <c r="CK73" s="21">
        <v>5.0215833278883306E-5</v>
      </c>
      <c r="CL73" s="21">
        <v>1.9538725579264879E-5</v>
      </c>
      <c r="CM73" s="21">
        <v>2.7543309231499209E-5</v>
      </c>
      <c r="CN73" s="21">
        <v>2.9442446654223715E-5</v>
      </c>
      <c r="CO73" s="21">
        <v>2.6275891818222605E-5</v>
      </c>
      <c r="CP73" s="21">
        <v>9.3373790568101556E-4</v>
      </c>
      <c r="CQ73" s="21">
        <v>2.8002812694057377E-3</v>
      </c>
      <c r="CR73" s="21">
        <v>7.7879170633084009E-4</v>
      </c>
      <c r="CS73" s="21">
        <v>1.424516613111874E-3</v>
      </c>
      <c r="CT73" s="21">
        <v>8.6395518777175606E-4</v>
      </c>
      <c r="CU73" s="21">
        <v>6.4957487622504455E-4</v>
      </c>
      <c r="CV73" s="21">
        <v>4.5160121051844679E-4</v>
      </c>
      <c r="CW73" s="21">
        <v>2.8550375388761113E-4</v>
      </c>
      <c r="CX73" s="21">
        <v>4.2845773479643359E-4</v>
      </c>
      <c r="CY73" s="21">
        <v>4.0464407084806847E-4</v>
      </c>
      <c r="CZ73" s="21">
        <v>3.351396880016019E-4</v>
      </c>
      <c r="DA73" s="21">
        <v>2.4699982150577532E-4</v>
      </c>
      <c r="DB73" s="21">
        <v>2.7937327519704611E-4</v>
      </c>
      <c r="DC73" s="21">
        <v>3.1083434540180916E-4</v>
      </c>
      <c r="DD73" s="21">
        <v>2.3904068211227597E-4</v>
      </c>
      <c r="DE73" s="21">
        <v>1.9008174910708462E-4</v>
      </c>
      <c r="DF73" s="21">
        <v>1.3493056328349276E-3</v>
      </c>
      <c r="DG73" s="21">
        <v>2.1586004060005913E-3</v>
      </c>
      <c r="DH73" s="21">
        <v>7.8511345909304411E-4</v>
      </c>
      <c r="DI73" s="21">
        <v>1.4983377517783351E-3</v>
      </c>
      <c r="DJ73" s="21">
        <v>2.6163955166790304E-3</v>
      </c>
      <c r="DK73" s="21">
        <v>8.3999208256660656E-4</v>
      </c>
      <c r="DL73" s="21">
        <v>7.2400134689087165E-4</v>
      </c>
      <c r="DM73" s="21">
        <v>9.9949441792046415E-4</v>
      </c>
      <c r="DN73" s="21">
        <v>6.7699353059963929E-4</v>
      </c>
      <c r="DO73" s="21">
        <v>1.80783396416116E-3</v>
      </c>
      <c r="DP73" s="21">
        <v>1.0337096747057247E-3</v>
      </c>
      <c r="DQ73" s="21">
        <v>7.9670401330010296E-4</v>
      </c>
      <c r="DR73" s="21">
        <v>4.5636485919222568E-4</v>
      </c>
      <c r="DS73" s="21">
        <v>4.7108761449895218E-4</v>
      </c>
      <c r="DT73" s="21">
        <v>7.9074169153411325E-4</v>
      </c>
      <c r="DU73" s="21">
        <v>4.1348928279768583E-4</v>
      </c>
      <c r="DV73" s="21">
        <v>3.8514060917795186E-4</v>
      </c>
      <c r="DW73" s="21">
        <v>2.9977302232068006E-4</v>
      </c>
      <c r="DX73" s="21">
        <v>4.9001395542997849E-4</v>
      </c>
      <c r="DY73" s="21">
        <v>2.5204186234014346E-4</v>
      </c>
      <c r="DZ73" s="21">
        <v>3.1249769468909711E-4</v>
      </c>
      <c r="EA73" s="21">
        <v>7.0990396557475373E-4</v>
      </c>
      <c r="EB73" s="21">
        <v>3.4909980222700728E-4</v>
      </c>
      <c r="EC73" s="21">
        <v>1.89191357652982E-4</v>
      </c>
      <c r="ED73" s="21">
        <v>3.8428189717665246E-4</v>
      </c>
      <c r="EE73" s="21">
        <v>5.3981751774147453E-4</v>
      </c>
      <c r="EF73" s="21">
        <v>4.3355208688843376E-4</v>
      </c>
      <c r="EG73" s="21">
        <v>4.5314616660206182E-4</v>
      </c>
      <c r="EH73" s="21">
        <v>1.2857788456734542E-4</v>
      </c>
      <c r="EI73" s="21">
        <v>1.6944486035837955E-4</v>
      </c>
      <c r="EJ73" s="21">
        <v>1.2142194696362399E-4</v>
      </c>
      <c r="EK73" s="21">
        <v>1.7915264531693367E-4</v>
      </c>
      <c r="EL73" s="21">
        <v>2.0756047151484756E-4</v>
      </c>
      <c r="EM73" s="21">
        <v>1.9535961329437867E-4</v>
      </c>
      <c r="EN73" s="21">
        <v>1.3590940232620041E-4</v>
      </c>
      <c r="EO73" s="21">
        <v>1.9386114560116419E-4</v>
      </c>
      <c r="EP73" s="21">
        <v>8.3644203336829715E-5</v>
      </c>
      <c r="EQ73" s="21">
        <v>3.8042266488938792E-5</v>
      </c>
      <c r="ER73" s="21">
        <v>6.5169226246010139E-5</v>
      </c>
      <c r="ES73" s="21">
        <v>1.8477956184954385E-4</v>
      </c>
      <c r="ET73" s="21">
        <v>9.8532280474195299E-5</v>
      </c>
      <c r="EU73" s="21">
        <v>8.2077342529470588E-5</v>
      </c>
      <c r="EV73" s="21">
        <v>3.8889183917406403E-5</v>
      </c>
      <c r="EW73" s="21">
        <v>1.9291815474130168E-4</v>
      </c>
      <c r="EX73" s="21">
        <v>3.0031034109460242E-5</v>
      </c>
      <c r="EY73" s="21">
        <v>2.2123985264388601E-5</v>
      </c>
      <c r="EZ73" s="21">
        <v>7.7434737120985728E-5</v>
      </c>
      <c r="FA73" s="21">
        <v>2.0220118269401213E-5</v>
      </c>
      <c r="FB73" s="21">
        <v>8.9021158496487782E-6</v>
      </c>
    </row>
    <row r="74" spans="1:158" x14ac:dyDescent="0.2">
      <c r="A74" s="16">
        <v>40633</v>
      </c>
      <c r="B74" s="53">
        <v>0.16626904490760641</v>
      </c>
      <c r="C74" s="53">
        <v>5.9923774467808118E-2</v>
      </c>
      <c r="D74" s="53">
        <v>5.2756505951060753E-2</v>
      </c>
      <c r="E74" s="53">
        <v>1.4374431691572355E-2</v>
      </c>
      <c r="F74" s="53">
        <v>1.0063571149422591E-2</v>
      </c>
      <c r="G74" s="53">
        <v>3.5199878965962134E-2</v>
      </c>
      <c r="H74" s="53">
        <v>2.6098837456179694E-2</v>
      </c>
      <c r="I74" s="53">
        <v>1.454477481924308E-2</v>
      </c>
      <c r="J74" s="53">
        <v>4.8613422239050953E-3</v>
      </c>
      <c r="K74" s="53">
        <v>9.4879729973474086E-3</v>
      </c>
      <c r="L74" s="53">
        <v>7.0068011217315554E-3</v>
      </c>
      <c r="M74" s="53">
        <v>2.0875491926774744E-3</v>
      </c>
      <c r="O74" s="21">
        <v>0.11269442940738963</v>
      </c>
      <c r="P74" s="21">
        <v>3.5638840421750778E-2</v>
      </c>
      <c r="Q74" s="53">
        <v>4.0823725439346696E-2</v>
      </c>
      <c r="R74" s="21">
        <v>1.9040095142566087E-2</v>
      </c>
      <c r="S74" s="53">
        <v>2.4030741583535655E-2</v>
      </c>
      <c r="T74" s="21">
        <v>2.5293731852220488E-2</v>
      </c>
      <c r="U74" s="21">
        <v>1.555140427930011E-2</v>
      </c>
      <c r="V74" s="53">
        <v>8.6400019292921272E-3</v>
      </c>
      <c r="W74" s="53">
        <v>2.961599790278407E-3</v>
      </c>
      <c r="X74" s="53">
        <v>1.9558361179153327E-2</v>
      </c>
      <c r="Z74" s="53">
        <v>1.1656837685115502E-2</v>
      </c>
      <c r="AA74" s="53">
        <v>1.574872252893025E-2</v>
      </c>
      <c r="AB74" s="53">
        <v>2.0187426727336533E-2</v>
      </c>
      <c r="AC74" s="53">
        <v>1.2826336843290355E-2</v>
      </c>
      <c r="AD74" s="53">
        <v>4.3808782441621822E-3</v>
      </c>
      <c r="AE74" s="21">
        <v>6.7369350517549375E-3</v>
      </c>
      <c r="AF74" s="53">
        <v>3.0288791690086012E-2</v>
      </c>
      <c r="AG74" s="53">
        <v>3.2113139897108713E-2</v>
      </c>
      <c r="AH74" s="21">
        <v>5.4540206875006245E-3</v>
      </c>
      <c r="AI74" s="21">
        <v>3.9638661207605924E-3</v>
      </c>
      <c r="AJ74" s="21">
        <v>4.2829403333623341E-3</v>
      </c>
      <c r="AK74" s="53">
        <v>5.3340132064064547E-3</v>
      </c>
      <c r="AL74" s="21">
        <v>2.6930542566633462E-3</v>
      </c>
      <c r="AM74" s="21">
        <v>1.6368050702806401E-3</v>
      </c>
      <c r="AN74" s="21">
        <v>3.1658154169783102E-3</v>
      </c>
      <c r="AO74" s="21">
        <v>6.1068278188066826E-3</v>
      </c>
      <c r="AP74" s="21">
        <v>1.2212132307885388E-2</v>
      </c>
      <c r="AQ74" s="21">
        <v>5.936455212110346E-3</v>
      </c>
      <c r="AR74" s="21">
        <v>3.8011164853660418E-3</v>
      </c>
      <c r="AS74" s="21">
        <v>1.5449685559788097E-2</v>
      </c>
      <c r="AT74" s="21">
        <v>2.7013238308687838E-3</v>
      </c>
      <c r="AU74" s="21">
        <v>5.7823734835561174E-3</v>
      </c>
      <c r="AV74" s="21">
        <v>2.566250081801304E-3</v>
      </c>
      <c r="AW74" s="21">
        <v>1.8034545574657375E-3</v>
      </c>
      <c r="AX74" s="21">
        <v>5.6005604833902038E-3</v>
      </c>
      <c r="AY74" s="21">
        <v>7.6222140689539402E-3</v>
      </c>
      <c r="AZ74" s="21">
        <v>3.5443089482901685E-3</v>
      </c>
      <c r="BA74" s="21">
        <v>3.0521446877658192E-3</v>
      </c>
      <c r="BB74" s="21">
        <v>4.4001677505024832E-4</v>
      </c>
      <c r="BC74" s="21">
        <v>2.6875939441561919E-3</v>
      </c>
      <c r="BD74" s="21">
        <v>2.3680533966860136E-3</v>
      </c>
      <c r="BE74" s="21">
        <v>4.9162395044991859E-4</v>
      </c>
      <c r="BF74" s="21">
        <v>1.3727076687239448E-3</v>
      </c>
      <c r="BG74" s="21">
        <v>4.5582554985186156E-4</v>
      </c>
      <c r="BH74" s="21">
        <v>5.8832279075223828E-4</v>
      </c>
      <c r="BI74" s="21">
        <v>2.9774446110998685E-4</v>
      </c>
      <c r="BJ74" s="21">
        <v>3.4387212291103319E-4</v>
      </c>
      <c r="BK74" s="21">
        <v>6.6571466793725951E-4</v>
      </c>
      <c r="BL74" s="21">
        <v>9.0414094196201476E-5</v>
      </c>
      <c r="BM74" s="21">
        <v>1.4174135455847248E-4</v>
      </c>
      <c r="BN74" s="21">
        <v>3.7628302014453552E-5</v>
      </c>
      <c r="BO74" s="21">
        <v>9.7025204636626695E-6</v>
      </c>
      <c r="BP74" s="21">
        <v>1.0277834706628664E-5</v>
      </c>
      <c r="BQ74" s="21">
        <v>1.5993218507804164E-5</v>
      </c>
      <c r="BR74" s="21">
        <v>1.2460640401267288E-3</v>
      </c>
      <c r="BS74" s="21">
        <v>1.0482565990511483E-3</v>
      </c>
      <c r="BT74" s="21">
        <v>1.8504550023538753E-3</v>
      </c>
      <c r="BU74" s="21">
        <v>5.6600587342115643E-4</v>
      </c>
      <c r="BV74" s="21">
        <v>9.4242554374621146E-4</v>
      </c>
      <c r="BW74" s="21">
        <v>1.0141662503732722E-3</v>
      </c>
      <c r="BX74" s="21">
        <v>7.826108324927067E-4</v>
      </c>
      <c r="BY74" s="21">
        <v>6.2928464353097962E-4</v>
      </c>
      <c r="BZ74" s="21">
        <v>6.8092168144883824E-4</v>
      </c>
      <c r="CA74" s="21">
        <v>7.7552228835229078E-4</v>
      </c>
      <c r="CB74" s="21">
        <v>4.0263944712153152E-4</v>
      </c>
      <c r="CC74" s="21">
        <v>4.7358966502966698E-4</v>
      </c>
      <c r="CD74" s="21">
        <v>2.734743650128709E-4</v>
      </c>
      <c r="CE74" s="21">
        <v>2.6265737977716291E-4</v>
      </c>
      <c r="CF74" s="21">
        <v>1.3827198956209593E-4</v>
      </c>
      <c r="CG74" s="21">
        <v>1.3596560296836362E-4</v>
      </c>
      <c r="CH74" s="21">
        <v>1.4078699346491946E-4</v>
      </c>
      <c r="CI74" s="21">
        <v>5.8554531477168382E-5</v>
      </c>
      <c r="CJ74" s="21">
        <v>5.3603802283736165E-5</v>
      </c>
      <c r="CK74" s="21">
        <v>4.9758793657159165E-5</v>
      </c>
      <c r="CL74" s="21">
        <v>1.4346904123173558E-5</v>
      </c>
      <c r="CM74" s="21">
        <v>2.7292623684526739E-5</v>
      </c>
      <c r="CN74" s="21">
        <v>2.9174476099861967E-5</v>
      </c>
      <c r="CO74" s="21">
        <v>2.6036741676266978E-5</v>
      </c>
      <c r="CP74" s="21">
        <v>9.6168135924280319E-4</v>
      </c>
      <c r="CQ74" s="21">
        <v>3.0307510217493822E-3</v>
      </c>
      <c r="CR74" s="21">
        <v>9.7966352292062236E-4</v>
      </c>
      <c r="CS74" s="21">
        <v>1.4277639398996087E-3</v>
      </c>
      <c r="CT74" s="21">
        <v>9.279205128712916E-4</v>
      </c>
      <c r="CU74" s="21">
        <v>6.4248514640744523E-4</v>
      </c>
      <c r="CV74" s="21">
        <v>4.9272204310532683E-4</v>
      </c>
      <c r="CW74" s="21">
        <v>4.9933237829487547E-4</v>
      </c>
      <c r="CX74" s="21">
        <v>4.1355877922858553E-4</v>
      </c>
      <c r="CY74" s="21">
        <v>4.2812138161039427E-4</v>
      </c>
      <c r="CZ74" s="21">
        <v>3.0335391614389823E-4</v>
      </c>
      <c r="DA74" s="21">
        <v>2.4959021135394406E-4</v>
      </c>
      <c r="DB74" s="21">
        <v>3.0224198389094812E-4</v>
      </c>
      <c r="DC74" s="21">
        <v>3.4334459849266801E-4</v>
      </c>
      <c r="DD74" s="21">
        <v>2.3935849426663205E-4</v>
      </c>
      <c r="DE74" s="21">
        <v>1.7876608070976652E-4</v>
      </c>
      <c r="DF74" s="21">
        <v>1.3158027332471484E-3</v>
      </c>
      <c r="DG74" s="21">
        <v>1.9467410625229585E-3</v>
      </c>
      <c r="DH74" s="21">
        <v>6.6050336652979469E-4</v>
      </c>
      <c r="DI74" s="21">
        <v>1.3266270243341106E-3</v>
      </c>
      <c r="DJ74" s="21">
        <v>2.7078469661876415E-3</v>
      </c>
      <c r="DK74" s="21">
        <v>6.8022938081230494E-4</v>
      </c>
      <c r="DL74" s="21">
        <v>6.2173590953265437E-4</v>
      </c>
      <c r="DM74" s="21">
        <v>1.0071827157971378E-3</v>
      </c>
      <c r="DN74" s="21">
        <v>7.06122336315651E-4</v>
      </c>
      <c r="DO74" s="21">
        <v>1.612654462747409E-3</v>
      </c>
      <c r="DP74" s="21">
        <v>1.2033604472786829E-3</v>
      </c>
      <c r="DQ74" s="21">
        <v>5.8476985546321249E-4</v>
      </c>
      <c r="DR74" s="21">
        <v>4.6014067315117412E-4</v>
      </c>
      <c r="DS74" s="21">
        <v>5.0734656396287552E-4</v>
      </c>
      <c r="DT74" s="21">
        <v>7.2817957032553639E-4</v>
      </c>
      <c r="DU74" s="21">
        <v>4.6554780121521962E-4</v>
      </c>
      <c r="DV74" s="21">
        <v>3.964987630828537E-4</v>
      </c>
      <c r="DW74" s="21">
        <v>2.3792018071613566E-4</v>
      </c>
      <c r="DX74" s="21">
        <v>5.1008829796651345E-4</v>
      </c>
      <c r="DY74" s="21">
        <v>2.355433784825369E-4</v>
      </c>
      <c r="DZ74" s="21">
        <v>2.6599881468495257E-4</v>
      </c>
      <c r="EA74" s="21">
        <v>5.7121210664452132E-4</v>
      </c>
      <c r="EB74" s="21">
        <v>4.6992578077982306E-4</v>
      </c>
      <c r="EC74" s="21">
        <v>2.1685650916720791E-4</v>
      </c>
      <c r="ED74" s="21">
        <v>3.617630819132677E-4</v>
      </c>
      <c r="EE74" s="21">
        <v>4.9227842892292568E-4</v>
      </c>
      <c r="EF74" s="21">
        <v>3.8686533475628803E-4</v>
      </c>
      <c r="EG74" s="21">
        <v>4.4990702620239473E-4</v>
      </c>
      <c r="EH74" s="21">
        <v>1.6073810364061617E-4</v>
      </c>
      <c r="EI74" s="21">
        <v>1.4207821525175866E-4</v>
      </c>
      <c r="EJ74" s="21">
        <v>1.3434952416981606E-4</v>
      </c>
      <c r="EK74" s="21">
        <v>1.3794181947879717E-4</v>
      </c>
      <c r="EL74" s="21">
        <v>1.8913744565955605E-4</v>
      </c>
      <c r="EM74" s="21">
        <v>1.998857495769796E-4</v>
      </c>
      <c r="EN74" s="21">
        <v>1.546755444480466E-4</v>
      </c>
      <c r="EO74" s="21">
        <v>1.2643416602533367E-4</v>
      </c>
      <c r="EP74" s="21">
        <v>1.5320896927735673E-4</v>
      </c>
      <c r="EQ74" s="21">
        <v>3.3836214228605815E-5</v>
      </c>
      <c r="ER74" s="21">
        <v>5.9977422605688357E-5</v>
      </c>
      <c r="ES74" s="21">
        <v>1.6496850555270539E-4</v>
      </c>
      <c r="ET74" s="21">
        <v>1.1383212931425476E-4</v>
      </c>
      <c r="EU74" s="21">
        <v>8.4914325194524026E-5</v>
      </c>
      <c r="EV74" s="21">
        <v>3.3074980909424692E-5</v>
      </c>
      <c r="EW74" s="21">
        <v>2.2036625364337716E-4</v>
      </c>
      <c r="EX74" s="21">
        <v>2.241770259746381E-5</v>
      </c>
      <c r="EY74" s="21">
        <v>2.0989940798633417E-5</v>
      </c>
      <c r="EZ74" s="21">
        <v>7.3232010519056241E-5</v>
      </c>
      <c r="FA74" s="21">
        <v>1.9618364024041377E-5</v>
      </c>
      <c r="FB74" s="21">
        <v>9.0726921063678803E-6</v>
      </c>
    </row>
    <row r="75" spans="1:158" x14ac:dyDescent="0.2">
      <c r="A75" s="16">
        <v>40724</v>
      </c>
      <c r="B75" s="53">
        <v>0.16626904490760641</v>
      </c>
      <c r="C75" s="53">
        <v>5.9923774467808118E-2</v>
      </c>
      <c r="D75" s="53">
        <v>5.2756505951060753E-2</v>
      </c>
      <c r="E75" s="53">
        <v>1.4374431691572355E-2</v>
      </c>
      <c r="F75" s="53">
        <v>1.0063571149422591E-2</v>
      </c>
      <c r="G75" s="53">
        <v>3.5199878965962134E-2</v>
      </c>
      <c r="H75" s="53">
        <v>2.6098837456179694E-2</v>
      </c>
      <c r="I75" s="53">
        <v>1.454477481924308E-2</v>
      </c>
      <c r="J75" s="53">
        <v>4.8613422239050953E-3</v>
      </c>
      <c r="K75" s="53">
        <v>9.4879729973474086E-3</v>
      </c>
      <c r="L75" s="53">
        <v>7.0068011217315554E-3</v>
      </c>
      <c r="M75" s="53">
        <v>2.0875491926774744E-3</v>
      </c>
      <c r="O75" s="21">
        <v>0.11269442940738963</v>
      </c>
      <c r="P75" s="21">
        <v>3.5638840421750778E-2</v>
      </c>
      <c r="Q75" s="53">
        <v>4.0823725439346696E-2</v>
      </c>
      <c r="R75" s="21">
        <v>1.9040095142566087E-2</v>
      </c>
      <c r="S75" s="53">
        <v>2.4030741583535655E-2</v>
      </c>
      <c r="T75" s="21">
        <v>2.5293731852220488E-2</v>
      </c>
      <c r="U75" s="21">
        <v>1.555140427930011E-2</v>
      </c>
      <c r="V75" s="53">
        <v>8.6400019292921272E-3</v>
      </c>
      <c r="W75" s="53">
        <v>2.961599790278407E-3</v>
      </c>
      <c r="X75" s="53">
        <v>1.9558361179153327E-2</v>
      </c>
      <c r="Z75" s="53">
        <v>1.1656837685115502E-2</v>
      </c>
      <c r="AA75" s="53">
        <v>1.574872252893025E-2</v>
      </c>
      <c r="AB75" s="53">
        <v>2.0187426727336533E-2</v>
      </c>
      <c r="AC75" s="53">
        <v>1.2826336843290355E-2</v>
      </c>
      <c r="AD75" s="53">
        <v>4.3808782441621822E-3</v>
      </c>
      <c r="AE75" s="21">
        <v>6.7369350517549375E-3</v>
      </c>
      <c r="AF75" s="53">
        <v>3.0288791690086012E-2</v>
      </c>
      <c r="AG75" s="53">
        <v>3.2113139897108713E-2</v>
      </c>
      <c r="AH75" s="21">
        <v>5.4540206875006245E-3</v>
      </c>
      <c r="AI75" s="21">
        <v>3.9638661207605924E-3</v>
      </c>
      <c r="AJ75" s="21">
        <v>4.2829403333623341E-3</v>
      </c>
      <c r="AK75" s="53">
        <v>5.3340132064064547E-3</v>
      </c>
      <c r="AL75" s="21">
        <v>2.6930542566633462E-3</v>
      </c>
      <c r="AM75" s="21">
        <v>1.6368050702806401E-3</v>
      </c>
      <c r="AN75" s="21">
        <v>3.1658154169783102E-3</v>
      </c>
      <c r="AO75" s="21">
        <v>6.1068278188066826E-3</v>
      </c>
      <c r="AP75" s="21">
        <v>1.2212132307885388E-2</v>
      </c>
      <c r="AQ75" s="21">
        <v>5.936455212110346E-3</v>
      </c>
      <c r="AR75" s="21">
        <v>3.8011164853660418E-3</v>
      </c>
      <c r="AS75" s="21">
        <v>1.5449685559788097E-2</v>
      </c>
      <c r="AT75" s="21">
        <v>2.7013238308687838E-3</v>
      </c>
      <c r="AU75" s="21">
        <v>5.7823734835561174E-3</v>
      </c>
      <c r="AV75" s="21">
        <v>2.566250081801304E-3</v>
      </c>
      <c r="AW75" s="21">
        <v>1.8034545574657375E-3</v>
      </c>
      <c r="AX75" s="21">
        <v>5.6005604833902038E-3</v>
      </c>
      <c r="AY75" s="21">
        <v>7.6222140689539402E-3</v>
      </c>
      <c r="AZ75" s="21">
        <v>3.5443089482901685E-3</v>
      </c>
      <c r="BA75" s="21">
        <v>3.0521446877658192E-3</v>
      </c>
      <c r="BB75" s="21">
        <v>4.4001677505024832E-4</v>
      </c>
      <c r="BC75" s="21">
        <v>2.6875939441561919E-3</v>
      </c>
      <c r="BD75" s="21">
        <v>2.3680533966860136E-3</v>
      </c>
      <c r="BE75" s="21">
        <v>4.9162395044991859E-4</v>
      </c>
      <c r="BF75" s="21">
        <v>1.3727076687239448E-3</v>
      </c>
      <c r="BG75" s="21">
        <v>4.5582554985186156E-4</v>
      </c>
      <c r="BH75" s="21">
        <v>5.8832279075223828E-4</v>
      </c>
      <c r="BI75" s="21">
        <v>2.9774446110998685E-4</v>
      </c>
      <c r="BJ75" s="21">
        <v>3.4387212291103319E-4</v>
      </c>
      <c r="BK75" s="21">
        <v>6.6571466793725951E-4</v>
      </c>
      <c r="BL75" s="21">
        <v>9.0414094196201476E-5</v>
      </c>
      <c r="BM75" s="21">
        <v>1.4174135455847248E-4</v>
      </c>
      <c r="BN75" s="21">
        <v>3.7628302014453552E-5</v>
      </c>
      <c r="BO75" s="21">
        <v>9.7025204636626695E-6</v>
      </c>
      <c r="BP75" s="21">
        <v>1.0277834706628664E-5</v>
      </c>
      <c r="BQ75" s="21">
        <v>1.5993218507804164E-5</v>
      </c>
      <c r="BR75" s="21">
        <v>1.2460640401267288E-3</v>
      </c>
      <c r="BS75" s="21">
        <v>1.0482565990511483E-3</v>
      </c>
      <c r="BT75" s="21">
        <v>1.8504550023538753E-3</v>
      </c>
      <c r="BU75" s="21">
        <v>5.6600587342115643E-4</v>
      </c>
      <c r="BV75" s="21">
        <v>9.4242554374621146E-4</v>
      </c>
      <c r="BW75" s="21">
        <v>1.0141662503732722E-3</v>
      </c>
      <c r="BX75" s="21">
        <v>7.826108324927067E-4</v>
      </c>
      <c r="BY75" s="21">
        <v>6.2928464353097962E-4</v>
      </c>
      <c r="BZ75" s="21">
        <v>6.8092168144883824E-4</v>
      </c>
      <c r="CA75" s="21">
        <v>7.7552228835229078E-4</v>
      </c>
      <c r="CB75" s="21">
        <v>4.0263944712153152E-4</v>
      </c>
      <c r="CC75" s="21">
        <v>4.7358966502966698E-4</v>
      </c>
      <c r="CD75" s="21">
        <v>2.734743650128709E-4</v>
      </c>
      <c r="CE75" s="21">
        <v>2.6265737977716291E-4</v>
      </c>
      <c r="CF75" s="21">
        <v>1.3827198956209593E-4</v>
      </c>
      <c r="CG75" s="21">
        <v>1.3596560296836362E-4</v>
      </c>
      <c r="CH75" s="21">
        <v>1.4078699346491946E-4</v>
      </c>
      <c r="CI75" s="21">
        <v>5.8554531477168382E-5</v>
      </c>
      <c r="CJ75" s="21">
        <v>5.3603802283736165E-5</v>
      </c>
      <c r="CK75" s="21">
        <v>4.9758793657159165E-5</v>
      </c>
      <c r="CL75" s="21">
        <v>1.4346904123173558E-5</v>
      </c>
      <c r="CM75" s="21">
        <v>2.7292623684526739E-5</v>
      </c>
      <c r="CN75" s="21">
        <v>2.9174476099861967E-5</v>
      </c>
      <c r="CO75" s="21">
        <v>2.6036741676266978E-5</v>
      </c>
      <c r="CP75" s="21">
        <v>9.6168135924280319E-4</v>
      </c>
      <c r="CQ75" s="21">
        <v>3.0307510217493822E-3</v>
      </c>
      <c r="CR75" s="21">
        <v>9.7966352292062236E-4</v>
      </c>
      <c r="CS75" s="21">
        <v>1.4277639398996087E-3</v>
      </c>
      <c r="CT75" s="21">
        <v>9.279205128712916E-4</v>
      </c>
      <c r="CU75" s="21">
        <v>6.4248514640744523E-4</v>
      </c>
      <c r="CV75" s="21">
        <v>4.9272204310532683E-4</v>
      </c>
      <c r="CW75" s="21">
        <v>4.9933237829487547E-4</v>
      </c>
      <c r="CX75" s="21">
        <v>4.1355877922858553E-4</v>
      </c>
      <c r="CY75" s="21">
        <v>4.2812138161039427E-4</v>
      </c>
      <c r="CZ75" s="21">
        <v>3.0335391614389823E-4</v>
      </c>
      <c r="DA75" s="21">
        <v>2.4959021135394406E-4</v>
      </c>
      <c r="DB75" s="21">
        <v>3.0224198389094812E-4</v>
      </c>
      <c r="DC75" s="21">
        <v>3.4334459849266801E-4</v>
      </c>
      <c r="DD75" s="21">
        <v>2.3935849426663205E-4</v>
      </c>
      <c r="DE75" s="21">
        <v>1.7876608070976652E-4</v>
      </c>
      <c r="DF75" s="21">
        <v>1.3158027332471484E-3</v>
      </c>
      <c r="DG75" s="21">
        <v>1.9467410625229585E-3</v>
      </c>
      <c r="DH75" s="21">
        <v>6.6050336652979469E-4</v>
      </c>
      <c r="DI75" s="21">
        <v>1.3266270243341106E-3</v>
      </c>
      <c r="DJ75" s="21">
        <v>2.7078469661876415E-3</v>
      </c>
      <c r="DK75" s="21">
        <v>6.8022938081230494E-4</v>
      </c>
      <c r="DL75" s="21">
        <v>6.2173590953265437E-4</v>
      </c>
      <c r="DM75" s="21">
        <v>1.0071827157971378E-3</v>
      </c>
      <c r="DN75" s="21">
        <v>7.06122336315651E-4</v>
      </c>
      <c r="DO75" s="21">
        <v>1.612654462747409E-3</v>
      </c>
      <c r="DP75" s="21">
        <v>1.2033604472786829E-3</v>
      </c>
      <c r="DQ75" s="21">
        <v>5.8476985546321249E-4</v>
      </c>
      <c r="DR75" s="21">
        <v>4.6014067315117412E-4</v>
      </c>
      <c r="DS75" s="21">
        <v>5.0734656396287552E-4</v>
      </c>
      <c r="DT75" s="21">
        <v>7.2817957032553639E-4</v>
      </c>
      <c r="DU75" s="21">
        <v>4.6554780121521962E-4</v>
      </c>
      <c r="DV75" s="21">
        <v>3.964987630828537E-4</v>
      </c>
      <c r="DW75" s="21">
        <v>2.3792018071613566E-4</v>
      </c>
      <c r="DX75" s="21">
        <v>5.1008829796651345E-4</v>
      </c>
      <c r="DY75" s="21">
        <v>2.355433784825369E-4</v>
      </c>
      <c r="DZ75" s="21">
        <v>2.6599881468495257E-4</v>
      </c>
      <c r="EA75" s="21">
        <v>5.7121210664452132E-4</v>
      </c>
      <c r="EB75" s="21">
        <v>4.6992578077982306E-4</v>
      </c>
      <c r="EC75" s="21">
        <v>2.1685650916720791E-4</v>
      </c>
      <c r="ED75" s="21">
        <v>3.617630819132677E-4</v>
      </c>
      <c r="EE75" s="21">
        <v>4.9227842892292568E-4</v>
      </c>
      <c r="EF75" s="21">
        <v>3.8686533475628803E-4</v>
      </c>
      <c r="EG75" s="21">
        <v>4.4990702620239473E-4</v>
      </c>
      <c r="EH75" s="21">
        <v>1.6073810364061617E-4</v>
      </c>
      <c r="EI75" s="21">
        <v>1.4207821525175866E-4</v>
      </c>
      <c r="EJ75" s="21">
        <v>1.3434952416981606E-4</v>
      </c>
      <c r="EK75" s="21">
        <v>1.3794181947879717E-4</v>
      </c>
      <c r="EL75" s="21">
        <v>1.8913744565955605E-4</v>
      </c>
      <c r="EM75" s="21">
        <v>1.998857495769796E-4</v>
      </c>
      <c r="EN75" s="21">
        <v>1.546755444480466E-4</v>
      </c>
      <c r="EO75" s="21">
        <v>1.2643416602533367E-4</v>
      </c>
      <c r="EP75" s="21">
        <v>1.5320896927735673E-4</v>
      </c>
      <c r="EQ75" s="21">
        <v>3.3836214228605815E-5</v>
      </c>
      <c r="ER75" s="21">
        <v>5.9977422605688357E-5</v>
      </c>
      <c r="ES75" s="21">
        <v>1.6496850555270539E-4</v>
      </c>
      <c r="ET75" s="21">
        <v>1.1383212931425476E-4</v>
      </c>
      <c r="EU75" s="21">
        <v>8.4914325194524026E-5</v>
      </c>
      <c r="EV75" s="21">
        <v>3.3074980909424692E-5</v>
      </c>
      <c r="EW75" s="21">
        <v>2.2036625364337716E-4</v>
      </c>
      <c r="EX75" s="21">
        <v>2.241770259746381E-5</v>
      </c>
      <c r="EY75" s="21">
        <v>2.0989940798633417E-5</v>
      </c>
      <c r="EZ75" s="21">
        <v>7.3232010519056241E-5</v>
      </c>
      <c r="FA75" s="21">
        <v>1.9618364024041377E-5</v>
      </c>
      <c r="FB75" s="21">
        <v>9.0726921063678803E-6</v>
      </c>
    </row>
    <row r="76" spans="1:158" x14ac:dyDescent="0.2">
      <c r="A76" s="16">
        <v>40816</v>
      </c>
      <c r="B76" s="53">
        <v>0.16626904490760641</v>
      </c>
      <c r="C76" s="53">
        <v>5.9923774467808118E-2</v>
      </c>
      <c r="D76" s="53">
        <v>5.2756505951060753E-2</v>
      </c>
      <c r="E76" s="53">
        <v>1.4374431691572355E-2</v>
      </c>
      <c r="F76" s="53">
        <v>1.0063571149422591E-2</v>
      </c>
      <c r="G76" s="53">
        <v>3.5199878965962134E-2</v>
      </c>
      <c r="H76" s="53">
        <v>2.6098837456179694E-2</v>
      </c>
      <c r="I76" s="53">
        <v>1.454477481924308E-2</v>
      </c>
      <c r="J76" s="53">
        <v>4.8613422239050953E-3</v>
      </c>
      <c r="K76" s="53">
        <v>9.4879729973474086E-3</v>
      </c>
      <c r="L76" s="53">
        <v>7.0068011217315554E-3</v>
      </c>
      <c r="M76" s="53">
        <v>2.0875491926774744E-3</v>
      </c>
      <c r="O76" s="21">
        <v>0.11269442940738963</v>
      </c>
      <c r="P76" s="21">
        <v>3.5638840421750778E-2</v>
      </c>
      <c r="Q76" s="53">
        <v>4.0823725439346696E-2</v>
      </c>
      <c r="R76" s="21">
        <v>1.9040095142566087E-2</v>
      </c>
      <c r="S76" s="53">
        <v>2.4030741583535655E-2</v>
      </c>
      <c r="T76" s="21">
        <v>2.5293731852220488E-2</v>
      </c>
      <c r="U76" s="21">
        <v>1.555140427930011E-2</v>
      </c>
      <c r="V76" s="53">
        <v>8.6400019292921272E-3</v>
      </c>
      <c r="W76" s="53">
        <v>2.961599790278407E-3</v>
      </c>
      <c r="X76" s="53">
        <v>1.9558361179153327E-2</v>
      </c>
      <c r="Z76" s="53">
        <v>1.1656837685115502E-2</v>
      </c>
      <c r="AA76" s="53">
        <v>1.574872252893025E-2</v>
      </c>
      <c r="AB76" s="53">
        <v>2.0187426727336533E-2</v>
      </c>
      <c r="AC76" s="53">
        <v>1.2826336843290355E-2</v>
      </c>
      <c r="AD76" s="53">
        <v>4.3808782441621822E-3</v>
      </c>
      <c r="AE76" s="21">
        <v>6.7369350517549375E-3</v>
      </c>
      <c r="AF76" s="53">
        <v>3.0288791690086012E-2</v>
      </c>
      <c r="AG76" s="53">
        <v>3.2113139897108713E-2</v>
      </c>
      <c r="AH76" s="21">
        <v>5.4540206875006245E-3</v>
      </c>
      <c r="AI76" s="21">
        <v>3.9638661207605924E-3</v>
      </c>
      <c r="AJ76" s="21">
        <v>4.2829403333623341E-3</v>
      </c>
      <c r="AK76" s="53">
        <v>5.3340132064064547E-3</v>
      </c>
      <c r="AL76" s="21">
        <v>2.6930542566633462E-3</v>
      </c>
      <c r="AM76" s="21">
        <v>1.6368050702806401E-3</v>
      </c>
      <c r="AN76" s="21">
        <v>3.1658154169783102E-3</v>
      </c>
      <c r="AO76" s="21">
        <v>6.1068278188066826E-3</v>
      </c>
      <c r="AP76" s="21">
        <v>1.2212132307885388E-2</v>
      </c>
      <c r="AQ76" s="21">
        <v>5.936455212110346E-3</v>
      </c>
      <c r="AR76" s="21">
        <v>3.8011164853660418E-3</v>
      </c>
      <c r="AS76" s="21">
        <v>1.5449685559788097E-2</v>
      </c>
      <c r="AT76" s="21">
        <v>2.7013238308687838E-3</v>
      </c>
      <c r="AU76" s="21">
        <v>5.7823734835561174E-3</v>
      </c>
      <c r="AV76" s="21">
        <v>2.566250081801304E-3</v>
      </c>
      <c r="AW76" s="21">
        <v>1.8034545574657375E-3</v>
      </c>
      <c r="AX76" s="21">
        <v>5.6005604833902038E-3</v>
      </c>
      <c r="AY76" s="21">
        <v>7.6222140689539402E-3</v>
      </c>
      <c r="AZ76" s="21">
        <v>3.5443089482901685E-3</v>
      </c>
      <c r="BA76" s="21">
        <v>3.0521446877658192E-3</v>
      </c>
      <c r="BB76" s="21">
        <v>4.4001677505024832E-4</v>
      </c>
      <c r="BC76" s="21">
        <v>2.6875939441561919E-3</v>
      </c>
      <c r="BD76" s="21">
        <v>2.3680533966860136E-3</v>
      </c>
      <c r="BE76" s="21">
        <v>4.9162395044991859E-4</v>
      </c>
      <c r="BF76" s="21">
        <v>1.3727076687239448E-3</v>
      </c>
      <c r="BG76" s="21">
        <v>4.5582554985186156E-4</v>
      </c>
      <c r="BH76" s="21">
        <v>5.8832279075223828E-4</v>
      </c>
      <c r="BI76" s="21">
        <v>2.9774446110998685E-4</v>
      </c>
      <c r="BJ76" s="21">
        <v>3.4387212291103319E-4</v>
      </c>
      <c r="BK76" s="21">
        <v>6.6571466793725951E-4</v>
      </c>
      <c r="BL76" s="21">
        <v>9.0414094196201476E-5</v>
      </c>
      <c r="BM76" s="21">
        <v>1.4174135455847248E-4</v>
      </c>
      <c r="BN76" s="21">
        <v>3.7628302014453552E-5</v>
      </c>
      <c r="BO76" s="21">
        <v>9.7025204636626695E-6</v>
      </c>
      <c r="BP76" s="21">
        <v>1.0277834706628664E-5</v>
      </c>
      <c r="BQ76" s="21">
        <v>1.5993218507804164E-5</v>
      </c>
      <c r="BR76" s="21">
        <v>1.2460640401267288E-3</v>
      </c>
      <c r="BS76" s="21">
        <v>1.0482565990511483E-3</v>
      </c>
      <c r="BT76" s="21">
        <v>1.8504550023538753E-3</v>
      </c>
      <c r="BU76" s="21">
        <v>5.6600587342115643E-4</v>
      </c>
      <c r="BV76" s="21">
        <v>9.4242554374621146E-4</v>
      </c>
      <c r="BW76" s="21">
        <v>1.0141662503732722E-3</v>
      </c>
      <c r="BX76" s="21">
        <v>7.826108324927067E-4</v>
      </c>
      <c r="BY76" s="21">
        <v>6.2928464353097962E-4</v>
      </c>
      <c r="BZ76" s="21">
        <v>6.8092168144883824E-4</v>
      </c>
      <c r="CA76" s="21">
        <v>7.7552228835229078E-4</v>
      </c>
      <c r="CB76" s="21">
        <v>4.0263944712153152E-4</v>
      </c>
      <c r="CC76" s="21">
        <v>4.7358966502966698E-4</v>
      </c>
      <c r="CD76" s="21">
        <v>2.734743650128709E-4</v>
      </c>
      <c r="CE76" s="21">
        <v>2.6265737977716291E-4</v>
      </c>
      <c r="CF76" s="21">
        <v>1.3827198956209593E-4</v>
      </c>
      <c r="CG76" s="21">
        <v>1.3596560296836362E-4</v>
      </c>
      <c r="CH76" s="21">
        <v>1.4078699346491946E-4</v>
      </c>
      <c r="CI76" s="21">
        <v>5.8554531477168382E-5</v>
      </c>
      <c r="CJ76" s="21">
        <v>5.3603802283736165E-5</v>
      </c>
      <c r="CK76" s="21">
        <v>4.9758793657159165E-5</v>
      </c>
      <c r="CL76" s="21">
        <v>1.4346904123173558E-5</v>
      </c>
      <c r="CM76" s="21">
        <v>2.7292623684526739E-5</v>
      </c>
      <c r="CN76" s="21">
        <v>2.9174476099861967E-5</v>
      </c>
      <c r="CO76" s="21">
        <v>2.6036741676266978E-5</v>
      </c>
      <c r="CP76" s="21">
        <v>9.6168135924280319E-4</v>
      </c>
      <c r="CQ76" s="21">
        <v>3.0307510217493822E-3</v>
      </c>
      <c r="CR76" s="21">
        <v>9.7966352292062236E-4</v>
      </c>
      <c r="CS76" s="21">
        <v>1.4277639398996087E-3</v>
      </c>
      <c r="CT76" s="21">
        <v>9.279205128712916E-4</v>
      </c>
      <c r="CU76" s="21">
        <v>6.4248514640744523E-4</v>
      </c>
      <c r="CV76" s="21">
        <v>4.9272204310532683E-4</v>
      </c>
      <c r="CW76" s="21">
        <v>4.9933237829487547E-4</v>
      </c>
      <c r="CX76" s="21">
        <v>4.1355877922858553E-4</v>
      </c>
      <c r="CY76" s="21">
        <v>4.2812138161039427E-4</v>
      </c>
      <c r="CZ76" s="21">
        <v>3.0335391614389823E-4</v>
      </c>
      <c r="DA76" s="21">
        <v>2.4959021135394406E-4</v>
      </c>
      <c r="DB76" s="21">
        <v>3.0224198389094812E-4</v>
      </c>
      <c r="DC76" s="21">
        <v>3.4334459849266801E-4</v>
      </c>
      <c r="DD76" s="21">
        <v>2.3935849426663205E-4</v>
      </c>
      <c r="DE76" s="21">
        <v>1.7876608070976652E-4</v>
      </c>
      <c r="DF76" s="21">
        <v>1.3158027332471484E-3</v>
      </c>
      <c r="DG76" s="21">
        <v>1.9467410625229585E-3</v>
      </c>
      <c r="DH76" s="21">
        <v>6.6050336652979469E-4</v>
      </c>
      <c r="DI76" s="21">
        <v>1.3266270243341106E-3</v>
      </c>
      <c r="DJ76" s="21">
        <v>2.7078469661876415E-3</v>
      </c>
      <c r="DK76" s="21">
        <v>6.8022938081230494E-4</v>
      </c>
      <c r="DL76" s="21">
        <v>6.2173590953265437E-4</v>
      </c>
      <c r="DM76" s="21">
        <v>1.0071827157971378E-3</v>
      </c>
      <c r="DN76" s="21">
        <v>7.06122336315651E-4</v>
      </c>
      <c r="DO76" s="21">
        <v>1.612654462747409E-3</v>
      </c>
      <c r="DP76" s="21">
        <v>1.2033604472786829E-3</v>
      </c>
      <c r="DQ76" s="21">
        <v>5.8476985546321249E-4</v>
      </c>
      <c r="DR76" s="21">
        <v>4.6014067315117412E-4</v>
      </c>
      <c r="DS76" s="21">
        <v>5.0734656396287552E-4</v>
      </c>
      <c r="DT76" s="21">
        <v>7.2817957032553639E-4</v>
      </c>
      <c r="DU76" s="21">
        <v>4.6554780121521962E-4</v>
      </c>
      <c r="DV76" s="21">
        <v>3.964987630828537E-4</v>
      </c>
      <c r="DW76" s="21">
        <v>2.3792018071613566E-4</v>
      </c>
      <c r="DX76" s="21">
        <v>5.1008829796651345E-4</v>
      </c>
      <c r="DY76" s="21">
        <v>2.355433784825369E-4</v>
      </c>
      <c r="DZ76" s="21">
        <v>2.6599881468495257E-4</v>
      </c>
      <c r="EA76" s="21">
        <v>5.7121210664452132E-4</v>
      </c>
      <c r="EB76" s="21">
        <v>4.6992578077982306E-4</v>
      </c>
      <c r="EC76" s="21">
        <v>2.1685650916720791E-4</v>
      </c>
      <c r="ED76" s="21">
        <v>3.617630819132677E-4</v>
      </c>
      <c r="EE76" s="21">
        <v>4.9227842892292568E-4</v>
      </c>
      <c r="EF76" s="21">
        <v>3.8686533475628803E-4</v>
      </c>
      <c r="EG76" s="21">
        <v>4.4990702620239473E-4</v>
      </c>
      <c r="EH76" s="21">
        <v>1.6073810364061617E-4</v>
      </c>
      <c r="EI76" s="21">
        <v>1.4207821525175866E-4</v>
      </c>
      <c r="EJ76" s="21">
        <v>1.3434952416981606E-4</v>
      </c>
      <c r="EK76" s="21">
        <v>1.3794181947879717E-4</v>
      </c>
      <c r="EL76" s="21">
        <v>1.8913744565955605E-4</v>
      </c>
      <c r="EM76" s="21">
        <v>1.998857495769796E-4</v>
      </c>
      <c r="EN76" s="21">
        <v>1.546755444480466E-4</v>
      </c>
      <c r="EO76" s="21">
        <v>1.2643416602533367E-4</v>
      </c>
      <c r="EP76" s="21">
        <v>1.5320896927735673E-4</v>
      </c>
      <c r="EQ76" s="21">
        <v>3.3836214228605815E-5</v>
      </c>
      <c r="ER76" s="21">
        <v>5.9977422605688357E-5</v>
      </c>
      <c r="ES76" s="21">
        <v>1.6496850555270539E-4</v>
      </c>
      <c r="ET76" s="21">
        <v>1.1383212931425476E-4</v>
      </c>
      <c r="EU76" s="21">
        <v>8.4914325194524026E-5</v>
      </c>
      <c r="EV76" s="21">
        <v>3.3074980909424692E-5</v>
      </c>
      <c r="EW76" s="21">
        <v>2.2036625364337716E-4</v>
      </c>
      <c r="EX76" s="21">
        <v>2.241770259746381E-5</v>
      </c>
      <c r="EY76" s="21">
        <v>2.0989940798633417E-5</v>
      </c>
      <c r="EZ76" s="21">
        <v>7.3232010519056241E-5</v>
      </c>
      <c r="FA76" s="21">
        <v>1.9618364024041377E-5</v>
      </c>
      <c r="FB76" s="21">
        <v>9.0726921063678803E-6</v>
      </c>
    </row>
    <row r="77" spans="1:158" x14ac:dyDescent="0.2">
      <c r="A77" s="16">
        <v>40908</v>
      </c>
      <c r="B77" s="53">
        <v>0.16626904490760641</v>
      </c>
      <c r="C77" s="53">
        <v>5.9923774467808118E-2</v>
      </c>
      <c r="D77" s="53">
        <v>5.2756505951060753E-2</v>
      </c>
      <c r="E77" s="53">
        <v>1.4374431691572355E-2</v>
      </c>
      <c r="F77" s="53">
        <v>1.0063571149422591E-2</v>
      </c>
      <c r="G77" s="53">
        <v>3.5199878965962134E-2</v>
      </c>
      <c r="H77" s="53">
        <v>2.6098837456179694E-2</v>
      </c>
      <c r="I77" s="53">
        <v>1.454477481924308E-2</v>
      </c>
      <c r="J77" s="53">
        <v>4.8613422239050953E-3</v>
      </c>
      <c r="K77" s="53">
        <v>9.4879729973474086E-3</v>
      </c>
      <c r="L77" s="53">
        <v>7.0068011217315554E-3</v>
      </c>
      <c r="M77" s="53">
        <v>2.0875491926774744E-3</v>
      </c>
      <c r="O77" s="21">
        <v>0.11269442940738963</v>
      </c>
      <c r="P77" s="21">
        <v>3.5638840421750778E-2</v>
      </c>
      <c r="Q77" s="53">
        <v>4.0823725439346696E-2</v>
      </c>
      <c r="R77" s="21">
        <v>1.9040095142566087E-2</v>
      </c>
      <c r="S77" s="53">
        <v>2.4030741583535655E-2</v>
      </c>
      <c r="T77" s="21">
        <v>2.5293731852220488E-2</v>
      </c>
      <c r="U77" s="21">
        <v>1.555140427930011E-2</v>
      </c>
      <c r="V77" s="53">
        <v>8.6400019292921272E-3</v>
      </c>
      <c r="W77" s="53">
        <v>2.961599790278407E-3</v>
      </c>
      <c r="X77" s="53">
        <v>1.9558361179153327E-2</v>
      </c>
      <c r="Z77" s="53">
        <v>1.1656837685115502E-2</v>
      </c>
      <c r="AA77" s="53">
        <v>1.574872252893025E-2</v>
      </c>
      <c r="AB77" s="53">
        <v>2.0187426727336533E-2</v>
      </c>
      <c r="AC77" s="53">
        <v>1.2826336843290355E-2</v>
      </c>
      <c r="AD77" s="53">
        <v>4.3808782441621822E-3</v>
      </c>
      <c r="AE77" s="21">
        <v>6.7369350517549375E-3</v>
      </c>
      <c r="AF77" s="53">
        <v>3.0288791690086012E-2</v>
      </c>
      <c r="AG77" s="53">
        <v>3.2113139897108713E-2</v>
      </c>
      <c r="AH77" s="21">
        <v>5.4540206875006245E-3</v>
      </c>
      <c r="AI77" s="21">
        <v>3.9638661207605924E-3</v>
      </c>
      <c r="AJ77" s="21">
        <v>4.2829403333623341E-3</v>
      </c>
      <c r="AK77" s="53">
        <v>5.3340132064064547E-3</v>
      </c>
      <c r="AL77" s="21">
        <v>2.6930542566633462E-3</v>
      </c>
      <c r="AM77" s="21">
        <v>1.6368050702806401E-3</v>
      </c>
      <c r="AN77" s="21">
        <v>3.1658154169783102E-3</v>
      </c>
      <c r="AO77" s="21">
        <v>6.1068278188066826E-3</v>
      </c>
      <c r="AP77" s="21">
        <v>1.2212132307885388E-2</v>
      </c>
      <c r="AQ77" s="21">
        <v>5.936455212110346E-3</v>
      </c>
      <c r="AR77" s="21">
        <v>3.8011164853660418E-3</v>
      </c>
      <c r="AS77" s="21">
        <v>1.5449685559788097E-2</v>
      </c>
      <c r="AT77" s="21">
        <v>2.7013238308687838E-3</v>
      </c>
      <c r="AU77" s="21">
        <v>5.7823734835561174E-3</v>
      </c>
      <c r="AV77" s="21">
        <v>2.566250081801304E-3</v>
      </c>
      <c r="AW77" s="21">
        <v>1.8034545574657375E-3</v>
      </c>
      <c r="AX77" s="21">
        <v>5.6005604833902038E-3</v>
      </c>
      <c r="AY77" s="21">
        <v>7.6222140689539402E-3</v>
      </c>
      <c r="AZ77" s="21">
        <v>3.5443089482901685E-3</v>
      </c>
      <c r="BA77" s="21">
        <v>3.0521446877658192E-3</v>
      </c>
      <c r="BB77" s="21">
        <v>4.4001677505024832E-4</v>
      </c>
      <c r="BC77" s="21">
        <v>2.6875939441561919E-3</v>
      </c>
      <c r="BD77" s="21">
        <v>2.3680533966860136E-3</v>
      </c>
      <c r="BE77" s="21">
        <v>4.9162395044991859E-4</v>
      </c>
      <c r="BF77" s="21">
        <v>1.3727076687239448E-3</v>
      </c>
      <c r="BG77" s="21">
        <v>4.5582554985186156E-4</v>
      </c>
      <c r="BH77" s="21">
        <v>5.8832279075223828E-4</v>
      </c>
      <c r="BI77" s="21">
        <v>2.9774446110998685E-4</v>
      </c>
      <c r="BJ77" s="21">
        <v>3.4387212291103319E-4</v>
      </c>
      <c r="BK77" s="21">
        <v>6.6571466793725951E-4</v>
      </c>
      <c r="BL77" s="21">
        <v>9.0414094196201476E-5</v>
      </c>
      <c r="BM77" s="21">
        <v>1.4174135455847248E-4</v>
      </c>
      <c r="BN77" s="21">
        <v>3.7628302014453552E-5</v>
      </c>
      <c r="BO77" s="21">
        <v>9.7025204636626695E-6</v>
      </c>
      <c r="BP77" s="21">
        <v>1.0277834706628664E-5</v>
      </c>
      <c r="BQ77" s="21">
        <v>1.5993218507804164E-5</v>
      </c>
      <c r="BR77" s="21">
        <v>1.2460640401267288E-3</v>
      </c>
      <c r="BS77" s="21">
        <v>1.0482565990511483E-3</v>
      </c>
      <c r="BT77" s="21">
        <v>1.8504550023538753E-3</v>
      </c>
      <c r="BU77" s="21">
        <v>5.6600587342115643E-4</v>
      </c>
      <c r="BV77" s="21">
        <v>9.4242554374621146E-4</v>
      </c>
      <c r="BW77" s="21">
        <v>1.0141662503732722E-3</v>
      </c>
      <c r="BX77" s="21">
        <v>7.826108324927067E-4</v>
      </c>
      <c r="BY77" s="21">
        <v>6.2928464353097962E-4</v>
      </c>
      <c r="BZ77" s="21">
        <v>6.8092168144883824E-4</v>
      </c>
      <c r="CA77" s="21">
        <v>7.7552228835229078E-4</v>
      </c>
      <c r="CB77" s="21">
        <v>4.0263944712153152E-4</v>
      </c>
      <c r="CC77" s="21">
        <v>4.7358966502966698E-4</v>
      </c>
      <c r="CD77" s="21">
        <v>2.734743650128709E-4</v>
      </c>
      <c r="CE77" s="21">
        <v>2.6265737977716291E-4</v>
      </c>
      <c r="CF77" s="21">
        <v>1.3827198956209593E-4</v>
      </c>
      <c r="CG77" s="21">
        <v>1.3596560296836362E-4</v>
      </c>
      <c r="CH77" s="21">
        <v>1.4078699346491946E-4</v>
      </c>
      <c r="CI77" s="21">
        <v>5.8554531477168382E-5</v>
      </c>
      <c r="CJ77" s="21">
        <v>5.3603802283736165E-5</v>
      </c>
      <c r="CK77" s="21">
        <v>4.9758793657159165E-5</v>
      </c>
      <c r="CL77" s="21">
        <v>1.4346904123173558E-5</v>
      </c>
      <c r="CM77" s="21">
        <v>2.7292623684526739E-5</v>
      </c>
      <c r="CN77" s="21">
        <v>2.9174476099861967E-5</v>
      </c>
      <c r="CO77" s="21">
        <v>2.6036741676266978E-5</v>
      </c>
      <c r="CP77" s="21">
        <v>9.6168135924280319E-4</v>
      </c>
      <c r="CQ77" s="21">
        <v>3.0307510217493822E-3</v>
      </c>
      <c r="CR77" s="21">
        <v>9.7966352292062236E-4</v>
      </c>
      <c r="CS77" s="21">
        <v>1.4277639398996087E-3</v>
      </c>
      <c r="CT77" s="21">
        <v>9.279205128712916E-4</v>
      </c>
      <c r="CU77" s="21">
        <v>6.4248514640744523E-4</v>
      </c>
      <c r="CV77" s="21">
        <v>4.9272204310532683E-4</v>
      </c>
      <c r="CW77" s="21">
        <v>4.9933237829487547E-4</v>
      </c>
      <c r="CX77" s="21">
        <v>4.1355877922858553E-4</v>
      </c>
      <c r="CY77" s="21">
        <v>4.2812138161039427E-4</v>
      </c>
      <c r="CZ77" s="21">
        <v>3.0335391614389823E-4</v>
      </c>
      <c r="DA77" s="21">
        <v>2.4959021135394406E-4</v>
      </c>
      <c r="DB77" s="21">
        <v>3.0224198389094812E-4</v>
      </c>
      <c r="DC77" s="21">
        <v>3.4334459849266801E-4</v>
      </c>
      <c r="DD77" s="21">
        <v>2.3935849426663205E-4</v>
      </c>
      <c r="DE77" s="21">
        <v>1.7876608070976652E-4</v>
      </c>
      <c r="DF77" s="21">
        <v>1.3158027332471484E-3</v>
      </c>
      <c r="DG77" s="21">
        <v>1.9467410625229585E-3</v>
      </c>
      <c r="DH77" s="21">
        <v>6.6050336652979469E-4</v>
      </c>
      <c r="DI77" s="21">
        <v>1.3266270243341106E-3</v>
      </c>
      <c r="DJ77" s="21">
        <v>2.7078469661876415E-3</v>
      </c>
      <c r="DK77" s="21">
        <v>6.8022938081230494E-4</v>
      </c>
      <c r="DL77" s="21">
        <v>6.2173590953265437E-4</v>
      </c>
      <c r="DM77" s="21">
        <v>1.0071827157971378E-3</v>
      </c>
      <c r="DN77" s="21">
        <v>7.06122336315651E-4</v>
      </c>
      <c r="DO77" s="21">
        <v>1.612654462747409E-3</v>
      </c>
      <c r="DP77" s="21">
        <v>1.2033604472786829E-3</v>
      </c>
      <c r="DQ77" s="21">
        <v>5.8476985546321249E-4</v>
      </c>
      <c r="DR77" s="21">
        <v>4.6014067315117412E-4</v>
      </c>
      <c r="DS77" s="21">
        <v>5.0734656396287552E-4</v>
      </c>
      <c r="DT77" s="21">
        <v>7.2817957032553639E-4</v>
      </c>
      <c r="DU77" s="21">
        <v>4.6554780121521962E-4</v>
      </c>
      <c r="DV77" s="21">
        <v>3.964987630828537E-4</v>
      </c>
      <c r="DW77" s="21">
        <v>2.3792018071613566E-4</v>
      </c>
      <c r="DX77" s="21">
        <v>5.1008829796651345E-4</v>
      </c>
      <c r="DY77" s="21">
        <v>2.355433784825369E-4</v>
      </c>
      <c r="DZ77" s="21">
        <v>2.6599881468495257E-4</v>
      </c>
      <c r="EA77" s="21">
        <v>5.7121210664452132E-4</v>
      </c>
      <c r="EB77" s="21">
        <v>4.6992578077982306E-4</v>
      </c>
      <c r="EC77" s="21">
        <v>2.1685650916720791E-4</v>
      </c>
      <c r="ED77" s="21">
        <v>3.617630819132677E-4</v>
      </c>
      <c r="EE77" s="21">
        <v>4.9227842892292568E-4</v>
      </c>
      <c r="EF77" s="21">
        <v>3.8686533475628803E-4</v>
      </c>
      <c r="EG77" s="21">
        <v>4.4990702620239473E-4</v>
      </c>
      <c r="EH77" s="21">
        <v>1.6073810364061617E-4</v>
      </c>
      <c r="EI77" s="21">
        <v>1.4207821525175866E-4</v>
      </c>
      <c r="EJ77" s="21">
        <v>1.3434952416981606E-4</v>
      </c>
      <c r="EK77" s="21">
        <v>1.3794181947879717E-4</v>
      </c>
      <c r="EL77" s="21">
        <v>1.8913744565955605E-4</v>
      </c>
      <c r="EM77" s="21">
        <v>1.998857495769796E-4</v>
      </c>
      <c r="EN77" s="21">
        <v>1.546755444480466E-4</v>
      </c>
      <c r="EO77" s="21">
        <v>1.2643416602533367E-4</v>
      </c>
      <c r="EP77" s="21">
        <v>1.5320896927735673E-4</v>
      </c>
      <c r="EQ77" s="21">
        <v>3.3836214228605815E-5</v>
      </c>
      <c r="ER77" s="21">
        <v>5.9977422605688357E-5</v>
      </c>
      <c r="ES77" s="21">
        <v>1.6496850555270539E-4</v>
      </c>
      <c r="ET77" s="21">
        <v>1.1383212931425476E-4</v>
      </c>
      <c r="EU77" s="21">
        <v>8.4914325194524026E-5</v>
      </c>
      <c r="EV77" s="21">
        <v>3.3074980909424692E-5</v>
      </c>
      <c r="EW77" s="21">
        <v>2.2036625364337716E-4</v>
      </c>
      <c r="EX77" s="21">
        <v>2.241770259746381E-5</v>
      </c>
      <c r="EY77" s="21">
        <v>2.0989940798633417E-5</v>
      </c>
      <c r="EZ77" s="21">
        <v>7.3232010519056241E-5</v>
      </c>
      <c r="FA77" s="21">
        <v>1.9618364024041377E-5</v>
      </c>
      <c r="FB77" s="21">
        <v>9.0726921063678803E-6</v>
      </c>
    </row>
    <row r="78" spans="1:158" x14ac:dyDescent="0.2">
      <c r="A78" s="16">
        <v>40999</v>
      </c>
      <c r="B78" s="53">
        <v>0.16452051884804769</v>
      </c>
      <c r="C78" s="53">
        <v>6.0256463766872874E-2</v>
      </c>
      <c r="D78" s="53">
        <v>5.067910535243289E-2</v>
      </c>
      <c r="E78" s="53">
        <v>1.3118870729549641E-2</v>
      </c>
      <c r="F78" s="53">
        <v>9.4476048730992371E-3</v>
      </c>
      <c r="G78" s="53">
        <v>3.5021736968583676E-2</v>
      </c>
      <c r="H78" s="53">
        <v>2.3942720211775851E-2</v>
      </c>
      <c r="I78" s="53">
        <v>1.3273863533104108E-2</v>
      </c>
      <c r="J78" s="53">
        <v>4.3352134509521212E-3</v>
      </c>
      <c r="K78" s="53">
        <v>8.7912797050993356E-3</v>
      </c>
      <c r="L78" s="53">
        <v>6.0558662769449228E-3</v>
      </c>
      <c r="M78" s="53">
        <v>2.0541434972886317E-3</v>
      </c>
      <c r="O78" s="21">
        <v>0.11544474811179717</v>
      </c>
      <c r="P78" s="21">
        <v>3.4635020089346914E-2</v>
      </c>
      <c r="Q78" s="53">
        <v>3.9403493750622874E-2</v>
      </c>
      <c r="R78" s="21">
        <v>1.8524520453442453E-2</v>
      </c>
      <c r="S78" s="53">
        <v>2.4401226863196165E-2</v>
      </c>
      <c r="T78" s="21">
        <v>2.6418680648383753E-2</v>
      </c>
      <c r="U78" s="21">
        <v>1.4733046902317092E-2</v>
      </c>
      <c r="V78" s="53">
        <v>8.289489190819805E-3</v>
      </c>
      <c r="W78" s="53">
        <v>2.9707192673050385E-3</v>
      </c>
      <c r="X78" s="53">
        <v>2.0270294595052852E-2</v>
      </c>
      <c r="Z78" s="53">
        <v>1.2647486900741944E-2</v>
      </c>
      <c r="AA78" s="53">
        <v>1.6236044981995917E-2</v>
      </c>
      <c r="AB78" s="53">
        <v>2.339855960351743E-2</v>
      </c>
      <c r="AC78" s="53">
        <v>1.2813721523398798E-2</v>
      </c>
      <c r="AD78" s="53">
        <v>4.7271618453526235E-3</v>
      </c>
      <c r="AE78" s="21">
        <v>6.9427353001822074E-3</v>
      </c>
      <c r="AF78" s="53">
        <v>3.023967924997752E-2</v>
      </c>
      <c r="AG78" s="53">
        <v>3.3524508550562472E-2</v>
      </c>
      <c r="AH78" s="21">
        <v>4.9538687243939061E-3</v>
      </c>
      <c r="AI78" s="21">
        <v>4.1952080301632128E-3</v>
      </c>
      <c r="AJ78" s="21">
        <v>5.0701899130967398E-3</v>
      </c>
      <c r="AK78" s="53">
        <v>5.392049268126608E-3</v>
      </c>
      <c r="AL78" s="21">
        <v>2.879025462847423E-3</v>
      </c>
      <c r="AM78" s="21">
        <v>1.6466340130887856E-3</v>
      </c>
      <c r="AN78" s="21">
        <v>3.6240406954677201E-3</v>
      </c>
      <c r="AO78" s="21">
        <v>6.1998955945947497E-3</v>
      </c>
      <c r="AP78" s="21">
        <v>1.2785002926899955E-2</v>
      </c>
      <c r="AQ78" s="21">
        <v>5.0243862172387804E-3</v>
      </c>
      <c r="AR78" s="21">
        <v>4.0262636822463423E-3</v>
      </c>
      <c r="AS78" s="21">
        <v>1.6529013060593553E-2</v>
      </c>
      <c r="AT78" s="21">
        <v>3.24923496872127E-3</v>
      </c>
      <c r="AU78" s="21">
        <v>5.5142659527053651E-3</v>
      </c>
      <c r="AV78" s="21">
        <v>2.6938174778259349E-3</v>
      </c>
      <c r="AW78" s="21">
        <v>2.044554911200174E-3</v>
      </c>
      <c r="AX78" s="21">
        <v>4.8045899027877184E-3</v>
      </c>
      <c r="AY78" s="21">
        <v>7.3403767054484497E-3</v>
      </c>
      <c r="AZ78" s="21">
        <v>3.7226190764134111E-3</v>
      </c>
      <c r="BA78" s="21">
        <v>2.9345515884210568E-3</v>
      </c>
      <c r="BB78" s="21">
        <v>4.3081359367150475E-4</v>
      </c>
      <c r="BC78" s="21">
        <v>2.8924647781223751E-3</v>
      </c>
      <c r="BD78" s="21">
        <v>2.3171561001865981E-3</v>
      </c>
      <c r="BE78" s="21">
        <v>5.1160488953819888E-4</v>
      </c>
      <c r="BF78" s="21">
        <v>1.2908265680562105E-3</v>
      </c>
      <c r="BG78" s="21">
        <v>5.9123662367438978E-4</v>
      </c>
      <c r="BH78" s="21">
        <v>6.4172154891583308E-4</v>
      </c>
      <c r="BI78" s="21">
        <v>3.7712923292607478E-4</v>
      </c>
      <c r="BJ78" s="21">
        <v>4.0133333060346195E-4</v>
      </c>
      <c r="BK78" s="21">
        <v>7.9163422772963034E-4</v>
      </c>
      <c r="BL78" s="21">
        <v>7.1735351452061711E-5</v>
      </c>
      <c r="BM78" s="21">
        <v>1.2751653232182506E-4</v>
      </c>
      <c r="BN78" s="21">
        <v>3.7861656810223962E-5</v>
      </c>
      <c r="BO78" s="21">
        <v>1.0251613656023292E-5</v>
      </c>
      <c r="BP78" s="21">
        <v>1.1214507386308873E-5</v>
      </c>
      <c r="BQ78" s="21">
        <v>1.6957086821600084E-5</v>
      </c>
      <c r="BR78" s="21">
        <v>1.2245092325357946E-3</v>
      </c>
      <c r="BS78" s="21">
        <v>1.0622109290040326E-3</v>
      </c>
      <c r="BT78" s="21">
        <v>1.9113092152921068E-3</v>
      </c>
      <c r="BU78" s="21">
        <v>5.897006869153889E-4</v>
      </c>
      <c r="BV78" s="21">
        <v>9.7992912461458757E-4</v>
      </c>
      <c r="BW78" s="21">
        <v>9.9010852788267221E-4</v>
      </c>
      <c r="BX78" s="21">
        <v>7.1345142043986189E-4</v>
      </c>
      <c r="BY78" s="21">
        <v>6.2353590912607329E-4</v>
      </c>
      <c r="BZ78" s="21">
        <v>7.0293714997525763E-4</v>
      </c>
      <c r="CA78" s="21">
        <v>7.7338738445926515E-4</v>
      </c>
      <c r="CB78" s="21">
        <v>4.2349705096375205E-4</v>
      </c>
      <c r="CC78" s="21">
        <v>4.6407203204008765E-4</v>
      </c>
      <c r="CD78" s="21">
        <v>2.492374440532901E-4</v>
      </c>
      <c r="CE78" s="21">
        <v>3.0015704363564973E-4</v>
      </c>
      <c r="CF78" s="21">
        <v>1.5384932706012804E-4</v>
      </c>
      <c r="CG78" s="21">
        <v>1.4988873577835381E-4</v>
      </c>
      <c r="CH78" s="21">
        <v>1.2913852673991424E-4</v>
      </c>
      <c r="CI78" s="21">
        <v>6.0896427005175543E-5</v>
      </c>
      <c r="CJ78" s="21">
        <v>5.2332230291167415E-5</v>
      </c>
      <c r="CK78" s="21">
        <v>4.8578431710752082E-5</v>
      </c>
      <c r="CL78" s="21">
        <v>1.4844753621146942E-5</v>
      </c>
      <c r="CM78" s="21">
        <v>2.6645196927423492E-5</v>
      </c>
      <c r="CN78" s="21">
        <v>2.8482408650801426E-5</v>
      </c>
      <c r="CO78" s="21">
        <v>2.541910654437758E-5</v>
      </c>
      <c r="CP78" s="21">
        <v>9.985913087888292E-4</v>
      </c>
      <c r="CQ78" s="21">
        <v>2.9983717153545218E-3</v>
      </c>
      <c r="CR78" s="21">
        <v>1.0468949163052854E-3</v>
      </c>
      <c r="CS78" s="21">
        <v>1.2965477823545981E-3</v>
      </c>
      <c r="CT78" s="21">
        <v>1.0760918661672622E-3</v>
      </c>
      <c r="CU78" s="21">
        <v>5.7042802573601748E-4</v>
      </c>
      <c r="CV78" s="21">
        <v>5.4293427905672273E-4</v>
      </c>
      <c r="CW78" s="21">
        <v>5.2928695410920604E-4</v>
      </c>
      <c r="CX78" s="21">
        <v>3.4839992935290935E-4</v>
      </c>
      <c r="CY78" s="21">
        <v>3.8741204103767126E-4</v>
      </c>
      <c r="CZ78" s="21">
        <v>3.048446858335941E-4</v>
      </c>
      <c r="DA78" s="21">
        <v>2.9622044339111693E-4</v>
      </c>
      <c r="DB78" s="21">
        <v>3.8545167659878886E-4</v>
      </c>
      <c r="DC78" s="21">
        <v>3.367046910886723E-4</v>
      </c>
      <c r="DD78" s="21">
        <v>2.0826497559329901E-4</v>
      </c>
      <c r="DE78" s="21">
        <v>1.6110925942961667E-4</v>
      </c>
      <c r="DF78" s="21">
        <v>1.3668570466078167E-3</v>
      </c>
      <c r="DG78" s="21">
        <v>1.9327547320379154E-3</v>
      </c>
      <c r="DH78" s="21">
        <v>7.6759804503487067E-4</v>
      </c>
      <c r="DI78" s="21">
        <v>1.5297128702304189E-3</v>
      </c>
      <c r="DJ78" s="21">
        <v>2.7237568218322549E-3</v>
      </c>
      <c r="DK78" s="21">
        <v>6.0783267043793064E-4</v>
      </c>
      <c r="DL78" s="21">
        <v>8.1195731451201049E-4</v>
      </c>
      <c r="DM78" s="21">
        <v>1.0643296446019657E-3</v>
      </c>
      <c r="DN78" s="21">
        <v>7.6631437180406251E-4</v>
      </c>
      <c r="DO78" s="21">
        <v>1.5795813803235164E-3</v>
      </c>
      <c r="DP78" s="21">
        <v>1.30692608950863E-3</v>
      </c>
      <c r="DQ78" s="21">
        <v>7.1212115338459021E-4</v>
      </c>
      <c r="DR78" s="21">
        <v>4.6019369890874752E-4</v>
      </c>
      <c r="DS78" s="21">
        <v>4.847344776921815E-4</v>
      </c>
      <c r="DT78" s="21">
        <v>6.5401359329689442E-4</v>
      </c>
      <c r="DU78" s="21">
        <v>5.5008599256079751E-4</v>
      </c>
      <c r="DV78" s="21">
        <v>4.1382178218289303E-4</v>
      </c>
      <c r="DW78" s="21">
        <v>2.3503888998324608E-4</v>
      </c>
      <c r="DX78" s="21">
        <v>5.2679805363543039E-4</v>
      </c>
      <c r="DY78" s="21">
        <v>2.3310504481491832E-4</v>
      </c>
      <c r="DZ78" s="21">
        <v>3.6915526002873365E-4</v>
      </c>
      <c r="EA78" s="21">
        <v>5.4961453387176009E-4</v>
      </c>
      <c r="EB78" s="21">
        <v>7.3671178595617983E-4</v>
      </c>
      <c r="EC78" s="21">
        <v>2.303326381179461E-4</v>
      </c>
      <c r="ED78" s="21">
        <v>3.5387081724516775E-4</v>
      </c>
      <c r="EE78" s="21">
        <v>4.1400160386893331E-4</v>
      </c>
      <c r="EF78" s="21">
        <v>4.1815524061919701E-4</v>
      </c>
      <c r="EG78" s="21">
        <v>4.4836195707607783E-4</v>
      </c>
      <c r="EH78" s="21">
        <v>1.9258404526550861E-4</v>
      </c>
      <c r="EI78" s="21">
        <v>1.5379262701553363E-4</v>
      </c>
      <c r="EJ78" s="21">
        <v>1.4104663765094705E-4</v>
      </c>
      <c r="EK78" s="21">
        <v>1.3596527282422428E-4</v>
      </c>
      <c r="EL78" s="21">
        <v>1.624312791462665E-4</v>
      </c>
      <c r="EM78" s="21">
        <v>2.4917969070191546E-4</v>
      </c>
      <c r="EN78" s="21">
        <v>1.3693999347275595E-4</v>
      </c>
      <c r="EO78" s="21">
        <v>1.1827833191214922E-4</v>
      </c>
      <c r="EP78" s="21">
        <v>1.4769346248113093E-4</v>
      </c>
      <c r="EQ78" s="21">
        <v>3.2380112459402764E-5</v>
      </c>
      <c r="ER78" s="21">
        <v>6.4687366684818644E-5</v>
      </c>
      <c r="ES78" s="21">
        <v>1.5512920571315988E-4</v>
      </c>
      <c r="ET78" s="21">
        <v>1.3386967460704574E-4</v>
      </c>
      <c r="EU78" s="21">
        <v>7.0425861155218943E-5</v>
      </c>
      <c r="EV78" s="21">
        <v>3.207812714799893E-5</v>
      </c>
      <c r="EW78" s="21">
        <v>2.2798700536695685E-4</v>
      </c>
      <c r="EX78" s="21">
        <v>2.3418137148710844E-5</v>
      </c>
      <c r="EY78" s="21">
        <v>1.5109250122399272E-5</v>
      </c>
      <c r="EZ78" s="21">
        <v>7.7110739291946087E-5</v>
      </c>
      <c r="FA78" s="21">
        <v>1.8811984537759261E-5</v>
      </c>
      <c r="FB78" s="21">
        <v>8.0999837361159773E-6</v>
      </c>
    </row>
    <row r="79" spans="1:158" x14ac:dyDescent="0.2">
      <c r="A79" s="16">
        <v>41090</v>
      </c>
      <c r="B79" s="53">
        <v>0.16452051884804769</v>
      </c>
      <c r="C79" s="53">
        <v>6.0256463766872874E-2</v>
      </c>
      <c r="D79" s="53">
        <v>5.067910535243289E-2</v>
      </c>
      <c r="E79" s="53">
        <v>1.3118870729549641E-2</v>
      </c>
      <c r="F79" s="53">
        <v>9.4476048730992371E-3</v>
      </c>
      <c r="G79" s="53">
        <v>3.5021736968583676E-2</v>
      </c>
      <c r="H79" s="53">
        <v>2.3942720211775851E-2</v>
      </c>
      <c r="I79" s="53">
        <v>1.3273863533104108E-2</v>
      </c>
      <c r="J79" s="53">
        <v>4.3352134509521212E-3</v>
      </c>
      <c r="K79" s="53">
        <v>8.7912797050993356E-3</v>
      </c>
      <c r="L79" s="53">
        <v>6.0558662769449228E-3</v>
      </c>
      <c r="M79" s="53">
        <v>2.0541434972886317E-3</v>
      </c>
      <c r="O79" s="21">
        <v>0.11544474811179717</v>
      </c>
      <c r="P79" s="21">
        <v>3.4635020089346914E-2</v>
      </c>
      <c r="Q79" s="53">
        <v>3.9403493750622874E-2</v>
      </c>
      <c r="R79" s="21">
        <v>1.8524520453442453E-2</v>
      </c>
      <c r="S79" s="53">
        <v>2.4401226863196165E-2</v>
      </c>
      <c r="T79" s="21">
        <v>2.6418680648383753E-2</v>
      </c>
      <c r="U79" s="21">
        <v>1.4733046902317092E-2</v>
      </c>
      <c r="V79" s="53">
        <v>8.289489190819805E-3</v>
      </c>
      <c r="W79" s="53">
        <v>2.9707192673050385E-3</v>
      </c>
      <c r="X79" s="53">
        <v>2.0270294595052852E-2</v>
      </c>
      <c r="Z79" s="53">
        <v>1.2647486900741944E-2</v>
      </c>
      <c r="AA79" s="53">
        <v>1.6236044981995917E-2</v>
      </c>
      <c r="AB79" s="53">
        <v>2.339855960351743E-2</v>
      </c>
      <c r="AC79" s="53">
        <v>1.2813721523398798E-2</v>
      </c>
      <c r="AD79" s="53">
        <v>4.7271618453526235E-3</v>
      </c>
      <c r="AE79" s="21">
        <v>6.9427353001822074E-3</v>
      </c>
      <c r="AF79" s="53">
        <v>3.023967924997752E-2</v>
      </c>
      <c r="AG79" s="53">
        <v>3.3524508550562472E-2</v>
      </c>
      <c r="AH79" s="21">
        <v>4.9538687243939061E-3</v>
      </c>
      <c r="AI79" s="21">
        <v>4.1952080301632128E-3</v>
      </c>
      <c r="AJ79" s="21">
        <v>5.0701899130967398E-3</v>
      </c>
      <c r="AK79" s="53">
        <v>5.392049268126608E-3</v>
      </c>
      <c r="AL79" s="21">
        <v>2.879025462847423E-3</v>
      </c>
      <c r="AM79" s="21">
        <v>1.6466340130887856E-3</v>
      </c>
      <c r="AN79" s="21">
        <v>3.6240406954677201E-3</v>
      </c>
      <c r="AO79" s="21">
        <v>6.1998955945947497E-3</v>
      </c>
      <c r="AP79" s="21">
        <v>1.2785002926899955E-2</v>
      </c>
      <c r="AQ79" s="21">
        <v>5.0243862172387804E-3</v>
      </c>
      <c r="AR79" s="21">
        <v>4.0262636822463423E-3</v>
      </c>
      <c r="AS79" s="21">
        <v>1.6529013060593553E-2</v>
      </c>
      <c r="AT79" s="21">
        <v>3.24923496872127E-3</v>
      </c>
      <c r="AU79" s="21">
        <v>5.5142659527053651E-3</v>
      </c>
      <c r="AV79" s="21">
        <v>2.6938174778259349E-3</v>
      </c>
      <c r="AW79" s="21">
        <v>2.044554911200174E-3</v>
      </c>
      <c r="AX79" s="21">
        <v>4.8045899027877184E-3</v>
      </c>
      <c r="AY79" s="21">
        <v>7.3403767054484497E-3</v>
      </c>
      <c r="AZ79" s="21">
        <v>3.7226190764134111E-3</v>
      </c>
      <c r="BA79" s="21">
        <v>2.9345515884210568E-3</v>
      </c>
      <c r="BB79" s="21">
        <v>4.3081359367150475E-4</v>
      </c>
      <c r="BC79" s="21">
        <v>2.8924647781223751E-3</v>
      </c>
      <c r="BD79" s="21">
        <v>2.3171561001865981E-3</v>
      </c>
      <c r="BE79" s="21">
        <v>5.1160488953819888E-4</v>
      </c>
      <c r="BF79" s="21">
        <v>1.2908265680562105E-3</v>
      </c>
      <c r="BG79" s="21">
        <v>5.9123662367438978E-4</v>
      </c>
      <c r="BH79" s="21">
        <v>6.4172154891583308E-4</v>
      </c>
      <c r="BI79" s="21">
        <v>3.7712923292607478E-4</v>
      </c>
      <c r="BJ79" s="21">
        <v>4.0133333060346195E-4</v>
      </c>
      <c r="BK79" s="21">
        <v>7.9163422772963034E-4</v>
      </c>
      <c r="BL79" s="21">
        <v>7.1735351452061711E-5</v>
      </c>
      <c r="BM79" s="21">
        <v>1.2751653232182506E-4</v>
      </c>
      <c r="BN79" s="21">
        <v>3.7861656810223962E-5</v>
      </c>
      <c r="BO79" s="21">
        <v>1.0251613656023292E-5</v>
      </c>
      <c r="BP79" s="21">
        <v>1.1214507386308873E-5</v>
      </c>
      <c r="BQ79" s="21">
        <v>1.6957086821600084E-5</v>
      </c>
      <c r="BR79" s="21">
        <v>1.2245092325357946E-3</v>
      </c>
      <c r="BS79" s="21">
        <v>1.0622109290040326E-3</v>
      </c>
      <c r="BT79" s="21">
        <v>1.9113092152921068E-3</v>
      </c>
      <c r="BU79" s="21">
        <v>5.897006869153889E-4</v>
      </c>
      <c r="BV79" s="21">
        <v>9.7992912461458757E-4</v>
      </c>
      <c r="BW79" s="21">
        <v>9.9010852788267221E-4</v>
      </c>
      <c r="BX79" s="21">
        <v>7.1345142043986189E-4</v>
      </c>
      <c r="BY79" s="21">
        <v>6.2353590912607329E-4</v>
      </c>
      <c r="BZ79" s="21">
        <v>7.0293714997525763E-4</v>
      </c>
      <c r="CA79" s="21">
        <v>7.7338738445926515E-4</v>
      </c>
      <c r="CB79" s="21">
        <v>4.2349705096375205E-4</v>
      </c>
      <c r="CC79" s="21">
        <v>4.6407203204008765E-4</v>
      </c>
      <c r="CD79" s="21">
        <v>2.492374440532901E-4</v>
      </c>
      <c r="CE79" s="21">
        <v>3.0015704363564973E-4</v>
      </c>
      <c r="CF79" s="21">
        <v>1.5384932706012804E-4</v>
      </c>
      <c r="CG79" s="21">
        <v>1.4988873577835381E-4</v>
      </c>
      <c r="CH79" s="21">
        <v>1.2913852673991424E-4</v>
      </c>
      <c r="CI79" s="21">
        <v>6.0896427005175543E-5</v>
      </c>
      <c r="CJ79" s="21">
        <v>5.2332230291167415E-5</v>
      </c>
      <c r="CK79" s="21">
        <v>4.8578431710752082E-5</v>
      </c>
      <c r="CL79" s="21">
        <v>1.4844753621146942E-5</v>
      </c>
      <c r="CM79" s="21">
        <v>2.6645196927423492E-5</v>
      </c>
      <c r="CN79" s="21">
        <v>2.8482408650801426E-5</v>
      </c>
      <c r="CO79" s="21">
        <v>2.541910654437758E-5</v>
      </c>
      <c r="CP79" s="21">
        <v>9.985913087888292E-4</v>
      </c>
      <c r="CQ79" s="21">
        <v>2.9983717153545218E-3</v>
      </c>
      <c r="CR79" s="21">
        <v>1.0468949163052854E-3</v>
      </c>
      <c r="CS79" s="21">
        <v>1.2965477823545981E-3</v>
      </c>
      <c r="CT79" s="21">
        <v>1.0760918661672622E-3</v>
      </c>
      <c r="CU79" s="21">
        <v>5.7042802573601748E-4</v>
      </c>
      <c r="CV79" s="21">
        <v>5.4293427905672273E-4</v>
      </c>
      <c r="CW79" s="21">
        <v>5.2928695410920604E-4</v>
      </c>
      <c r="CX79" s="21">
        <v>3.4839992935290935E-4</v>
      </c>
      <c r="CY79" s="21">
        <v>3.8741204103767126E-4</v>
      </c>
      <c r="CZ79" s="21">
        <v>3.048446858335941E-4</v>
      </c>
      <c r="DA79" s="21">
        <v>2.9622044339111693E-4</v>
      </c>
      <c r="DB79" s="21">
        <v>3.8545167659878886E-4</v>
      </c>
      <c r="DC79" s="21">
        <v>3.367046910886723E-4</v>
      </c>
      <c r="DD79" s="21">
        <v>2.0826497559329901E-4</v>
      </c>
      <c r="DE79" s="21">
        <v>1.6110925942961667E-4</v>
      </c>
      <c r="DF79" s="21">
        <v>1.3668570466078167E-3</v>
      </c>
      <c r="DG79" s="21">
        <v>1.9327547320379154E-3</v>
      </c>
      <c r="DH79" s="21">
        <v>7.6759804503487067E-4</v>
      </c>
      <c r="DI79" s="21">
        <v>1.5297128702304189E-3</v>
      </c>
      <c r="DJ79" s="21">
        <v>2.7237568218322549E-3</v>
      </c>
      <c r="DK79" s="21">
        <v>6.0783267043793064E-4</v>
      </c>
      <c r="DL79" s="21">
        <v>8.1195731451201049E-4</v>
      </c>
      <c r="DM79" s="21">
        <v>1.0643296446019657E-3</v>
      </c>
      <c r="DN79" s="21">
        <v>7.6631437180406251E-4</v>
      </c>
      <c r="DO79" s="21">
        <v>1.5795813803235164E-3</v>
      </c>
      <c r="DP79" s="21">
        <v>1.30692608950863E-3</v>
      </c>
      <c r="DQ79" s="21">
        <v>7.1212115338459021E-4</v>
      </c>
      <c r="DR79" s="21">
        <v>4.6019369890874752E-4</v>
      </c>
      <c r="DS79" s="21">
        <v>4.847344776921815E-4</v>
      </c>
      <c r="DT79" s="21">
        <v>6.5401359329689442E-4</v>
      </c>
      <c r="DU79" s="21">
        <v>5.5008599256079751E-4</v>
      </c>
      <c r="DV79" s="21">
        <v>4.1382178218289303E-4</v>
      </c>
      <c r="DW79" s="21">
        <v>2.3503888998324608E-4</v>
      </c>
      <c r="DX79" s="21">
        <v>5.2679805363543039E-4</v>
      </c>
      <c r="DY79" s="21">
        <v>2.3310504481491832E-4</v>
      </c>
      <c r="DZ79" s="21">
        <v>3.6915526002873365E-4</v>
      </c>
      <c r="EA79" s="21">
        <v>5.4961453387176009E-4</v>
      </c>
      <c r="EB79" s="21">
        <v>7.3671178595617983E-4</v>
      </c>
      <c r="EC79" s="21">
        <v>2.303326381179461E-4</v>
      </c>
      <c r="ED79" s="21">
        <v>3.5387081724516775E-4</v>
      </c>
      <c r="EE79" s="21">
        <v>4.1400160386893331E-4</v>
      </c>
      <c r="EF79" s="21">
        <v>4.1815524061919701E-4</v>
      </c>
      <c r="EG79" s="21">
        <v>4.4836195707607783E-4</v>
      </c>
      <c r="EH79" s="21">
        <v>1.9258404526550861E-4</v>
      </c>
      <c r="EI79" s="21">
        <v>1.5379262701553363E-4</v>
      </c>
      <c r="EJ79" s="21">
        <v>1.4104663765094705E-4</v>
      </c>
      <c r="EK79" s="21">
        <v>1.3596527282422428E-4</v>
      </c>
      <c r="EL79" s="21">
        <v>1.624312791462665E-4</v>
      </c>
      <c r="EM79" s="21">
        <v>2.4917969070191546E-4</v>
      </c>
      <c r="EN79" s="21">
        <v>1.3693999347275595E-4</v>
      </c>
      <c r="EO79" s="21">
        <v>1.1827833191214922E-4</v>
      </c>
      <c r="EP79" s="21">
        <v>1.4769346248113093E-4</v>
      </c>
      <c r="EQ79" s="21">
        <v>3.2380112459402764E-5</v>
      </c>
      <c r="ER79" s="21">
        <v>6.4687366684818644E-5</v>
      </c>
      <c r="ES79" s="21">
        <v>1.5512920571315988E-4</v>
      </c>
      <c r="ET79" s="21">
        <v>1.3386967460704574E-4</v>
      </c>
      <c r="EU79" s="21">
        <v>7.0425861155218943E-5</v>
      </c>
      <c r="EV79" s="21">
        <v>3.207812714799893E-5</v>
      </c>
      <c r="EW79" s="21">
        <v>2.2798700536695685E-4</v>
      </c>
      <c r="EX79" s="21">
        <v>2.3418137148710844E-5</v>
      </c>
      <c r="EY79" s="21">
        <v>1.5109250122399272E-5</v>
      </c>
      <c r="EZ79" s="21">
        <v>7.7110739291946087E-5</v>
      </c>
      <c r="FA79" s="21">
        <v>1.8811984537759261E-5</v>
      </c>
      <c r="FB79" s="21">
        <v>8.0999837361159773E-6</v>
      </c>
    </row>
    <row r="80" spans="1:158" x14ac:dyDescent="0.2">
      <c r="A80" s="16">
        <v>41182</v>
      </c>
      <c r="B80" s="53">
        <v>0.16452051884804769</v>
      </c>
      <c r="C80" s="53">
        <v>6.0256463766872874E-2</v>
      </c>
      <c r="D80" s="53">
        <v>5.067910535243289E-2</v>
      </c>
      <c r="E80" s="53">
        <v>1.3118870729549641E-2</v>
      </c>
      <c r="F80" s="53">
        <v>9.4476048730992371E-3</v>
      </c>
      <c r="G80" s="53">
        <v>3.5021736968583676E-2</v>
      </c>
      <c r="H80" s="53">
        <v>2.3942720211775851E-2</v>
      </c>
      <c r="I80" s="53">
        <v>1.3273863533104108E-2</v>
      </c>
      <c r="J80" s="53">
        <v>4.3352134509521212E-3</v>
      </c>
      <c r="K80" s="53">
        <v>8.7912797050993356E-3</v>
      </c>
      <c r="L80" s="53">
        <v>6.0558662769449228E-3</v>
      </c>
      <c r="M80" s="53">
        <v>2.0541434972886317E-3</v>
      </c>
      <c r="O80" s="21">
        <v>0.11544474811179717</v>
      </c>
      <c r="P80" s="21">
        <v>3.4635020089346914E-2</v>
      </c>
      <c r="Q80" s="53">
        <v>3.9403493750622874E-2</v>
      </c>
      <c r="R80" s="21">
        <v>1.8524520453442453E-2</v>
      </c>
      <c r="S80" s="53">
        <v>2.4401226863196165E-2</v>
      </c>
      <c r="T80" s="21">
        <v>2.6418680648383753E-2</v>
      </c>
      <c r="U80" s="21">
        <v>1.4733046902317092E-2</v>
      </c>
      <c r="V80" s="53">
        <v>8.289489190819805E-3</v>
      </c>
      <c r="W80" s="53">
        <v>2.9707192673050385E-3</v>
      </c>
      <c r="X80" s="53">
        <v>2.0270294595052852E-2</v>
      </c>
      <c r="Z80" s="53">
        <v>1.2647486900741944E-2</v>
      </c>
      <c r="AA80" s="53">
        <v>1.6236044981995917E-2</v>
      </c>
      <c r="AB80" s="53">
        <v>2.339855960351743E-2</v>
      </c>
      <c r="AC80" s="53">
        <v>1.2813721523398798E-2</v>
      </c>
      <c r="AD80" s="53">
        <v>4.7271618453526235E-3</v>
      </c>
      <c r="AE80" s="21">
        <v>6.9427353001822074E-3</v>
      </c>
      <c r="AF80" s="53">
        <v>3.023967924997752E-2</v>
      </c>
      <c r="AG80" s="53">
        <v>3.3524508550562472E-2</v>
      </c>
      <c r="AH80" s="21">
        <v>4.9538687243939061E-3</v>
      </c>
      <c r="AI80" s="21">
        <v>4.1952080301632128E-3</v>
      </c>
      <c r="AJ80" s="21">
        <v>5.0701899130967398E-3</v>
      </c>
      <c r="AK80" s="53">
        <v>5.392049268126608E-3</v>
      </c>
      <c r="AL80" s="21">
        <v>2.879025462847423E-3</v>
      </c>
      <c r="AM80" s="21">
        <v>1.6466340130887856E-3</v>
      </c>
      <c r="AN80" s="21">
        <v>3.6240406954677201E-3</v>
      </c>
      <c r="AO80" s="21">
        <v>6.1998955945947497E-3</v>
      </c>
      <c r="AP80" s="21">
        <v>1.2785002926899955E-2</v>
      </c>
      <c r="AQ80" s="21">
        <v>5.0243862172387804E-3</v>
      </c>
      <c r="AR80" s="21">
        <v>4.0262636822463423E-3</v>
      </c>
      <c r="AS80" s="21">
        <v>1.6529013060593553E-2</v>
      </c>
      <c r="AT80" s="21">
        <v>3.24923496872127E-3</v>
      </c>
      <c r="AU80" s="21">
        <v>5.5142659527053651E-3</v>
      </c>
      <c r="AV80" s="21">
        <v>2.6938174778259349E-3</v>
      </c>
      <c r="AW80" s="21">
        <v>2.044554911200174E-3</v>
      </c>
      <c r="AX80" s="21">
        <v>4.8045899027877184E-3</v>
      </c>
      <c r="AY80" s="21">
        <v>7.3403767054484497E-3</v>
      </c>
      <c r="AZ80" s="21">
        <v>3.7226190764134111E-3</v>
      </c>
      <c r="BA80" s="21">
        <v>2.9345515884210568E-3</v>
      </c>
      <c r="BB80" s="21">
        <v>4.3081359367150475E-4</v>
      </c>
      <c r="BC80" s="21">
        <v>2.8924647781223751E-3</v>
      </c>
      <c r="BD80" s="21">
        <v>2.3171561001865981E-3</v>
      </c>
      <c r="BE80" s="21">
        <v>5.1160488953819888E-4</v>
      </c>
      <c r="BF80" s="21">
        <v>1.2908265680562105E-3</v>
      </c>
      <c r="BG80" s="21">
        <v>5.9123662367438978E-4</v>
      </c>
      <c r="BH80" s="21">
        <v>6.4172154891583308E-4</v>
      </c>
      <c r="BI80" s="21">
        <v>3.7712923292607478E-4</v>
      </c>
      <c r="BJ80" s="21">
        <v>4.0133333060346195E-4</v>
      </c>
      <c r="BK80" s="21">
        <v>7.9163422772963034E-4</v>
      </c>
      <c r="BL80" s="21">
        <v>7.1735351452061711E-5</v>
      </c>
      <c r="BM80" s="21">
        <v>1.2751653232182506E-4</v>
      </c>
      <c r="BN80" s="21">
        <v>3.7861656810223962E-5</v>
      </c>
      <c r="BO80" s="21">
        <v>1.0251613656023292E-5</v>
      </c>
      <c r="BP80" s="21">
        <v>1.1214507386308873E-5</v>
      </c>
      <c r="BQ80" s="21">
        <v>1.6957086821600084E-5</v>
      </c>
      <c r="BR80" s="21">
        <v>1.2245092325357946E-3</v>
      </c>
      <c r="BS80" s="21">
        <v>1.0622109290040326E-3</v>
      </c>
      <c r="BT80" s="21">
        <v>1.9113092152921068E-3</v>
      </c>
      <c r="BU80" s="21">
        <v>5.897006869153889E-4</v>
      </c>
      <c r="BV80" s="21">
        <v>9.7992912461458757E-4</v>
      </c>
      <c r="BW80" s="21">
        <v>9.9010852788267221E-4</v>
      </c>
      <c r="BX80" s="21">
        <v>7.1345142043986189E-4</v>
      </c>
      <c r="BY80" s="21">
        <v>6.2353590912607329E-4</v>
      </c>
      <c r="BZ80" s="21">
        <v>7.0293714997525763E-4</v>
      </c>
      <c r="CA80" s="21">
        <v>7.7338738445926515E-4</v>
      </c>
      <c r="CB80" s="21">
        <v>4.2349705096375205E-4</v>
      </c>
      <c r="CC80" s="21">
        <v>4.6407203204008765E-4</v>
      </c>
      <c r="CD80" s="21">
        <v>2.492374440532901E-4</v>
      </c>
      <c r="CE80" s="21">
        <v>3.0015704363564973E-4</v>
      </c>
      <c r="CF80" s="21">
        <v>1.5384932706012804E-4</v>
      </c>
      <c r="CG80" s="21">
        <v>1.4988873577835381E-4</v>
      </c>
      <c r="CH80" s="21">
        <v>1.2913852673991424E-4</v>
      </c>
      <c r="CI80" s="21">
        <v>6.0896427005175543E-5</v>
      </c>
      <c r="CJ80" s="21">
        <v>5.2332230291167415E-5</v>
      </c>
      <c r="CK80" s="21">
        <v>4.8578431710752082E-5</v>
      </c>
      <c r="CL80" s="21">
        <v>1.4844753621146942E-5</v>
      </c>
      <c r="CM80" s="21">
        <v>2.6645196927423492E-5</v>
      </c>
      <c r="CN80" s="21">
        <v>2.8482408650801426E-5</v>
      </c>
      <c r="CO80" s="21">
        <v>2.541910654437758E-5</v>
      </c>
      <c r="CP80" s="21">
        <v>9.985913087888292E-4</v>
      </c>
      <c r="CQ80" s="21">
        <v>2.9983717153545218E-3</v>
      </c>
      <c r="CR80" s="21">
        <v>1.0468949163052854E-3</v>
      </c>
      <c r="CS80" s="21">
        <v>1.2965477823545981E-3</v>
      </c>
      <c r="CT80" s="21">
        <v>1.0760918661672622E-3</v>
      </c>
      <c r="CU80" s="21">
        <v>5.7042802573601748E-4</v>
      </c>
      <c r="CV80" s="21">
        <v>5.4293427905672273E-4</v>
      </c>
      <c r="CW80" s="21">
        <v>5.2928695410920604E-4</v>
      </c>
      <c r="CX80" s="21">
        <v>3.4839992935290935E-4</v>
      </c>
      <c r="CY80" s="21">
        <v>3.8741204103767126E-4</v>
      </c>
      <c r="CZ80" s="21">
        <v>3.048446858335941E-4</v>
      </c>
      <c r="DA80" s="21">
        <v>2.9622044339111693E-4</v>
      </c>
      <c r="DB80" s="21">
        <v>3.8545167659878886E-4</v>
      </c>
      <c r="DC80" s="21">
        <v>3.367046910886723E-4</v>
      </c>
      <c r="DD80" s="21">
        <v>2.0826497559329901E-4</v>
      </c>
      <c r="DE80" s="21">
        <v>1.6110925942961667E-4</v>
      </c>
      <c r="DF80" s="21">
        <v>1.3668570466078167E-3</v>
      </c>
      <c r="DG80" s="21">
        <v>1.9327547320379154E-3</v>
      </c>
      <c r="DH80" s="21">
        <v>7.6759804503487067E-4</v>
      </c>
      <c r="DI80" s="21">
        <v>1.5297128702304189E-3</v>
      </c>
      <c r="DJ80" s="21">
        <v>2.7237568218322549E-3</v>
      </c>
      <c r="DK80" s="21">
        <v>6.0783267043793064E-4</v>
      </c>
      <c r="DL80" s="21">
        <v>8.1195731451201049E-4</v>
      </c>
      <c r="DM80" s="21">
        <v>1.0643296446019657E-3</v>
      </c>
      <c r="DN80" s="21">
        <v>7.6631437180406251E-4</v>
      </c>
      <c r="DO80" s="21">
        <v>1.5795813803235164E-3</v>
      </c>
      <c r="DP80" s="21">
        <v>1.30692608950863E-3</v>
      </c>
      <c r="DQ80" s="21">
        <v>7.1212115338459021E-4</v>
      </c>
      <c r="DR80" s="21">
        <v>4.6019369890874752E-4</v>
      </c>
      <c r="DS80" s="21">
        <v>4.847344776921815E-4</v>
      </c>
      <c r="DT80" s="21">
        <v>6.5401359329689442E-4</v>
      </c>
      <c r="DU80" s="21">
        <v>5.5008599256079751E-4</v>
      </c>
      <c r="DV80" s="21">
        <v>4.1382178218289303E-4</v>
      </c>
      <c r="DW80" s="21">
        <v>2.3503888998324608E-4</v>
      </c>
      <c r="DX80" s="21">
        <v>5.2679805363543039E-4</v>
      </c>
      <c r="DY80" s="21">
        <v>2.3310504481491832E-4</v>
      </c>
      <c r="DZ80" s="21">
        <v>3.6915526002873365E-4</v>
      </c>
      <c r="EA80" s="21">
        <v>5.4961453387176009E-4</v>
      </c>
      <c r="EB80" s="21">
        <v>7.3671178595617983E-4</v>
      </c>
      <c r="EC80" s="21">
        <v>2.303326381179461E-4</v>
      </c>
      <c r="ED80" s="21">
        <v>3.5387081724516775E-4</v>
      </c>
      <c r="EE80" s="21">
        <v>4.1400160386893331E-4</v>
      </c>
      <c r="EF80" s="21">
        <v>4.1815524061919701E-4</v>
      </c>
      <c r="EG80" s="21">
        <v>4.4836195707607783E-4</v>
      </c>
      <c r="EH80" s="21">
        <v>1.9258404526550861E-4</v>
      </c>
      <c r="EI80" s="21">
        <v>1.5379262701553363E-4</v>
      </c>
      <c r="EJ80" s="21">
        <v>1.4104663765094705E-4</v>
      </c>
      <c r="EK80" s="21">
        <v>1.3596527282422428E-4</v>
      </c>
      <c r="EL80" s="21">
        <v>1.624312791462665E-4</v>
      </c>
      <c r="EM80" s="21">
        <v>2.4917969070191546E-4</v>
      </c>
      <c r="EN80" s="21">
        <v>1.3693999347275595E-4</v>
      </c>
      <c r="EO80" s="21">
        <v>1.1827833191214922E-4</v>
      </c>
      <c r="EP80" s="21">
        <v>1.4769346248113093E-4</v>
      </c>
      <c r="EQ80" s="21">
        <v>3.2380112459402764E-5</v>
      </c>
      <c r="ER80" s="21">
        <v>6.4687366684818644E-5</v>
      </c>
      <c r="ES80" s="21">
        <v>1.5512920571315988E-4</v>
      </c>
      <c r="ET80" s="21">
        <v>1.3386967460704574E-4</v>
      </c>
      <c r="EU80" s="21">
        <v>7.0425861155218943E-5</v>
      </c>
      <c r="EV80" s="21">
        <v>3.207812714799893E-5</v>
      </c>
      <c r="EW80" s="21">
        <v>2.2798700536695685E-4</v>
      </c>
      <c r="EX80" s="21">
        <v>2.3418137148710844E-5</v>
      </c>
      <c r="EY80" s="21">
        <v>1.5109250122399272E-5</v>
      </c>
      <c r="EZ80" s="21">
        <v>7.7110739291946087E-5</v>
      </c>
      <c r="FA80" s="21">
        <v>1.8811984537759261E-5</v>
      </c>
      <c r="FB80" s="21">
        <v>8.0999837361159773E-6</v>
      </c>
    </row>
    <row r="81" spans="1:158" x14ac:dyDescent="0.2">
      <c r="A81" s="16">
        <v>41274</v>
      </c>
      <c r="B81" s="53">
        <v>0.16452051884804769</v>
      </c>
      <c r="C81" s="53">
        <v>6.0256463766872874E-2</v>
      </c>
      <c r="D81" s="53">
        <v>5.067910535243289E-2</v>
      </c>
      <c r="E81" s="53">
        <v>1.3118870729549641E-2</v>
      </c>
      <c r="F81" s="53">
        <v>9.4476048730992371E-3</v>
      </c>
      <c r="G81" s="53">
        <v>3.5021736968583676E-2</v>
      </c>
      <c r="H81" s="53">
        <v>2.3942720211775851E-2</v>
      </c>
      <c r="I81" s="53">
        <v>1.3273863533104108E-2</v>
      </c>
      <c r="J81" s="53">
        <v>4.3352134509521212E-3</v>
      </c>
      <c r="K81" s="53">
        <v>8.7912797050993356E-3</v>
      </c>
      <c r="L81" s="53">
        <v>6.0558662769449228E-3</v>
      </c>
      <c r="M81" s="53">
        <v>2.0541434972886317E-3</v>
      </c>
      <c r="O81" s="21">
        <v>0.11544474811179717</v>
      </c>
      <c r="P81" s="21">
        <v>3.4635020089346914E-2</v>
      </c>
      <c r="Q81" s="53">
        <v>3.9403493750622874E-2</v>
      </c>
      <c r="R81" s="21">
        <v>1.8524520453442453E-2</v>
      </c>
      <c r="S81" s="53">
        <v>2.4401226863196165E-2</v>
      </c>
      <c r="T81" s="21">
        <v>2.6418680648383753E-2</v>
      </c>
      <c r="U81" s="21">
        <v>1.4733046902317092E-2</v>
      </c>
      <c r="V81" s="53">
        <v>8.289489190819805E-3</v>
      </c>
      <c r="W81" s="53">
        <v>2.9707192673050385E-3</v>
      </c>
      <c r="X81" s="53">
        <v>2.0270294595052852E-2</v>
      </c>
      <c r="Z81" s="53">
        <v>1.2647486900741944E-2</v>
      </c>
      <c r="AA81" s="53">
        <v>1.6236044981995917E-2</v>
      </c>
      <c r="AB81" s="53">
        <v>2.339855960351743E-2</v>
      </c>
      <c r="AC81" s="53">
        <v>1.2813721523398798E-2</v>
      </c>
      <c r="AD81" s="53">
        <v>4.7271618453526235E-3</v>
      </c>
      <c r="AE81" s="21">
        <v>6.9427353001822074E-3</v>
      </c>
      <c r="AF81" s="53">
        <v>3.023967924997752E-2</v>
      </c>
      <c r="AG81" s="53">
        <v>3.3524508550562472E-2</v>
      </c>
      <c r="AH81" s="21">
        <v>4.9538687243939061E-3</v>
      </c>
      <c r="AI81" s="21">
        <v>4.1952080301632128E-3</v>
      </c>
      <c r="AJ81" s="21">
        <v>5.0701899130967398E-3</v>
      </c>
      <c r="AK81" s="53">
        <v>5.392049268126608E-3</v>
      </c>
      <c r="AL81" s="21">
        <v>2.879025462847423E-3</v>
      </c>
      <c r="AM81" s="21">
        <v>1.6466340130887856E-3</v>
      </c>
      <c r="AN81" s="21">
        <v>3.6240406954677201E-3</v>
      </c>
      <c r="AO81" s="21">
        <v>6.1998955945947497E-3</v>
      </c>
      <c r="AP81" s="21">
        <v>1.2785002926899955E-2</v>
      </c>
      <c r="AQ81" s="21">
        <v>5.0243862172387804E-3</v>
      </c>
      <c r="AR81" s="21">
        <v>4.0262636822463423E-3</v>
      </c>
      <c r="AS81" s="21">
        <v>1.6529013060593553E-2</v>
      </c>
      <c r="AT81" s="21">
        <v>3.24923496872127E-3</v>
      </c>
      <c r="AU81" s="21">
        <v>5.5142659527053651E-3</v>
      </c>
      <c r="AV81" s="21">
        <v>2.6938174778259349E-3</v>
      </c>
      <c r="AW81" s="21">
        <v>2.044554911200174E-3</v>
      </c>
      <c r="AX81" s="21">
        <v>4.8045899027877184E-3</v>
      </c>
      <c r="AY81" s="21">
        <v>7.3403767054484497E-3</v>
      </c>
      <c r="AZ81" s="21">
        <v>3.7226190764134111E-3</v>
      </c>
      <c r="BA81" s="21">
        <v>2.9345515884210568E-3</v>
      </c>
      <c r="BB81" s="21">
        <v>4.3081359367150475E-4</v>
      </c>
      <c r="BC81" s="21">
        <v>2.8924647781223751E-3</v>
      </c>
      <c r="BD81" s="21">
        <v>2.3171561001865981E-3</v>
      </c>
      <c r="BE81" s="21">
        <v>5.1160488953819888E-4</v>
      </c>
      <c r="BF81" s="21">
        <v>1.2908265680562105E-3</v>
      </c>
      <c r="BG81" s="21">
        <v>5.9123662367438978E-4</v>
      </c>
      <c r="BH81" s="21">
        <v>6.4172154891583308E-4</v>
      </c>
      <c r="BI81" s="21">
        <v>3.7712923292607478E-4</v>
      </c>
      <c r="BJ81" s="21">
        <v>4.0133333060346195E-4</v>
      </c>
      <c r="BK81" s="21">
        <v>7.9163422772963034E-4</v>
      </c>
      <c r="BL81" s="21">
        <v>7.1735351452061711E-5</v>
      </c>
      <c r="BM81" s="21">
        <v>1.2751653232182506E-4</v>
      </c>
      <c r="BN81" s="21">
        <v>3.7861656810223962E-5</v>
      </c>
      <c r="BO81" s="21">
        <v>1.0251613656023292E-5</v>
      </c>
      <c r="BP81" s="21">
        <v>1.1214507386308873E-5</v>
      </c>
      <c r="BQ81" s="21">
        <v>1.6957086821600084E-5</v>
      </c>
      <c r="BR81" s="21">
        <v>1.2245092325357946E-3</v>
      </c>
      <c r="BS81" s="21">
        <v>1.0622109290040326E-3</v>
      </c>
      <c r="BT81" s="21">
        <v>1.9113092152921068E-3</v>
      </c>
      <c r="BU81" s="21">
        <v>5.897006869153889E-4</v>
      </c>
      <c r="BV81" s="21">
        <v>9.7992912461458757E-4</v>
      </c>
      <c r="BW81" s="21">
        <v>9.9010852788267221E-4</v>
      </c>
      <c r="BX81" s="21">
        <v>7.1345142043986189E-4</v>
      </c>
      <c r="BY81" s="21">
        <v>6.2353590912607329E-4</v>
      </c>
      <c r="BZ81" s="21">
        <v>7.0293714997525763E-4</v>
      </c>
      <c r="CA81" s="21">
        <v>7.7338738445926515E-4</v>
      </c>
      <c r="CB81" s="21">
        <v>4.2349705096375205E-4</v>
      </c>
      <c r="CC81" s="21">
        <v>4.6407203204008765E-4</v>
      </c>
      <c r="CD81" s="21">
        <v>2.492374440532901E-4</v>
      </c>
      <c r="CE81" s="21">
        <v>3.0015704363564973E-4</v>
      </c>
      <c r="CF81" s="21">
        <v>1.5384932706012804E-4</v>
      </c>
      <c r="CG81" s="21">
        <v>1.4988873577835381E-4</v>
      </c>
      <c r="CH81" s="21">
        <v>1.2913852673991424E-4</v>
      </c>
      <c r="CI81" s="21">
        <v>6.0896427005175543E-5</v>
      </c>
      <c r="CJ81" s="21">
        <v>5.2332230291167415E-5</v>
      </c>
      <c r="CK81" s="21">
        <v>4.8578431710752082E-5</v>
      </c>
      <c r="CL81" s="21">
        <v>1.4844753621146942E-5</v>
      </c>
      <c r="CM81" s="21">
        <v>2.6645196927423492E-5</v>
      </c>
      <c r="CN81" s="21">
        <v>2.8482408650801426E-5</v>
      </c>
      <c r="CO81" s="21">
        <v>2.541910654437758E-5</v>
      </c>
      <c r="CP81" s="21">
        <v>9.985913087888292E-4</v>
      </c>
      <c r="CQ81" s="21">
        <v>2.9983717153545218E-3</v>
      </c>
      <c r="CR81" s="21">
        <v>1.0468949163052854E-3</v>
      </c>
      <c r="CS81" s="21">
        <v>1.2965477823545981E-3</v>
      </c>
      <c r="CT81" s="21">
        <v>1.0760918661672622E-3</v>
      </c>
      <c r="CU81" s="21">
        <v>5.7042802573601748E-4</v>
      </c>
      <c r="CV81" s="21">
        <v>5.4293427905672273E-4</v>
      </c>
      <c r="CW81" s="21">
        <v>5.2928695410920604E-4</v>
      </c>
      <c r="CX81" s="21">
        <v>3.4839992935290935E-4</v>
      </c>
      <c r="CY81" s="21">
        <v>3.8741204103767126E-4</v>
      </c>
      <c r="CZ81" s="21">
        <v>3.048446858335941E-4</v>
      </c>
      <c r="DA81" s="21">
        <v>2.9622044339111693E-4</v>
      </c>
      <c r="DB81" s="21">
        <v>3.8545167659878886E-4</v>
      </c>
      <c r="DC81" s="21">
        <v>3.367046910886723E-4</v>
      </c>
      <c r="DD81" s="21">
        <v>2.0826497559329901E-4</v>
      </c>
      <c r="DE81" s="21">
        <v>1.6110925942961667E-4</v>
      </c>
      <c r="DF81" s="21">
        <v>1.3668570466078167E-3</v>
      </c>
      <c r="DG81" s="21">
        <v>1.9327547320379154E-3</v>
      </c>
      <c r="DH81" s="21">
        <v>7.6759804503487067E-4</v>
      </c>
      <c r="DI81" s="21">
        <v>1.5297128702304189E-3</v>
      </c>
      <c r="DJ81" s="21">
        <v>2.7237568218322549E-3</v>
      </c>
      <c r="DK81" s="21">
        <v>6.0783267043793064E-4</v>
      </c>
      <c r="DL81" s="21">
        <v>8.1195731451201049E-4</v>
      </c>
      <c r="DM81" s="21">
        <v>1.0643296446019657E-3</v>
      </c>
      <c r="DN81" s="21">
        <v>7.6631437180406251E-4</v>
      </c>
      <c r="DO81" s="21">
        <v>1.5795813803235164E-3</v>
      </c>
      <c r="DP81" s="21">
        <v>1.30692608950863E-3</v>
      </c>
      <c r="DQ81" s="21">
        <v>7.1212115338459021E-4</v>
      </c>
      <c r="DR81" s="21">
        <v>4.6019369890874752E-4</v>
      </c>
      <c r="DS81" s="21">
        <v>4.847344776921815E-4</v>
      </c>
      <c r="DT81" s="21">
        <v>6.5401359329689442E-4</v>
      </c>
      <c r="DU81" s="21">
        <v>5.5008599256079751E-4</v>
      </c>
      <c r="DV81" s="21">
        <v>4.1382178218289303E-4</v>
      </c>
      <c r="DW81" s="21">
        <v>2.3503888998324608E-4</v>
      </c>
      <c r="DX81" s="21">
        <v>5.2679805363543039E-4</v>
      </c>
      <c r="DY81" s="21">
        <v>2.3310504481491832E-4</v>
      </c>
      <c r="DZ81" s="21">
        <v>3.6915526002873365E-4</v>
      </c>
      <c r="EA81" s="21">
        <v>5.4961453387176009E-4</v>
      </c>
      <c r="EB81" s="21">
        <v>7.3671178595617983E-4</v>
      </c>
      <c r="EC81" s="21">
        <v>2.303326381179461E-4</v>
      </c>
      <c r="ED81" s="21">
        <v>3.5387081724516775E-4</v>
      </c>
      <c r="EE81" s="21">
        <v>4.1400160386893331E-4</v>
      </c>
      <c r="EF81" s="21">
        <v>4.1815524061919701E-4</v>
      </c>
      <c r="EG81" s="21">
        <v>4.4836195707607783E-4</v>
      </c>
      <c r="EH81" s="21">
        <v>1.9258404526550861E-4</v>
      </c>
      <c r="EI81" s="21">
        <v>1.5379262701553363E-4</v>
      </c>
      <c r="EJ81" s="21">
        <v>1.4104663765094705E-4</v>
      </c>
      <c r="EK81" s="21">
        <v>1.3596527282422428E-4</v>
      </c>
      <c r="EL81" s="21">
        <v>1.624312791462665E-4</v>
      </c>
      <c r="EM81" s="21">
        <v>2.4917969070191546E-4</v>
      </c>
      <c r="EN81" s="21">
        <v>1.3693999347275595E-4</v>
      </c>
      <c r="EO81" s="21">
        <v>1.1827833191214922E-4</v>
      </c>
      <c r="EP81" s="21">
        <v>1.4769346248113093E-4</v>
      </c>
      <c r="EQ81" s="21">
        <v>3.2380112459402764E-5</v>
      </c>
      <c r="ER81" s="21">
        <v>6.4687366684818644E-5</v>
      </c>
      <c r="ES81" s="21">
        <v>1.5512920571315988E-4</v>
      </c>
      <c r="ET81" s="21">
        <v>1.3386967460704574E-4</v>
      </c>
      <c r="EU81" s="21">
        <v>7.0425861155218943E-5</v>
      </c>
      <c r="EV81" s="21">
        <v>3.207812714799893E-5</v>
      </c>
      <c r="EW81" s="21">
        <v>2.2798700536695685E-4</v>
      </c>
      <c r="EX81" s="21">
        <v>2.3418137148710844E-5</v>
      </c>
      <c r="EY81" s="21">
        <v>1.5109250122399272E-5</v>
      </c>
      <c r="EZ81" s="21">
        <v>7.7110739291946087E-5</v>
      </c>
      <c r="FA81" s="21">
        <v>1.8811984537759261E-5</v>
      </c>
      <c r="FB81" s="21">
        <v>8.0999837361159773E-6</v>
      </c>
    </row>
    <row r="82" spans="1:158" x14ac:dyDescent="0.2">
      <c r="A82" s="16">
        <v>41364</v>
      </c>
      <c r="B82" s="53">
        <v>0.16078122169157741</v>
      </c>
      <c r="C82" s="53">
        <v>5.5540806579137188E-2</v>
      </c>
      <c r="D82" s="53">
        <v>5.1216135101872957E-2</v>
      </c>
      <c r="E82" s="53">
        <v>1.3125524852714305E-2</v>
      </c>
      <c r="F82" s="53">
        <v>9.6292513913255363E-3</v>
      </c>
      <c r="G82" s="53">
        <v>3.423514820827521E-2</v>
      </c>
      <c r="H82" s="53">
        <v>2.5306621785616462E-2</v>
      </c>
      <c r="I82" s="53">
        <v>1.3452699190747668E-2</v>
      </c>
      <c r="J82" s="53">
        <v>4.5377155742744885E-3</v>
      </c>
      <c r="K82" s="53">
        <v>8.6523392193017176E-3</v>
      </c>
      <c r="L82" s="53">
        <v>6.1863243651450088E-3</v>
      </c>
      <c r="M82" s="53">
        <v>2.1138902805151755E-3</v>
      </c>
      <c r="O82" s="21">
        <v>0.12322541434582954</v>
      </c>
      <c r="P82" s="21">
        <v>3.1672866149763987E-2</v>
      </c>
      <c r="Q82" s="53">
        <v>3.7648942123441428E-2</v>
      </c>
      <c r="R82" s="21">
        <v>1.9395865362724845E-2</v>
      </c>
      <c r="S82" s="53">
        <v>2.4644801850743726E-2</v>
      </c>
      <c r="T82" s="21">
        <v>2.7295785695731285E-2</v>
      </c>
      <c r="U82" s="21">
        <v>1.5970136516358813E-2</v>
      </c>
      <c r="V82" s="53">
        <v>8.5941275712924474E-3</v>
      </c>
      <c r="W82" s="53">
        <v>2.9864972989220419E-3</v>
      </c>
      <c r="X82" s="53">
        <v>1.8772268100422356E-2</v>
      </c>
      <c r="Z82" s="53">
        <v>1.2278896260713828E-2</v>
      </c>
      <c r="AA82" s="53">
        <v>1.5972259033065067E-2</v>
      </c>
      <c r="AB82" s="53">
        <v>2.2188843116914447E-2</v>
      </c>
      <c r="AC82" s="53">
        <v>1.2613521887762942E-2</v>
      </c>
      <c r="AD82" s="53">
        <v>4.5620603555990777E-3</v>
      </c>
      <c r="AE82" s="21">
        <v>7.9704221954747089E-3</v>
      </c>
      <c r="AF82" s="53">
        <v>3.074049097477749E-2</v>
      </c>
      <c r="AG82" s="53">
        <v>3.5422242085685861E-2</v>
      </c>
      <c r="AH82" s="21">
        <v>5.2482887077764696E-3</v>
      </c>
      <c r="AI82" s="21">
        <v>4.173970367545657E-3</v>
      </c>
      <c r="AJ82" s="21">
        <v>4.4424065432393774E-3</v>
      </c>
      <c r="AK82" s="53">
        <v>5.2772701309142158E-3</v>
      </c>
      <c r="AL82" s="21">
        <v>2.9164739535443682E-3</v>
      </c>
      <c r="AM82" s="21">
        <v>1.7189516877639183E-3</v>
      </c>
      <c r="AN82" s="21">
        <v>3.6760048167788777E-3</v>
      </c>
      <c r="AO82" s="21">
        <v>5.6581043874358011E-3</v>
      </c>
      <c r="AP82" s="21">
        <v>1.3367170834095943E-2</v>
      </c>
      <c r="AQ82" s="21">
        <v>4.6366412319659711E-3</v>
      </c>
      <c r="AR82" s="21">
        <v>3.9093131085069354E-3</v>
      </c>
      <c r="AS82" s="21">
        <v>1.7034534101915553E-2</v>
      </c>
      <c r="AT82" s="21">
        <v>3.4263241274479612E-3</v>
      </c>
      <c r="AU82" s="21">
        <v>5.4250004286242283E-3</v>
      </c>
      <c r="AV82" s="21">
        <v>2.7073957545896412E-3</v>
      </c>
      <c r="AW82" s="21">
        <v>2.4317542600418248E-3</v>
      </c>
      <c r="AX82" s="21">
        <v>4.4915987157522989E-3</v>
      </c>
      <c r="AY82" s="21">
        <v>7.1051054483163619E-3</v>
      </c>
      <c r="AZ82" s="21">
        <v>3.8215638711456882E-3</v>
      </c>
      <c r="BA82" s="21">
        <v>2.9014628638804395E-3</v>
      </c>
      <c r="BB82" s="21">
        <v>4.2680791200329262E-4</v>
      </c>
      <c r="BC82" s="21">
        <v>2.8155893163853626E-3</v>
      </c>
      <c r="BD82" s="21">
        <v>2.2996643218234293E-3</v>
      </c>
      <c r="BE82" s="21">
        <v>5.940756842354887E-4</v>
      </c>
      <c r="BF82" s="21">
        <v>1.2500123921977803E-3</v>
      </c>
      <c r="BG82" s="21">
        <v>5.8472187806752208E-4</v>
      </c>
      <c r="BH82" s="21">
        <v>7.2488901525282531E-4</v>
      </c>
      <c r="BI82" s="21">
        <v>4.4101671319314242E-4</v>
      </c>
      <c r="BJ82" s="21">
        <v>4.5164191372623104E-4</v>
      </c>
      <c r="BK82" s="21">
        <v>6.8824213232953485E-4</v>
      </c>
      <c r="BL82" s="21">
        <v>6.3958849263629852E-5</v>
      </c>
      <c r="BM82" s="21">
        <v>1.3946075531440311E-4</v>
      </c>
      <c r="BN82" s="21">
        <v>4.1409427580314968E-5</v>
      </c>
      <c r="BO82" s="21">
        <v>1.0123972048780795E-5</v>
      </c>
      <c r="BP82" s="21">
        <v>1.1307415354378787E-5</v>
      </c>
      <c r="BQ82" s="21">
        <v>1.6325322774434876E-5</v>
      </c>
      <c r="BR82" s="21">
        <v>1.1379467647882591E-3</v>
      </c>
      <c r="BS82" s="21">
        <v>1.0679482915635005E-3</v>
      </c>
      <c r="BT82" s="21">
        <v>1.8386504385448255E-3</v>
      </c>
      <c r="BU82" s="21">
        <v>6.4283914092055504E-4</v>
      </c>
      <c r="BV82" s="21">
        <v>9.7702647524414285E-4</v>
      </c>
      <c r="BW82" s="21">
        <v>1.0102993679498705E-3</v>
      </c>
      <c r="BX82" s="21">
        <v>7.5615104016435463E-4</v>
      </c>
      <c r="BY82" s="21">
        <v>6.4833231470271891E-4</v>
      </c>
      <c r="BZ82" s="21">
        <v>6.9489249559434769E-4</v>
      </c>
      <c r="CA82" s="21">
        <v>7.3423269587696502E-4</v>
      </c>
      <c r="CB82" s="21">
        <v>4.1881346212828071E-4</v>
      </c>
      <c r="CC82" s="21">
        <v>4.3686662677611381E-4</v>
      </c>
      <c r="CD82" s="21">
        <v>2.5819876802947325E-4</v>
      </c>
      <c r="CE82" s="21">
        <v>2.8741412435762445E-4</v>
      </c>
      <c r="CF82" s="21">
        <v>1.5809611019571606E-4</v>
      </c>
      <c r="CG82" s="21">
        <v>1.3818838954336019E-4</v>
      </c>
      <c r="CH82" s="21">
        <v>1.2477705391401327E-4</v>
      </c>
      <c r="CI82" s="21">
        <v>6.2983773748552714E-5</v>
      </c>
      <c r="CJ82" s="21">
        <v>5.2515710007369095E-5</v>
      </c>
      <c r="CK82" s="21">
        <v>4.8748750399908276E-5</v>
      </c>
      <c r="CL82" s="21">
        <v>1.4161509053376208E-5</v>
      </c>
      <c r="CM82" s="21">
        <v>2.6738616472953676E-5</v>
      </c>
      <c r="CN82" s="21">
        <v>2.8582269563033009E-5</v>
      </c>
      <c r="CO82" s="21">
        <v>2.5508227348687159E-5</v>
      </c>
      <c r="CP82" s="21">
        <v>1.0079374706477972E-3</v>
      </c>
      <c r="CQ82" s="21">
        <v>2.8072201376969641E-3</v>
      </c>
      <c r="CR82" s="21">
        <v>1.1319032878664918E-3</v>
      </c>
      <c r="CS82" s="21">
        <v>1.3735376552691243E-3</v>
      </c>
      <c r="CT82" s="21">
        <v>1.1950528634721597E-3</v>
      </c>
      <c r="CU82" s="21">
        <v>5.7293938686608936E-4</v>
      </c>
      <c r="CV82" s="21">
        <v>5.3827951626493533E-4</v>
      </c>
      <c r="CW82" s="21">
        <v>4.8806609100292508E-4</v>
      </c>
      <c r="CX82" s="21">
        <v>3.4882546246569647E-4</v>
      </c>
      <c r="CY82" s="21">
        <v>3.8734534183260236E-4</v>
      </c>
      <c r="CZ82" s="21">
        <v>3.1832113022029358E-4</v>
      </c>
      <c r="DA82" s="21">
        <v>3.1096795134272995E-4</v>
      </c>
      <c r="DB82" s="21">
        <v>3.9072769233660114E-4</v>
      </c>
      <c r="DC82" s="21">
        <v>3.5028674326626223E-4</v>
      </c>
      <c r="DD82" s="21">
        <v>2.039482481669522E-4</v>
      </c>
      <c r="DE82" s="21">
        <v>1.5943867140686056E-4</v>
      </c>
      <c r="DF82" s="21">
        <v>1.4068476577268269E-3</v>
      </c>
      <c r="DG82" s="21">
        <v>1.9895751169234309E-3</v>
      </c>
      <c r="DH82" s="21">
        <v>7.0824838431061726E-4</v>
      </c>
      <c r="DI82" s="21">
        <v>1.6466000461742205E-3</v>
      </c>
      <c r="DJ82" s="21">
        <v>2.8706906178355791E-3</v>
      </c>
      <c r="DK82" s="21">
        <v>6.2522756726832087E-4</v>
      </c>
      <c r="DL82" s="21">
        <v>7.9694871954811859E-4</v>
      </c>
      <c r="DM82" s="21">
        <v>1.0633685903874569E-3</v>
      </c>
      <c r="DN82" s="21">
        <v>7.7982503588541903E-4</v>
      </c>
      <c r="DO82" s="21">
        <v>1.5603401308954504E-3</v>
      </c>
      <c r="DP82" s="21">
        <v>1.3075721794088351E-3</v>
      </c>
      <c r="DQ82" s="21">
        <v>7.0117648585702353E-4</v>
      </c>
      <c r="DR82" s="21">
        <v>4.3018495842405915E-4</v>
      </c>
      <c r="DS82" s="21">
        <v>5.1408270079905227E-4</v>
      </c>
      <c r="DT82" s="21">
        <v>7.7901563052913138E-4</v>
      </c>
      <c r="DU82" s="21">
        <v>6.399843361900849E-4</v>
      </c>
      <c r="DV82" s="21">
        <v>4.2511651813555975E-4</v>
      </c>
      <c r="DW82" s="21">
        <v>3.0736378063961594E-4</v>
      </c>
      <c r="DX82" s="21">
        <v>5.3420161604826957E-4</v>
      </c>
      <c r="DY82" s="21">
        <v>2.4150291056256011E-4</v>
      </c>
      <c r="DZ82" s="21">
        <v>4.4681005768172329E-4</v>
      </c>
      <c r="EA82" s="21">
        <v>5.3487185713210555E-4</v>
      </c>
      <c r="EB82" s="21">
        <v>7.5588773534134425E-4</v>
      </c>
      <c r="EC82" s="21">
        <v>2.7640751995183235E-4</v>
      </c>
      <c r="ED82" s="21">
        <v>3.2527538225727502E-4</v>
      </c>
      <c r="EE82" s="21">
        <v>4.1822176229927766E-4</v>
      </c>
      <c r="EF82" s="21">
        <v>4.0131297659500931E-4</v>
      </c>
      <c r="EG82" s="21">
        <v>4.2715461923721002E-4</v>
      </c>
      <c r="EH82" s="21">
        <v>1.5386328183546533E-4</v>
      </c>
      <c r="EI82" s="21">
        <v>1.9503063196836572E-4</v>
      </c>
      <c r="EJ82" s="21">
        <v>1.4259454469851428E-4</v>
      </c>
      <c r="EK82" s="21">
        <v>1.3351471405638577E-4</v>
      </c>
      <c r="EL82" s="21">
        <v>1.7421761458379808E-4</v>
      </c>
      <c r="EM82" s="21">
        <v>2.3504234754227421E-4</v>
      </c>
      <c r="EN82" s="21">
        <v>1.6724503044209264E-4</v>
      </c>
      <c r="EO82" s="21">
        <v>1.1235969047531321E-4</v>
      </c>
      <c r="EP82" s="21">
        <v>1.3131537311367557E-4</v>
      </c>
      <c r="EQ82" s="21">
        <v>3.1214081722697108E-5</v>
      </c>
      <c r="ER82" s="21">
        <v>6.2526439165454996E-5</v>
      </c>
      <c r="ES82" s="21">
        <v>1.2443179536167915E-4</v>
      </c>
      <c r="ET82" s="21">
        <v>1.2335630946290203E-4</v>
      </c>
      <c r="EU82" s="21">
        <v>6.7515924389730892E-5</v>
      </c>
      <c r="EV82" s="21">
        <v>2.3030340495717906E-5</v>
      </c>
      <c r="EW82" s="21">
        <v>2.2731281413836317E-4</v>
      </c>
      <c r="EX82" s="21">
        <v>2.152735415981111E-5</v>
      </c>
      <c r="EY82" s="21">
        <v>1.570018197404541E-5</v>
      </c>
      <c r="EZ82" s="21">
        <v>7.8350932677029243E-5</v>
      </c>
      <c r="FA82" s="21">
        <v>1.9359324988061838E-5</v>
      </c>
      <c r="FB82" s="21">
        <v>1.0264783131497329E-5</v>
      </c>
    </row>
    <row r="83" spans="1:158" x14ac:dyDescent="0.2">
      <c r="A83" s="16">
        <v>41455</v>
      </c>
      <c r="B83" s="53">
        <v>0.16078122169157741</v>
      </c>
      <c r="C83" s="53">
        <v>5.5540806579137188E-2</v>
      </c>
      <c r="D83" s="53">
        <v>5.1216135101872957E-2</v>
      </c>
      <c r="E83" s="53">
        <v>1.3125524852714305E-2</v>
      </c>
      <c r="F83" s="53">
        <v>9.6292513913255363E-3</v>
      </c>
      <c r="G83" s="53">
        <v>3.423514820827521E-2</v>
      </c>
      <c r="H83" s="53">
        <v>2.5306621785616462E-2</v>
      </c>
      <c r="I83" s="53">
        <v>1.3452699190747668E-2</v>
      </c>
      <c r="J83" s="53">
        <v>4.5377155742744885E-3</v>
      </c>
      <c r="K83" s="53">
        <v>8.6523392193017176E-3</v>
      </c>
      <c r="L83" s="53">
        <v>6.1863243651450088E-3</v>
      </c>
      <c r="M83" s="53">
        <v>2.1138902805151755E-3</v>
      </c>
      <c r="O83" s="21">
        <v>0.12322541434582954</v>
      </c>
      <c r="P83" s="21">
        <v>3.1672866149763987E-2</v>
      </c>
      <c r="Q83" s="53">
        <v>3.7648942123441428E-2</v>
      </c>
      <c r="R83" s="21">
        <v>1.9395865362724845E-2</v>
      </c>
      <c r="S83" s="53">
        <v>2.4644801850743726E-2</v>
      </c>
      <c r="T83" s="21">
        <v>2.7295785695731285E-2</v>
      </c>
      <c r="U83" s="21">
        <v>1.5970136516358813E-2</v>
      </c>
      <c r="V83" s="53">
        <v>8.5941275712924474E-3</v>
      </c>
      <c r="W83" s="53">
        <v>2.9864972989220419E-3</v>
      </c>
      <c r="X83" s="53">
        <v>1.8772268100422356E-2</v>
      </c>
      <c r="Z83" s="53">
        <v>1.2278896260713828E-2</v>
      </c>
      <c r="AA83" s="53">
        <v>1.5972259033065067E-2</v>
      </c>
      <c r="AB83" s="53">
        <v>2.2188843116914447E-2</v>
      </c>
      <c r="AC83" s="53">
        <v>1.2613521887762942E-2</v>
      </c>
      <c r="AD83" s="53">
        <v>4.5620603555990777E-3</v>
      </c>
      <c r="AE83" s="21">
        <v>7.9704221954747089E-3</v>
      </c>
      <c r="AF83" s="53">
        <v>3.074049097477749E-2</v>
      </c>
      <c r="AG83" s="53">
        <v>3.5422242085685861E-2</v>
      </c>
      <c r="AH83" s="21">
        <v>5.2482887077764696E-3</v>
      </c>
      <c r="AI83" s="21">
        <v>4.173970367545657E-3</v>
      </c>
      <c r="AJ83" s="21">
        <v>4.4424065432393774E-3</v>
      </c>
      <c r="AK83" s="53">
        <v>5.2772701309142158E-3</v>
      </c>
      <c r="AL83" s="21">
        <v>2.9164739535443682E-3</v>
      </c>
      <c r="AM83" s="21">
        <v>1.7189516877639183E-3</v>
      </c>
      <c r="AN83" s="21">
        <v>3.6760048167788777E-3</v>
      </c>
      <c r="AO83" s="21">
        <v>5.6581043874358011E-3</v>
      </c>
      <c r="AP83" s="21">
        <v>1.3367170834095943E-2</v>
      </c>
      <c r="AQ83" s="21">
        <v>4.6366412319659711E-3</v>
      </c>
      <c r="AR83" s="21">
        <v>3.9093131085069354E-3</v>
      </c>
      <c r="AS83" s="21">
        <v>1.7034534101915553E-2</v>
      </c>
      <c r="AT83" s="21">
        <v>3.4263241274479612E-3</v>
      </c>
      <c r="AU83" s="21">
        <v>5.4250004286242283E-3</v>
      </c>
      <c r="AV83" s="21">
        <v>2.7073957545896412E-3</v>
      </c>
      <c r="AW83" s="21">
        <v>2.4317542600418248E-3</v>
      </c>
      <c r="AX83" s="21">
        <v>4.4915987157522989E-3</v>
      </c>
      <c r="AY83" s="21">
        <v>7.1051054483163619E-3</v>
      </c>
      <c r="AZ83" s="21">
        <v>3.8215638711456882E-3</v>
      </c>
      <c r="BA83" s="21">
        <v>2.9014628638804395E-3</v>
      </c>
      <c r="BB83" s="21">
        <v>4.2680791200329262E-4</v>
      </c>
      <c r="BC83" s="21">
        <v>2.8155893163853626E-3</v>
      </c>
      <c r="BD83" s="21">
        <v>2.2996643218234293E-3</v>
      </c>
      <c r="BE83" s="21">
        <v>5.940756842354887E-4</v>
      </c>
      <c r="BF83" s="21">
        <v>1.2500123921977803E-3</v>
      </c>
      <c r="BG83" s="21">
        <v>5.8472187806752208E-4</v>
      </c>
      <c r="BH83" s="21">
        <v>7.2488901525282531E-4</v>
      </c>
      <c r="BI83" s="21">
        <v>4.4101671319314242E-4</v>
      </c>
      <c r="BJ83" s="21">
        <v>4.5164191372623104E-4</v>
      </c>
      <c r="BK83" s="21">
        <v>6.8824213232953485E-4</v>
      </c>
      <c r="BL83" s="21">
        <v>6.3958849263629852E-5</v>
      </c>
      <c r="BM83" s="21">
        <v>1.3946075531440311E-4</v>
      </c>
      <c r="BN83" s="21">
        <v>4.1409427580314968E-5</v>
      </c>
      <c r="BO83" s="21">
        <v>1.0123972048780795E-5</v>
      </c>
      <c r="BP83" s="21">
        <v>1.1307415354378787E-5</v>
      </c>
      <c r="BQ83" s="21">
        <v>1.6325322774434876E-5</v>
      </c>
      <c r="BR83" s="21">
        <v>1.1379467647882591E-3</v>
      </c>
      <c r="BS83" s="21">
        <v>1.0679482915635005E-3</v>
      </c>
      <c r="BT83" s="21">
        <v>1.8386504385448255E-3</v>
      </c>
      <c r="BU83" s="21">
        <v>6.4283914092055504E-4</v>
      </c>
      <c r="BV83" s="21">
        <v>9.7702647524414285E-4</v>
      </c>
      <c r="BW83" s="21">
        <v>1.0102993679498705E-3</v>
      </c>
      <c r="BX83" s="21">
        <v>7.5615104016435463E-4</v>
      </c>
      <c r="BY83" s="21">
        <v>6.4833231470271891E-4</v>
      </c>
      <c r="BZ83" s="21">
        <v>6.9489249559434769E-4</v>
      </c>
      <c r="CA83" s="21">
        <v>7.3423269587696502E-4</v>
      </c>
      <c r="CB83" s="21">
        <v>4.1881346212828071E-4</v>
      </c>
      <c r="CC83" s="21">
        <v>4.3686662677611381E-4</v>
      </c>
      <c r="CD83" s="21">
        <v>2.5819876802947325E-4</v>
      </c>
      <c r="CE83" s="21">
        <v>2.8741412435762445E-4</v>
      </c>
      <c r="CF83" s="21">
        <v>1.5809611019571606E-4</v>
      </c>
      <c r="CG83" s="21">
        <v>1.3818838954336019E-4</v>
      </c>
      <c r="CH83" s="21">
        <v>1.2477705391401327E-4</v>
      </c>
      <c r="CI83" s="21">
        <v>6.2983773748552714E-5</v>
      </c>
      <c r="CJ83" s="21">
        <v>5.2515710007369095E-5</v>
      </c>
      <c r="CK83" s="21">
        <v>4.8748750399908276E-5</v>
      </c>
      <c r="CL83" s="21">
        <v>1.4161509053376208E-5</v>
      </c>
      <c r="CM83" s="21">
        <v>2.6738616472953676E-5</v>
      </c>
      <c r="CN83" s="21">
        <v>2.8582269563033009E-5</v>
      </c>
      <c r="CO83" s="21">
        <v>2.5508227348687159E-5</v>
      </c>
      <c r="CP83" s="21">
        <v>1.0079374706477972E-3</v>
      </c>
      <c r="CQ83" s="21">
        <v>2.8072201376969641E-3</v>
      </c>
      <c r="CR83" s="21">
        <v>1.1319032878664918E-3</v>
      </c>
      <c r="CS83" s="21">
        <v>1.3735376552691243E-3</v>
      </c>
      <c r="CT83" s="21">
        <v>1.1950528634721597E-3</v>
      </c>
      <c r="CU83" s="21">
        <v>5.7293938686608936E-4</v>
      </c>
      <c r="CV83" s="21">
        <v>5.3827951626493533E-4</v>
      </c>
      <c r="CW83" s="21">
        <v>4.8806609100292508E-4</v>
      </c>
      <c r="CX83" s="21">
        <v>3.4882546246569647E-4</v>
      </c>
      <c r="CY83" s="21">
        <v>3.8734534183260236E-4</v>
      </c>
      <c r="CZ83" s="21">
        <v>3.1832113022029358E-4</v>
      </c>
      <c r="DA83" s="21">
        <v>3.1096795134272995E-4</v>
      </c>
      <c r="DB83" s="21">
        <v>3.9072769233660114E-4</v>
      </c>
      <c r="DC83" s="21">
        <v>3.5028674326626223E-4</v>
      </c>
      <c r="DD83" s="21">
        <v>2.039482481669522E-4</v>
      </c>
      <c r="DE83" s="21">
        <v>1.5943867140686056E-4</v>
      </c>
      <c r="DF83" s="21">
        <v>1.4068476577268269E-3</v>
      </c>
      <c r="DG83" s="21">
        <v>1.9895751169234309E-3</v>
      </c>
      <c r="DH83" s="21">
        <v>7.0824838431061726E-4</v>
      </c>
      <c r="DI83" s="21">
        <v>1.6466000461742205E-3</v>
      </c>
      <c r="DJ83" s="21">
        <v>2.8706906178355791E-3</v>
      </c>
      <c r="DK83" s="21">
        <v>6.2522756726832087E-4</v>
      </c>
      <c r="DL83" s="21">
        <v>7.9694871954811859E-4</v>
      </c>
      <c r="DM83" s="21">
        <v>1.0633685903874569E-3</v>
      </c>
      <c r="DN83" s="21">
        <v>7.7982503588541903E-4</v>
      </c>
      <c r="DO83" s="21">
        <v>1.5603401308954504E-3</v>
      </c>
      <c r="DP83" s="21">
        <v>1.3075721794088351E-3</v>
      </c>
      <c r="DQ83" s="21">
        <v>7.0117648585702353E-4</v>
      </c>
      <c r="DR83" s="21">
        <v>4.3018495842405915E-4</v>
      </c>
      <c r="DS83" s="21">
        <v>5.1408270079905227E-4</v>
      </c>
      <c r="DT83" s="21">
        <v>7.7901563052913138E-4</v>
      </c>
      <c r="DU83" s="21">
        <v>6.399843361900849E-4</v>
      </c>
      <c r="DV83" s="21">
        <v>4.2511651813555975E-4</v>
      </c>
      <c r="DW83" s="21">
        <v>3.0736378063961594E-4</v>
      </c>
      <c r="DX83" s="21">
        <v>5.3420161604826957E-4</v>
      </c>
      <c r="DY83" s="21">
        <v>2.4150291056256011E-4</v>
      </c>
      <c r="DZ83" s="21">
        <v>4.4681005768172329E-4</v>
      </c>
      <c r="EA83" s="21">
        <v>5.3487185713210555E-4</v>
      </c>
      <c r="EB83" s="21">
        <v>7.5588773534134425E-4</v>
      </c>
      <c r="EC83" s="21">
        <v>2.7640751995183235E-4</v>
      </c>
      <c r="ED83" s="21">
        <v>3.2527538225727502E-4</v>
      </c>
      <c r="EE83" s="21">
        <v>4.1822176229927766E-4</v>
      </c>
      <c r="EF83" s="21">
        <v>4.0131297659500931E-4</v>
      </c>
      <c r="EG83" s="21">
        <v>4.2715461923721002E-4</v>
      </c>
      <c r="EH83" s="21">
        <v>1.5386328183546533E-4</v>
      </c>
      <c r="EI83" s="21">
        <v>1.9503063196836572E-4</v>
      </c>
      <c r="EJ83" s="21">
        <v>1.4259454469851428E-4</v>
      </c>
      <c r="EK83" s="21">
        <v>1.3351471405638577E-4</v>
      </c>
      <c r="EL83" s="21">
        <v>1.7421761458379808E-4</v>
      </c>
      <c r="EM83" s="21">
        <v>2.3504234754227421E-4</v>
      </c>
      <c r="EN83" s="21">
        <v>1.6724503044209264E-4</v>
      </c>
      <c r="EO83" s="21">
        <v>1.1235969047531321E-4</v>
      </c>
      <c r="EP83" s="21">
        <v>1.3131537311367557E-4</v>
      </c>
      <c r="EQ83" s="21">
        <v>3.1214081722697108E-5</v>
      </c>
      <c r="ER83" s="21">
        <v>6.2526439165454996E-5</v>
      </c>
      <c r="ES83" s="21">
        <v>1.2443179536167915E-4</v>
      </c>
      <c r="ET83" s="21">
        <v>1.2335630946290203E-4</v>
      </c>
      <c r="EU83" s="21">
        <v>6.7515924389730892E-5</v>
      </c>
      <c r="EV83" s="21">
        <v>2.3030340495717906E-5</v>
      </c>
      <c r="EW83" s="21">
        <v>2.2731281413836317E-4</v>
      </c>
      <c r="EX83" s="21">
        <v>2.152735415981111E-5</v>
      </c>
      <c r="EY83" s="21">
        <v>1.570018197404541E-5</v>
      </c>
      <c r="EZ83" s="21">
        <v>7.8350932677029243E-5</v>
      </c>
      <c r="FA83" s="21">
        <v>1.9359324988061838E-5</v>
      </c>
      <c r="FB83" s="21">
        <v>1.0264783131497329E-5</v>
      </c>
    </row>
    <row r="84" spans="1:158" x14ac:dyDescent="0.2">
      <c r="A84" s="16">
        <v>41547</v>
      </c>
      <c r="B84" s="53">
        <v>0.16078122169157741</v>
      </c>
      <c r="C84" s="53">
        <v>5.5540806579137188E-2</v>
      </c>
      <c r="D84" s="53">
        <v>5.1216135101872957E-2</v>
      </c>
      <c r="E84" s="53">
        <v>1.3125524852714305E-2</v>
      </c>
      <c r="F84" s="53">
        <v>9.6292513913255363E-3</v>
      </c>
      <c r="G84" s="53">
        <v>3.423514820827521E-2</v>
      </c>
      <c r="H84" s="53">
        <v>2.5306621785616462E-2</v>
      </c>
      <c r="I84" s="53">
        <v>1.3452699190747668E-2</v>
      </c>
      <c r="J84" s="53">
        <v>4.5377155742744885E-3</v>
      </c>
      <c r="K84" s="53">
        <v>8.6523392193017176E-3</v>
      </c>
      <c r="L84" s="53">
        <v>6.1863243651450088E-3</v>
      </c>
      <c r="M84" s="53">
        <v>2.1138902805151755E-3</v>
      </c>
      <c r="O84" s="21">
        <v>0.12322541434582954</v>
      </c>
      <c r="P84" s="21">
        <v>3.1672866149763987E-2</v>
      </c>
      <c r="Q84" s="53">
        <v>3.7648942123441428E-2</v>
      </c>
      <c r="R84" s="21">
        <v>1.9395865362724845E-2</v>
      </c>
      <c r="S84" s="53">
        <v>2.4644801850743726E-2</v>
      </c>
      <c r="T84" s="21">
        <v>2.7295785695731285E-2</v>
      </c>
      <c r="U84" s="21">
        <v>1.5970136516358813E-2</v>
      </c>
      <c r="V84" s="53">
        <v>8.5941275712924474E-3</v>
      </c>
      <c r="W84" s="53">
        <v>2.9864972989220419E-3</v>
      </c>
      <c r="X84" s="53">
        <v>1.8772268100422356E-2</v>
      </c>
      <c r="Z84" s="53">
        <v>1.2278896260713828E-2</v>
      </c>
      <c r="AA84" s="53">
        <v>1.5972259033065067E-2</v>
      </c>
      <c r="AB84" s="53">
        <v>2.2188843116914447E-2</v>
      </c>
      <c r="AC84" s="53">
        <v>1.2613521887762942E-2</v>
      </c>
      <c r="AD84" s="53">
        <v>4.5620603555990777E-3</v>
      </c>
      <c r="AE84" s="21">
        <v>7.9704221954747089E-3</v>
      </c>
      <c r="AF84" s="53">
        <v>3.074049097477749E-2</v>
      </c>
      <c r="AG84" s="53">
        <v>3.5422242085685861E-2</v>
      </c>
      <c r="AH84" s="21">
        <v>5.2482887077764696E-3</v>
      </c>
      <c r="AI84" s="21">
        <v>4.173970367545657E-3</v>
      </c>
      <c r="AJ84" s="21">
        <v>4.4424065432393774E-3</v>
      </c>
      <c r="AK84" s="53">
        <v>5.2772701309142158E-3</v>
      </c>
      <c r="AL84" s="21">
        <v>2.9164739535443682E-3</v>
      </c>
      <c r="AM84" s="21">
        <v>1.7189516877639183E-3</v>
      </c>
      <c r="AN84" s="21">
        <v>3.6760048167788777E-3</v>
      </c>
      <c r="AO84" s="21">
        <v>5.6581043874358011E-3</v>
      </c>
      <c r="AP84" s="21">
        <v>1.3367170834095943E-2</v>
      </c>
      <c r="AQ84" s="21">
        <v>4.6366412319659711E-3</v>
      </c>
      <c r="AR84" s="21">
        <v>3.9093131085069354E-3</v>
      </c>
      <c r="AS84" s="21">
        <v>1.7034534101915553E-2</v>
      </c>
      <c r="AT84" s="21">
        <v>3.4263241274479612E-3</v>
      </c>
      <c r="AU84" s="21">
        <v>5.4250004286242283E-3</v>
      </c>
      <c r="AV84" s="21">
        <v>2.7073957545896412E-3</v>
      </c>
      <c r="AW84" s="21">
        <v>2.4317542600418248E-3</v>
      </c>
      <c r="AX84" s="21">
        <v>4.4915987157522989E-3</v>
      </c>
      <c r="AY84" s="21">
        <v>7.1051054483163619E-3</v>
      </c>
      <c r="AZ84" s="21">
        <v>3.8215638711456882E-3</v>
      </c>
      <c r="BA84" s="21">
        <v>2.9014628638804395E-3</v>
      </c>
      <c r="BB84" s="21">
        <v>4.2680791200329262E-4</v>
      </c>
      <c r="BC84" s="21">
        <v>2.8155893163853626E-3</v>
      </c>
      <c r="BD84" s="21">
        <v>2.2996643218234293E-3</v>
      </c>
      <c r="BE84" s="21">
        <v>5.940756842354887E-4</v>
      </c>
      <c r="BF84" s="21">
        <v>1.2500123921977803E-3</v>
      </c>
      <c r="BG84" s="21">
        <v>5.8472187806752208E-4</v>
      </c>
      <c r="BH84" s="21">
        <v>7.2488901525282531E-4</v>
      </c>
      <c r="BI84" s="21">
        <v>4.4101671319314242E-4</v>
      </c>
      <c r="BJ84" s="21">
        <v>4.5164191372623104E-4</v>
      </c>
      <c r="BK84" s="21">
        <v>6.8824213232953485E-4</v>
      </c>
      <c r="BL84" s="21">
        <v>6.3958849263629852E-5</v>
      </c>
      <c r="BM84" s="21">
        <v>1.3946075531440311E-4</v>
      </c>
      <c r="BN84" s="21">
        <v>4.1409427580314968E-5</v>
      </c>
      <c r="BO84" s="21">
        <v>1.0123972048780795E-5</v>
      </c>
      <c r="BP84" s="21">
        <v>1.1307415354378787E-5</v>
      </c>
      <c r="BQ84" s="21">
        <v>1.6325322774434876E-5</v>
      </c>
      <c r="BR84" s="21">
        <v>1.1379467647882591E-3</v>
      </c>
      <c r="BS84" s="21">
        <v>1.0679482915635005E-3</v>
      </c>
      <c r="BT84" s="21">
        <v>1.8386504385448255E-3</v>
      </c>
      <c r="BU84" s="21">
        <v>6.4283914092055504E-4</v>
      </c>
      <c r="BV84" s="21">
        <v>9.7702647524414285E-4</v>
      </c>
      <c r="BW84" s="21">
        <v>1.0102993679498705E-3</v>
      </c>
      <c r="BX84" s="21">
        <v>7.5615104016435463E-4</v>
      </c>
      <c r="BY84" s="21">
        <v>6.4833231470271891E-4</v>
      </c>
      <c r="BZ84" s="21">
        <v>6.9489249559434769E-4</v>
      </c>
      <c r="CA84" s="21">
        <v>7.3423269587696502E-4</v>
      </c>
      <c r="CB84" s="21">
        <v>4.1881346212828071E-4</v>
      </c>
      <c r="CC84" s="21">
        <v>4.3686662677611381E-4</v>
      </c>
      <c r="CD84" s="21">
        <v>2.5819876802947325E-4</v>
      </c>
      <c r="CE84" s="21">
        <v>2.8741412435762445E-4</v>
      </c>
      <c r="CF84" s="21">
        <v>1.5809611019571606E-4</v>
      </c>
      <c r="CG84" s="21">
        <v>1.3818838954336019E-4</v>
      </c>
      <c r="CH84" s="21">
        <v>1.2477705391401327E-4</v>
      </c>
      <c r="CI84" s="21">
        <v>6.2983773748552714E-5</v>
      </c>
      <c r="CJ84" s="21">
        <v>5.2515710007369095E-5</v>
      </c>
      <c r="CK84" s="21">
        <v>4.8748750399908276E-5</v>
      </c>
      <c r="CL84" s="21">
        <v>1.4161509053376208E-5</v>
      </c>
      <c r="CM84" s="21">
        <v>2.6738616472953676E-5</v>
      </c>
      <c r="CN84" s="21">
        <v>2.8582269563033009E-5</v>
      </c>
      <c r="CO84" s="21">
        <v>2.5508227348687159E-5</v>
      </c>
      <c r="CP84" s="21">
        <v>1.0079374706477972E-3</v>
      </c>
      <c r="CQ84" s="21">
        <v>2.8072201376969641E-3</v>
      </c>
      <c r="CR84" s="21">
        <v>1.1319032878664918E-3</v>
      </c>
      <c r="CS84" s="21">
        <v>1.3735376552691243E-3</v>
      </c>
      <c r="CT84" s="21">
        <v>1.1950528634721597E-3</v>
      </c>
      <c r="CU84" s="21">
        <v>5.7293938686608936E-4</v>
      </c>
      <c r="CV84" s="21">
        <v>5.3827951626493533E-4</v>
      </c>
      <c r="CW84" s="21">
        <v>4.8806609100292508E-4</v>
      </c>
      <c r="CX84" s="21">
        <v>3.4882546246569647E-4</v>
      </c>
      <c r="CY84" s="21">
        <v>3.8734534183260236E-4</v>
      </c>
      <c r="CZ84" s="21">
        <v>3.1832113022029358E-4</v>
      </c>
      <c r="DA84" s="21">
        <v>3.1096795134272995E-4</v>
      </c>
      <c r="DB84" s="21">
        <v>3.9072769233660114E-4</v>
      </c>
      <c r="DC84" s="21">
        <v>3.5028674326626223E-4</v>
      </c>
      <c r="DD84" s="21">
        <v>2.039482481669522E-4</v>
      </c>
      <c r="DE84" s="21">
        <v>1.5943867140686056E-4</v>
      </c>
      <c r="DF84" s="21">
        <v>1.4068476577268269E-3</v>
      </c>
      <c r="DG84" s="21">
        <v>1.9895751169234309E-3</v>
      </c>
      <c r="DH84" s="21">
        <v>7.0824838431061726E-4</v>
      </c>
      <c r="DI84" s="21">
        <v>1.6466000461742205E-3</v>
      </c>
      <c r="DJ84" s="21">
        <v>2.8706906178355791E-3</v>
      </c>
      <c r="DK84" s="21">
        <v>6.2522756726832087E-4</v>
      </c>
      <c r="DL84" s="21">
        <v>7.9694871954811859E-4</v>
      </c>
      <c r="DM84" s="21">
        <v>1.0633685903874569E-3</v>
      </c>
      <c r="DN84" s="21">
        <v>7.7982503588541903E-4</v>
      </c>
      <c r="DO84" s="21">
        <v>1.5603401308954504E-3</v>
      </c>
      <c r="DP84" s="21">
        <v>1.3075721794088351E-3</v>
      </c>
      <c r="DQ84" s="21">
        <v>7.0117648585702353E-4</v>
      </c>
      <c r="DR84" s="21">
        <v>4.3018495842405915E-4</v>
      </c>
      <c r="DS84" s="21">
        <v>5.1408270079905227E-4</v>
      </c>
      <c r="DT84" s="21">
        <v>7.7901563052913138E-4</v>
      </c>
      <c r="DU84" s="21">
        <v>6.399843361900849E-4</v>
      </c>
      <c r="DV84" s="21">
        <v>4.2511651813555975E-4</v>
      </c>
      <c r="DW84" s="21">
        <v>3.0736378063961594E-4</v>
      </c>
      <c r="DX84" s="21">
        <v>5.3420161604826957E-4</v>
      </c>
      <c r="DY84" s="21">
        <v>2.4150291056256011E-4</v>
      </c>
      <c r="DZ84" s="21">
        <v>4.4681005768172329E-4</v>
      </c>
      <c r="EA84" s="21">
        <v>5.3487185713210555E-4</v>
      </c>
      <c r="EB84" s="21">
        <v>7.5588773534134425E-4</v>
      </c>
      <c r="EC84" s="21">
        <v>2.7640751995183235E-4</v>
      </c>
      <c r="ED84" s="21">
        <v>3.2527538225727502E-4</v>
      </c>
      <c r="EE84" s="21">
        <v>4.1822176229927766E-4</v>
      </c>
      <c r="EF84" s="21">
        <v>4.0131297659500931E-4</v>
      </c>
      <c r="EG84" s="21">
        <v>4.2715461923721002E-4</v>
      </c>
      <c r="EH84" s="21">
        <v>1.5386328183546533E-4</v>
      </c>
      <c r="EI84" s="21">
        <v>1.9503063196836572E-4</v>
      </c>
      <c r="EJ84" s="21">
        <v>1.4259454469851428E-4</v>
      </c>
      <c r="EK84" s="21">
        <v>1.3351471405638577E-4</v>
      </c>
      <c r="EL84" s="21">
        <v>1.7421761458379808E-4</v>
      </c>
      <c r="EM84" s="21">
        <v>2.3504234754227421E-4</v>
      </c>
      <c r="EN84" s="21">
        <v>1.6724503044209264E-4</v>
      </c>
      <c r="EO84" s="21">
        <v>1.1235969047531321E-4</v>
      </c>
      <c r="EP84" s="21">
        <v>1.3131537311367557E-4</v>
      </c>
      <c r="EQ84" s="21">
        <v>3.1214081722697108E-5</v>
      </c>
      <c r="ER84" s="21">
        <v>6.2526439165454996E-5</v>
      </c>
      <c r="ES84" s="21">
        <v>1.2443179536167915E-4</v>
      </c>
      <c r="ET84" s="21">
        <v>1.2335630946290203E-4</v>
      </c>
      <c r="EU84" s="21">
        <v>6.7515924389730892E-5</v>
      </c>
      <c r="EV84" s="21">
        <v>2.3030340495717906E-5</v>
      </c>
      <c r="EW84" s="21">
        <v>2.2731281413836317E-4</v>
      </c>
      <c r="EX84" s="21">
        <v>2.152735415981111E-5</v>
      </c>
      <c r="EY84" s="21">
        <v>1.570018197404541E-5</v>
      </c>
      <c r="EZ84" s="21">
        <v>7.8350932677029243E-5</v>
      </c>
      <c r="FA84" s="21">
        <v>1.9359324988061838E-5</v>
      </c>
      <c r="FB84" s="21">
        <v>1.0264783131497329E-5</v>
      </c>
    </row>
    <row r="85" spans="1:158" x14ac:dyDescent="0.2">
      <c r="A85" s="16">
        <v>41639</v>
      </c>
      <c r="B85" s="53">
        <v>0.16078122169157741</v>
      </c>
      <c r="C85" s="53">
        <v>5.5540806579137188E-2</v>
      </c>
      <c r="D85" s="53">
        <v>5.1216135101872957E-2</v>
      </c>
      <c r="E85" s="53">
        <v>1.3125524852714305E-2</v>
      </c>
      <c r="F85" s="53">
        <v>9.6292513913255363E-3</v>
      </c>
      <c r="G85" s="53">
        <v>3.423514820827521E-2</v>
      </c>
      <c r="H85" s="53">
        <v>2.5306621785616462E-2</v>
      </c>
      <c r="I85" s="53">
        <v>1.3452699190747668E-2</v>
      </c>
      <c r="J85" s="53">
        <v>4.5377155742744885E-3</v>
      </c>
      <c r="K85" s="53">
        <v>8.6523392193017176E-3</v>
      </c>
      <c r="L85" s="53">
        <v>6.1863243651450088E-3</v>
      </c>
      <c r="M85" s="53">
        <v>2.1138902805151755E-3</v>
      </c>
      <c r="O85" s="21">
        <v>0.12322541434582954</v>
      </c>
      <c r="P85" s="21">
        <v>3.1672866149763987E-2</v>
      </c>
      <c r="Q85" s="53">
        <v>3.7648942123441428E-2</v>
      </c>
      <c r="R85" s="21">
        <v>1.9395865362724845E-2</v>
      </c>
      <c r="S85" s="53">
        <v>2.4644801850743726E-2</v>
      </c>
      <c r="T85" s="21">
        <v>2.7295785695731285E-2</v>
      </c>
      <c r="U85" s="21">
        <v>1.5970136516358813E-2</v>
      </c>
      <c r="V85" s="53">
        <v>8.5941275712924474E-3</v>
      </c>
      <c r="W85" s="53">
        <v>2.9864972989220419E-3</v>
      </c>
      <c r="X85" s="53">
        <v>1.8772268100422356E-2</v>
      </c>
      <c r="Z85" s="53">
        <v>1.2278896260713828E-2</v>
      </c>
      <c r="AA85" s="53">
        <v>1.5972259033065067E-2</v>
      </c>
      <c r="AB85" s="53">
        <v>2.2188843116914447E-2</v>
      </c>
      <c r="AC85" s="53">
        <v>1.2613521887762942E-2</v>
      </c>
      <c r="AD85" s="53">
        <v>4.5620603555990777E-3</v>
      </c>
      <c r="AE85" s="21">
        <v>7.9704221954747089E-3</v>
      </c>
      <c r="AF85" s="53">
        <v>3.074049097477749E-2</v>
      </c>
      <c r="AG85" s="53">
        <v>3.5422242085685861E-2</v>
      </c>
      <c r="AH85" s="21">
        <v>5.2482887077764696E-3</v>
      </c>
      <c r="AI85" s="21">
        <v>4.173970367545657E-3</v>
      </c>
      <c r="AJ85" s="21">
        <v>4.4424065432393774E-3</v>
      </c>
      <c r="AK85" s="53">
        <v>5.2772701309142158E-3</v>
      </c>
      <c r="AL85" s="21">
        <v>2.9164739535443682E-3</v>
      </c>
      <c r="AM85" s="21">
        <v>1.7189516877639183E-3</v>
      </c>
      <c r="AN85" s="21">
        <v>3.6760048167788777E-3</v>
      </c>
      <c r="AO85" s="21">
        <v>5.6581043874358011E-3</v>
      </c>
      <c r="AP85" s="21">
        <v>1.3367170834095943E-2</v>
      </c>
      <c r="AQ85" s="21">
        <v>4.6366412319659711E-3</v>
      </c>
      <c r="AR85" s="21">
        <v>3.9093131085069354E-3</v>
      </c>
      <c r="AS85" s="21">
        <v>1.7034534101915553E-2</v>
      </c>
      <c r="AT85" s="21">
        <v>3.4263241274479612E-3</v>
      </c>
      <c r="AU85" s="21">
        <v>5.4250004286242283E-3</v>
      </c>
      <c r="AV85" s="21">
        <v>2.7073957545896412E-3</v>
      </c>
      <c r="AW85" s="21">
        <v>2.4317542600418248E-3</v>
      </c>
      <c r="AX85" s="21">
        <v>4.4915987157522989E-3</v>
      </c>
      <c r="AY85" s="21">
        <v>7.1051054483163619E-3</v>
      </c>
      <c r="AZ85" s="21">
        <v>3.8215638711456882E-3</v>
      </c>
      <c r="BA85" s="21">
        <v>2.9014628638804395E-3</v>
      </c>
      <c r="BB85" s="21">
        <v>4.2680791200329262E-4</v>
      </c>
      <c r="BC85" s="21">
        <v>2.8155893163853626E-3</v>
      </c>
      <c r="BD85" s="21">
        <v>2.2996643218234293E-3</v>
      </c>
      <c r="BE85" s="21">
        <v>5.940756842354887E-4</v>
      </c>
      <c r="BF85" s="21">
        <v>1.2500123921977803E-3</v>
      </c>
      <c r="BG85" s="21">
        <v>5.8472187806752208E-4</v>
      </c>
      <c r="BH85" s="21">
        <v>7.2488901525282531E-4</v>
      </c>
      <c r="BI85" s="21">
        <v>4.4101671319314242E-4</v>
      </c>
      <c r="BJ85" s="21">
        <v>4.5164191372623104E-4</v>
      </c>
      <c r="BK85" s="21">
        <v>6.8824213232953485E-4</v>
      </c>
      <c r="BL85" s="21">
        <v>6.3958849263629852E-5</v>
      </c>
      <c r="BM85" s="21">
        <v>1.3946075531440311E-4</v>
      </c>
      <c r="BN85" s="21">
        <v>4.1409427580314968E-5</v>
      </c>
      <c r="BO85" s="21">
        <v>1.0123972048780795E-5</v>
      </c>
      <c r="BP85" s="21">
        <v>1.1307415354378787E-5</v>
      </c>
      <c r="BQ85" s="21">
        <v>1.6325322774434876E-5</v>
      </c>
      <c r="BR85" s="21">
        <v>1.1379467647882591E-3</v>
      </c>
      <c r="BS85" s="21">
        <v>1.0679482915635005E-3</v>
      </c>
      <c r="BT85" s="21">
        <v>1.8386504385448255E-3</v>
      </c>
      <c r="BU85" s="21">
        <v>6.4283914092055504E-4</v>
      </c>
      <c r="BV85" s="21">
        <v>9.7702647524414285E-4</v>
      </c>
      <c r="BW85" s="21">
        <v>1.0102993679498705E-3</v>
      </c>
      <c r="BX85" s="21">
        <v>7.5615104016435463E-4</v>
      </c>
      <c r="BY85" s="21">
        <v>6.4833231470271891E-4</v>
      </c>
      <c r="BZ85" s="21">
        <v>6.9489249559434769E-4</v>
      </c>
      <c r="CA85" s="21">
        <v>7.3423269587696502E-4</v>
      </c>
      <c r="CB85" s="21">
        <v>4.1881346212828071E-4</v>
      </c>
      <c r="CC85" s="21">
        <v>4.3686662677611381E-4</v>
      </c>
      <c r="CD85" s="21">
        <v>2.5819876802947325E-4</v>
      </c>
      <c r="CE85" s="21">
        <v>2.8741412435762445E-4</v>
      </c>
      <c r="CF85" s="21">
        <v>1.5809611019571606E-4</v>
      </c>
      <c r="CG85" s="21">
        <v>1.3818838954336019E-4</v>
      </c>
      <c r="CH85" s="21">
        <v>1.2477705391401327E-4</v>
      </c>
      <c r="CI85" s="21">
        <v>6.2983773748552714E-5</v>
      </c>
      <c r="CJ85" s="21">
        <v>5.2515710007369095E-5</v>
      </c>
      <c r="CK85" s="21">
        <v>4.8748750399908276E-5</v>
      </c>
      <c r="CL85" s="21">
        <v>1.4161509053376208E-5</v>
      </c>
      <c r="CM85" s="21">
        <v>2.6738616472953676E-5</v>
      </c>
      <c r="CN85" s="21">
        <v>2.8582269563033009E-5</v>
      </c>
      <c r="CO85" s="21">
        <v>2.5508227348687159E-5</v>
      </c>
      <c r="CP85" s="21">
        <v>1.0079374706477972E-3</v>
      </c>
      <c r="CQ85" s="21">
        <v>2.8072201376969641E-3</v>
      </c>
      <c r="CR85" s="21">
        <v>1.1319032878664918E-3</v>
      </c>
      <c r="CS85" s="21">
        <v>1.3735376552691243E-3</v>
      </c>
      <c r="CT85" s="21">
        <v>1.1950528634721597E-3</v>
      </c>
      <c r="CU85" s="21">
        <v>5.7293938686608936E-4</v>
      </c>
      <c r="CV85" s="21">
        <v>5.3827951626493533E-4</v>
      </c>
      <c r="CW85" s="21">
        <v>4.8806609100292508E-4</v>
      </c>
      <c r="CX85" s="21">
        <v>3.4882546246569647E-4</v>
      </c>
      <c r="CY85" s="21">
        <v>3.8734534183260236E-4</v>
      </c>
      <c r="CZ85" s="21">
        <v>3.1832113022029358E-4</v>
      </c>
      <c r="DA85" s="21">
        <v>3.1096795134272995E-4</v>
      </c>
      <c r="DB85" s="21">
        <v>3.9072769233660114E-4</v>
      </c>
      <c r="DC85" s="21">
        <v>3.5028674326626223E-4</v>
      </c>
      <c r="DD85" s="21">
        <v>2.039482481669522E-4</v>
      </c>
      <c r="DE85" s="21">
        <v>1.5943867140686056E-4</v>
      </c>
      <c r="DF85" s="21">
        <v>1.4068476577268269E-3</v>
      </c>
      <c r="DG85" s="21">
        <v>1.9895751169234309E-3</v>
      </c>
      <c r="DH85" s="21">
        <v>7.0824838431061726E-4</v>
      </c>
      <c r="DI85" s="21">
        <v>1.6466000461742205E-3</v>
      </c>
      <c r="DJ85" s="21">
        <v>2.8706906178355791E-3</v>
      </c>
      <c r="DK85" s="21">
        <v>6.2522756726832087E-4</v>
      </c>
      <c r="DL85" s="21">
        <v>7.9694871954811859E-4</v>
      </c>
      <c r="DM85" s="21">
        <v>1.0633685903874569E-3</v>
      </c>
      <c r="DN85" s="21">
        <v>7.7982503588541903E-4</v>
      </c>
      <c r="DO85" s="21">
        <v>1.5603401308954504E-3</v>
      </c>
      <c r="DP85" s="21">
        <v>1.3075721794088351E-3</v>
      </c>
      <c r="DQ85" s="21">
        <v>7.0117648585702353E-4</v>
      </c>
      <c r="DR85" s="21">
        <v>4.3018495842405915E-4</v>
      </c>
      <c r="DS85" s="21">
        <v>5.1408270079905227E-4</v>
      </c>
      <c r="DT85" s="21">
        <v>7.7901563052913138E-4</v>
      </c>
      <c r="DU85" s="21">
        <v>6.399843361900849E-4</v>
      </c>
      <c r="DV85" s="21">
        <v>4.2511651813555975E-4</v>
      </c>
      <c r="DW85" s="21">
        <v>3.0736378063961594E-4</v>
      </c>
      <c r="DX85" s="21">
        <v>5.3420161604826957E-4</v>
      </c>
      <c r="DY85" s="21">
        <v>2.4150291056256011E-4</v>
      </c>
      <c r="DZ85" s="21">
        <v>4.4681005768172329E-4</v>
      </c>
      <c r="EA85" s="21">
        <v>5.3487185713210555E-4</v>
      </c>
      <c r="EB85" s="21">
        <v>7.5588773534134425E-4</v>
      </c>
      <c r="EC85" s="21">
        <v>2.7640751995183235E-4</v>
      </c>
      <c r="ED85" s="21">
        <v>3.2527538225727502E-4</v>
      </c>
      <c r="EE85" s="21">
        <v>4.1822176229927766E-4</v>
      </c>
      <c r="EF85" s="21">
        <v>4.0131297659500931E-4</v>
      </c>
      <c r="EG85" s="21">
        <v>4.2715461923721002E-4</v>
      </c>
      <c r="EH85" s="21">
        <v>1.5386328183546533E-4</v>
      </c>
      <c r="EI85" s="21">
        <v>1.9503063196836572E-4</v>
      </c>
      <c r="EJ85" s="21">
        <v>1.4259454469851428E-4</v>
      </c>
      <c r="EK85" s="21">
        <v>1.3351471405638577E-4</v>
      </c>
      <c r="EL85" s="21">
        <v>1.7421761458379808E-4</v>
      </c>
      <c r="EM85" s="21">
        <v>2.3504234754227421E-4</v>
      </c>
      <c r="EN85" s="21">
        <v>1.6724503044209264E-4</v>
      </c>
      <c r="EO85" s="21">
        <v>1.1235969047531321E-4</v>
      </c>
      <c r="EP85" s="21">
        <v>1.3131537311367557E-4</v>
      </c>
      <c r="EQ85" s="21">
        <v>3.1214081722697108E-5</v>
      </c>
      <c r="ER85" s="21">
        <v>6.2526439165454996E-5</v>
      </c>
      <c r="ES85" s="21">
        <v>1.2443179536167915E-4</v>
      </c>
      <c r="ET85" s="21">
        <v>1.2335630946290203E-4</v>
      </c>
      <c r="EU85" s="21">
        <v>6.7515924389730892E-5</v>
      </c>
      <c r="EV85" s="21">
        <v>2.3030340495717906E-5</v>
      </c>
      <c r="EW85" s="21">
        <v>2.2731281413836317E-4</v>
      </c>
      <c r="EX85" s="21">
        <v>2.152735415981111E-5</v>
      </c>
      <c r="EY85" s="21">
        <v>1.570018197404541E-5</v>
      </c>
      <c r="EZ85" s="21">
        <v>7.8350932677029243E-5</v>
      </c>
      <c r="FA85" s="21">
        <v>1.9359324988061838E-5</v>
      </c>
      <c r="FB85" s="21">
        <v>1.0264783131497329E-5</v>
      </c>
    </row>
    <row r="86" spans="1:158" x14ac:dyDescent="0.2">
      <c r="A86" s="16">
        <v>41729</v>
      </c>
      <c r="B86" s="53">
        <v>0.16456289724777604</v>
      </c>
      <c r="C86" s="53">
        <v>5.6570832300889613E-2</v>
      </c>
      <c r="D86" s="53">
        <v>5.3252537232437183E-2</v>
      </c>
      <c r="E86" s="53">
        <v>1.3244663477703365E-2</v>
      </c>
      <c r="F86" s="53">
        <v>9.5863776507410306E-3</v>
      </c>
      <c r="G86" s="53">
        <v>3.3593373758936049E-2</v>
      </c>
      <c r="H86" s="53">
        <v>2.2768778785194375E-2</v>
      </c>
      <c r="I86" s="53">
        <v>1.4166959339993136E-2</v>
      </c>
      <c r="J86" s="53">
        <v>4.7757131336254284E-3</v>
      </c>
      <c r="K86" s="53">
        <v>9.019704754117331E-3</v>
      </c>
      <c r="L86" s="53">
        <v>6.4996089147723963E-3</v>
      </c>
      <c r="M86" s="53">
        <v>2.1240598770522093E-3</v>
      </c>
      <c r="O86" s="21">
        <v>0.127754471458803</v>
      </c>
      <c r="P86" s="21">
        <v>3.095049980712012E-2</v>
      </c>
      <c r="Q86" s="53">
        <v>3.6614462416028164E-2</v>
      </c>
      <c r="R86" s="21">
        <v>1.8651396841368014E-2</v>
      </c>
      <c r="S86" s="53">
        <v>2.5388513818429045E-2</v>
      </c>
      <c r="T86" s="21">
        <v>2.4443926378752191E-2</v>
      </c>
      <c r="U86" s="21">
        <v>1.5259504921817879E-2</v>
      </c>
      <c r="V86" s="53">
        <v>8.409754690787398E-3</v>
      </c>
      <c r="W86" s="53">
        <v>3.1002046141866096E-3</v>
      </c>
      <c r="X86" s="53">
        <v>1.7619719481575247E-2</v>
      </c>
      <c r="Z86" s="53">
        <v>1.1503962260153584E-2</v>
      </c>
      <c r="AA86" s="53">
        <v>1.451424464407329E-2</v>
      </c>
      <c r="AB86" s="53">
        <v>2.1367957475807262E-2</v>
      </c>
      <c r="AC86" s="53">
        <v>1.2438916143542401E-2</v>
      </c>
      <c r="AD86" s="53">
        <v>5.019652575191969E-3</v>
      </c>
      <c r="AE86" s="21">
        <v>8.7250336811232343E-3</v>
      </c>
      <c r="AF86" s="53">
        <v>3.0239549130959664E-2</v>
      </c>
      <c r="AG86" s="53">
        <v>3.5353714341055748E-2</v>
      </c>
      <c r="AH86" s="21">
        <v>4.6127422645053599E-3</v>
      </c>
      <c r="AI86" s="21">
        <v>4.431663520405367E-3</v>
      </c>
      <c r="AJ86" s="21">
        <v>3.6471758979286844E-3</v>
      </c>
      <c r="AK86" s="53">
        <v>4.7931224929786652E-3</v>
      </c>
      <c r="AL86" s="21">
        <v>2.7930850859519958E-3</v>
      </c>
      <c r="AM86" s="21">
        <v>1.7198582091335639E-3</v>
      </c>
      <c r="AN86" s="21">
        <v>3.2086644625778254E-3</v>
      </c>
      <c r="AO86" s="21">
        <v>4.0213127614545305E-3</v>
      </c>
      <c r="AP86" s="21">
        <v>1.47614420582746E-2</v>
      </c>
      <c r="AQ86" s="21">
        <v>5.0361392977539797E-3</v>
      </c>
      <c r="AR86" s="21">
        <v>3.9521254881566279E-3</v>
      </c>
      <c r="AS86" s="21">
        <v>1.8197183195014458E-2</v>
      </c>
      <c r="AT86" s="21">
        <v>3.6477683688128995E-3</v>
      </c>
      <c r="AU86" s="21">
        <v>5.4244688663966133E-3</v>
      </c>
      <c r="AV86" s="21">
        <v>2.9235544144093333E-3</v>
      </c>
      <c r="AW86" s="21">
        <v>2.1601698866093562E-3</v>
      </c>
      <c r="AX86" s="21">
        <v>4.9268562433382812E-3</v>
      </c>
      <c r="AY86" s="21">
        <v>6.6259779401784341E-3</v>
      </c>
      <c r="AZ86" s="21">
        <v>4.0692149044281182E-3</v>
      </c>
      <c r="BA86" s="21">
        <v>2.8386494617834122E-3</v>
      </c>
      <c r="BB86" s="21">
        <v>4.5973663752678064E-4</v>
      </c>
      <c r="BC86" s="21">
        <v>2.8304168612499959E-3</v>
      </c>
      <c r="BD86" s="21">
        <v>2.4954151434635661E-3</v>
      </c>
      <c r="BE86" s="21">
        <v>8.2928513674572068E-4</v>
      </c>
      <c r="BF86" s="21">
        <v>1.3189652525327994E-3</v>
      </c>
      <c r="BG86" s="21">
        <v>4.704115065888471E-4</v>
      </c>
      <c r="BH86" s="21">
        <v>8.0415280178428071E-4</v>
      </c>
      <c r="BI86" s="21">
        <v>4.7437889306372965E-4</v>
      </c>
      <c r="BJ86" s="21">
        <v>3.3367741593031639E-4</v>
      </c>
      <c r="BK86" s="21">
        <v>3.335686263166753E-4</v>
      </c>
      <c r="BL86" s="21">
        <v>6.3738684820758117E-5</v>
      </c>
      <c r="BM86" s="21">
        <v>1.5696855135664847E-4</v>
      </c>
      <c r="BN86" s="21">
        <v>3.8966328468533242E-5</v>
      </c>
      <c r="BO86" s="21">
        <v>1.0488658887264798E-5</v>
      </c>
      <c r="BP86" s="21">
        <v>1.2600343925105551E-5</v>
      </c>
      <c r="BQ86" s="21">
        <v>1.4430044373089002E-5</v>
      </c>
      <c r="BR86" s="21">
        <v>1.153692799077735E-3</v>
      </c>
      <c r="BS86" s="21">
        <v>1.0988076570021248E-3</v>
      </c>
      <c r="BT86" s="21">
        <v>1.7510194414350022E-3</v>
      </c>
      <c r="BU86" s="21">
        <v>7.3634372372959208E-4</v>
      </c>
      <c r="BV86" s="21">
        <v>9.8888271182477811E-4</v>
      </c>
      <c r="BW86" s="21">
        <v>9.7144778451124379E-4</v>
      </c>
      <c r="BX86" s="21">
        <v>7.5190847118291541E-4</v>
      </c>
      <c r="BY86" s="21">
        <v>6.2912700356542882E-4</v>
      </c>
      <c r="BZ86" s="21">
        <v>6.0978796649670784E-4</v>
      </c>
      <c r="CA86" s="21">
        <v>7.2549700015412028E-4</v>
      </c>
      <c r="CB86" s="21">
        <v>4.1749831297116258E-4</v>
      </c>
      <c r="CC86" s="21">
        <v>4.24725614612047E-4</v>
      </c>
      <c r="CD86" s="21">
        <v>2.911616489134396E-4</v>
      </c>
      <c r="CE86" s="21">
        <v>3.0661954312916182E-4</v>
      </c>
      <c r="CF86" s="21">
        <v>1.5779504185697328E-4</v>
      </c>
      <c r="CG86" s="21">
        <v>1.2333657401272861E-4</v>
      </c>
      <c r="CH86" s="21">
        <v>1.2051995884610117E-4</v>
      </c>
      <c r="CI86" s="21">
        <v>6.5548349738138871E-5</v>
      </c>
      <c r="CJ86" s="21">
        <v>5.2673703978630722E-5</v>
      </c>
      <c r="CK86" s="21">
        <v>4.8895411440359645E-5</v>
      </c>
      <c r="CL86" s="21">
        <v>1.9290454182651415E-5</v>
      </c>
      <c r="CM86" s="21">
        <v>2.6819059833654892E-5</v>
      </c>
      <c r="CN86" s="21">
        <v>2.8668259570124222E-5</v>
      </c>
      <c r="CO86" s="21">
        <v>2.5584969072984474E-5</v>
      </c>
      <c r="CP86" s="21">
        <v>9.3472385381528392E-4</v>
      </c>
      <c r="CQ86" s="21">
        <v>2.636665272310434E-3</v>
      </c>
      <c r="CR86" s="21">
        <v>1.1238186019995014E-3</v>
      </c>
      <c r="CS86" s="21">
        <v>1.3678297332497379E-3</v>
      </c>
      <c r="CT86" s="21">
        <v>1.185429440428708E-3</v>
      </c>
      <c r="CU86" s="21">
        <v>5.9874150598347026E-4</v>
      </c>
      <c r="CV86" s="21">
        <v>5.7097077488851356E-4</v>
      </c>
      <c r="CW86" s="21">
        <v>4.0985733299436322E-4</v>
      </c>
      <c r="CX86" s="21">
        <v>3.5636226367693796E-4</v>
      </c>
      <c r="CY86" s="21">
        <v>4.2106919863951786E-4</v>
      </c>
      <c r="CZ86" s="21">
        <v>3.1273248144620048E-4</v>
      </c>
      <c r="DA86" s="21">
        <v>2.3928383612290479E-4</v>
      </c>
      <c r="DB86" s="21">
        <v>3.7166213140439705E-4</v>
      </c>
      <c r="DC86" s="21">
        <v>3.3467515095367815E-4</v>
      </c>
      <c r="DD86" s="21">
        <v>2.1595900150496981E-4</v>
      </c>
      <c r="DE86" s="21">
        <v>1.5708730011883924E-4</v>
      </c>
      <c r="DF86" s="21">
        <v>1.4259691953129483E-3</v>
      </c>
      <c r="DG86" s="21">
        <v>1.9184219712258528E-3</v>
      </c>
      <c r="DH86" s="21">
        <v>6.9853598325706476E-4</v>
      </c>
      <c r="DI86" s="21">
        <v>1.513089353921791E-3</v>
      </c>
      <c r="DJ86" s="21">
        <v>3.0512580033360457E-3</v>
      </c>
      <c r="DK86" s="21">
        <v>5.8022568006855461E-4</v>
      </c>
      <c r="DL86" s="21">
        <v>9.2096813216582243E-4</v>
      </c>
      <c r="DM86" s="21">
        <v>1.1557318310882185E-3</v>
      </c>
      <c r="DN86" s="21">
        <v>7.7827658462293475E-4</v>
      </c>
      <c r="DO86" s="21">
        <v>1.5476501275747383E-3</v>
      </c>
      <c r="DP86" s="21">
        <v>1.0967116826785628E-3</v>
      </c>
      <c r="DQ86" s="21">
        <v>6.9380435869701958E-4</v>
      </c>
      <c r="DR86" s="21">
        <v>4.4308976453825836E-4</v>
      </c>
      <c r="DS86" s="21">
        <v>5.5167980879952867E-4</v>
      </c>
      <c r="DT86" s="21">
        <v>8.9982554113994355E-4</v>
      </c>
      <c r="DU86" s="21">
        <v>5.8355781984954314E-4</v>
      </c>
      <c r="DV86" s="21">
        <v>4.1389050632920749E-4</v>
      </c>
      <c r="DW86" s="21">
        <v>3.1186498555017529E-4</v>
      </c>
      <c r="DX86" s="21">
        <v>5.1326536294737273E-4</v>
      </c>
      <c r="DY86" s="21">
        <v>2.2600941305997327E-4</v>
      </c>
      <c r="DZ86" s="21">
        <v>4.2891688071739289E-4</v>
      </c>
      <c r="EA86" s="21">
        <v>5.1596756089324449E-4</v>
      </c>
      <c r="EB86" s="21">
        <v>6.9809358436557741E-4</v>
      </c>
      <c r="EC86" s="21">
        <v>2.4683015457654082E-4</v>
      </c>
      <c r="ED86" s="21">
        <v>3.5068651023860122E-4</v>
      </c>
      <c r="EE86" s="21">
        <v>5.2163364139919816E-4</v>
      </c>
      <c r="EF86" s="21">
        <v>4.3574838518074083E-4</v>
      </c>
      <c r="EG86" s="21">
        <v>4.261558643804322E-4</v>
      </c>
      <c r="EH86" s="21">
        <v>1.653714093035822E-4</v>
      </c>
      <c r="EI86" s="21">
        <v>2.3734788638648724E-4</v>
      </c>
      <c r="EJ86" s="21">
        <v>1.512306814871742E-4</v>
      </c>
      <c r="EK86" s="21">
        <v>1.371068098196356E-4</v>
      </c>
      <c r="EL86" s="21">
        <v>1.845147261495875E-4</v>
      </c>
      <c r="EM86" s="21">
        <v>2.020581909420914E-4</v>
      </c>
      <c r="EN86" s="21">
        <v>1.5129691796070366E-4</v>
      </c>
      <c r="EO86" s="21">
        <v>1.1298134070159945E-4</v>
      </c>
      <c r="EP86" s="21">
        <v>1.6420184547041763E-4</v>
      </c>
      <c r="EQ86" s="21">
        <v>3.726644300995096E-5</v>
      </c>
      <c r="ER86" s="21">
        <v>5.2517426931117607E-5</v>
      </c>
      <c r="ES86" s="21">
        <v>1.2361579925533036E-4</v>
      </c>
      <c r="ET86" s="21">
        <v>1.5881484556018577E-4</v>
      </c>
      <c r="EU86" s="21">
        <v>7.0416971649184368E-5</v>
      </c>
      <c r="EV86" s="21">
        <v>3.9356164177086721E-5</v>
      </c>
      <c r="EW86" s="21">
        <v>1.7796209961675076E-4</v>
      </c>
      <c r="EX86" s="21">
        <v>2.3048338915528946E-5</v>
      </c>
      <c r="EY86" s="21">
        <v>1.8874591838429663E-5</v>
      </c>
      <c r="EZ86" s="21">
        <v>9.0308408768885606E-5</v>
      </c>
      <c r="FA86" s="21">
        <v>1.9114226523310611E-5</v>
      </c>
      <c r="FB86" s="21">
        <v>1.2849985803185326E-5</v>
      </c>
    </row>
    <row r="87" spans="1:158" x14ac:dyDescent="0.2">
      <c r="A87" s="16">
        <v>41820</v>
      </c>
      <c r="B87" s="53">
        <v>0.16456289724777604</v>
      </c>
      <c r="C87" s="53">
        <v>5.6570832300889613E-2</v>
      </c>
      <c r="D87" s="53">
        <v>5.3252537232437183E-2</v>
      </c>
      <c r="E87" s="53">
        <v>1.3244663477703365E-2</v>
      </c>
      <c r="F87" s="53">
        <v>9.5863776507410306E-3</v>
      </c>
      <c r="G87" s="53">
        <v>3.3593373758936049E-2</v>
      </c>
      <c r="H87" s="53">
        <v>2.2768778785194375E-2</v>
      </c>
      <c r="I87" s="53">
        <v>1.4166959339993136E-2</v>
      </c>
      <c r="J87" s="53">
        <v>4.7757131336254284E-3</v>
      </c>
      <c r="K87" s="53">
        <v>9.019704754117331E-3</v>
      </c>
      <c r="L87" s="53">
        <v>6.4996089147723963E-3</v>
      </c>
      <c r="M87" s="53">
        <v>2.1240598770522093E-3</v>
      </c>
      <c r="O87" s="21">
        <v>0.127754471458803</v>
      </c>
      <c r="P87" s="21">
        <v>3.095049980712012E-2</v>
      </c>
      <c r="Q87" s="53">
        <v>3.6614462416028164E-2</v>
      </c>
      <c r="R87" s="21">
        <v>1.8651396841368014E-2</v>
      </c>
      <c r="S87" s="53">
        <v>2.5388513818429045E-2</v>
      </c>
      <c r="T87" s="21">
        <v>2.4443926378752191E-2</v>
      </c>
      <c r="U87" s="21">
        <v>1.5259504921817879E-2</v>
      </c>
      <c r="V87" s="53">
        <v>8.409754690787398E-3</v>
      </c>
      <c r="W87" s="53">
        <v>3.1002046141866096E-3</v>
      </c>
      <c r="X87" s="53">
        <v>1.7619719481575247E-2</v>
      </c>
      <c r="Z87" s="53">
        <v>1.1503962260153584E-2</v>
      </c>
      <c r="AA87" s="53">
        <v>1.451424464407329E-2</v>
      </c>
      <c r="AB87" s="53">
        <v>2.1367957475807262E-2</v>
      </c>
      <c r="AC87" s="53">
        <v>1.2438916143542401E-2</v>
      </c>
      <c r="AD87" s="53">
        <v>5.019652575191969E-3</v>
      </c>
      <c r="AE87" s="21">
        <v>8.7250336811232343E-3</v>
      </c>
      <c r="AF87" s="53">
        <v>3.0239549130959664E-2</v>
      </c>
      <c r="AG87" s="53">
        <v>3.5353714341055748E-2</v>
      </c>
      <c r="AH87" s="21">
        <v>4.6127422645053599E-3</v>
      </c>
      <c r="AI87" s="21">
        <v>4.431663520405367E-3</v>
      </c>
      <c r="AJ87" s="21">
        <v>3.6471758979286844E-3</v>
      </c>
      <c r="AK87" s="53">
        <v>4.7931224929786652E-3</v>
      </c>
      <c r="AL87" s="21">
        <v>2.7930850859519958E-3</v>
      </c>
      <c r="AM87" s="21">
        <v>1.7198582091335639E-3</v>
      </c>
      <c r="AN87" s="21">
        <v>3.2086644625778254E-3</v>
      </c>
      <c r="AO87" s="21">
        <v>4.0213127614545305E-3</v>
      </c>
      <c r="AP87" s="21">
        <v>1.47614420582746E-2</v>
      </c>
      <c r="AQ87" s="21">
        <v>5.0361392977539797E-3</v>
      </c>
      <c r="AR87" s="21">
        <v>3.9521254881566279E-3</v>
      </c>
      <c r="AS87" s="21">
        <v>1.8197183195014458E-2</v>
      </c>
      <c r="AT87" s="21">
        <v>3.6477683688128995E-3</v>
      </c>
      <c r="AU87" s="21">
        <v>5.4244688663966133E-3</v>
      </c>
      <c r="AV87" s="21">
        <v>2.9235544144093333E-3</v>
      </c>
      <c r="AW87" s="21">
        <v>2.1601698866093562E-3</v>
      </c>
      <c r="AX87" s="21">
        <v>4.9268562433382812E-3</v>
      </c>
      <c r="AY87" s="21">
        <v>6.6259779401784341E-3</v>
      </c>
      <c r="AZ87" s="21">
        <v>4.0692149044281182E-3</v>
      </c>
      <c r="BA87" s="21">
        <v>2.8386494617834122E-3</v>
      </c>
      <c r="BB87" s="21">
        <v>4.5973663752678064E-4</v>
      </c>
      <c r="BC87" s="21">
        <v>2.8304168612499959E-3</v>
      </c>
      <c r="BD87" s="21">
        <v>2.4954151434635661E-3</v>
      </c>
      <c r="BE87" s="21">
        <v>8.2928513674572068E-4</v>
      </c>
      <c r="BF87" s="21">
        <v>1.3189652525327994E-3</v>
      </c>
      <c r="BG87" s="21">
        <v>4.704115065888471E-4</v>
      </c>
      <c r="BH87" s="21">
        <v>8.0415280178428071E-4</v>
      </c>
      <c r="BI87" s="21">
        <v>4.7437889306372965E-4</v>
      </c>
      <c r="BJ87" s="21">
        <v>3.3367741593031639E-4</v>
      </c>
      <c r="BK87" s="21">
        <v>3.335686263166753E-4</v>
      </c>
      <c r="BL87" s="21">
        <v>6.3738684820758117E-5</v>
      </c>
      <c r="BM87" s="21">
        <v>1.5696855135664847E-4</v>
      </c>
      <c r="BN87" s="21">
        <v>3.8966328468533242E-5</v>
      </c>
      <c r="BO87" s="21">
        <v>1.0488658887264798E-5</v>
      </c>
      <c r="BP87" s="21">
        <v>1.2600343925105551E-5</v>
      </c>
      <c r="BQ87" s="21">
        <v>1.4430044373089002E-5</v>
      </c>
      <c r="BR87" s="21">
        <v>1.153692799077735E-3</v>
      </c>
      <c r="BS87" s="21">
        <v>1.0988076570021248E-3</v>
      </c>
      <c r="BT87" s="21">
        <v>1.7510194414350022E-3</v>
      </c>
      <c r="BU87" s="21">
        <v>7.3634372372959208E-4</v>
      </c>
      <c r="BV87" s="21">
        <v>9.8888271182477811E-4</v>
      </c>
      <c r="BW87" s="21">
        <v>9.7144778451124379E-4</v>
      </c>
      <c r="BX87" s="21">
        <v>7.5190847118291541E-4</v>
      </c>
      <c r="BY87" s="21">
        <v>6.2912700356542882E-4</v>
      </c>
      <c r="BZ87" s="21">
        <v>6.0978796649670784E-4</v>
      </c>
      <c r="CA87" s="21">
        <v>7.2549700015412028E-4</v>
      </c>
      <c r="CB87" s="21">
        <v>4.1749831297116258E-4</v>
      </c>
      <c r="CC87" s="21">
        <v>4.24725614612047E-4</v>
      </c>
      <c r="CD87" s="21">
        <v>2.911616489134396E-4</v>
      </c>
      <c r="CE87" s="21">
        <v>3.0661954312916182E-4</v>
      </c>
      <c r="CF87" s="21">
        <v>1.5779504185697328E-4</v>
      </c>
      <c r="CG87" s="21">
        <v>1.2333657401272861E-4</v>
      </c>
      <c r="CH87" s="21">
        <v>1.2051995884610117E-4</v>
      </c>
      <c r="CI87" s="21">
        <v>6.5548349738138871E-5</v>
      </c>
      <c r="CJ87" s="21">
        <v>5.2673703978630722E-5</v>
      </c>
      <c r="CK87" s="21">
        <v>4.8895411440359645E-5</v>
      </c>
      <c r="CL87" s="21">
        <v>1.9290454182651415E-5</v>
      </c>
      <c r="CM87" s="21">
        <v>2.6819059833654892E-5</v>
      </c>
      <c r="CN87" s="21">
        <v>2.8668259570124222E-5</v>
      </c>
      <c r="CO87" s="21">
        <v>2.5584969072984474E-5</v>
      </c>
      <c r="CP87" s="21">
        <v>9.3472385381528392E-4</v>
      </c>
      <c r="CQ87" s="21">
        <v>2.636665272310434E-3</v>
      </c>
      <c r="CR87" s="21">
        <v>1.1238186019995014E-3</v>
      </c>
      <c r="CS87" s="21">
        <v>1.3678297332497379E-3</v>
      </c>
      <c r="CT87" s="21">
        <v>1.185429440428708E-3</v>
      </c>
      <c r="CU87" s="21">
        <v>5.9874150598347026E-4</v>
      </c>
      <c r="CV87" s="21">
        <v>5.7097077488851356E-4</v>
      </c>
      <c r="CW87" s="21">
        <v>4.0985733299436322E-4</v>
      </c>
      <c r="CX87" s="21">
        <v>3.5636226367693796E-4</v>
      </c>
      <c r="CY87" s="21">
        <v>4.2106919863951786E-4</v>
      </c>
      <c r="CZ87" s="21">
        <v>3.1273248144620048E-4</v>
      </c>
      <c r="DA87" s="21">
        <v>2.3928383612290479E-4</v>
      </c>
      <c r="DB87" s="21">
        <v>3.7166213140439705E-4</v>
      </c>
      <c r="DC87" s="21">
        <v>3.3467515095367815E-4</v>
      </c>
      <c r="DD87" s="21">
        <v>2.1595900150496981E-4</v>
      </c>
      <c r="DE87" s="21">
        <v>1.5708730011883924E-4</v>
      </c>
      <c r="DF87" s="21">
        <v>1.4259691953129483E-3</v>
      </c>
      <c r="DG87" s="21">
        <v>1.9184219712258528E-3</v>
      </c>
      <c r="DH87" s="21">
        <v>6.9853598325706476E-4</v>
      </c>
      <c r="DI87" s="21">
        <v>1.513089353921791E-3</v>
      </c>
      <c r="DJ87" s="21">
        <v>3.0512580033360457E-3</v>
      </c>
      <c r="DK87" s="21">
        <v>5.8022568006855461E-4</v>
      </c>
      <c r="DL87" s="21">
        <v>9.2096813216582243E-4</v>
      </c>
      <c r="DM87" s="21">
        <v>1.1557318310882185E-3</v>
      </c>
      <c r="DN87" s="21">
        <v>7.7827658462293475E-4</v>
      </c>
      <c r="DO87" s="21">
        <v>1.5476501275747383E-3</v>
      </c>
      <c r="DP87" s="21">
        <v>1.0967116826785628E-3</v>
      </c>
      <c r="DQ87" s="21">
        <v>6.9380435869701958E-4</v>
      </c>
      <c r="DR87" s="21">
        <v>4.4308976453825836E-4</v>
      </c>
      <c r="DS87" s="21">
        <v>5.5167980879952867E-4</v>
      </c>
      <c r="DT87" s="21">
        <v>8.9982554113994355E-4</v>
      </c>
      <c r="DU87" s="21">
        <v>5.8355781984954314E-4</v>
      </c>
      <c r="DV87" s="21">
        <v>4.1389050632920749E-4</v>
      </c>
      <c r="DW87" s="21">
        <v>3.1186498555017529E-4</v>
      </c>
      <c r="DX87" s="21">
        <v>5.1326536294737273E-4</v>
      </c>
      <c r="DY87" s="21">
        <v>2.2600941305997327E-4</v>
      </c>
      <c r="DZ87" s="21">
        <v>4.2891688071739289E-4</v>
      </c>
      <c r="EA87" s="21">
        <v>5.1596756089324449E-4</v>
      </c>
      <c r="EB87" s="21">
        <v>6.9809358436557741E-4</v>
      </c>
      <c r="EC87" s="21">
        <v>2.4683015457654082E-4</v>
      </c>
      <c r="ED87" s="21">
        <v>3.5068651023860122E-4</v>
      </c>
      <c r="EE87" s="21">
        <v>5.2163364139919816E-4</v>
      </c>
      <c r="EF87" s="21">
        <v>4.3574838518074083E-4</v>
      </c>
      <c r="EG87" s="21">
        <v>4.261558643804322E-4</v>
      </c>
      <c r="EH87" s="21">
        <v>1.653714093035822E-4</v>
      </c>
      <c r="EI87" s="21">
        <v>2.3734788638648724E-4</v>
      </c>
      <c r="EJ87" s="21">
        <v>1.512306814871742E-4</v>
      </c>
      <c r="EK87" s="21">
        <v>1.371068098196356E-4</v>
      </c>
      <c r="EL87" s="21">
        <v>1.845147261495875E-4</v>
      </c>
      <c r="EM87" s="21">
        <v>2.020581909420914E-4</v>
      </c>
      <c r="EN87" s="21">
        <v>1.5129691796070366E-4</v>
      </c>
      <c r="EO87" s="21">
        <v>1.1298134070159945E-4</v>
      </c>
      <c r="EP87" s="21">
        <v>1.6420184547041763E-4</v>
      </c>
      <c r="EQ87" s="21">
        <v>3.726644300995096E-5</v>
      </c>
      <c r="ER87" s="21">
        <v>5.2517426931117607E-5</v>
      </c>
      <c r="ES87" s="21">
        <v>1.2361579925533036E-4</v>
      </c>
      <c r="ET87" s="21">
        <v>1.5881484556018577E-4</v>
      </c>
      <c r="EU87" s="21">
        <v>7.0416971649184368E-5</v>
      </c>
      <c r="EV87" s="21">
        <v>3.9356164177086721E-5</v>
      </c>
      <c r="EW87" s="21">
        <v>1.7796209961675076E-4</v>
      </c>
      <c r="EX87" s="21">
        <v>2.3048338915528946E-5</v>
      </c>
      <c r="EY87" s="21">
        <v>1.8874591838429663E-5</v>
      </c>
      <c r="EZ87" s="21">
        <v>9.0308408768885606E-5</v>
      </c>
      <c r="FA87" s="21">
        <v>1.9114226523310611E-5</v>
      </c>
      <c r="FB87" s="21">
        <v>1.2849985803185326E-5</v>
      </c>
    </row>
    <row r="88" spans="1:158" x14ac:dyDescent="0.2">
      <c r="A88" s="16">
        <v>41912</v>
      </c>
      <c r="B88" s="53">
        <v>0.16456289724777604</v>
      </c>
      <c r="C88" s="53">
        <v>5.6570832300889613E-2</v>
      </c>
      <c r="D88" s="53">
        <v>5.3252537232437183E-2</v>
      </c>
      <c r="E88" s="53">
        <v>1.3244663477703365E-2</v>
      </c>
      <c r="F88" s="53">
        <v>9.5863776507410306E-3</v>
      </c>
      <c r="G88" s="53">
        <v>3.3593373758936049E-2</v>
      </c>
      <c r="H88" s="53">
        <v>2.2768778785194375E-2</v>
      </c>
      <c r="I88" s="53">
        <v>1.4166959339993136E-2</v>
      </c>
      <c r="J88" s="53">
        <v>4.7757131336254284E-3</v>
      </c>
      <c r="K88" s="53">
        <v>9.019704754117331E-3</v>
      </c>
      <c r="L88" s="53">
        <v>6.4996089147723963E-3</v>
      </c>
      <c r="M88" s="53">
        <v>2.1240598770522093E-3</v>
      </c>
      <c r="O88" s="21">
        <v>0.127754471458803</v>
      </c>
      <c r="P88" s="21">
        <v>3.095049980712012E-2</v>
      </c>
      <c r="Q88" s="53">
        <v>3.6614462416028164E-2</v>
      </c>
      <c r="R88" s="21">
        <v>1.8651396841368014E-2</v>
      </c>
      <c r="S88" s="53">
        <v>2.5388513818429045E-2</v>
      </c>
      <c r="T88" s="21">
        <v>2.4443926378752191E-2</v>
      </c>
      <c r="U88" s="21">
        <v>1.5259504921817879E-2</v>
      </c>
      <c r="V88" s="53">
        <v>8.409754690787398E-3</v>
      </c>
      <c r="W88" s="53">
        <v>3.1002046141866096E-3</v>
      </c>
      <c r="X88" s="53">
        <v>1.7619719481575247E-2</v>
      </c>
      <c r="Z88" s="53">
        <v>1.1503962260153584E-2</v>
      </c>
      <c r="AA88" s="53">
        <v>1.451424464407329E-2</v>
      </c>
      <c r="AB88" s="53">
        <v>2.1367957475807262E-2</v>
      </c>
      <c r="AC88" s="53">
        <v>1.2438916143542401E-2</v>
      </c>
      <c r="AD88" s="53">
        <v>5.019652575191969E-3</v>
      </c>
      <c r="AE88" s="21">
        <v>8.7250336811232343E-3</v>
      </c>
      <c r="AF88" s="53">
        <v>3.0239549130959664E-2</v>
      </c>
      <c r="AG88" s="53">
        <v>3.5353714341055748E-2</v>
      </c>
      <c r="AH88" s="21">
        <v>4.6127422645053599E-3</v>
      </c>
      <c r="AI88" s="21">
        <v>4.431663520405367E-3</v>
      </c>
      <c r="AJ88" s="21">
        <v>3.6471758979286844E-3</v>
      </c>
      <c r="AK88" s="53">
        <v>4.7931224929786652E-3</v>
      </c>
      <c r="AL88" s="21">
        <v>2.7930850859519958E-3</v>
      </c>
      <c r="AM88" s="21">
        <v>1.7198582091335639E-3</v>
      </c>
      <c r="AN88" s="21">
        <v>3.2086644625778254E-3</v>
      </c>
      <c r="AO88" s="21">
        <v>4.0213127614545305E-3</v>
      </c>
      <c r="AP88" s="21">
        <v>1.47614420582746E-2</v>
      </c>
      <c r="AQ88" s="21">
        <v>5.0361392977539797E-3</v>
      </c>
      <c r="AR88" s="21">
        <v>3.9521254881566279E-3</v>
      </c>
      <c r="AS88" s="21">
        <v>1.8197183195014458E-2</v>
      </c>
      <c r="AT88" s="21">
        <v>3.6477683688128995E-3</v>
      </c>
      <c r="AU88" s="21">
        <v>5.4244688663966133E-3</v>
      </c>
      <c r="AV88" s="21">
        <v>2.9235544144093333E-3</v>
      </c>
      <c r="AW88" s="21">
        <v>2.1601698866093562E-3</v>
      </c>
      <c r="AX88" s="21">
        <v>4.9268562433382812E-3</v>
      </c>
      <c r="AY88" s="21">
        <v>6.6259779401784341E-3</v>
      </c>
      <c r="AZ88" s="21">
        <v>4.0692149044281182E-3</v>
      </c>
      <c r="BA88" s="21">
        <v>2.8386494617834122E-3</v>
      </c>
      <c r="BB88" s="21">
        <v>4.5973663752678064E-4</v>
      </c>
      <c r="BC88" s="21">
        <v>2.8304168612499959E-3</v>
      </c>
      <c r="BD88" s="21">
        <v>2.4954151434635661E-3</v>
      </c>
      <c r="BE88" s="21">
        <v>8.2928513674572068E-4</v>
      </c>
      <c r="BF88" s="21">
        <v>1.3189652525327994E-3</v>
      </c>
      <c r="BG88" s="21">
        <v>4.704115065888471E-4</v>
      </c>
      <c r="BH88" s="21">
        <v>8.0415280178428071E-4</v>
      </c>
      <c r="BI88" s="21">
        <v>4.7437889306372965E-4</v>
      </c>
      <c r="BJ88" s="21">
        <v>3.3367741593031639E-4</v>
      </c>
      <c r="BK88" s="21">
        <v>3.335686263166753E-4</v>
      </c>
      <c r="BL88" s="21">
        <v>6.3738684820758117E-5</v>
      </c>
      <c r="BM88" s="21">
        <v>1.5696855135664847E-4</v>
      </c>
      <c r="BN88" s="21">
        <v>3.8966328468533242E-5</v>
      </c>
      <c r="BO88" s="21">
        <v>1.0488658887264798E-5</v>
      </c>
      <c r="BP88" s="21">
        <v>1.2600343925105551E-5</v>
      </c>
      <c r="BQ88" s="21">
        <v>1.4430044373089002E-5</v>
      </c>
      <c r="BR88" s="21">
        <v>1.153692799077735E-3</v>
      </c>
      <c r="BS88" s="21">
        <v>1.0988076570021248E-3</v>
      </c>
      <c r="BT88" s="21">
        <v>1.7510194414350022E-3</v>
      </c>
      <c r="BU88" s="21">
        <v>7.3634372372959208E-4</v>
      </c>
      <c r="BV88" s="21">
        <v>9.8888271182477811E-4</v>
      </c>
      <c r="BW88" s="21">
        <v>9.7144778451124379E-4</v>
      </c>
      <c r="BX88" s="21">
        <v>7.5190847118291541E-4</v>
      </c>
      <c r="BY88" s="21">
        <v>6.2912700356542882E-4</v>
      </c>
      <c r="BZ88" s="21">
        <v>6.0978796649670784E-4</v>
      </c>
      <c r="CA88" s="21">
        <v>7.2549700015412028E-4</v>
      </c>
      <c r="CB88" s="21">
        <v>4.1749831297116258E-4</v>
      </c>
      <c r="CC88" s="21">
        <v>4.24725614612047E-4</v>
      </c>
      <c r="CD88" s="21">
        <v>2.911616489134396E-4</v>
      </c>
      <c r="CE88" s="21">
        <v>3.0661954312916182E-4</v>
      </c>
      <c r="CF88" s="21">
        <v>1.5779504185697328E-4</v>
      </c>
      <c r="CG88" s="21">
        <v>1.2333657401272861E-4</v>
      </c>
      <c r="CH88" s="21">
        <v>1.2051995884610117E-4</v>
      </c>
      <c r="CI88" s="21">
        <v>6.5548349738138871E-5</v>
      </c>
      <c r="CJ88" s="21">
        <v>5.2673703978630722E-5</v>
      </c>
      <c r="CK88" s="21">
        <v>4.8895411440359645E-5</v>
      </c>
      <c r="CL88" s="21">
        <v>1.9290454182651415E-5</v>
      </c>
      <c r="CM88" s="21">
        <v>2.6819059833654892E-5</v>
      </c>
      <c r="CN88" s="21">
        <v>2.8668259570124222E-5</v>
      </c>
      <c r="CO88" s="21">
        <v>2.5584969072984474E-5</v>
      </c>
      <c r="CP88" s="21">
        <v>9.3472385381528392E-4</v>
      </c>
      <c r="CQ88" s="21">
        <v>2.636665272310434E-3</v>
      </c>
      <c r="CR88" s="21">
        <v>1.1238186019995014E-3</v>
      </c>
      <c r="CS88" s="21">
        <v>1.3678297332497379E-3</v>
      </c>
      <c r="CT88" s="21">
        <v>1.185429440428708E-3</v>
      </c>
      <c r="CU88" s="21">
        <v>5.9874150598347026E-4</v>
      </c>
      <c r="CV88" s="21">
        <v>5.7097077488851356E-4</v>
      </c>
      <c r="CW88" s="21">
        <v>4.0985733299436322E-4</v>
      </c>
      <c r="CX88" s="21">
        <v>3.5636226367693796E-4</v>
      </c>
      <c r="CY88" s="21">
        <v>4.2106919863951786E-4</v>
      </c>
      <c r="CZ88" s="21">
        <v>3.1273248144620048E-4</v>
      </c>
      <c r="DA88" s="21">
        <v>2.3928383612290479E-4</v>
      </c>
      <c r="DB88" s="21">
        <v>3.7166213140439705E-4</v>
      </c>
      <c r="DC88" s="21">
        <v>3.3467515095367815E-4</v>
      </c>
      <c r="DD88" s="21">
        <v>2.1595900150496981E-4</v>
      </c>
      <c r="DE88" s="21">
        <v>1.5708730011883924E-4</v>
      </c>
      <c r="DF88" s="21">
        <v>1.4259691953129483E-3</v>
      </c>
      <c r="DG88" s="21">
        <v>1.9184219712258528E-3</v>
      </c>
      <c r="DH88" s="21">
        <v>6.9853598325706476E-4</v>
      </c>
      <c r="DI88" s="21">
        <v>1.513089353921791E-3</v>
      </c>
      <c r="DJ88" s="21">
        <v>3.0512580033360457E-3</v>
      </c>
      <c r="DK88" s="21">
        <v>5.8022568006855461E-4</v>
      </c>
      <c r="DL88" s="21">
        <v>9.2096813216582243E-4</v>
      </c>
      <c r="DM88" s="21">
        <v>1.1557318310882185E-3</v>
      </c>
      <c r="DN88" s="21">
        <v>7.7827658462293475E-4</v>
      </c>
      <c r="DO88" s="21">
        <v>1.5476501275747383E-3</v>
      </c>
      <c r="DP88" s="21">
        <v>1.0967116826785628E-3</v>
      </c>
      <c r="DQ88" s="21">
        <v>6.9380435869701958E-4</v>
      </c>
      <c r="DR88" s="21">
        <v>4.4308976453825836E-4</v>
      </c>
      <c r="DS88" s="21">
        <v>5.5167980879952867E-4</v>
      </c>
      <c r="DT88" s="21">
        <v>8.9982554113994355E-4</v>
      </c>
      <c r="DU88" s="21">
        <v>5.8355781984954314E-4</v>
      </c>
      <c r="DV88" s="21">
        <v>4.1389050632920749E-4</v>
      </c>
      <c r="DW88" s="21">
        <v>3.1186498555017529E-4</v>
      </c>
      <c r="DX88" s="21">
        <v>5.1326536294737273E-4</v>
      </c>
      <c r="DY88" s="21">
        <v>2.2600941305997327E-4</v>
      </c>
      <c r="DZ88" s="21">
        <v>4.2891688071739289E-4</v>
      </c>
      <c r="EA88" s="21">
        <v>5.1596756089324449E-4</v>
      </c>
      <c r="EB88" s="21">
        <v>6.9809358436557741E-4</v>
      </c>
      <c r="EC88" s="21">
        <v>2.4683015457654082E-4</v>
      </c>
      <c r="ED88" s="21">
        <v>3.5068651023860122E-4</v>
      </c>
      <c r="EE88" s="21">
        <v>5.2163364139919816E-4</v>
      </c>
      <c r="EF88" s="21">
        <v>4.3574838518074083E-4</v>
      </c>
      <c r="EG88" s="21">
        <v>4.261558643804322E-4</v>
      </c>
      <c r="EH88" s="21">
        <v>1.653714093035822E-4</v>
      </c>
      <c r="EI88" s="21">
        <v>2.3734788638648724E-4</v>
      </c>
      <c r="EJ88" s="21">
        <v>1.512306814871742E-4</v>
      </c>
      <c r="EK88" s="21">
        <v>1.371068098196356E-4</v>
      </c>
      <c r="EL88" s="21">
        <v>1.845147261495875E-4</v>
      </c>
      <c r="EM88" s="21">
        <v>2.020581909420914E-4</v>
      </c>
      <c r="EN88" s="21">
        <v>1.5129691796070366E-4</v>
      </c>
      <c r="EO88" s="21">
        <v>1.1298134070159945E-4</v>
      </c>
      <c r="EP88" s="21">
        <v>1.6420184547041763E-4</v>
      </c>
      <c r="EQ88" s="21">
        <v>3.726644300995096E-5</v>
      </c>
      <c r="ER88" s="21">
        <v>5.2517426931117607E-5</v>
      </c>
      <c r="ES88" s="21">
        <v>1.2361579925533036E-4</v>
      </c>
      <c r="ET88" s="21">
        <v>1.5881484556018577E-4</v>
      </c>
      <c r="EU88" s="21">
        <v>7.0416971649184368E-5</v>
      </c>
      <c r="EV88" s="21">
        <v>3.9356164177086721E-5</v>
      </c>
      <c r="EW88" s="21">
        <v>1.7796209961675076E-4</v>
      </c>
      <c r="EX88" s="21">
        <v>2.3048338915528946E-5</v>
      </c>
      <c r="EY88" s="21">
        <v>1.8874591838429663E-5</v>
      </c>
      <c r="EZ88" s="21">
        <v>9.0308408768885606E-5</v>
      </c>
      <c r="FA88" s="21">
        <v>1.9114226523310611E-5</v>
      </c>
      <c r="FB88" s="21">
        <v>1.2849985803185326E-5</v>
      </c>
    </row>
    <row r="89" spans="1:158" x14ac:dyDescent="0.2">
      <c r="A89" s="16">
        <v>42004</v>
      </c>
      <c r="B89" s="53">
        <v>0.16456289724777604</v>
      </c>
      <c r="C89" s="53">
        <v>5.6570832300889613E-2</v>
      </c>
      <c r="D89" s="53">
        <v>5.3252537232437183E-2</v>
      </c>
      <c r="E89" s="53">
        <v>1.3244663477703365E-2</v>
      </c>
      <c r="F89" s="53">
        <v>9.5863776507410306E-3</v>
      </c>
      <c r="G89" s="53">
        <v>3.3593373758936049E-2</v>
      </c>
      <c r="H89" s="53">
        <v>2.2768778785194375E-2</v>
      </c>
      <c r="I89" s="53">
        <v>1.4166959339993136E-2</v>
      </c>
      <c r="J89" s="53">
        <v>4.7757131336254284E-3</v>
      </c>
      <c r="K89" s="53">
        <v>9.019704754117331E-3</v>
      </c>
      <c r="L89" s="53">
        <v>6.4996089147723963E-3</v>
      </c>
      <c r="M89" s="53">
        <v>2.1240598770522093E-3</v>
      </c>
      <c r="O89" s="21">
        <v>0.127754471458803</v>
      </c>
      <c r="P89" s="21">
        <v>3.095049980712012E-2</v>
      </c>
      <c r="Q89" s="53">
        <v>3.6614462416028164E-2</v>
      </c>
      <c r="R89" s="21">
        <v>1.8651396841368014E-2</v>
      </c>
      <c r="S89" s="53">
        <v>2.5388513818429045E-2</v>
      </c>
      <c r="T89" s="21">
        <v>2.4443926378752191E-2</v>
      </c>
      <c r="U89" s="21">
        <v>1.5259504921817879E-2</v>
      </c>
      <c r="V89" s="53">
        <v>8.409754690787398E-3</v>
      </c>
      <c r="W89" s="53">
        <v>3.1002046141866096E-3</v>
      </c>
      <c r="X89" s="53">
        <v>1.7619719481575247E-2</v>
      </c>
      <c r="Z89" s="53">
        <v>1.1503962260153584E-2</v>
      </c>
      <c r="AA89" s="53">
        <v>1.451424464407329E-2</v>
      </c>
      <c r="AB89" s="53">
        <v>2.1367957475807262E-2</v>
      </c>
      <c r="AC89" s="53">
        <v>1.2438916143542401E-2</v>
      </c>
      <c r="AD89" s="53">
        <v>5.019652575191969E-3</v>
      </c>
      <c r="AE89" s="21">
        <v>8.7250336811232343E-3</v>
      </c>
      <c r="AF89" s="53">
        <v>3.0239549130959664E-2</v>
      </c>
      <c r="AG89" s="53">
        <v>3.5353714341055748E-2</v>
      </c>
      <c r="AH89" s="21">
        <v>4.6127422645053599E-3</v>
      </c>
      <c r="AI89" s="21">
        <v>4.431663520405367E-3</v>
      </c>
      <c r="AJ89" s="21">
        <v>3.6471758979286844E-3</v>
      </c>
      <c r="AK89" s="53">
        <v>4.7931224929786652E-3</v>
      </c>
      <c r="AL89" s="21">
        <v>2.7930850859519958E-3</v>
      </c>
      <c r="AM89" s="21">
        <v>1.7198582091335639E-3</v>
      </c>
      <c r="AN89" s="21">
        <v>3.2086644625778254E-3</v>
      </c>
      <c r="AO89" s="21">
        <v>4.0213127614545305E-3</v>
      </c>
      <c r="AP89" s="21">
        <v>1.47614420582746E-2</v>
      </c>
      <c r="AQ89" s="21">
        <v>5.0361392977539797E-3</v>
      </c>
      <c r="AR89" s="21">
        <v>3.9521254881566279E-3</v>
      </c>
      <c r="AS89" s="21">
        <v>1.8197183195014458E-2</v>
      </c>
      <c r="AT89" s="21">
        <v>3.6477683688128995E-3</v>
      </c>
      <c r="AU89" s="21">
        <v>5.4244688663966133E-3</v>
      </c>
      <c r="AV89" s="21">
        <v>2.9235544144093333E-3</v>
      </c>
      <c r="AW89" s="21">
        <v>2.1601698866093562E-3</v>
      </c>
      <c r="AX89" s="21">
        <v>4.9268562433382812E-3</v>
      </c>
      <c r="AY89" s="21">
        <v>6.6259779401784341E-3</v>
      </c>
      <c r="AZ89" s="21">
        <v>4.0692149044281182E-3</v>
      </c>
      <c r="BA89" s="21">
        <v>2.8386494617834122E-3</v>
      </c>
      <c r="BB89" s="21">
        <v>4.5973663752678064E-4</v>
      </c>
      <c r="BC89" s="21">
        <v>2.8304168612499959E-3</v>
      </c>
      <c r="BD89" s="21">
        <v>2.4954151434635661E-3</v>
      </c>
      <c r="BE89" s="21">
        <v>8.2928513674572068E-4</v>
      </c>
      <c r="BF89" s="21">
        <v>1.3189652525327994E-3</v>
      </c>
      <c r="BG89" s="21">
        <v>4.704115065888471E-4</v>
      </c>
      <c r="BH89" s="21">
        <v>8.0415280178428071E-4</v>
      </c>
      <c r="BI89" s="21">
        <v>4.7437889306372965E-4</v>
      </c>
      <c r="BJ89" s="21">
        <v>3.3367741593031639E-4</v>
      </c>
      <c r="BK89" s="21">
        <v>3.335686263166753E-4</v>
      </c>
      <c r="BL89" s="21">
        <v>6.3738684820758117E-5</v>
      </c>
      <c r="BM89" s="21">
        <v>1.5696855135664847E-4</v>
      </c>
      <c r="BN89" s="21">
        <v>3.8966328468533242E-5</v>
      </c>
      <c r="BO89" s="21">
        <v>1.0488658887264798E-5</v>
      </c>
      <c r="BP89" s="21">
        <v>1.2600343925105551E-5</v>
      </c>
      <c r="BQ89" s="21">
        <v>1.4430044373089002E-5</v>
      </c>
      <c r="BR89" s="21">
        <v>1.153692799077735E-3</v>
      </c>
      <c r="BS89" s="21">
        <v>1.0988076570021248E-3</v>
      </c>
      <c r="BT89" s="21">
        <v>1.7510194414350022E-3</v>
      </c>
      <c r="BU89" s="21">
        <v>7.3634372372959208E-4</v>
      </c>
      <c r="BV89" s="21">
        <v>9.8888271182477811E-4</v>
      </c>
      <c r="BW89" s="21">
        <v>9.7144778451124379E-4</v>
      </c>
      <c r="BX89" s="21">
        <v>7.5190847118291541E-4</v>
      </c>
      <c r="BY89" s="21">
        <v>6.2912700356542882E-4</v>
      </c>
      <c r="BZ89" s="21">
        <v>6.0978796649670784E-4</v>
      </c>
      <c r="CA89" s="21">
        <v>7.2549700015412028E-4</v>
      </c>
      <c r="CB89" s="21">
        <v>4.1749831297116258E-4</v>
      </c>
      <c r="CC89" s="21">
        <v>4.24725614612047E-4</v>
      </c>
      <c r="CD89" s="21">
        <v>2.911616489134396E-4</v>
      </c>
      <c r="CE89" s="21">
        <v>3.0661954312916182E-4</v>
      </c>
      <c r="CF89" s="21">
        <v>1.5779504185697328E-4</v>
      </c>
      <c r="CG89" s="21">
        <v>1.2333657401272861E-4</v>
      </c>
      <c r="CH89" s="21">
        <v>1.2051995884610117E-4</v>
      </c>
      <c r="CI89" s="21">
        <v>6.5548349738138871E-5</v>
      </c>
      <c r="CJ89" s="21">
        <v>5.2673703978630722E-5</v>
      </c>
      <c r="CK89" s="21">
        <v>4.8895411440359645E-5</v>
      </c>
      <c r="CL89" s="21">
        <v>1.9290454182651415E-5</v>
      </c>
      <c r="CM89" s="21">
        <v>2.6819059833654892E-5</v>
      </c>
      <c r="CN89" s="21">
        <v>2.8668259570124222E-5</v>
      </c>
      <c r="CO89" s="21">
        <v>2.5584969072984474E-5</v>
      </c>
      <c r="CP89" s="21">
        <v>9.3472385381528392E-4</v>
      </c>
      <c r="CQ89" s="21">
        <v>2.636665272310434E-3</v>
      </c>
      <c r="CR89" s="21">
        <v>1.1238186019995014E-3</v>
      </c>
      <c r="CS89" s="21">
        <v>1.3678297332497379E-3</v>
      </c>
      <c r="CT89" s="21">
        <v>1.185429440428708E-3</v>
      </c>
      <c r="CU89" s="21">
        <v>5.9874150598347026E-4</v>
      </c>
      <c r="CV89" s="21">
        <v>5.7097077488851356E-4</v>
      </c>
      <c r="CW89" s="21">
        <v>4.0985733299436322E-4</v>
      </c>
      <c r="CX89" s="21">
        <v>3.5636226367693796E-4</v>
      </c>
      <c r="CY89" s="21">
        <v>4.2106919863951786E-4</v>
      </c>
      <c r="CZ89" s="21">
        <v>3.1273248144620048E-4</v>
      </c>
      <c r="DA89" s="21">
        <v>2.3928383612290479E-4</v>
      </c>
      <c r="DB89" s="21">
        <v>3.7166213140439705E-4</v>
      </c>
      <c r="DC89" s="21">
        <v>3.3467515095367815E-4</v>
      </c>
      <c r="DD89" s="21">
        <v>2.1595900150496981E-4</v>
      </c>
      <c r="DE89" s="21">
        <v>1.5708730011883924E-4</v>
      </c>
      <c r="DF89" s="21">
        <v>1.4259691953129483E-3</v>
      </c>
      <c r="DG89" s="21">
        <v>1.9184219712258528E-3</v>
      </c>
      <c r="DH89" s="21">
        <v>6.9853598325706476E-4</v>
      </c>
      <c r="DI89" s="21">
        <v>1.513089353921791E-3</v>
      </c>
      <c r="DJ89" s="21">
        <v>3.0512580033360457E-3</v>
      </c>
      <c r="DK89" s="21">
        <v>5.8022568006855461E-4</v>
      </c>
      <c r="DL89" s="21">
        <v>9.2096813216582243E-4</v>
      </c>
      <c r="DM89" s="21">
        <v>1.1557318310882185E-3</v>
      </c>
      <c r="DN89" s="21">
        <v>7.7827658462293475E-4</v>
      </c>
      <c r="DO89" s="21">
        <v>1.5476501275747383E-3</v>
      </c>
      <c r="DP89" s="21">
        <v>1.0967116826785628E-3</v>
      </c>
      <c r="DQ89" s="21">
        <v>6.9380435869701958E-4</v>
      </c>
      <c r="DR89" s="21">
        <v>4.4308976453825836E-4</v>
      </c>
      <c r="DS89" s="21">
        <v>5.5167980879952867E-4</v>
      </c>
      <c r="DT89" s="21">
        <v>8.9982554113994355E-4</v>
      </c>
      <c r="DU89" s="21">
        <v>5.8355781984954314E-4</v>
      </c>
      <c r="DV89" s="21">
        <v>4.1389050632920749E-4</v>
      </c>
      <c r="DW89" s="21">
        <v>3.1186498555017529E-4</v>
      </c>
      <c r="DX89" s="21">
        <v>5.1326536294737273E-4</v>
      </c>
      <c r="DY89" s="21">
        <v>2.2600941305997327E-4</v>
      </c>
      <c r="DZ89" s="21">
        <v>4.2891688071739289E-4</v>
      </c>
      <c r="EA89" s="21">
        <v>5.1596756089324449E-4</v>
      </c>
      <c r="EB89" s="21">
        <v>6.9809358436557741E-4</v>
      </c>
      <c r="EC89" s="21">
        <v>2.4683015457654082E-4</v>
      </c>
      <c r="ED89" s="21">
        <v>3.5068651023860122E-4</v>
      </c>
      <c r="EE89" s="21">
        <v>5.2163364139919816E-4</v>
      </c>
      <c r="EF89" s="21">
        <v>4.3574838518074083E-4</v>
      </c>
      <c r="EG89" s="21">
        <v>4.261558643804322E-4</v>
      </c>
      <c r="EH89" s="21">
        <v>1.653714093035822E-4</v>
      </c>
      <c r="EI89" s="21">
        <v>2.3734788638648724E-4</v>
      </c>
      <c r="EJ89" s="21">
        <v>1.512306814871742E-4</v>
      </c>
      <c r="EK89" s="21">
        <v>1.371068098196356E-4</v>
      </c>
      <c r="EL89" s="21">
        <v>1.845147261495875E-4</v>
      </c>
      <c r="EM89" s="21">
        <v>2.020581909420914E-4</v>
      </c>
      <c r="EN89" s="21">
        <v>1.5129691796070366E-4</v>
      </c>
      <c r="EO89" s="21">
        <v>1.1298134070159945E-4</v>
      </c>
      <c r="EP89" s="21">
        <v>1.6420184547041763E-4</v>
      </c>
      <c r="EQ89" s="21">
        <v>3.726644300995096E-5</v>
      </c>
      <c r="ER89" s="21">
        <v>5.2517426931117607E-5</v>
      </c>
      <c r="ES89" s="21">
        <v>1.2361579925533036E-4</v>
      </c>
      <c r="ET89" s="21">
        <v>1.5881484556018577E-4</v>
      </c>
      <c r="EU89" s="21">
        <v>7.0416971649184368E-5</v>
      </c>
      <c r="EV89" s="21">
        <v>3.9356164177086721E-5</v>
      </c>
      <c r="EW89" s="21">
        <v>1.7796209961675076E-4</v>
      </c>
      <c r="EX89" s="21">
        <v>2.3048338915528946E-5</v>
      </c>
      <c r="EY89" s="21">
        <v>1.8874591838429663E-5</v>
      </c>
      <c r="EZ89" s="21">
        <v>9.0308408768885606E-5</v>
      </c>
      <c r="FA89" s="21">
        <v>1.9114226523310611E-5</v>
      </c>
      <c r="FB89" s="21">
        <v>1.2849985803185326E-5</v>
      </c>
    </row>
    <row r="90" spans="1:158" x14ac:dyDescent="0.2">
      <c r="A90" s="16">
        <v>42094</v>
      </c>
      <c r="B90" s="53">
        <v>0.17764250652942207</v>
      </c>
      <c r="C90" s="53">
        <v>5.1370950650221264E-2</v>
      </c>
      <c r="D90" s="53">
        <v>5.4636447327524346E-2</v>
      </c>
      <c r="E90" s="53">
        <v>1.278848003437554E-2</v>
      </c>
      <c r="F90" s="53">
        <v>9.3555159458537877E-3</v>
      </c>
      <c r="G90" s="53">
        <v>3.3948756149543506E-2</v>
      </c>
      <c r="H90" s="53">
        <v>2.3561746685772149E-2</v>
      </c>
      <c r="I90" s="53">
        <v>1.3756115525208928E-2</v>
      </c>
      <c r="J90" s="53">
        <v>4.7675859710895495E-3</v>
      </c>
      <c r="K90" s="53">
        <v>8.9180833071467631E-3</v>
      </c>
      <c r="L90" s="53">
        <v>6.3336929550632396E-3</v>
      </c>
      <c r="M90" s="53">
        <v>2.0301349530952514E-3</v>
      </c>
      <c r="O90" s="21">
        <v>0.12726634267824113</v>
      </c>
      <c r="P90" s="21">
        <v>3.0577761611955693E-2</v>
      </c>
      <c r="Q90" s="53">
        <v>3.4000623839757466E-2</v>
      </c>
      <c r="R90" s="21">
        <v>1.6005440038540871E-2</v>
      </c>
      <c r="S90" s="53">
        <v>2.7942307890384467E-2</v>
      </c>
      <c r="T90" s="21">
        <v>1.791070076629156E-2</v>
      </c>
      <c r="U90" s="21">
        <v>1.4579162492684636E-2</v>
      </c>
      <c r="V90" s="53">
        <v>7.8595654180134266E-3</v>
      </c>
      <c r="W90" s="53">
        <v>3.0549268894186589E-3</v>
      </c>
      <c r="X90" s="53">
        <v>1.7269135108522581E-2</v>
      </c>
      <c r="Z90" s="53">
        <v>1.0550635688288016E-2</v>
      </c>
      <c r="AA90" s="53">
        <v>1.4604068101128199E-2</v>
      </c>
      <c r="AB90" s="53">
        <v>2.024063747044326E-2</v>
      </c>
      <c r="AC90" s="53">
        <v>1.1860824312175002E-2</v>
      </c>
      <c r="AD90" s="53">
        <v>5.7278666013378431E-3</v>
      </c>
      <c r="AE90" s="21">
        <v>1.0847095458054656E-2</v>
      </c>
      <c r="AF90" s="53">
        <v>2.9577642067307518E-2</v>
      </c>
      <c r="AG90" s="53">
        <v>3.8056622437913537E-2</v>
      </c>
      <c r="AH90" s="21">
        <v>4.8702083395545052E-3</v>
      </c>
      <c r="AI90" s="21">
        <v>4.1956969106349499E-3</v>
      </c>
      <c r="AJ90" s="21">
        <v>2.9938341387011238E-3</v>
      </c>
      <c r="AK90" s="53">
        <v>4.6224421335127382E-3</v>
      </c>
      <c r="AL90" s="21">
        <v>2.9019902583193925E-3</v>
      </c>
      <c r="AM90" s="21">
        <v>1.5187883415325859E-3</v>
      </c>
      <c r="AN90" s="21">
        <v>2.8493798300300269E-3</v>
      </c>
      <c r="AO90" s="21">
        <v>3.1834991437939904E-3</v>
      </c>
      <c r="AP90" s="21">
        <v>1.5719014850537144E-2</v>
      </c>
      <c r="AQ90" s="21">
        <v>4.672534691485198E-3</v>
      </c>
      <c r="AR90" s="21">
        <v>4.6001645256679253E-3</v>
      </c>
      <c r="AS90" s="21">
        <v>1.9435975366246569E-2</v>
      </c>
      <c r="AT90" s="21">
        <v>3.7673310327045809E-3</v>
      </c>
      <c r="AU90" s="21">
        <v>5.3996495570216765E-3</v>
      </c>
      <c r="AV90" s="21">
        <v>3.3399141306608188E-3</v>
      </c>
      <c r="AW90" s="21">
        <v>2.3375849855252822E-3</v>
      </c>
      <c r="AX90" s="21">
        <v>4.5730241244699857E-3</v>
      </c>
      <c r="AY90" s="21">
        <v>6.3927761834411904E-3</v>
      </c>
      <c r="AZ90" s="21">
        <v>4.0469752931660569E-3</v>
      </c>
      <c r="BA90" s="21">
        <v>2.6203730457788322E-3</v>
      </c>
      <c r="BB90" s="21">
        <v>4.9175192886134983E-4</v>
      </c>
      <c r="BC90" s="21">
        <v>3.1910628621606286E-3</v>
      </c>
      <c r="BD90" s="21">
        <v>2.792346851119227E-3</v>
      </c>
      <c r="BE90" s="21">
        <v>9.9366688375424582E-4</v>
      </c>
      <c r="BF90" s="21">
        <v>1.4623146468396519E-3</v>
      </c>
      <c r="BG90" s="21">
        <v>5.3834003032674068E-4</v>
      </c>
      <c r="BH90" s="21">
        <v>9.8700726808488961E-4</v>
      </c>
      <c r="BI90" s="21">
        <v>4.9616202788621555E-4</v>
      </c>
      <c r="BJ90" s="21">
        <v>3.0952741969239274E-4</v>
      </c>
      <c r="BK90" s="21">
        <v>2.1801941486898066E-4</v>
      </c>
      <c r="BL90" s="21">
        <v>7.6647479507646141E-5</v>
      </c>
      <c r="BM90" s="21">
        <v>1.7601119750281503E-4</v>
      </c>
      <c r="BN90" s="21">
        <v>3.9418865842812894E-5</v>
      </c>
      <c r="BO90" s="21">
        <v>1.1627351483379339E-5</v>
      </c>
      <c r="BP90" s="21">
        <v>1.3354548183025275E-5</v>
      </c>
      <c r="BQ90" s="21">
        <v>1.632866866567594E-5</v>
      </c>
      <c r="BR90" s="21">
        <v>1.2763298038764371E-3</v>
      </c>
      <c r="BS90" s="21">
        <v>1.187688976439493E-3</v>
      </c>
      <c r="BT90" s="21">
        <v>1.7393755574293976E-3</v>
      </c>
      <c r="BU90" s="21">
        <v>7.5682631316947586E-4</v>
      </c>
      <c r="BV90" s="21">
        <v>1.0897117715396342E-3</v>
      </c>
      <c r="BW90" s="21">
        <v>9.1472508801602678E-4</v>
      </c>
      <c r="BX90" s="21">
        <v>7.2590318391401397E-4</v>
      </c>
      <c r="BY90" s="21">
        <v>6.9440521396950709E-4</v>
      </c>
      <c r="BZ90" s="21">
        <v>6.6385141981067496E-4</v>
      </c>
      <c r="CA90" s="21">
        <v>8.1559765829444808E-4</v>
      </c>
      <c r="CB90" s="21">
        <v>4.7109888899038248E-4</v>
      </c>
      <c r="CC90" s="21">
        <v>4.2014406464526029E-4</v>
      </c>
      <c r="CD90" s="21">
        <v>3.1796027038115144E-4</v>
      </c>
      <c r="CE90" s="21">
        <v>2.787610909585992E-4</v>
      </c>
      <c r="CF90" s="21">
        <v>1.704442619494063E-4</v>
      </c>
      <c r="CG90" s="21">
        <v>1.218328965842982E-4</v>
      </c>
      <c r="CH90" s="21">
        <v>1.2913044312524785E-4</v>
      </c>
      <c r="CI90" s="21">
        <v>7.5168258106997956E-5</v>
      </c>
      <c r="CJ90" s="21">
        <v>5.4242195206956699E-5</v>
      </c>
      <c r="CK90" s="21">
        <v>5.3559483499675199E-5</v>
      </c>
      <c r="CL90" s="21">
        <v>2.0752181086995863E-5</v>
      </c>
      <c r="CM90" s="21">
        <v>3.1070348452779765E-5</v>
      </c>
      <c r="CN90" s="21">
        <v>3.3465983423982113E-5</v>
      </c>
      <c r="CO90" s="21">
        <v>2.6479556836063253E-5</v>
      </c>
      <c r="CP90" s="21">
        <v>9.3229977027607701E-4</v>
      </c>
      <c r="CQ90" s="21">
        <v>2.2059644554003875E-3</v>
      </c>
      <c r="CR90" s="21">
        <v>1.1724704166037009E-3</v>
      </c>
      <c r="CS90" s="21">
        <v>1.3150502375542908E-3</v>
      </c>
      <c r="CT90" s="21">
        <v>1.1138847080092832E-3</v>
      </c>
      <c r="CU90" s="21">
        <v>5.542895804485419E-4</v>
      </c>
      <c r="CV90" s="21">
        <v>5.5017853387719746E-4</v>
      </c>
      <c r="CW90" s="21">
        <v>3.3622952762759706E-4</v>
      </c>
      <c r="CX90" s="21">
        <v>3.2255448848940942E-4</v>
      </c>
      <c r="CY90" s="21">
        <v>4.1602017519793246E-4</v>
      </c>
      <c r="CZ90" s="21">
        <v>2.8088599102087461E-4</v>
      </c>
      <c r="DA90" s="21">
        <v>2.113335321218749E-4</v>
      </c>
      <c r="DB90" s="21">
        <v>3.1150539115668122E-4</v>
      </c>
      <c r="DC90" s="21">
        <v>2.8474412299444592E-4</v>
      </c>
      <c r="DD90" s="21">
        <v>2.0638378162247508E-4</v>
      </c>
      <c r="DE90" s="21">
        <v>1.5653723136526733E-4</v>
      </c>
      <c r="DF90" s="21">
        <v>1.4497119398895499E-3</v>
      </c>
      <c r="DG90" s="21">
        <v>1.9863729464575574E-3</v>
      </c>
      <c r="DH90" s="21">
        <v>5.9688955803325326E-4</v>
      </c>
      <c r="DI90" s="21">
        <v>1.4175210163910471E-3</v>
      </c>
      <c r="DJ90" s="21">
        <v>2.4133197017509943E-3</v>
      </c>
      <c r="DK90" s="21">
        <v>6.449428249681408E-4</v>
      </c>
      <c r="DL90" s="21">
        <v>1.2418885044569008E-3</v>
      </c>
      <c r="DM90" s="21">
        <v>1.1230788793040191E-3</v>
      </c>
      <c r="DN90" s="21">
        <v>7.9164973990378024E-4</v>
      </c>
      <c r="DO90" s="21">
        <v>1.4273846479491684E-3</v>
      </c>
      <c r="DP90" s="21">
        <v>1.3196364301759976E-3</v>
      </c>
      <c r="DQ90" s="21">
        <v>7.214733416138309E-4</v>
      </c>
      <c r="DR90" s="21">
        <v>4.6613519016802603E-4</v>
      </c>
      <c r="DS90" s="21">
        <v>4.9510107076782559E-4</v>
      </c>
      <c r="DT90" s="21">
        <v>8.114313562815695E-4</v>
      </c>
      <c r="DU90" s="21">
        <v>5.4718145058119225E-4</v>
      </c>
      <c r="DV90" s="21">
        <v>3.9974002130239137E-4</v>
      </c>
      <c r="DW90" s="21">
        <v>3.2984653010528336E-4</v>
      </c>
      <c r="DX90" s="21">
        <v>5.1437990231493081E-4</v>
      </c>
      <c r="DY90" s="21">
        <v>2.2010787674980515E-4</v>
      </c>
      <c r="DZ90" s="21">
        <v>3.5583835696112372E-4</v>
      </c>
      <c r="EA90" s="21">
        <v>3.7101015623739597E-4</v>
      </c>
      <c r="EB90" s="21">
        <v>6.7409728355865076E-4</v>
      </c>
      <c r="EC90" s="21">
        <v>2.3979216224624257E-4</v>
      </c>
      <c r="ED90" s="21">
        <v>2.9853232196970709E-4</v>
      </c>
      <c r="EE90" s="21">
        <v>6.0440229172612717E-4</v>
      </c>
      <c r="EF90" s="21">
        <v>4.4993065642189484E-4</v>
      </c>
      <c r="EG90" s="21">
        <v>4.1726477049977209E-4</v>
      </c>
      <c r="EH90" s="21">
        <v>1.7127043381309859E-4</v>
      </c>
      <c r="EI90" s="21">
        <v>2.2205867933772076E-4</v>
      </c>
      <c r="EJ90" s="21">
        <v>1.8678812332861185E-4</v>
      </c>
      <c r="EK90" s="21">
        <v>1.6203730231354114E-4</v>
      </c>
      <c r="EL90" s="21">
        <v>1.8750281450070815E-4</v>
      </c>
      <c r="EM90" s="21">
        <v>1.6454253365705637E-4</v>
      </c>
      <c r="EN90" s="21">
        <v>1.5434471255064335E-4</v>
      </c>
      <c r="EO90" s="21">
        <v>1.075765321715598E-4</v>
      </c>
      <c r="EP90" s="21">
        <v>1.4169430523312414E-4</v>
      </c>
      <c r="EQ90" s="21">
        <v>3.4095093538064933E-5</v>
      </c>
      <c r="ER90" s="21">
        <v>5.37874964297656E-5</v>
      </c>
      <c r="ES90" s="21">
        <v>1.2819193205614458E-4</v>
      </c>
      <c r="ET90" s="21">
        <v>1.675166838860952E-4</v>
      </c>
      <c r="EU90" s="21">
        <v>5.7556009018882926E-5</v>
      </c>
      <c r="EV90" s="21">
        <v>3.8885696538479534E-5</v>
      </c>
      <c r="EW90" s="21">
        <v>1.8944860227978601E-4</v>
      </c>
      <c r="EX90" s="21">
        <v>2.8596449399454097E-5</v>
      </c>
      <c r="EY90" s="21">
        <v>2.1482500108890164E-5</v>
      </c>
      <c r="EZ90" s="21">
        <v>9.0311607950309639E-5</v>
      </c>
      <c r="FA90" s="21">
        <v>1.6990721633475101E-5</v>
      </c>
      <c r="FB90" s="21">
        <v>1.1684755656536031E-5</v>
      </c>
    </row>
    <row r="91" spans="1:158" x14ac:dyDescent="0.2">
      <c r="A91" s="16">
        <v>42185</v>
      </c>
      <c r="B91" s="53">
        <v>0.17764250652942207</v>
      </c>
      <c r="C91" s="53">
        <v>5.1370950650221264E-2</v>
      </c>
      <c r="D91" s="53">
        <v>5.4636447327524346E-2</v>
      </c>
      <c r="E91" s="53">
        <v>1.278848003437554E-2</v>
      </c>
      <c r="F91" s="53">
        <v>9.3555159458537877E-3</v>
      </c>
      <c r="G91" s="53">
        <v>3.3948756149543506E-2</v>
      </c>
      <c r="H91" s="53">
        <v>2.3561746685772149E-2</v>
      </c>
      <c r="I91" s="53">
        <v>1.3756115525208928E-2</v>
      </c>
      <c r="J91" s="53">
        <v>4.7675859710895495E-3</v>
      </c>
      <c r="K91" s="53">
        <v>8.9180833071467631E-3</v>
      </c>
      <c r="L91" s="53">
        <v>6.3336929550632396E-3</v>
      </c>
      <c r="M91" s="53">
        <v>2.0301349530952514E-3</v>
      </c>
      <c r="O91" s="21">
        <v>0.12726634267824113</v>
      </c>
      <c r="P91" s="21">
        <v>3.0577761611955693E-2</v>
      </c>
      <c r="Q91" s="53">
        <v>3.4000623839757466E-2</v>
      </c>
      <c r="R91" s="21">
        <v>1.6005440038540871E-2</v>
      </c>
      <c r="S91" s="53">
        <v>2.7942307890384467E-2</v>
      </c>
      <c r="T91" s="21">
        <v>1.791070076629156E-2</v>
      </c>
      <c r="U91" s="21">
        <v>1.4579162492684636E-2</v>
      </c>
      <c r="V91" s="53">
        <v>7.8595654180134266E-3</v>
      </c>
      <c r="W91" s="53">
        <v>3.0549268894186589E-3</v>
      </c>
      <c r="X91" s="53">
        <v>1.7269135108522581E-2</v>
      </c>
      <c r="Z91" s="53">
        <v>1.0550635688288016E-2</v>
      </c>
      <c r="AA91" s="53">
        <v>1.4604068101128199E-2</v>
      </c>
      <c r="AB91" s="53">
        <v>2.024063747044326E-2</v>
      </c>
      <c r="AC91" s="53">
        <v>1.1860824312175002E-2</v>
      </c>
      <c r="AD91" s="53">
        <v>5.7278666013378431E-3</v>
      </c>
      <c r="AE91" s="21">
        <v>1.0847095458054656E-2</v>
      </c>
      <c r="AF91" s="53">
        <v>2.9577642067307518E-2</v>
      </c>
      <c r="AG91" s="53">
        <v>3.8056622437913537E-2</v>
      </c>
      <c r="AH91" s="21">
        <v>4.8702083395545052E-3</v>
      </c>
      <c r="AI91" s="21">
        <v>4.1956969106349499E-3</v>
      </c>
      <c r="AJ91" s="21">
        <v>2.9938341387011238E-3</v>
      </c>
      <c r="AK91" s="53">
        <v>4.6224421335127382E-3</v>
      </c>
      <c r="AL91" s="21">
        <v>2.9019902583193925E-3</v>
      </c>
      <c r="AM91" s="21">
        <v>1.5187883415325859E-3</v>
      </c>
      <c r="AN91" s="21">
        <v>2.8493798300300269E-3</v>
      </c>
      <c r="AO91" s="21">
        <v>3.1834991437939904E-3</v>
      </c>
      <c r="AP91" s="21">
        <v>1.5719014850537144E-2</v>
      </c>
      <c r="AQ91" s="21">
        <v>4.672534691485198E-3</v>
      </c>
      <c r="AR91" s="21">
        <v>4.6001645256679253E-3</v>
      </c>
      <c r="AS91" s="21">
        <v>1.9435975366246569E-2</v>
      </c>
      <c r="AT91" s="21">
        <v>3.7673310327045809E-3</v>
      </c>
      <c r="AU91" s="21">
        <v>5.3996495570216765E-3</v>
      </c>
      <c r="AV91" s="21">
        <v>3.3399141306608188E-3</v>
      </c>
      <c r="AW91" s="21">
        <v>2.3375849855252822E-3</v>
      </c>
      <c r="AX91" s="21">
        <v>4.5730241244699857E-3</v>
      </c>
      <c r="AY91" s="21">
        <v>6.3927761834411904E-3</v>
      </c>
      <c r="AZ91" s="21">
        <v>4.0469752931660569E-3</v>
      </c>
      <c r="BA91" s="21">
        <v>2.6203730457788322E-3</v>
      </c>
      <c r="BB91" s="21">
        <v>4.9175192886134983E-4</v>
      </c>
      <c r="BC91" s="21">
        <v>3.1910628621606286E-3</v>
      </c>
      <c r="BD91" s="21">
        <v>2.792346851119227E-3</v>
      </c>
      <c r="BE91" s="21">
        <v>9.9366688375424582E-4</v>
      </c>
      <c r="BF91" s="21">
        <v>1.4623146468396519E-3</v>
      </c>
      <c r="BG91" s="21">
        <v>5.3834003032674068E-4</v>
      </c>
      <c r="BH91" s="21">
        <v>9.8700726808488961E-4</v>
      </c>
      <c r="BI91" s="21">
        <v>4.9616202788621555E-4</v>
      </c>
      <c r="BJ91" s="21">
        <v>3.0952741969239274E-4</v>
      </c>
      <c r="BK91" s="21">
        <v>2.1801941486898066E-4</v>
      </c>
      <c r="BL91" s="21">
        <v>7.6647479507646141E-5</v>
      </c>
      <c r="BM91" s="21">
        <v>1.7601119750281503E-4</v>
      </c>
      <c r="BN91" s="21">
        <v>3.9418865842812894E-5</v>
      </c>
      <c r="BO91" s="21">
        <v>1.1627351483379339E-5</v>
      </c>
      <c r="BP91" s="21">
        <v>1.3354548183025275E-5</v>
      </c>
      <c r="BQ91" s="21">
        <v>1.632866866567594E-5</v>
      </c>
      <c r="BR91" s="21">
        <v>1.2763298038764371E-3</v>
      </c>
      <c r="BS91" s="21">
        <v>1.187688976439493E-3</v>
      </c>
      <c r="BT91" s="21">
        <v>1.7393755574293976E-3</v>
      </c>
      <c r="BU91" s="21">
        <v>7.5682631316947586E-4</v>
      </c>
      <c r="BV91" s="21">
        <v>1.0897117715396342E-3</v>
      </c>
      <c r="BW91" s="21">
        <v>9.1472508801602678E-4</v>
      </c>
      <c r="BX91" s="21">
        <v>7.2590318391401397E-4</v>
      </c>
      <c r="BY91" s="21">
        <v>6.9440521396950709E-4</v>
      </c>
      <c r="BZ91" s="21">
        <v>6.6385141981067496E-4</v>
      </c>
      <c r="CA91" s="21">
        <v>8.1559765829444808E-4</v>
      </c>
      <c r="CB91" s="21">
        <v>4.7109888899038248E-4</v>
      </c>
      <c r="CC91" s="21">
        <v>4.2014406464526029E-4</v>
      </c>
      <c r="CD91" s="21">
        <v>3.1796027038115144E-4</v>
      </c>
      <c r="CE91" s="21">
        <v>2.787610909585992E-4</v>
      </c>
      <c r="CF91" s="21">
        <v>1.704442619494063E-4</v>
      </c>
      <c r="CG91" s="21">
        <v>1.218328965842982E-4</v>
      </c>
      <c r="CH91" s="21">
        <v>1.2913044312524785E-4</v>
      </c>
      <c r="CI91" s="21">
        <v>7.5168258106997956E-5</v>
      </c>
      <c r="CJ91" s="21">
        <v>5.4242195206956699E-5</v>
      </c>
      <c r="CK91" s="21">
        <v>5.3559483499675199E-5</v>
      </c>
      <c r="CL91" s="21">
        <v>2.0752181086995863E-5</v>
      </c>
      <c r="CM91" s="21">
        <v>3.1070348452779765E-5</v>
      </c>
      <c r="CN91" s="21">
        <v>3.3465983423982113E-5</v>
      </c>
      <c r="CO91" s="21">
        <v>2.6479556836063253E-5</v>
      </c>
      <c r="CP91" s="21">
        <v>9.3229977027607701E-4</v>
      </c>
      <c r="CQ91" s="21">
        <v>2.2059644554003875E-3</v>
      </c>
      <c r="CR91" s="21">
        <v>1.1724704166037009E-3</v>
      </c>
      <c r="CS91" s="21">
        <v>1.3150502375542908E-3</v>
      </c>
      <c r="CT91" s="21">
        <v>1.1138847080092832E-3</v>
      </c>
      <c r="CU91" s="21">
        <v>5.542895804485419E-4</v>
      </c>
      <c r="CV91" s="21">
        <v>5.5017853387719746E-4</v>
      </c>
      <c r="CW91" s="21">
        <v>3.3622952762759706E-4</v>
      </c>
      <c r="CX91" s="21">
        <v>3.2255448848940942E-4</v>
      </c>
      <c r="CY91" s="21">
        <v>4.1602017519793246E-4</v>
      </c>
      <c r="CZ91" s="21">
        <v>2.8088599102087461E-4</v>
      </c>
      <c r="DA91" s="21">
        <v>2.113335321218749E-4</v>
      </c>
      <c r="DB91" s="21">
        <v>3.1150539115668122E-4</v>
      </c>
      <c r="DC91" s="21">
        <v>2.8474412299444592E-4</v>
      </c>
      <c r="DD91" s="21">
        <v>2.0638378162247508E-4</v>
      </c>
      <c r="DE91" s="21">
        <v>1.5653723136526733E-4</v>
      </c>
      <c r="DF91" s="21">
        <v>1.4497119398895499E-3</v>
      </c>
      <c r="DG91" s="21">
        <v>1.9863729464575574E-3</v>
      </c>
      <c r="DH91" s="21">
        <v>5.9688955803325326E-4</v>
      </c>
      <c r="DI91" s="21">
        <v>1.4175210163910471E-3</v>
      </c>
      <c r="DJ91" s="21">
        <v>2.4133197017509943E-3</v>
      </c>
      <c r="DK91" s="21">
        <v>6.449428249681408E-4</v>
      </c>
      <c r="DL91" s="21">
        <v>1.2418885044569008E-3</v>
      </c>
      <c r="DM91" s="21">
        <v>1.1230788793040191E-3</v>
      </c>
      <c r="DN91" s="21">
        <v>7.9164973990378024E-4</v>
      </c>
      <c r="DO91" s="21">
        <v>1.4273846479491684E-3</v>
      </c>
      <c r="DP91" s="21">
        <v>1.3196364301759976E-3</v>
      </c>
      <c r="DQ91" s="21">
        <v>7.214733416138309E-4</v>
      </c>
      <c r="DR91" s="21">
        <v>4.6613519016802603E-4</v>
      </c>
      <c r="DS91" s="21">
        <v>4.9510107076782559E-4</v>
      </c>
      <c r="DT91" s="21">
        <v>8.114313562815695E-4</v>
      </c>
      <c r="DU91" s="21">
        <v>5.4718145058119225E-4</v>
      </c>
      <c r="DV91" s="21">
        <v>3.9974002130239137E-4</v>
      </c>
      <c r="DW91" s="21">
        <v>3.2984653010528336E-4</v>
      </c>
      <c r="DX91" s="21">
        <v>5.1437990231493081E-4</v>
      </c>
      <c r="DY91" s="21">
        <v>2.2010787674980515E-4</v>
      </c>
      <c r="DZ91" s="21">
        <v>3.5583835696112372E-4</v>
      </c>
      <c r="EA91" s="21">
        <v>3.7101015623739597E-4</v>
      </c>
      <c r="EB91" s="21">
        <v>6.7409728355865076E-4</v>
      </c>
      <c r="EC91" s="21">
        <v>2.3979216224624257E-4</v>
      </c>
      <c r="ED91" s="21">
        <v>2.9853232196970709E-4</v>
      </c>
      <c r="EE91" s="21">
        <v>6.0440229172612717E-4</v>
      </c>
      <c r="EF91" s="21">
        <v>4.4993065642189484E-4</v>
      </c>
      <c r="EG91" s="21">
        <v>4.1726477049977209E-4</v>
      </c>
      <c r="EH91" s="21">
        <v>1.7127043381309859E-4</v>
      </c>
      <c r="EI91" s="21">
        <v>2.2205867933772076E-4</v>
      </c>
      <c r="EJ91" s="21">
        <v>1.8678812332861185E-4</v>
      </c>
      <c r="EK91" s="21">
        <v>1.6203730231354114E-4</v>
      </c>
      <c r="EL91" s="21">
        <v>1.8750281450070815E-4</v>
      </c>
      <c r="EM91" s="21">
        <v>1.6454253365705637E-4</v>
      </c>
      <c r="EN91" s="21">
        <v>1.5434471255064335E-4</v>
      </c>
      <c r="EO91" s="21">
        <v>1.075765321715598E-4</v>
      </c>
      <c r="EP91" s="21">
        <v>1.4169430523312414E-4</v>
      </c>
      <c r="EQ91" s="21">
        <v>3.4095093538064933E-5</v>
      </c>
      <c r="ER91" s="21">
        <v>5.37874964297656E-5</v>
      </c>
      <c r="ES91" s="21">
        <v>1.2819193205614458E-4</v>
      </c>
      <c r="ET91" s="21">
        <v>1.675166838860952E-4</v>
      </c>
      <c r="EU91" s="21">
        <v>5.7556009018882926E-5</v>
      </c>
      <c r="EV91" s="21">
        <v>3.8885696538479534E-5</v>
      </c>
      <c r="EW91" s="21">
        <v>1.8944860227978601E-4</v>
      </c>
      <c r="EX91" s="21">
        <v>2.8596449399454097E-5</v>
      </c>
      <c r="EY91" s="21">
        <v>2.1482500108890164E-5</v>
      </c>
      <c r="EZ91" s="21">
        <v>9.0311607950309639E-5</v>
      </c>
      <c r="FA91" s="21">
        <v>1.6990721633475101E-5</v>
      </c>
      <c r="FB91" s="21">
        <v>1.1684755656536031E-5</v>
      </c>
    </row>
    <row r="92" spans="1:158" x14ac:dyDescent="0.2">
      <c r="A92" s="16">
        <v>42277</v>
      </c>
      <c r="B92" s="53">
        <v>0.17764250652942207</v>
      </c>
      <c r="C92" s="53">
        <v>5.1370950650221264E-2</v>
      </c>
      <c r="D92" s="53">
        <v>5.4636447327524346E-2</v>
      </c>
      <c r="E92" s="53">
        <v>1.278848003437554E-2</v>
      </c>
      <c r="F92" s="53">
        <v>9.3555159458537877E-3</v>
      </c>
      <c r="G92" s="53">
        <v>3.3948756149543506E-2</v>
      </c>
      <c r="H92" s="53">
        <v>2.3561746685772149E-2</v>
      </c>
      <c r="I92" s="53">
        <v>1.3756115525208928E-2</v>
      </c>
      <c r="J92" s="53">
        <v>4.7675859710895495E-3</v>
      </c>
      <c r="K92" s="53">
        <v>8.9180833071467631E-3</v>
      </c>
      <c r="L92" s="53">
        <v>6.3336929550632396E-3</v>
      </c>
      <c r="M92" s="53">
        <v>2.0301349530952514E-3</v>
      </c>
      <c r="O92" s="21">
        <v>0.12726634267824113</v>
      </c>
      <c r="P92" s="21">
        <v>3.0577761611955693E-2</v>
      </c>
      <c r="Q92" s="53">
        <v>3.4000623839757466E-2</v>
      </c>
      <c r="R92" s="21">
        <v>1.6005440038540871E-2</v>
      </c>
      <c r="S92" s="53">
        <v>2.7942307890384467E-2</v>
      </c>
      <c r="T92" s="21">
        <v>1.791070076629156E-2</v>
      </c>
      <c r="U92" s="21">
        <v>1.4579162492684636E-2</v>
      </c>
      <c r="V92" s="53">
        <v>7.8595654180134266E-3</v>
      </c>
      <c r="W92" s="53">
        <v>3.0549268894186589E-3</v>
      </c>
      <c r="X92" s="53">
        <v>1.7269135108522581E-2</v>
      </c>
      <c r="Z92" s="53">
        <v>1.0550635688288016E-2</v>
      </c>
      <c r="AA92" s="53">
        <v>1.4604068101128199E-2</v>
      </c>
      <c r="AB92" s="53">
        <v>2.024063747044326E-2</v>
      </c>
      <c r="AC92" s="53">
        <v>1.1860824312175002E-2</v>
      </c>
      <c r="AD92" s="53">
        <v>5.7278666013378431E-3</v>
      </c>
      <c r="AE92" s="21">
        <v>1.0847095458054656E-2</v>
      </c>
      <c r="AF92" s="53">
        <v>2.9577642067307518E-2</v>
      </c>
      <c r="AG92" s="53">
        <v>3.8056622437913537E-2</v>
      </c>
      <c r="AH92" s="21">
        <v>4.8702083395545052E-3</v>
      </c>
      <c r="AI92" s="21">
        <v>4.1956969106349499E-3</v>
      </c>
      <c r="AJ92" s="21">
        <v>2.9938341387011238E-3</v>
      </c>
      <c r="AK92" s="53">
        <v>4.6224421335127382E-3</v>
      </c>
      <c r="AL92" s="21">
        <v>2.9019902583193925E-3</v>
      </c>
      <c r="AM92" s="21">
        <v>1.5187883415325859E-3</v>
      </c>
      <c r="AN92" s="21">
        <v>2.8493798300300269E-3</v>
      </c>
      <c r="AO92" s="21">
        <v>3.1834991437939904E-3</v>
      </c>
      <c r="AP92" s="21">
        <v>1.5719014850537144E-2</v>
      </c>
      <c r="AQ92" s="21">
        <v>4.672534691485198E-3</v>
      </c>
      <c r="AR92" s="21">
        <v>4.6001645256679253E-3</v>
      </c>
      <c r="AS92" s="21">
        <v>1.9435975366246569E-2</v>
      </c>
      <c r="AT92" s="21">
        <v>3.7673310327045809E-3</v>
      </c>
      <c r="AU92" s="21">
        <v>5.3996495570216765E-3</v>
      </c>
      <c r="AV92" s="21">
        <v>3.3399141306608188E-3</v>
      </c>
      <c r="AW92" s="21">
        <v>2.3375849855252822E-3</v>
      </c>
      <c r="AX92" s="21">
        <v>4.5730241244699857E-3</v>
      </c>
      <c r="AY92" s="21">
        <v>6.3927761834411904E-3</v>
      </c>
      <c r="AZ92" s="21">
        <v>4.0469752931660569E-3</v>
      </c>
      <c r="BA92" s="21">
        <v>2.6203730457788322E-3</v>
      </c>
      <c r="BB92" s="21">
        <v>4.9175192886134983E-4</v>
      </c>
      <c r="BC92" s="21">
        <v>3.1910628621606286E-3</v>
      </c>
      <c r="BD92" s="21">
        <v>2.792346851119227E-3</v>
      </c>
      <c r="BE92" s="21">
        <v>9.9366688375424582E-4</v>
      </c>
      <c r="BF92" s="21">
        <v>1.4623146468396519E-3</v>
      </c>
      <c r="BG92" s="21">
        <v>5.3834003032674068E-4</v>
      </c>
      <c r="BH92" s="21">
        <v>9.8700726808488961E-4</v>
      </c>
      <c r="BI92" s="21">
        <v>4.9616202788621555E-4</v>
      </c>
      <c r="BJ92" s="21">
        <v>3.0952741969239274E-4</v>
      </c>
      <c r="BK92" s="21">
        <v>2.1801941486898066E-4</v>
      </c>
      <c r="BL92" s="21">
        <v>7.6647479507646141E-5</v>
      </c>
      <c r="BM92" s="21">
        <v>1.7601119750281503E-4</v>
      </c>
      <c r="BN92" s="21">
        <v>3.9418865842812894E-5</v>
      </c>
      <c r="BO92" s="21">
        <v>1.1627351483379339E-5</v>
      </c>
      <c r="BP92" s="21">
        <v>1.3354548183025275E-5</v>
      </c>
      <c r="BQ92" s="21">
        <v>1.632866866567594E-5</v>
      </c>
      <c r="BR92" s="21">
        <v>1.2763298038764371E-3</v>
      </c>
      <c r="BS92" s="21">
        <v>1.187688976439493E-3</v>
      </c>
      <c r="BT92" s="21">
        <v>1.7393755574293976E-3</v>
      </c>
      <c r="BU92" s="21">
        <v>7.5682631316947586E-4</v>
      </c>
      <c r="BV92" s="21">
        <v>1.0897117715396342E-3</v>
      </c>
      <c r="BW92" s="21">
        <v>9.1472508801602678E-4</v>
      </c>
      <c r="BX92" s="21">
        <v>7.2590318391401397E-4</v>
      </c>
      <c r="BY92" s="21">
        <v>6.9440521396950709E-4</v>
      </c>
      <c r="BZ92" s="21">
        <v>6.6385141981067496E-4</v>
      </c>
      <c r="CA92" s="21">
        <v>8.1559765829444808E-4</v>
      </c>
      <c r="CB92" s="21">
        <v>4.7109888899038248E-4</v>
      </c>
      <c r="CC92" s="21">
        <v>4.2014406464526029E-4</v>
      </c>
      <c r="CD92" s="21">
        <v>3.1796027038115144E-4</v>
      </c>
      <c r="CE92" s="21">
        <v>2.787610909585992E-4</v>
      </c>
      <c r="CF92" s="21">
        <v>1.704442619494063E-4</v>
      </c>
      <c r="CG92" s="21">
        <v>1.218328965842982E-4</v>
      </c>
      <c r="CH92" s="21">
        <v>1.2913044312524785E-4</v>
      </c>
      <c r="CI92" s="21">
        <v>7.5168258106997956E-5</v>
      </c>
      <c r="CJ92" s="21">
        <v>5.4242195206956699E-5</v>
      </c>
      <c r="CK92" s="21">
        <v>5.3559483499675199E-5</v>
      </c>
      <c r="CL92" s="21">
        <v>2.0752181086995863E-5</v>
      </c>
      <c r="CM92" s="21">
        <v>3.1070348452779765E-5</v>
      </c>
      <c r="CN92" s="21">
        <v>3.3465983423982113E-5</v>
      </c>
      <c r="CO92" s="21">
        <v>2.6479556836063253E-5</v>
      </c>
      <c r="CP92" s="21">
        <v>9.3229977027607701E-4</v>
      </c>
      <c r="CQ92" s="21">
        <v>2.2059644554003875E-3</v>
      </c>
      <c r="CR92" s="21">
        <v>1.1724704166037009E-3</v>
      </c>
      <c r="CS92" s="21">
        <v>1.3150502375542908E-3</v>
      </c>
      <c r="CT92" s="21">
        <v>1.1138847080092832E-3</v>
      </c>
      <c r="CU92" s="21">
        <v>5.542895804485419E-4</v>
      </c>
      <c r="CV92" s="21">
        <v>5.5017853387719746E-4</v>
      </c>
      <c r="CW92" s="21">
        <v>3.3622952762759706E-4</v>
      </c>
      <c r="CX92" s="21">
        <v>3.2255448848940942E-4</v>
      </c>
      <c r="CY92" s="21">
        <v>4.1602017519793246E-4</v>
      </c>
      <c r="CZ92" s="21">
        <v>2.8088599102087461E-4</v>
      </c>
      <c r="DA92" s="21">
        <v>2.113335321218749E-4</v>
      </c>
      <c r="DB92" s="21">
        <v>3.1150539115668122E-4</v>
      </c>
      <c r="DC92" s="21">
        <v>2.8474412299444592E-4</v>
      </c>
      <c r="DD92" s="21">
        <v>2.0638378162247508E-4</v>
      </c>
      <c r="DE92" s="21">
        <v>1.5653723136526733E-4</v>
      </c>
      <c r="DF92" s="21">
        <v>1.4497119398895499E-3</v>
      </c>
      <c r="DG92" s="21">
        <v>1.9863729464575574E-3</v>
      </c>
      <c r="DH92" s="21">
        <v>5.9688955803325326E-4</v>
      </c>
      <c r="DI92" s="21">
        <v>1.4175210163910471E-3</v>
      </c>
      <c r="DJ92" s="21">
        <v>2.4133197017509943E-3</v>
      </c>
      <c r="DK92" s="21">
        <v>6.449428249681408E-4</v>
      </c>
      <c r="DL92" s="21">
        <v>1.2418885044569008E-3</v>
      </c>
      <c r="DM92" s="21">
        <v>1.1230788793040191E-3</v>
      </c>
      <c r="DN92" s="21">
        <v>7.9164973990378024E-4</v>
      </c>
      <c r="DO92" s="21">
        <v>1.4273846479491684E-3</v>
      </c>
      <c r="DP92" s="21">
        <v>1.3196364301759976E-3</v>
      </c>
      <c r="DQ92" s="21">
        <v>7.214733416138309E-4</v>
      </c>
      <c r="DR92" s="21">
        <v>4.6613519016802603E-4</v>
      </c>
      <c r="DS92" s="21">
        <v>4.9510107076782559E-4</v>
      </c>
      <c r="DT92" s="21">
        <v>8.114313562815695E-4</v>
      </c>
      <c r="DU92" s="21">
        <v>5.4718145058119225E-4</v>
      </c>
      <c r="DV92" s="21">
        <v>3.9974002130239137E-4</v>
      </c>
      <c r="DW92" s="21">
        <v>3.2984653010528336E-4</v>
      </c>
      <c r="DX92" s="21">
        <v>5.1437990231493081E-4</v>
      </c>
      <c r="DY92" s="21">
        <v>2.2010787674980515E-4</v>
      </c>
      <c r="DZ92" s="21">
        <v>3.5583835696112372E-4</v>
      </c>
      <c r="EA92" s="21">
        <v>3.7101015623739597E-4</v>
      </c>
      <c r="EB92" s="21">
        <v>6.7409728355865076E-4</v>
      </c>
      <c r="EC92" s="21">
        <v>2.3979216224624257E-4</v>
      </c>
      <c r="ED92" s="21">
        <v>2.9853232196970709E-4</v>
      </c>
      <c r="EE92" s="21">
        <v>6.0440229172612717E-4</v>
      </c>
      <c r="EF92" s="21">
        <v>4.4993065642189484E-4</v>
      </c>
      <c r="EG92" s="21">
        <v>4.1726477049977209E-4</v>
      </c>
      <c r="EH92" s="21">
        <v>1.7127043381309859E-4</v>
      </c>
      <c r="EI92" s="21">
        <v>2.2205867933772076E-4</v>
      </c>
      <c r="EJ92" s="21">
        <v>1.8678812332861185E-4</v>
      </c>
      <c r="EK92" s="21">
        <v>1.6203730231354114E-4</v>
      </c>
      <c r="EL92" s="21">
        <v>1.8750281450070815E-4</v>
      </c>
      <c r="EM92" s="21">
        <v>1.6454253365705637E-4</v>
      </c>
      <c r="EN92" s="21">
        <v>1.5434471255064335E-4</v>
      </c>
      <c r="EO92" s="21">
        <v>1.075765321715598E-4</v>
      </c>
      <c r="EP92" s="21">
        <v>1.4169430523312414E-4</v>
      </c>
      <c r="EQ92" s="21">
        <v>3.4095093538064933E-5</v>
      </c>
      <c r="ER92" s="21">
        <v>5.37874964297656E-5</v>
      </c>
      <c r="ES92" s="21">
        <v>1.2819193205614458E-4</v>
      </c>
      <c r="ET92" s="21">
        <v>1.675166838860952E-4</v>
      </c>
      <c r="EU92" s="21">
        <v>5.7556009018882926E-5</v>
      </c>
      <c r="EV92" s="21">
        <v>3.8885696538479534E-5</v>
      </c>
      <c r="EW92" s="21">
        <v>1.8944860227978601E-4</v>
      </c>
      <c r="EX92" s="21">
        <v>2.8596449399454097E-5</v>
      </c>
      <c r="EY92" s="21">
        <v>2.1482500108890164E-5</v>
      </c>
      <c r="EZ92" s="21">
        <v>9.0311607950309639E-5</v>
      </c>
      <c r="FA92" s="21">
        <v>1.6990721633475101E-5</v>
      </c>
      <c r="FB92" s="21">
        <v>1.1684755656536031E-5</v>
      </c>
    </row>
    <row r="93" spans="1:158" x14ac:dyDescent="0.2">
      <c r="A93" s="16">
        <v>42369</v>
      </c>
      <c r="B93" s="53">
        <v>0.17764250652942207</v>
      </c>
      <c r="C93" s="53">
        <v>5.1370950650221264E-2</v>
      </c>
      <c r="D93" s="53">
        <v>5.4636447327524346E-2</v>
      </c>
      <c r="E93" s="53">
        <v>1.278848003437554E-2</v>
      </c>
      <c r="F93" s="53">
        <v>9.3555159458537877E-3</v>
      </c>
      <c r="G93" s="53">
        <v>3.3948756149543506E-2</v>
      </c>
      <c r="H93" s="53">
        <v>2.3561746685772149E-2</v>
      </c>
      <c r="I93" s="53">
        <v>1.3756115525208928E-2</v>
      </c>
      <c r="J93" s="53">
        <v>4.7675859710895495E-3</v>
      </c>
      <c r="K93" s="53">
        <v>8.9180833071467631E-3</v>
      </c>
      <c r="L93" s="53">
        <v>6.3336929550632396E-3</v>
      </c>
      <c r="M93" s="53">
        <v>2.0301349530952514E-3</v>
      </c>
      <c r="O93" s="21">
        <v>0.12726634267824113</v>
      </c>
      <c r="P93" s="21">
        <v>3.0577761611955693E-2</v>
      </c>
      <c r="Q93" s="53">
        <v>3.4000623839757466E-2</v>
      </c>
      <c r="R93" s="21">
        <v>1.6005440038540871E-2</v>
      </c>
      <c r="S93" s="53">
        <v>2.7942307890384467E-2</v>
      </c>
      <c r="T93" s="21">
        <v>1.791070076629156E-2</v>
      </c>
      <c r="U93" s="21">
        <v>1.4579162492684636E-2</v>
      </c>
      <c r="V93" s="53">
        <v>7.8595654180134266E-3</v>
      </c>
      <c r="W93" s="53">
        <v>3.0549268894186589E-3</v>
      </c>
      <c r="X93" s="53">
        <v>1.7269135108522581E-2</v>
      </c>
      <c r="Z93" s="53">
        <v>1.0550635688288016E-2</v>
      </c>
      <c r="AA93" s="53">
        <v>1.4604068101128199E-2</v>
      </c>
      <c r="AB93" s="53">
        <v>2.024063747044326E-2</v>
      </c>
      <c r="AC93" s="53">
        <v>1.1860824312175002E-2</v>
      </c>
      <c r="AD93" s="53">
        <v>5.7278666013378431E-3</v>
      </c>
      <c r="AE93" s="21">
        <v>1.0847095458054656E-2</v>
      </c>
      <c r="AF93" s="53">
        <v>2.9577642067307518E-2</v>
      </c>
      <c r="AG93" s="53">
        <v>3.8056622437913537E-2</v>
      </c>
      <c r="AH93" s="21">
        <v>4.8702083395545052E-3</v>
      </c>
      <c r="AI93" s="21">
        <v>4.1956969106349499E-3</v>
      </c>
      <c r="AJ93" s="21">
        <v>2.9938341387011238E-3</v>
      </c>
      <c r="AK93" s="53">
        <v>4.6224421335127382E-3</v>
      </c>
      <c r="AL93" s="21">
        <v>2.9019902583193925E-3</v>
      </c>
      <c r="AM93" s="21">
        <v>1.5187883415325859E-3</v>
      </c>
      <c r="AN93" s="21">
        <v>2.8493798300300269E-3</v>
      </c>
      <c r="AO93" s="21">
        <v>3.1834991437939904E-3</v>
      </c>
      <c r="AP93" s="21">
        <v>1.5719014850537144E-2</v>
      </c>
      <c r="AQ93" s="21">
        <v>4.672534691485198E-3</v>
      </c>
      <c r="AR93" s="21">
        <v>4.6001645256679253E-3</v>
      </c>
      <c r="AS93" s="21">
        <v>1.9435975366246569E-2</v>
      </c>
      <c r="AT93" s="21">
        <v>3.7673310327045809E-3</v>
      </c>
      <c r="AU93" s="21">
        <v>5.3996495570216765E-3</v>
      </c>
      <c r="AV93" s="21">
        <v>3.3399141306608188E-3</v>
      </c>
      <c r="AW93" s="21">
        <v>2.3375849855252822E-3</v>
      </c>
      <c r="AX93" s="21">
        <v>4.5730241244699857E-3</v>
      </c>
      <c r="AY93" s="21">
        <v>6.3927761834411904E-3</v>
      </c>
      <c r="AZ93" s="21">
        <v>4.0469752931660569E-3</v>
      </c>
      <c r="BA93" s="21">
        <v>2.6203730457788322E-3</v>
      </c>
      <c r="BB93" s="21">
        <v>4.9175192886134983E-4</v>
      </c>
      <c r="BC93" s="21">
        <v>3.1910628621606286E-3</v>
      </c>
      <c r="BD93" s="21">
        <v>2.792346851119227E-3</v>
      </c>
      <c r="BE93" s="21">
        <v>9.9366688375424582E-4</v>
      </c>
      <c r="BF93" s="21">
        <v>1.4623146468396519E-3</v>
      </c>
      <c r="BG93" s="21">
        <v>5.3834003032674068E-4</v>
      </c>
      <c r="BH93" s="21">
        <v>9.8700726808488961E-4</v>
      </c>
      <c r="BI93" s="21">
        <v>4.9616202788621555E-4</v>
      </c>
      <c r="BJ93" s="21">
        <v>3.0952741969239274E-4</v>
      </c>
      <c r="BK93" s="21">
        <v>2.1801941486898066E-4</v>
      </c>
      <c r="BL93" s="21">
        <v>7.6647479507646141E-5</v>
      </c>
      <c r="BM93" s="21">
        <v>1.7601119750281503E-4</v>
      </c>
      <c r="BN93" s="21">
        <v>3.9418865842812894E-5</v>
      </c>
      <c r="BO93" s="21">
        <v>1.1627351483379339E-5</v>
      </c>
      <c r="BP93" s="21">
        <v>1.3354548183025275E-5</v>
      </c>
      <c r="BQ93" s="21">
        <v>1.632866866567594E-5</v>
      </c>
      <c r="BR93" s="21">
        <v>1.2763298038764371E-3</v>
      </c>
      <c r="BS93" s="21">
        <v>1.187688976439493E-3</v>
      </c>
      <c r="BT93" s="21">
        <v>1.7393755574293976E-3</v>
      </c>
      <c r="BU93" s="21">
        <v>7.5682631316947586E-4</v>
      </c>
      <c r="BV93" s="21">
        <v>1.0897117715396342E-3</v>
      </c>
      <c r="BW93" s="21">
        <v>9.1472508801602678E-4</v>
      </c>
      <c r="BX93" s="21">
        <v>7.2590318391401397E-4</v>
      </c>
      <c r="BY93" s="21">
        <v>6.9440521396950709E-4</v>
      </c>
      <c r="BZ93" s="21">
        <v>6.6385141981067496E-4</v>
      </c>
      <c r="CA93" s="21">
        <v>8.1559765829444808E-4</v>
      </c>
      <c r="CB93" s="21">
        <v>4.7109888899038248E-4</v>
      </c>
      <c r="CC93" s="21">
        <v>4.2014406464526029E-4</v>
      </c>
      <c r="CD93" s="21">
        <v>3.1796027038115144E-4</v>
      </c>
      <c r="CE93" s="21">
        <v>2.787610909585992E-4</v>
      </c>
      <c r="CF93" s="21">
        <v>1.704442619494063E-4</v>
      </c>
      <c r="CG93" s="21">
        <v>1.218328965842982E-4</v>
      </c>
      <c r="CH93" s="21">
        <v>1.2913044312524785E-4</v>
      </c>
      <c r="CI93" s="21">
        <v>7.5168258106997956E-5</v>
      </c>
      <c r="CJ93" s="21">
        <v>5.4242195206956699E-5</v>
      </c>
      <c r="CK93" s="21">
        <v>5.3559483499675199E-5</v>
      </c>
      <c r="CL93" s="21">
        <v>2.0752181086995863E-5</v>
      </c>
      <c r="CM93" s="21">
        <v>3.1070348452779765E-5</v>
      </c>
      <c r="CN93" s="21">
        <v>3.3465983423982113E-5</v>
      </c>
      <c r="CO93" s="21">
        <v>2.6479556836063253E-5</v>
      </c>
      <c r="CP93" s="21">
        <v>9.3229977027607701E-4</v>
      </c>
      <c r="CQ93" s="21">
        <v>2.2059644554003875E-3</v>
      </c>
      <c r="CR93" s="21">
        <v>1.1724704166037009E-3</v>
      </c>
      <c r="CS93" s="21">
        <v>1.3150502375542908E-3</v>
      </c>
      <c r="CT93" s="21">
        <v>1.1138847080092832E-3</v>
      </c>
      <c r="CU93" s="21">
        <v>5.542895804485419E-4</v>
      </c>
      <c r="CV93" s="21">
        <v>5.5017853387719746E-4</v>
      </c>
      <c r="CW93" s="21">
        <v>3.3622952762759706E-4</v>
      </c>
      <c r="CX93" s="21">
        <v>3.2255448848940942E-4</v>
      </c>
      <c r="CY93" s="21">
        <v>4.1602017519793246E-4</v>
      </c>
      <c r="CZ93" s="21">
        <v>2.8088599102087461E-4</v>
      </c>
      <c r="DA93" s="21">
        <v>2.113335321218749E-4</v>
      </c>
      <c r="DB93" s="21">
        <v>3.1150539115668122E-4</v>
      </c>
      <c r="DC93" s="21">
        <v>2.8474412299444592E-4</v>
      </c>
      <c r="DD93" s="21">
        <v>2.0638378162247508E-4</v>
      </c>
      <c r="DE93" s="21">
        <v>1.5653723136526733E-4</v>
      </c>
      <c r="DF93" s="21">
        <v>1.4497119398895499E-3</v>
      </c>
      <c r="DG93" s="21">
        <v>1.9863729464575574E-3</v>
      </c>
      <c r="DH93" s="21">
        <v>5.9688955803325326E-4</v>
      </c>
      <c r="DI93" s="21">
        <v>1.4175210163910471E-3</v>
      </c>
      <c r="DJ93" s="21">
        <v>2.4133197017509943E-3</v>
      </c>
      <c r="DK93" s="21">
        <v>6.449428249681408E-4</v>
      </c>
      <c r="DL93" s="21">
        <v>1.2418885044569008E-3</v>
      </c>
      <c r="DM93" s="21">
        <v>1.1230788793040191E-3</v>
      </c>
      <c r="DN93" s="21">
        <v>7.9164973990378024E-4</v>
      </c>
      <c r="DO93" s="21">
        <v>1.4273846479491684E-3</v>
      </c>
      <c r="DP93" s="21">
        <v>1.3196364301759976E-3</v>
      </c>
      <c r="DQ93" s="21">
        <v>7.214733416138309E-4</v>
      </c>
      <c r="DR93" s="21">
        <v>4.6613519016802603E-4</v>
      </c>
      <c r="DS93" s="21">
        <v>4.9510107076782559E-4</v>
      </c>
      <c r="DT93" s="21">
        <v>8.114313562815695E-4</v>
      </c>
      <c r="DU93" s="21">
        <v>5.4718145058119225E-4</v>
      </c>
      <c r="DV93" s="21">
        <v>3.9974002130239137E-4</v>
      </c>
      <c r="DW93" s="21">
        <v>3.2984653010528336E-4</v>
      </c>
      <c r="DX93" s="21">
        <v>5.1437990231493081E-4</v>
      </c>
      <c r="DY93" s="21">
        <v>2.2010787674980515E-4</v>
      </c>
      <c r="DZ93" s="21">
        <v>3.5583835696112372E-4</v>
      </c>
      <c r="EA93" s="21">
        <v>3.7101015623739597E-4</v>
      </c>
      <c r="EB93" s="21">
        <v>6.7409728355865076E-4</v>
      </c>
      <c r="EC93" s="21">
        <v>2.3979216224624257E-4</v>
      </c>
      <c r="ED93" s="21">
        <v>2.9853232196970709E-4</v>
      </c>
      <c r="EE93" s="21">
        <v>6.0440229172612717E-4</v>
      </c>
      <c r="EF93" s="21">
        <v>4.4993065642189484E-4</v>
      </c>
      <c r="EG93" s="21">
        <v>4.1726477049977209E-4</v>
      </c>
      <c r="EH93" s="21">
        <v>1.7127043381309859E-4</v>
      </c>
      <c r="EI93" s="21">
        <v>2.2205867933772076E-4</v>
      </c>
      <c r="EJ93" s="21">
        <v>1.8678812332861185E-4</v>
      </c>
      <c r="EK93" s="21">
        <v>1.6203730231354114E-4</v>
      </c>
      <c r="EL93" s="21">
        <v>1.8750281450070815E-4</v>
      </c>
      <c r="EM93" s="21">
        <v>1.6454253365705637E-4</v>
      </c>
      <c r="EN93" s="21">
        <v>1.5434471255064335E-4</v>
      </c>
      <c r="EO93" s="21">
        <v>1.075765321715598E-4</v>
      </c>
      <c r="EP93" s="21">
        <v>1.4169430523312414E-4</v>
      </c>
      <c r="EQ93" s="21">
        <v>3.4095093538064933E-5</v>
      </c>
      <c r="ER93" s="21">
        <v>5.37874964297656E-5</v>
      </c>
      <c r="ES93" s="21">
        <v>1.2819193205614458E-4</v>
      </c>
      <c r="ET93" s="21">
        <v>1.675166838860952E-4</v>
      </c>
      <c r="EU93" s="21">
        <v>5.7556009018882926E-5</v>
      </c>
      <c r="EV93" s="21">
        <v>3.8885696538479534E-5</v>
      </c>
      <c r="EW93" s="21">
        <v>1.8944860227978601E-4</v>
      </c>
      <c r="EX93" s="21">
        <v>2.8596449399454097E-5</v>
      </c>
      <c r="EY93" s="21">
        <v>2.1482500108890164E-5</v>
      </c>
      <c r="EZ93" s="21">
        <v>9.0311607950309639E-5</v>
      </c>
      <c r="FA93" s="21">
        <v>1.6990721633475101E-5</v>
      </c>
      <c r="FB93" s="21">
        <v>1.1684755656536031E-5</v>
      </c>
    </row>
    <row r="94" spans="1:158" x14ac:dyDescent="0.2">
      <c r="A94" s="16">
        <v>42460</v>
      </c>
      <c r="B94" s="53">
        <v>0.1796399200030766</v>
      </c>
      <c r="C94" s="53">
        <v>5.0582827528991445E-2</v>
      </c>
      <c r="D94" s="53">
        <v>5.4404467946211316E-2</v>
      </c>
      <c r="E94" s="53">
        <v>1.3406873389365781E-2</v>
      </c>
      <c r="F94" s="53">
        <v>9.6010750042870192E-3</v>
      </c>
      <c r="G94" s="53">
        <v>3.3942013925805849E-2</v>
      </c>
      <c r="H94" s="53">
        <v>2.5663475604580443E-2</v>
      </c>
      <c r="I94" s="53">
        <v>1.4586891395257763E-2</v>
      </c>
      <c r="J94" s="53">
        <v>5.2869835713156895E-3</v>
      </c>
      <c r="K94" s="53">
        <v>9.2053417777132659E-3</v>
      </c>
      <c r="L94" s="53">
        <v>6.561264072087008E-3</v>
      </c>
      <c r="M94" s="53">
        <v>2.0851823007439637E-3</v>
      </c>
      <c r="O94" s="21">
        <v>0.12741031149195128</v>
      </c>
      <c r="P94" s="21">
        <v>3.2041881208370988E-2</v>
      </c>
      <c r="Q94" s="53">
        <v>3.3300111785786957E-2</v>
      </c>
      <c r="R94" s="21">
        <v>1.3739115491086768E-2</v>
      </c>
      <c r="S94" s="53">
        <v>2.8345635772739554E-2</v>
      </c>
      <c r="T94" s="21">
        <v>1.7456347764559923E-2</v>
      </c>
      <c r="U94" s="21">
        <v>1.4325600544427058E-2</v>
      </c>
      <c r="V94" s="53">
        <v>8.0741256406682838E-3</v>
      </c>
      <c r="W94" s="53">
        <v>3.1493217726881986E-3</v>
      </c>
      <c r="X94" s="53">
        <v>1.7129079032089503E-2</v>
      </c>
      <c r="Z94" s="53">
        <v>1.046739086867628E-2</v>
      </c>
      <c r="AA94" s="53">
        <v>1.4512557001862512E-2</v>
      </c>
      <c r="AB94" s="53">
        <v>1.9031066311031287E-2</v>
      </c>
      <c r="AC94" s="53">
        <v>1.1908244463976269E-2</v>
      </c>
      <c r="AD94" s="53">
        <v>6.7204621716695787E-3</v>
      </c>
      <c r="AE94" s="21">
        <v>1.1958990381362489E-2</v>
      </c>
      <c r="AF94" s="53">
        <v>2.8979029198918309E-2</v>
      </c>
      <c r="AG94" s="53">
        <v>3.8923384731428166E-2</v>
      </c>
      <c r="AH94" s="21">
        <v>4.9476665753581672E-3</v>
      </c>
      <c r="AI94" s="21">
        <v>3.6881154393614279E-3</v>
      </c>
      <c r="AJ94" s="21">
        <v>1.693175209626018E-3</v>
      </c>
      <c r="AK94" s="53">
        <v>4.5842625272538564E-3</v>
      </c>
      <c r="AL94" s="21">
        <v>2.857789139118821E-3</v>
      </c>
      <c r="AM94" s="21">
        <v>1.2791954413728253E-3</v>
      </c>
      <c r="AN94" s="21">
        <v>2.3877772148395869E-3</v>
      </c>
      <c r="AO94" s="21">
        <v>3.4415212968690635E-3</v>
      </c>
      <c r="AP94" s="21">
        <v>1.2996330081908267E-2</v>
      </c>
      <c r="AQ94" s="21">
        <v>5.2500239771856106E-3</v>
      </c>
      <c r="AR94" s="21">
        <v>4.3909720837314176E-3</v>
      </c>
      <c r="AS94" s="21">
        <v>2.0364244859411396E-2</v>
      </c>
      <c r="AT94" s="21">
        <v>4.164074451648076E-3</v>
      </c>
      <c r="AU94" s="21">
        <v>5.967035461345643E-3</v>
      </c>
      <c r="AV94" s="21">
        <v>3.4506526937689618E-3</v>
      </c>
      <c r="AW94" s="21">
        <v>2.0474028063630829E-3</v>
      </c>
      <c r="AX94" s="21">
        <v>3.0831533179792917E-3</v>
      </c>
      <c r="AY94" s="21">
        <v>5.879488780947472E-3</v>
      </c>
      <c r="AZ94" s="21">
        <v>3.9515433548011044E-3</v>
      </c>
      <c r="BA94" s="21">
        <v>2.9606715207647805E-3</v>
      </c>
      <c r="BB94" s="21">
        <v>5.572061145290325E-4</v>
      </c>
      <c r="BC94" s="21">
        <v>3.2879481405058511E-3</v>
      </c>
      <c r="BD94" s="21">
        <v>3.0263292820793286E-3</v>
      </c>
      <c r="BE94" s="21">
        <v>1.0206118471552919E-3</v>
      </c>
      <c r="BF94" s="21">
        <v>1.537817691941542E-3</v>
      </c>
      <c r="BG94" s="21">
        <v>4.8071303308326331E-4</v>
      </c>
      <c r="BH94" s="21">
        <v>1.0858336529182197E-3</v>
      </c>
      <c r="BI94" s="21">
        <v>4.5439014923870727E-4</v>
      </c>
      <c r="BJ94" s="21">
        <v>2.822795726824507E-4</v>
      </c>
      <c r="BK94" s="21">
        <v>1.8317912196198104E-4</v>
      </c>
      <c r="BL94" s="21">
        <v>8.3073210074391241E-5</v>
      </c>
      <c r="BM94" s="21">
        <v>2.0981333874261503E-4</v>
      </c>
      <c r="BN94" s="21">
        <v>4.1099862201743765E-5</v>
      </c>
      <c r="BO94" s="21">
        <v>1.2845758719858967E-5</v>
      </c>
      <c r="BP94" s="21">
        <v>1.3863876388071425E-5</v>
      </c>
      <c r="BQ94" s="21">
        <v>1.7467378266398257E-5</v>
      </c>
      <c r="BR94" s="21">
        <v>1.3624254703043421E-3</v>
      </c>
      <c r="BS94" s="21">
        <v>1.1966693895596261E-3</v>
      </c>
      <c r="BT94" s="21">
        <v>1.6711592722249737E-3</v>
      </c>
      <c r="BU94" s="21">
        <v>7.0775517934358546E-4</v>
      </c>
      <c r="BV94" s="21">
        <v>1.1777841495215601E-3</v>
      </c>
      <c r="BW94" s="21">
        <v>8.1662582772655231E-4</v>
      </c>
      <c r="BX94" s="21">
        <v>7.1442819670567402E-4</v>
      </c>
      <c r="BY94" s="21">
        <v>7.0307027112504177E-4</v>
      </c>
      <c r="BZ94" s="21">
        <v>6.4432036571964498E-4</v>
      </c>
      <c r="CA94" s="21">
        <v>8.0629515174240462E-4</v>
      </c>
      <c r="CB94" s="21">
        <v>4.7847780032736492E-4</v>
      </c>
      <c r="CC94" s="21">
        <v>4.0952656676518666E-4</v>
      </c>
      <c r="CD94" s="21">
        <v>2.8882322299592788E-4</v>
      </c>
      <c r="CE94" s="21">
        <v>2.9289429517559223E-4</v>
      </c>
      <c r="CF94" s="21">
        <v>1.1166690592117039E-4</v>
      </c>
      <c r="CG94" s="21">
        <v>1.2649527053873306E-4</v>
      </c>
      <c r="CH94" s="21">
        <v>1.3350629539861456E-4</v>
      </c>
      <c r="CI94" s="21">
        <v>7.4248506377526605E-5</v>
      </c>
      <c r="CJ94" s="21">
        <v>6.0588348225450723E-5</v>
      </c>
      <c r="CK94" s="21">
        <v>6.0715128015747807E-5</v>
      </c>
      <c r="CL94" s="21">
        <v>2.1610652068468263E-5</v>
      </c>
      <c r="CM94" s="21">
        <v>3.3237281012386247E-5</v>
      </c>
      <c r="CN94" s="21">
        <v>3.6442724352691036E-5</v>
      </c>
      <c r="CO94" s="21">
        <v>2.8772431777848154E-5</v>
      </c>
      <c r="CP94" s="21">
        <v>9.4997626683913222E-4</v>
      </c>
      <c r="CQ94" s="21">
        <v>2.0986844401871289E-3</v>
      </c>
      <c r="CR94" s="21">
        <v>1.0841950607965989E-3</v>
      </c>
      <c r="CS94" s="21">
        <v>1.4222130371201345E-3</v>
      </c>
      <c r="CT94" s="21">
        <v>1.0259395610435779E-3</v>
      </c>
      <c r="CU94" s="21">
        <v>5.8782844170894718E-4</v>
      </c>
      <c r="CV94" s="21">
        <v>5.5651428766488413E-4</v>
      </c>
      <c r="CW94" s="21">
        <v>3.6771947544661759E-4</v>
      </c>
      <c r="CX94" s="21">
        <v>3.5684720407890008E-4</v>
      </c>
      <c r="CY94" s="21">
        <v>4.6396879676299097E-4</v>
      </c>
      <c r="CZ94" s="21">
        <v>2.9326175119533782E-4</v>
      </c>
      <c r="DA94" s="21">
        <v>1.9201314094336393E-4</v>
      </c>
      <c r="DB94" s="21">
        <v>3.1416089922398446E-4</v>
      </c>
      <c r="DC94" s="21">
        <v>2.9398664798210139E-4</v>
      </c>
      <c r="DD94" s="21">
        <v>2.2435789386947264E-4</v>
      </c>
      <c r="DE94" s="21">
        <v>1.8105141941140838E-4</v>
      </c>
      <c r="DF94" s="21">
        <v>1.4371451565099937E-3</v>
      </c>
      <c r="DG94" s="21">
        <v>2.047100830106082E-3</v>
      </c>
      <c r="DH94" s="21">
        <v>4.8343597764372509E-4</v>
      </c>
      <c r="DI94" s="21">
        <v>1.3834069294775054E-3</v>
      </c>
      <c r="DJ94" s="21">
        <v>1.6831401399913606E-3</v>
      </c>
      <c r="DK94" s="21">
        <v>5.8501425297950271E-4</v>
      </c>
      <c r="DL94" s="21">
        <v>1.3203778446524105E-3</v>
      </c>
      <c r="DM94" s="21">
        <v>1.0608748339915334E-3</v>
      </c>
      <c r="DN94" s="21">
        <v>6.9577999004469748E-4</v>
      </c>
      <c r="DO94" s="21">
        <v>1.4217480620804968E-3</v>
      </c>
      <c r="DP94" s="21">
        <v>1.3472234078792901E-3</v>
      </c>
      <c r="DQ94" s="21">
        <v>7.0322619150376081E-4</v>
      </c>
      <c r="DR94" s="21">
        <v>4.2934154190635016E-4</v>
      </c>
      <c r="DS94" s="21">
        <v>4.6422960163776768E-4</v>
      </c>
      <c r="DT94" s="21">
        <v>9.3403953890509764E-4</v>
      </c>
      <c r="DU94" s="21">
        <v>5.0311191279227632E-4</v>
      </c>
      <c r="DV94" s="21">
        <v>4.0528139432020367E-4</v>
      </c>
      <c r="DW94" s="21">
        <v>3.7091169516069688E-4</v>
      </c>
      <c r="DX94" s="21">
        <v>4.5369301783571931E-4</v>
      </c>
      <c r="DY94" s="21">
        <v>2.3461066608156738E-4</v>
      </c>
      <c r="DZ94" s="21">
        <v>3.2090515649020785E-4</v>
      </c>
      <c r="EA94" s="21">
        <v>3.1533119208018674E-4</v>
      </c>
      <c r="EB94" s="21">
        <v>5.1657831482385401E-4</v>
      </c>
      <c r="EC94" s="21">
        <v>2.668219050902337E-4</v>
      </c>
      <c r="ED94" s="21">
        <v>2.6166535396244129E-4</v>
      </c>
      <c r="EE94" s="21">
        <v>5.6673838545295222E-4</v>
      </c>
      <c r="EF94" s="21">
        <v>4.1122205344434041E-4</v>
      </c>
      <c r="EG94" s="21">
        <v>4.2375141354441311E-4</v>
      </c>
      <c r="EH94" s="21">
        <v>3.3679086028425318E-4</v>
      </c>
      <c r="EI94" s="21">
        <v>2.4368504384664761E-4</v>
      </c>
      <c r="EJ94" s="21">
        <v>2.0049432700843501E-4</v>
      </c>
      <c r="EK94" s="21">
        <v>1.5999069431624837E-4</v>
      </c>
      <c r="EL94" s="21">
        <v>1.6575688357610747E-4</v>
      </c>
      <c r="EM94" s="21">
        <v>1.643612382181151E-4</v>
      </c>
      <c r="EN94" s="21">
        <v>1.5740898910493025E-4</v>
      </c>
      <c r="EO94" s="21">
        <v>1.0739140996117193E-4</v>
      </c>
      <c r="EP94" s="21">
        <v>9.3353155485348066E-5</v>
      </c>
      <c r="EQ94" s="21">
        <v>2.9981987733683835E-5</v>
      </c>
      <c r="ER94" s="21">
        <v>4.882374852808144E-5</v>
      </c>
      <c r="ES94" s="21">
        <v>1.3368021591577084E-4</v>
      </c>
      <c r="ET94" s="21">
        <v>1.4652183071886722E-4</v>
      </c>
      <c r="EU94" s="21">
        <v>6.5650894737935675E-5</v>
      </c>
      <c r="EV94" s="21">
        <v>4.1258862899795011E-5</v>
      </c>
      <c r="EW94" s="21">
        <v>1.867954959735937E-4</v>
      </c>
      <c r="EX94" s="21">
        <v>3.0461702844264151E-5</v>
      </c>
      <c r="EY94" s="21">
        <v>2.4203437966786879E-5</v>
      </c>
      <c r="EZ94" s="21">
        <v>9.8299978884380416E-5</v>
      </c>
      <c r="FA94" s="21">
        <v>1.757622181413764E-5</v>
      </c>
      <c r="FB94" s="21">
        <v>1.2008815719190429E-5</v>
      </c>
    </row>
    <row r="95" spans="1:158" x14ac:dyDescent="0.2">
      <c r="A95" s="16">
        <v>42551</v>
      </c>
      <c r="B95" s="53">
        <v>0.1796399200030766</v>
      </c>
      <c r="C95" s="53">
        <v>5.0582827528991445E-2</v>
      </c>
      <c r="D95" s="53">
        <v>5.4404467946211316E-2</v>
      </c>
      <c r="E95" s="53">
        <v>1.3406873389365781E-2</v>
      </c>
      <c r="F95" s="53">
        <v>9.6010750042870192E-3</v>
      </c>
      <c r="G95" s="53">
        <v>3.3942013925805849E-2</v>
      </c>
      <c r="H95" s="53">
        <v>2.5663475604580443E-2</v>
      </c>
      <c r="I95" s="53">
        <v>1.4586891395257763E-2</v>
      </c>
      <c r="J95" s="53">
        <v>5.2869835713156895E-3</v>
      </c>
      <c r="K95" s="53">
        <v>9.2053417777132659E-3</v>
      </c>
      <c r="L95" s="53">
        <v>6.561264072087008E-3</v>
      </c>
      <c r="M95" s="53">
        <v>2.0851823007439637E-3</v>
      </c>
      <c r="O95" s="21">
        <v>0.12741031149195128</v>
      </c>
      <c r="P95" s="21">
        <v>3.2041881208370988E-2</v>
      </c>
      <c r="Q95" s="53">
        <v>3.3300111785786957E-2</v>
      </c>
      <c r="R95" s="21">
        <v>1.3739115491086768E-2</v>
      </c>
      <c r="S95" s="53">
        <v>2.8345635772739554E-2</v>
      </c>
      <c r="T95" s="21">
        <v>1.7456347764559923E-2</v>
      </c>
      <c r="U95" s="21">
        <v>1.4325600544427058E-2</v>
      </c>
      <c r="V95" s="53">
        <v>8.0741256406682838E-3</v>
      </c>
      <c r="W95" s="53">
        <v>3.1493217726881986E-3</v>
      </c>
      <c r="X95" s="53">
        <v>1.7129079032089503E-2</v>
      </c>
      <c r="Z95" s="53">
        <v>1.046739086867628E-2</v>
      </c>
      <c r="AA95" s="53">
        <v>1.4512557001862512E-2</v>
      </c>
      <c r="AB95" s="53">
        <v>1.9031066311031287E-2</v>
      </c>
      <c r="AC95" s="53">
        <v>1.1908244463976269E-2</v>
      </c>
      <c r="AD95" s="53">
        <v>6.7204621716695787E-3</v>
      </c>
      <c r="AE95" s="21">
        <v>1.1958990381362489E-2</v>
      </c>
      <c r="AF95" s="53">
        <v>2.8979029198918309E-2</v>
      </c>
      <c r="AG95" s="53">
        <v>3.8923384731428166E-2</v>
      </c>
      <c r="AH95" s="21">
        <v>4.9476665753581672E-3</v>
      </c>
      <c r="AI95" s="21">
        <v>3.6881154393614279E-3</v>
      </c>
      <c r="AJ95" s="21">
        <v>1.693175209626018E-3</v>
      </c>
      <c r="AK95" s="53">
        <v>4.5842625272538564E-3</v>
      </c>
      <c r="AL95" s="21">
        <v>2.857789139118821E-3</v>
      </c>
      <c r="AM95" s="21">
        <v>1.2791954413728253E-3</v>
      </c>
      <c r="AN95" s="21">
        <v>2.3877772148395869E-3</v>
      </c>
      <c r="AO95" s="21">
        <v>3.4415212968690635E-3</v>
      </c>
      <c r="AP95" s="21">
        <v>1.2996330081908267E-2</v>
      </c>
      <c r="AQ95" s="21">
        <v>5.2500239771856106E-3</v>
      </c>
      <c r="AR95" s="21">
        <v>4.3909720837314176E-3</v>
      </c>
      <c r="AS95" s="21">
        <v>2.0364244859411396E-2</v>
      </c>
      <c r="AT95" s="21">
        <v>4.164074451648076E-3</v>
      </c>
      <c r="AU95" s="21">
        <v>5.967035461345643E-3</v>
      </c>
      <c r="AV95" s="21">
        <v>3.4506526937689618E-3</v>
      </c>
      <c r="AW95" s="21">
        <v>2.0474028063630829E-3</v>
      </c>
      <c r="AX95" s="21">
        <v>3.0831533179792917E-3</v>
      </c>
      <c r="AY95" s="21">
        <v>5.879488780947472E-3</v>
      </c>
      <c r="AZ95" s="21">
        <v>3.9515433548011044E-3</v>
      </c>
      <c r="BA95" s="21">
        <v>2.9606715207647805E-3</v>
      </c>
      <c r="BB95" s="21">
        <v>5.572061145290325E-4</v>
      </c>
      <c r="BC95" s="21">
        <v>3.2879481405058511E-3</v>
      </c>
      <c r="BD95" s="21">
        <v>3.0263292820793286E-3</v>
      </c>
      <c r="BE95" s="21">
        <v>1.0206118471552919E-3</v>
      </c>
      <c r="BF95" s="21">
        <v>1.537817691941542E-3</v>
      </c>
      <c r="BG95" s="21">
        <v>4.8071303308326331E-4</v>
      </c>
      <c r="BH95" s="21">
        <v>1.0858336529182197E-3</v>
      </c>
      <c r="BI95" s="21">
        <v>4.5439014923870727E-4</v>
      </c>
      <c r="BJ95" s="21">
        <v>2.822795726824507E-4</v>
      </c>
      <c r="BK95" s="21">
        <v>1.8317912196198104E-4</v>
      </c>
      <c r="BL95" s="21">
        <v>8.3073210074391241E-5</v>
      </c>
      <c r="BM95" s="21">
        <v>2.0981333874261503E-4</v>
      </c>
      <c r="BN95" s="21">
        <v>4.1099862201743765E-5</v>
      </c>
      <c r="BO95" s="21">
        <v>1.2845758719858967E-5</v>
      </c>
      <c r="BP95" s="21">
        <v>1.3863876388071425E-5</v>
      </c>
      <c r="BQ95" s="21">
        <v>1.7467378266398257E-5</v>
      </c>
      <c r="BR95" s="21">
        <v>1.3624254703043421E-3</v>
      </c>
      <c r="BS95" s="21">
        <v>1.1966693895596261E-3</v>
      </c>
      <c r="BT95" s="21">
        <v>1.6711592722249737E-3</v>
      </c>
      <c r="BU95" s="21">
        <v>7.0775517934358546E-4</v>
      </c>
      <c r="BV95" s="21">
        <v>1.1777841495215601E-3</v>
      </c>
      <c r="BW95" s="21">
        <v>8.1662582772655231E-4</v>
      </c>
      <c r="BX95" s="21">
        <v>7.1442819670567402E-4</v>
      </c>
      <c r="BY95" s="21">
        <v>7.0307027112504177E-4</v>
      </c>
      <c r="BZ95" s="21">
        <v>6.4432036571964498E-4</v>
      </c>
      <c r="CA95" s="21">
        <v>8.0629515174240462E-4</v>
      </c>
      <c r="CB95" s="21">
        <v>4.7847780032736492E-4</v>
      </c>
      <c r="CC95" s="21">
        <v>4.0952656676518666E-4</v>
      </c>
      <c r="CD95" s="21">
        <v>2.8882322299592788E-4</v>
      </c>
      <c r="CE95" s="21">
        <v>2.9289429517559223E-4</v>
      </c>
      <c r="CF95" s="21">
        <v>1.1166690592117039E-4</v>
      </c>
      <c r="CG95" s="21">
        <v>1.2649527053873306E-4</v>
      </c>
      <c r="CH95" s="21">
        <v>1.3350629539861456E-4</v>
      </c>
      <c r="CI95" s="21">
        <v>7.4248506377526605E-5</v>
      </c>
      <c r="CJ95" s="21">
        <v>6.0588348225450723E-5</v>
      </c>
      <c r="CK95" s="21">
        <v>6.0715128015747807E-5</v>
      </c>
      <c r="CL95" s="21">
        <v>2.1610652068468263E-5</v>
      </c>
      <c r="CM95" s="21">
        <v>3.3237281012386247E-5</v>
      </c>
      <c r="CN95" s="21">
        <v>3.6442724352691036E-5</v>
      </c>
      <c r="CO95" s="21">
        <v>2.8772431777848154E-5</v>
      </c>
      <c r="CP95" s="21">
        <v>9.4997626683913222E-4</v>
      </c>
      <c r="CQ95" s="21">
        <v>2.0986844401871289E-3</v>
      </c>
      <c r="CR95" s="21">
        <v>1.0841950607965989E-3</v>
      </c>
      <c r="CS95" s="21">
        <v>1.4222130371201345E-3</v>
      </c>
      <c r="CT95" s="21">
        <v>1.0259395610435779E-3</v>
      </c>
      <c r="CU95" s="21">
        <v>5.8782844170894718E-4</v>
      </c>
      <c r="CV95" s="21">
        <v>5.5651428766488413E-4</v>
      </c>
      <c r="CW95" s="21">
        <v>3.6771947544661759E-4</v>
      </c>
      <c r="CX95" s="21">
        <v>3.5684720407890008E-4</v>
      </c>
      <c r="CY95" s="21">
        <v>4.6396879676299097E-4</v>
      </c>
      <c r="CZ95" s="21">
        <v>2.9326175119533782E-4</v>
      </c>
      <c r="DA95" s="21">
        <v>1.9201314094336393E-4</v>
      </c>
      <c r="DB95" s="21">
        <v>3.1416089922398446E-4</v>
      </c>
      <c r="DC95" s="21">
        <v>2.9398664798210139E-4</v>
      </c>
      <c r="DD95" s="21">
        <v>2.2435789386947264E-4</v>
      </c>
      <c r="DE95" s="21">
        <v>1.8105141941140838E-4</v>
      </c>
      <c r="DF95" s="21">
        <v>1.4371451565099937E-3</v>
      </c>
      <c r="DG95" s="21">
        <v>2.047100830106082E-3</v>
      </c>
      <c r="DH95" s="21">
        <v>4.8343597764372509E-4</v>
      </c>
      <c r="DI95" s="21">
        <v>1.3834069294775054E-3</v>
      </c>
      <c r="DJ95" s="21">
        <v>1.6831401399913606E-3</v>
      </c>
      <c r="DK95" s="21">
        <v>5.8501425297950271E-4</v>
      </c>
      <c r="DL95" s="21">
        <v>1.3203778446524105E-3</v>
      </c>
      <c r="DM95" s="21">
        <v>1.0608748339915334E-3</v>
      </c>
      <c r="DN95" s="21">
        <v>6.9577999004469748E-4</v>
      </c>
      <c r="DO95" s="21">
        <v>1.4217480620804968E-3</v>
      </c>
      <c r="DP95" s="21">
        <v>1.3472234078792901E-3</v>
      </c>
      <c r="DQ95" s="21">
        <v>7.0322619150376081E-4</v>
      </c>
      <c r="DR95" s="21">
        <v>4.2934154190635016E-4</v>
      </c>
      <c r="DS95" s="21">
        <v>4.6422960163776768E-4</v>
      </c>
      <c r="DT95" s="21">
        <v>9.3403953890509764E-4</v>
      </c>
      <c r="DU95" s="21">
        <v>5.0311191279227632E-4</v>
      </c>
      <c r="DV95" s="21">
        <v>4.0528139432020367E-4</v>
      </c>
      <c r="DW95" s="21">
        <v>3.7091169516069688E-4</v>
      </c>
      <c r="DX95" s="21">
        <v>4.5369301783571931E-4</v>
      </c>
      <c r="DY95" s="21">
        <v>2.3461066608156738E-4</v>
      </c>
      <c r="DZ95" s="21">
        <v>3.2090515649020785E-4</v>
      </c>
      <c r="EA95" s="21">
        <v>3.1533119208018674E-4</v>
      </c>
      <c r="EB95" s="21">
        <v>5.1657831482385401E-4</v>
      </c>
      <c r="EC95" s="21">
        <v>2.668219050902337E-4</v>
      </c>
      <c r="ED95" s="21">
        <v>2.6166535396244129E-4</v>
      </c>
      <c r="EE95" s="21">
        <v>5.6673838545295222E-4</v>
      </c>
      <c r="EF95" s="21">
        <v>4.1122205344434041E-4</v>
      </c>
      <c r="EG95" s="21">
        <v>4.2375141354441311E-4</v>
      </c>
      <c r="EH95" s="21">
        <v>3.3679086028425318E-4</v>
      </c>
      <c r="EI95" s="21">
        <v>2.4368504384664761E-4</v>
      </c>
      <c r="EJ95" s="21">
        <v>2.0049432700843501E-4</v>
      </c>
      <c r="EK95" s="21">
        <v>1.5999069431624837E-4</v>
      </c>
      <c r="EL95" s="21">
        <v>1.6575688357610747E-4</v>
      </c>
      <c r="EM95" s="21">
        <v>1.643612382181151E-4</v>
      </c>
      <c r="EN95" s="21">
        <v>1.5740898910493025E-4</v>
      </c>
      <c r="EO95" s="21">
        <v>1.0739140996117193E-4</v>
      </c>
      <c r="EP95" s="21">
        <v>9.3353155485348066E-5</v>
      </c>
      <c r="EQ95" s="21">
        <v>2.9981987733683835E-5</v>
      </c>
      <c r="ER95" s="21">
        <v>4.882374852808144E-5</v>
      </c>
      <c r="ES95" s="21">
        <v>1.3368021591577084E-4</v>
      </c>
      <c r="ET95" s="21">
        <v>1.4652183071886722E-4</v>
      </c>
      <c r="EU95" s="21">
        <v>6.5650894737935675E-5</v>
      </c>
      <c r="EV95" s="21">
        <v>4.1258862899795011E-5</v>
      </c>
      <c r="EW95" s="21">
        <v>1.867954959735937E-4</v>
      </c>
      <c r="EX95" s="21">
        <v>3.0461702844264151E-5</v>
      </c>
      <c r="EY95" s="21">
        <v>2.4203437966786879E-5</v>
      </c>
      <c r="EZ95" s="21">
        <v>9.8299978884380416E-5</v>
      </c>
      <c r="FA95" s="21">
        <v>1.757622181413764E-5</v>
      </c>
      <c r="FB95" s="21">
        <v>1.2008815719190429E-5</v>
      </c>
    </row>
    <row r="96" spans="1:158" x14ac:dyDescent="0.2">
      <c r="A96" s="16">
        <v>42643</v>
      </c>
      <c r="B96" s="53">
        <v>0.1796399200030766</v>
      </c>
      <c r="C96" s="53">
        <v>5.0582827528991445E-2</v>
      </c>
      <c r="D96" s="53">
        <v>5.4404467946211316E-2</v>
      </c>
      <c r="E96" s="53">
        <v>1.3406873389365781E-2</v>
      </c>
      <c r="F96" s="53">
        <v>9.6010750042870192E-3</v>
      </c>
      <c r="G96" s="53">
        <v>3.3942013925805849E-2</v>
      </c>
      <c r="H96" s="53">
        <v>2.5663475604580443E-2</v>
      </c>
      <c r="I96" s="53">
        <v>1.4586891395257763E-2</v>
      </c>
      <c r="J96" s="53">
        <v>5.2869835713156895E-3</v>
      </c>
      <c r="K96" s="53">
        <v>9.2053417777132659E-3</v>
      </c>
      <c r="L96" s="53">
        <v>6.561264072087008E-3</v>
      </c>
      <c r="M96" s="53">
        <v>2.0851823007439637E-3</v>
      </c>
      <c r="O96" s="21">
        <v>0.12741031149195128</v>
      </c>
      <c r="P96" s="21">
        <v>3.2041881208370988E-2</v>
      </c>
      <c r="Q96" s="53">
        <v>3.3300111785786957E-2</v>
      </c>
      <c r="R96" s="21">
        <v>1.3739115491086768E-2</v>
      </c>
      <c r="S96" s="53">
        <v>2.8345635772739554E-2</v>
      </c>
      <c r="T96" s="21">
        <v>1.7456347764559923E-2</v>
      </c>
      <c r="U96" s="21">
        <v>1.4325600544427058E-2</v>
      </c>
      <c r="V96" s="53">
        <v>8.0741256406682838E-3</v>
      </c>
      <c r="W96" s="53">
        <v>3.1493217726881986E-3</v>
      </c>
      <c r="X96" s="53">
        <v>1.7129079032089503E-2</v>
      </c>
      <c r="Z96" s="53">
        <v>1.046739086867628E-2</v>
      </c>
      <c r="AA96" s="53">
        <v>1.4512557001862512E-2</v>
      </c>
      <c r="AB96" s="53">
        <v>1.9031066311031287E-2</v>
      </c>
      <c r="AC96" s="53">
        <v>1.1908244463976269E-2</v>
      </c>
      <c r="AD96" s="53">
        <v>6.7204621716695787E-3</v>
      </c>
      <c r="AE96" s="21">
        <v>1.1958990381362489E-2</v>
      </c>
      <c r="AF96" s="53">
        <v>2.8979029198918309E-2</v>
      </c>
      <c r="AG96" s="53">
        <v>3.8923384731428166E-2</v>
      </c>
      <c r="AH96" s="21">
        <v>4.9476665753581672E-3</v>
      </c>
      <c r="AI96" s="21">
        <v>3.6881154393614279E-3</v>
      </c>
      <c r="AJ96" s="21">
        <v>1.693175209626018E-3</v>
      </c>
      <c r="AK96" s="53">
        <v>4.5842625272538564E-3</v>
      </c>
      <c r="AL96" s="21">
        <v>2.857789139118821E-3</v>
      </c>
      <c r="AM96" s="21">
        <v>1.2791954413728253E-3</v>
      </c>
      <c r="AN96" s="21">
        <v>2.3877772148395869E-3</v>
      </c>
      <c r="AO96" s="21">
        <v>3.4415212968690635E-3</v>
      </c>
      <c r="AP96" s="21">
        <v>1.2996330081908267E-2</v>
      </c>
      <c r="AQ96" s="21">
        <v>5.2500239771856106E-3</v>
      </c>
      <c r="AR96" s="21">
        <v>4.3909720837314176E-3</v>
      </c>
      <c r="AS96" s="21">
        <v>2.0364244859411396E-2</v>
      </c>
      <c r="AT96" s="21">
        <v>4.164074451648076E-3</v>
      </c>
      <c r="AU96" s="21">
        <v>5.967035461345643E-3</v>
      </c>
      <c r="AV96" s="21">
        <v>3.4506526937689618E-3</v>
      </c>
      <c r="AW96" s="21">
        <v>2.0474028063630829E-3</v>
      </c>
      <c r="AX96" s="21">
        <v>3.0831533179792917E-3</v>
      </c>
      <c r="AY96" s="21">
        <v>5.879488780947472E-3</v>
      </c>
      <c r="AZ96" s="21">
        <v>3.9515433548011044E-3</v>
      </c>
      <c r="BA96" s="21">
        <v>2.9606715207647805E-3</v>
      </c>
      <c r="BB96" s="21">
        <v>5.572061145290325E-4</v>
      </c>
      <c r="BC96" s="21">
        <v>3.2879481405058511E-3</v>
      </c>
      <c r="BD96" s="21">
        <v>3.0263292820793286E-3</v>
      </c>
      <c r="BE96" s="21">
        <v>1.0206118471552919E-3</v>
      </c>
      <c r="BF96" s="21">
        <v>1.537817691941542E-3</v>
      </c>
      <c r="BG96" s="21">
        <v>4.8071303308326331E-4</v>
      </c>
      <c r="BH96" s="21">
        <v>1.0858336529182197E-3</v>
      </c>
      <c r="BI96" s="21">
        <v>4.5439014923870727E-4</v>
      </c>
      <c r="BJ96" s="21">
        <v>2.822795726824507E-4</v>
      </c>
      <c r="BK96" s="21">
        <v>1.8317912196198104E-4</v>
      </c>
      <c r="BL96" s="21">
        <v>8.3073210074391241E-5</v>
      </c>
      <c r="BM96" s="21">
        <v>2.0981333874261503E-4</v>
      </c>
      <c r="BN96" s="21">
        <v>4.1099862201743765E-5</v>
      </c>
      <c r="BO96" s="21">
        <v>1.2845758719858967E-5</v>
      </c>
      <c r="BP96" s="21">
        <v>1.3863876388071425E-5</v>
      </c>
      <c r="BQ96" s="21">
        <v>1.7467378266398257E-5</v>
      </c>
      <c r="BR96" s="21">
        <v>1.3624254703043421E-3</v>
      </c>
      <c r="BS96" s="21">
        <v>1.1966693895596261E-3</v>
      </c>
      <c r="BT96" s="21">
        <v>1.6711592722249737E-3</v>
      </c>
      <c r="BU96" s="21">
        <v>7.0775517934358546E-4</v>
      </c>
      <c r="BV96" s="21">
        <v>1.1777841495215601E-3</v>
      </c>
      <c r="BW96" s="21">
        <v>8.1662582772655231E-4</v>
      </c>
      <c r="BX96" s="21">
        <v>7.1442819670567402E-4</v>
      </c>
      <c r="BY96" s="21">
        <v>7.0307027112504177E-4</v>
      </c>
      <c r="BZ96" s="21">
        <v>6.4432036571964498E-4</v>
      </c>
      <c r="CA96" s="21">
        <v>8.0629515174240462E-4</v>
      </c>
      <c r="CB96" s="21">
        <v>4.7847780032736492E-4</v>
      </c>
      <c r="CC96" s="21">
        <v>4.0952656676518666E-4</v>
      </c>
      <c r="CD96" s="21">
        <v>2.8882322299592788E-4</v>
      </c>
      <c r="CE96" s="21">
        <v>2.9289429517559223E-4</v>
      </c>
      <c r="CF96" s="21">
        <v>1.1166690592117039E-4</v>
      </c>
      <c r="CG96" s="21">
        <v>1.2649527053873306E-4</v>
      </c>
      <c r="CH96" s="21">
        <v>1.3350629539861456E-4</v>
      </c>
      <c r="CI96" s="21">
        <v>7.4248506377526605E-5</v>
      </c>
      <c r="CJ96" s="21">
        <v>6.0588348225450723E-5</v>
      </c>
      <c r="CK96" s="21">
        <v>6.0715128015747807E-5</v>
      </c>
      <c r="CL96" s="21">
        <v>2.1610652068468263E-5</v>
      </c>
      <c r="CM96" s="21">
        <v>3.3237281012386247E-5</v>
      </c>
      <c r="CN96" s="21">
        <v>3.6442724352691036E-5</v>
      </c>
      <c r="CO96" s="21">
        <v>2.8772431777848154E-5</v>
      </c>
      <c r="CP96" s="21">
        <v>9.4997626683913222E-4</v>
      </c>
      <c r="CQ96" s="21">
        <v>2.0986844401871289E-3</v>
      </c>
      <c r="CR96" s="21">
        <v>1.0841950607965989E-3</v>
      </c>
      <c r="CS96" s="21">
        <v>1.4222130371201345E-3</v>
      </c>
      <c r="CT96" s="21">
        <v>1.0259395610435779E-3</v>
      </c>
      <c r="CU96" s="21">
        <v>5.8782844170894718E-4</v>
      </c>
      <c r="CV96" s="21">
        <v>5.5651428766488413E-4</v>
      </c>
      <c r="CW96" s="21">
        <v>3.6771947544661759E-4</v>
      </c>
      <c r="CX96" s="21">
        <v>3.5684720407890008E-4</v>
      </c>
      <c r="CY96" s="21">
        <v>4.6396879676299097E-4</v>
      </c>
      <c r="CZ96" s="21">
        <v>2.9326175119533782E-4</v>
      </c>
      <c r="DA96" s="21">
        <v>1.9201314094336393E-4</v>
      </c>
      <c r="DB96" s="21">
        <v>3.1416089922398446E-4</v>
      </c>
      <c r="DC96" s="21">
        <v>2.9398664798210139E-4</v>
      </c>
      <c r="DD96" s="21">
        <v>2.2435789386947264E-4</v>
      </c>
      <c r="DE96" s="21">
        <v>1.8105141941140838E-4</v>
      </c>
      <c r="DF96" s="21">
        <v>1.4371451565099937E-3</v>
      </c>
      <c r="DG96" s="21">
        <v>2.047100830106082E-3</v>
      </c>
      <c r="DH96" s="21">
        <v>4.8343597764372509E-4</v>
      </c>
      <c r="DI96" s="21">
        <v>1.3834069294775054E-3</v>
      </c>
      <c r="DJ96" s="21">
        <v>1.6831401399913606E-3</v>
      </c>
      <c r="DK96" s="21">
        <v>5.8501425297950271E-4</v>
      </c>
      <c r="DL96" s="21">
        <v>1.3203778446524105E-3</v>
      </c>
      <c r="DM96" s="21">
        <v>1.0608748339915334E-3</v>
      </c>
      <c r="DN96" s="21">
        <v>6.9577999004469748E-4</v>
      </c>
      <c r="DO96" s="21">
        <v>1.4217480620804968E-3</v>
      </c>
      <c r="DP96" s="21">
        <v>1.3472234078792901E-3</v>
      </c>
      <c r="DQ96" s="21">
        <v>7.0322619150376081E-4</v>
      </c>
      <c r="DR96" s="21">
        <v>4.2934154190635016E-4</v>
      </c>
      <c r="DS96" s="21">
        <v>4.6422960163776768E-4</v>
      </c>
      <c r="DT96" s="21">
        <v>9.3403953890509764E-4</v>
      </c>
      <c r="DU96" s="21">
        <v>5.0311191279227632E-4</v>
      </c>
      <c r="DV96" s="21">
        <v>4.0528139432020367E-4</v>
      </c>
      <c r="DW96" s="21">
        <v>3.7091169516069688E-4</v>
      </c>
      <c r="DX96" s="21">
        <v>4.5369301783571931E-4</v>
      </c>
      <c r="DY96" s="21">
        <v>2.3461066608156738E-4</v>
      </c>
      <c r="DZ96" s="21">
        <v>3.2090515649020785E-4</v>
      </c>
      <c r="EA96" s="21">
        <v>3.1533119208018674E-4</v>
      </c>
      <c r="EB96" s="21">
        <v>5.1657831482385401E-4</v>
      </c>
      <c r="EC96" s="21">
        <v>2.668219050902337E-4</v>
      </c>
      <c r="ED96" s="21">
        <v>2.6166535396244129E-4</v>
      </c>
      <c r="EE96" s="21">
        <v>5.6673838545295222E-4</v>
      </c>
      <c r="EF96" s="21">
        <v>4.1122205344434041E-4</v>
      </c>
      <c r="EG96" s="21">
        <v>4.2375141354441311E-4</v>
      </c>
      <c r="EH96" s="21">
        <v>3.3679086028425318E-4</v>
      </c>
      <c r="EI96" s="21">
        <v>2.4368504384664761E-4</v>
      </c>
      <c r="EJ96" s="21">
        <v>2.0049432700843501E-4</v>
      </c>
      <c r="EK96" s="21">
        <v>1.5999069431624837E-4</v>
      </c>
      <c r="EL96" s="21">
        <v>1.6575688357610747E-4</v>
      </c>
      <c r="EM96" s="21">
        <v>1.643612382181151E-4</v>
      </c>
      <c r="EN96" s="21">
        <v>1.5740898910493025E-4</v>
      </c>
      <c r="EO96" s="21">
        <v>1.0739140996117193E-4</v>
      </c>
      <c r="EP96" s="21">
        <v>9.3353155485348066E-5</v>
      </c>
      <c r="EQ96" s="21">
        <v>2.9981987733683835E-5</v>
      </c>
      <c r="ER96" s="21">
        <v>4.882374852808144E-5</v>
      </c>
      <c r="ES96" s="21">
        <v>1.3368021591577084E-4</v>
      </c>
      <c r="ET96" s="21">
        <v>1.4652183071886722E-4</v>
      </c>
      <c r="EU96" s="21">
        <v>6.5650894737935675E-5</v>
      </c>
      <c r="EV96" s="21">
        <v>4.1258862899795011E-5</v>
      </c>
      <c r="EW96" s="21">
        <v>1.867954959735937E-4</v>
      </c>
      <c r="EX96" s="21">
        <v>3.0461702844264151E-5</v>
      </c>
      <c r="EY96" s="21">
        <v>2.4203437966786879E-5</v>
      </c>
      <c r="EZ96" s="21">
        <v>9.8299978884380416E-5</v>
      </c>
      <c r="FA96" s="21">
        <v>1.757622181413764E-5</v>
      </c>
      <c r="FB96" s="21">
        <v>1.2008815719190429E-5</v>
      </c>
    </row>
    <row r="97" spans="1:158" x14ac:dyDescent="0.2">
      <c r="A97" s="16">
        <v>42735</v>
      </c>
      <c r="B97" s="53">
        <v>0.1796399200030766</v>
      </c>
      <c r="C97" s="53">
        <v>5.0582827528991445E-2</v>
      </c>
      <c r="D97" s="53">
        <v>5.4404467946211316E-2</v>
      </c>
      <c r="E97" s="53">
        <v>1.3406873389365781E-2</v>
      </c>
      <c r="F97" s="53">
        <v>9.6010750042870192E-3</v>
      </c>
      <c r="G97" s="53">
        <v>3.3942013925805849E-2</v>
      </c>
      <c r="H97" s="53">
        <v>2.5663475604580443E-2</v>
      </c>
      <c r="I97" s="53">
        <v>1.4586891395257763E-2</v>
      </c>
      <c r="J97" s="53">
        <v>5.2869835713156895E-3</v>
      </c>
      <c r="K97" s="53">
        <v>9.2053417777132659E-3</v>
      </c>
      <c r="L97" s="53">
        <v>6.561264072087008E-3</v>
      </c>
      <c r="M97" s="53">
        <v>2.0851823007439637E-3</v>
      </c>
      <c r="O97" s="21">
        <v>0.12741031149195128</v>
      </c>
      <c r="P97" s="21">
        <v>3.2041881208370988E-2</v>
      </c>
      <c r="Q97" s="53">
        <v>3.3300111785786957E-2</v>
      </c>
      <c r="R97" s="21">
        <v>1.3739115491086768E-2</v>
      </c>
      <c r="S97" s="53">
        <v>2.8345635772739554E-2</v>
      </c>
      <c r="T97" s="21">
        <v>1.7456347764559923E-2</v>
      </c>
      <c r="U97" s="21">
        <v>1.4325600544427058E-2</v>
      </c>
      <c r="V97" s="53">
        <v>8.0741256406682838E-3</v>
      </c>
      <c r="W97" s="53">
        <v>3.1493217726881986E-3</v>
      </c>
      <c r="X97" s="53">
        <v>1.7129079032089503E-2</v>
      </c>
      <c r="Z97" s="53">
        <v>1.046739086867628E-2</v>
      </c>
      <c r="AA97" s="53">
        <v>1.4512557001862512E-2</v>
      </c>
      <c r="AB97" s="53">
        <v>1.9031066311031287E-2</v>
      </c>
      <c r="AC97" s="53">
        <v>1.1908244463976269E-2</v>
      </c>
      <c r="AD97" s="53">
        <v>6.7204621716695787E-3</v>
      </c>
      <c r="AE97" s="21">
        <v>1.1958990381362489E-2</v>
      </c>
      <c r="AF97" s="53">
        <v>2.8979029198918309E-2</v>
      </c>
      <c r="AG97" s="53">
        <v>3.8923384731428166E-2</v>
      </c>
      <c r="AH97" s="21">
        <v>4.9476665753581672E-3</v>
      </c>
      <c r="AI97" s="21">
        <v>3.6881154393614279E-3</v>
      </c>
      <c r="AJ97" s="21">
        <v>1.693175209626018E-3</v>
      </c>
      <c r="AK97" s="53">
        <v>4.5842625272538564E-3</v>
      </c>
      <c r="AL97" s="21">
        <v>2.857789139118821E-3</v>
      </c>
      <c r="AM97" s="21">
        <v>1.2791954413728253E-3</v>
      </c>
      <c r="AN97" s="21">
        <v>2.3877772148395869E-3</v>
      </c>
      <c r="AO97" s="21">
        <v>3.4415212968690635E-3</v>
      </c>
      <c r="AP97" s="21">
        <v>1.2996330081908267E-2</v>
      </c>
      <c r="AQ97" s="21">
        <v>5.2500239771856106E-3</v>
      </c>
      <c r="AR97" s="21">
        <v>4.3909720837314176E-3</v>
      </c>
      <c r="AS97" s="21">
        <v>2.0364244859411396E-2</v>
      </c>
      <c r="AT97" s="21">
        <v>4.164074451648076E-3</v>
      </c>
      <c r="AU97" s="21">
        <v>5.967035461345643E-3</v>
      </c>
      <c r="AV97" s="21">
        <v>3.4506526937689618E-3</v>
      </c>
      <c r="AW97" s="21">
        <v>2.0474028063630829E-3</v>
      </c>
      <c r="AX97" s="21">
        <v>3.0831533179792917E-3</v>
      </c>
      <c r="AY97" s="21">
        <v>5.879488780947472E-3</v>
      </c>
      <c r="AZ97" s="21">
        <v>3.9515433548011044E-3</v>
      </c>
      <c r="BA97" s="21">
        <v>2.9606715207647805E-3</v>
      </c>
      <c r="BB97" s="21">
        <v>5.572061145290325E-4</v>
      </c>
      <c r="BC97" s="21">
        <v>3.2879481405058511E-3</v>
      </c>
      <c r="BD97" s="21">
        <v>3.0263292820793286E-3</v>
      </c>
      <c r="BE97" s="21">
        <v>1.0206118471552919E-3</v>
      </c>
      <c r="BF97" s="21">
        <v>1.537817691941542E-3</v>
      </c>
      <c r="BG97" s="21">
        <v>4.8071303308326331E-4</v>
      </c>
      <c r="BH97" s="21">
        <v>1.0858336529182197E-3</v>
      </c>
      <c r="BI97" s="21">
        <v>4.5439014923870727E-4</v>
      </c>
      <c r="BJ97" s="21">
        <v>2.822795726824507E-4</v>
      </c>
      <c r="BK97" s="21">
        <v>1.8317912196198104E-4</v>
      </c>
      <c r="BL97" s="21">
        <v>8.3073210074391241E-5</v>
      </c>
      <c r="BM97" s="21">
        <v>2.0981333874261503E-4</v>
      </c>
      <c r="BN97" s="21">
        <v>4.1099862201743765E-5</v>
      </c>
      <c r="BO97" s="21">
        <v>1.2845758719858967E-5</v>
      </c>
      <c r="BP97" s="21">
        <v>1.3863876388071425E-5</v>
      </c>
      <c r="BQ97" s="21">
        <v>1.7467378266398257E-5</v>
      </c>
      <c r="BR97" s="21">
        <v>1.3624254703043421E-3</v>
      </c>
      <c r="BS97" s="21">
        <v>1.1966693895596261E-3</v>
      </c>
      <c r="BT97" s="21">
        <v>1.6711592722249737E-3</v>
      </c>
      <c r="BU97" s="21">
        <v>7.0775517934358546E-4</v>
      </c>
      <c r="BV97" s="21">
        <v>1.1777841495215601E-3</v>
      </c>
      <c r="BW97" s="21">
        <v>8.1662582772655231E-4</v>
      </c>
      <c r="BX97" s="21">
        <v>7.1442819670567402E-4</v>
      </c>
      <c r="BY97" s="21">
        <v>7.0307027112504177E-4</v>
      </c>
      <c r="BZ97" s="21">
        <v>6.4432036571964498E-4</v>
      </c>
      <c r="CA97" s="21">
        <v>8.0629515174240462E-4</v>
      </c>
      <c r="CB97" s="21">
        <v>4.7847780032736492E-4</v>
      </c>
      <c r="CC97" s="21">
        <v>4.0952656676518666E-4</v>
      </c>
      <c r="CD97" s="21">
        <v>2.8882322299592788E-4</v>
      </c>
      <c r="CE97" s="21">
        <v>2.9289429517559223E-4</v>
      </c>
      <c r="CF97" s="21">
        <v>1.1166690592117039E-4</v>
      </c>
      <c r="CG97" s="21">
        <v>1.2649527053873306E-4</v>
      </c>
      <c r="CH97" s="21">
        <v>1.3350629539861456E-4</v>
      </c>
      <c r="CI97" s="21">
        <v>7.4248506377526605E-5</v>
      </c>
      <c r="CJ97" s="21">
        <v>6.0588348225450723E-5</v>
      </c>
      <c r="CK97" s="21">
        <v>6.0715128015747807E-5</v>
      </c>
      <c r="CL97" s="21">
        <v>2.1610652068468263E-5</v>
      </c>
      <c r="CM97" s="21">
        <v>3.3237281012386247E-5</v>
      </c>
      <c r="CN97" s="21">
        <v>3.6442724352691036E-5</v>
      </c>
      <c r="CO97" s="21">
        <v>2.8772431777848154E-5</v>
      </c>
      <c r="CP97" s="21">
        <v>9.4997626683913222E-4</v>
      </c>
      <c r="CQ97" s="21">
        <v>2.0986844401871289E-3</v>
      </c>
      <c r="CR97" s="21">
        <v>1.0841950607965989E-3</v>
      </c>
      <c r="CS97" s="21">
        <v>1.4222130371201345E-3</v>
      </c>
      <c r="CT97" s="21">
        <v>1.0259395610435779E-3</v>
      </c>
      <c r="CU97" s="21">
        <v>5.8782844170894718E-4</v>
      </c>
      <c r="CV97" s="21">
        <v>5.5651428766488413E-4</v>
      </c>
      <c r="CW97" s="21">
        <v>3.6771947544661759E-4</v>
      </c>
      <c r="CX97" s="21">
        <v>3.5684720407890008E-4</v>
      </c>
      <c r="CY97" s="21">
        <v>4.6396879676299097E-4</v>
      </c>
      <c r="CZ97" s="21">
        <v>2.9326175119533782E-4</v>
      </c>
      <c r="DA97" s="21">
        <v>1.9201314094336393E-4</v>
      </c>
      <c r="DB97" s="21">
        <v>3.1416089922398446E-4</v>
      </c>
      <c r="DC97" s="21">
        <v>2.9398664798210139E-4</v>
      </c>
      <c r="DD97" s="21">
        <v>2.2435789386947264E-4</v>
      </c>
      <c r="DE97" s="21">
        <v>1.8105141941140838E-4</v>
      </c>
      <c r="DF97" s="21">
        <v>1.4371451565099937E-3</v>
      </c>
      <c r="DG97" s="21">
        <v>2.047100830106082E-3</v>
      </c>
      <c r="DH97" s="21">
        <v>4.8343597764372509E-4</v>
      </c>
      <c r="DI97" s="21">
        <v>1.3834069294775054E-3</v>
      </c>
      <c r="DJ97" s="21">
        <v>1.6831401399913606E-3</v>
      </c>
      <c r="DK97" s="21">
        <v>5.8501425297950271E-4</v>
      </c>
      <c r="DL97" s="21">
        <v>1.3203778446524105E-3</v>
      </c>
      <c r="DM97" s="21">
        <v>1.0608748339915334E-3</v>
      </c>
      <c r="DN97" s="21">
        <v>6.9577999004469748E-4</v>
      </c>
      <c r="DO97" s="21">
        <v>1.4217480620804968E-3</v>
      </c>
      <c r="DP97" s="21">
        <v>1.3472234078792901E-3</v>
      </c>
      <c r="DQ97" s="21">
        <v>7.0322619150376081E-4</v>
      </c>
      <c r="DR97" s="21">
        <v>4.2934154190635016E-4</v>
      </c>
      <c r="DS97" s="21">
        <v>4.6422960163776768E-4</v>
      </c>
      <c r="DT97" s="21">
        <v>9.3403953890509764E-4</v>
      </c>
      <c r="DU97" s="21">
        <v>5.0311191279227632E-4</v>
      </c>
      <c r="DV97" s="21">
        <v>4.0528139432020367E-4</v>
      </c>
      <c r="DW97" s="21">
        <v>3.7091169516069688E-4</v>
      </c>
      <c r="DX97" s="21">
        <v>4.5369301783571931E-4</v>
      </c>
      <c r="DY97" s="21">
        <v>2.3461066608156738E-4</v>
      </c>
      <c r="DZ97" s="21">
        <v>3.2090515649020785E-4</v>
      </c>
      <c r="EA97" s="21">
        <v>3.1533119208018674E-4</v>
      </c>
      <c r="EB97" s="21">
        <v>5.1657831482385401E-4</v>
      </c>
      <c r="EC97" s="21">
        <v>2.668219050902337E-4</v>
      </c>
      <c r="ED97" s="21">
        <v>2.6166535396244129E-4</v>
      </c>
      <c r="EE97" s="21">
        <v>5.6673838545295222E-4</v>
      </c>
      <c r="EF97" s="21">
        <v>4.1122205344434041E-4</v>
      </c>
      <c r="EG97" s="21">
        <v>4.2375141354441311E-4</v>
      </c>
      <c r="EH97" s="21">
        <v>3.3679086028425318E-4</v>
      </c>
      <c r="EI97" s="21">
        <v>2.4368504384664761E-4</v>
      </c>
      <c r="EJ97" s="21">
        <v>2.0049432700843501E-4</v>
      </c>
      <c r="EK97" s="21">
        <v>1.5999069431624837E-4</v>
      </c>
      <c r="EL97" s="21">
        <v>1.6575688357610747E-4</v>
      </c>
      <c r="EM97" s="21">
        <v>1.643612382181151E-4</v>
      </c>
      <c r="EN97" s="21">
        <v>1.5740898910493025E-4</v>
      </c>
      <c r="EO97" s="21">
        <v>1.0739140996117193E-4</v>
      </c>
      <c r="EP97" s="21">
        <v>9.3353155485348066E-5</v>
      </c>
      <c r="EQ97" s="21">
        <v>2.9981987733683835E-5</v>
      </c>
      <c r="ER97" s="21">
        <v>4.882374852808144E-5</v>
      </c>
      <c r="ES97" s="21">
        <v>1.3368021591577084E-4</v>
      </c>
      <c r="ET97" s="21">
        <v>1.4652183071886722E-4</v>
      </c>
      <c r="EU97" s="21">
        <v>6.5650894737935675E-5</v>
      </c>
      <c r="EV97" s="21">
        <v>4.1258862899795011E-5</v>
      </c>
      <c r="EW97" s="21">
        <v>1.867954959735937E-4</v>
      </c>
      <c r="EX97" s="21">
        <v>3.0461702844264151E-5</v>
      </c>
      <c r="EY97" s="21">
        <v>2.4203437966786879E-5</v>
      </c>
      <c r="EZ97" s="21">
        <v>9.8299978884380416E-5</v>
      </c>
      <c r="FA97" s="21">
        <v>1.757622181413764E-5</v>
      </c>
      <c r="FB97" s="21">
        <v>1.2008815719190429E-5</v>
      </c>
    </row>
    <row r="98" spans="1:158" x14ac:dyDescent="0.2">
      <c r="A98" s="16">
        <v>42825</v>
      </c>
      <c r="B98" s="53">
        <v>0.17443411406632076</v>
      </c>
      <c r="C98" s="53">
        <v>4.9980907064058416E-2</v>
      </c>
      <c r="D98" s="53">
        <v>5.145466153431235E-2</v>
      </c>
      <c r="E98" s="53">
        <v>1.3260398535371551E-2</v>
      </c>
      <c r="F98" s="53">
        <v>9.4875773709195508E-3</v>
      </c>
      <c r="G98" s="53">
        <v>3.3093142187302096E-2</v>
      </c>
      <c r="H98" s="53">
        <v>2.381268958303934E-2</v>
      </c>
      <c r="I98" s="53">
        <v>1.546183987083867E-2</v>
      </c>
      <c r="J98" s="53">
        <v>5.626172189492332E-3</v>
      </c>
      <c r="K98" s="53">
        <v>9.3230156909890338E-3</v>
      </c>
      <c r="L98" s="53">
        <v>6.7643842664203103E-3</v>
      </c>
      <c r="M98" s="53">
        <v>2.2166615259452752E-3</v>
      </c>
      <c r="O98" s="21">
        <v>0.13192988504790196</v>
      </c>
      <c r="P98" s="21">
        <v>3.4978303815307817E-2</v>
      </c>
      <c r="Q98" s="53">
        <v>3.5373013924973037E-2</v>
      </c>
      <c r="R98" s="21">
        <v>1.4047830134238912E-2</v>
      </c>
      <c r="S98" s="53">
        <v>2.8059763803121664E-2</v>
      </c>
      <c r="T98" s="21">
        <v>1.9515635009704872E-2</v>
      </c>
      <c r="U98" s="21">
        <v>1.5203319568453203E-2</v>
      </c>
      <c r="V98" s="53">
        <v>7.7568689510253037E-3</v>
      </c>
      <c r="W98" s="53">
        <v>3.1983408640093038E-3</v>
      </c>
      <c r="X98" s="53">
        <v>1.7289506321197252E-2</v>
      </c>
      <c r="Z98" s="53">
        <v>1.0899935249258681E-2</v>
      </c>
      <c r="AA98" s="53">
        <v>1.4776218385606745E-2</v>
      </c>
      <c r="AB98" s="53">
        <v>1.8809305064264557E-2</v>
      </c>
      <c r="AC98" s="53">
        <v>1.2021632000876524E-2</v>
      </c>
      <c r="AD98" s="53">
        <v>7.0469928345905184E-3</v>
      </c>
      <c r="AE98" s="21">
        <v>1.3201752993069046E-2</v>
      </c>
      <c r="AF98" s="53">
        <v>2.9665539033766446E-2</v>
      </c>
      <c r="AG98" s="53">
        <v>3.8138313563977337E-2</v>
      </c>
      <c r="AH98" s="21">
        <v>5.3259953138971071E-3</v>
      </c>
      <c r="AI98" s="21">
        <v>3.4638225873812232E-3</v>
      </c>
      <c r="AJ98" s="21">
        <v>1.1511458816486119E-3</v>
      </c>
      <c r="AK98" s="53">
        <v>4.5469456880816586E-3</v>
      </c>
      <c r="AL98" s="21">
        <v>2.8370691865999948E-3</v>
      </c>
      <c r="AM98" s="21">
        <v>1.3728735340463776E-3</v>
      </c>
      <c r="AN98" s="21">
        <v>2.4500568394796268E-3</v>
      </c>
      <c r="AO98" s="21">
        <v>3.7204262017577735E-3</v>
      </c>
      <c r="AP98" s="21">
        <v>1.2044940954675206E-2</v>
      </c>
      <c r="AQ98" s="21">
        <v>5.5026955805564269E-3</v>
      </c>
      <c r="AR98" s="21">
        <v>4.1022669501185414E-3</v>
      </c>
      <c r="AS98" s="21">
        <v>1.8972807240331575E-2</v>
      </c>
      <c r="AT98" s="21">
        <v>3.7088916293775507E-3</v>
      </c>
      <c r="AU98" s="21">
        <v>5.8434295135920957E-3</v>
      </c>
      <c r="AV98" s="21">
        <v>3.3570672338124282E-3</v>
      </c>
      <c r="AW98" s="21">
        <v>2.084884662612673E-3</v>
      </c>
      <c r="AX98" s="21">
        <v>3.0374853365009872E-3</v>
      </c>
      <c r="AY98" s="21">
        <v>5.9569499463012583E-3</v>
      </c>
      <c r="AZ98" s="21">
        <v>3.5856594631655811E-3</v>
      </c>
      <c r="BA98" s="21">
        <v>2.9424677624081408E-3</v>
      </c>
      <c r="BB98" s="21">
        <v>6.0825982504155948E-4</v>
      </c>
      <c r="BC98" s="21">
        <v>3.4932742221069645E-3</v>
      </c>
      <c r="BD98" s="21">
        <v>3.0056339654504498E-3</v>
      </c>
      <c r="BE98" s="21">
        <v>1.0644051549816009E-3</v>
      </c>
      <c r="BF98" s="21">
        <v>1.5148267088613168E-3</v>
      </c>
      <c r="BG98" s="21">
        <v>4.7468024358296446E-4</v>
      </c>
      <c r="BH98" s="21">
        <v>1.0883429559867912E-3</v>
      </c>
      <c r="BI98" s="21">
        <v>4.5696261381748609E-4</v>
      </c>
      <c r="BJ98" s="21">
        <v>2.5765618375347954E-4</v>
      </c>
      <c r="BK98" s="21">
        <v>2.2387798550987175E-4</v>
      </c>
      <c r="BL98" s="21">
        <v>7.352071045201677E-5</v>
      </c>
      <c r="BM98" s="21">
        <v>2.0880807076643264E-4</v>
      </c>
      <c r="BN98" s="21">
        <v>4.0546642918754443E-5</v>
      </c>
      <c r="BO98" s="21">
        <v>1.1641138146272963E-5</v>
      </c>
      <c r="BP98" s="21">
        <v>1.3292818692832251E-5</v>
      </c>
      <c r="BQ98" s="21">
        <v>1.8068066588654567E-5</v>
      </c>
      <c r="BR98" s="21">
        <v>1.2548104356593761E-3</v>
      </c>
      <c r="BS98" s="21">
        <v>1.1778387737703504E-3</v>
      </c>
      <c r="BT98" s="21">
        <v>1.6077468299164591E-3</v>
      </c>
      <c r="BU98" s="21">
        <v>7.0143445053814978E-4</v>
      </c>
      <c r="BV98" s="21">
        <v>1.1339732874039619E-3</v>
      </c>
      <c r="BW98" s="21">
        <v>7.9715091384330414E-4</v>
      </c>
      <c r="BX98" s="21">
        <v>7.5943331638044507E-4</v>
      </c>
      <c r="BY98" s="21">
        <v>6.7603983067702459E-4</v>
      </c>
      <c r="BZ98" s="21">
        <v>5.6915100632624785E-4</v>
      </c>
      <c r="CA98" s="21">
        <v>8.0307677048297506E-4</v>
      </c>
      <c r="CB98" s="21">
        <v>4.5201395247079822E-4</v>
      </c>
      <c r="CC98" s="21">
        <v>4.3094952966468014E-4</v>
      </c>
      <c r="CD98" s="21">
        <v>2.9404499616523009E-4</v>
      </c>
      <c r="CE98" s="21">
        <v>2.905685693563978E-4</v>
      </c>
      <c r="CF98" s="21">
        <v>1.0613346762524139E-4</v>
      </c>
      <c r="CG98" s="21">
        <v>1.2986336952539737E-4</v>
      </c>
      <c r="CH98" s="21">
        <v>1.2089186713373818E-4</v>
      </c>
      <c r="CI98" s="21">
        <v>6.4876746962106975E-5</v>
      </c>
      <c r="CJ98" s="21">
        <v>5.7892468188986123E-5</v>
      </c>
      <c r="CK98" s="21">
        <v>5.7122253016525401E-5</v>
      </c>
      <c r="CL98" s="21">
        <v>1.907894955191549E-5</v>
      </c>
      <c r="CM98" s="21">
        <v>3.4785252303520503E-5</v>
      </c>
      <c r="CN98" s="21">
        <v>3.2339487378145237E-5</v>
      </c>
      <c r="CO98" s="21">
        <v>2.5603462818714409E-5</v>
      </c>
      <c r="CP98" s="21">
        <v>9.8220691985649242E-4</v>
      </c>
      <c r="CQ98" s="21">
        <v>2.3294286364568466E-3</v>
      </c>
      <c r="CR98" s="21">
        <v>1.0200709000424523E-3</v>
      </c>
      <c r="CS98" s="21">
        <v>1.5013073845790432E-3</v>
      </c>
      <c r="CT98" s="21">
        <v>7.2754736443769448E-4</v>
      </c>
      <c r="CU98" s="21">
        <v>6.1859048835149718E-4</v>
      </c>
      <c r="CV98" s="21">
        <v>5.5728931386505611E-4</v>
      </c>
      <c r="CW98" s="21">
        <v>3.89005965046261E-4</v>
      </c>
      <c r="CX98" s="21">
        <v>3.6336699781851618E-4</v>
      </c>
      <c r="CY98" s="21">
        <v>4.6613277567333753E-4</v>
      </c>
      <c r="CZ98" s="21">
        <v>3.3717726617655213E-4</v>
      </c>
      <c r="DA98" s="21">
        <v>1.6482732638827452E-4</v>
      </c>
      <c r="DB98" s="21">
        <v>3.0491355983565068E-4</v>
      </c>
      <c r="DC98" s="21">
        <v>3.2047989605777288E-4</v>
      </c>
      <c r="DD98" s="21">
        <v>2.2722945881160748E-4</v>
      </c>
      <c r="DE98" s="21">
        <v>1.8675319257361169E-4</v>
      </c>
      <c r="DF98" s="21">
        <v>1.3756897081133583E-3</v>
      </c>
      <c r="DG98" s="21">
        <v>1.9254312973415279E-3</v>
      </c>
      <c r="DH98" s="21">
        <v>4.6670816296855595E-4</v>
      </c>
      <c r="DI98" s="21">
        <v>1.4238791227603254E-3</v>
      </c>
      <c r="DJ98" s="21">
        <v>1.6850953994974644E-3</v>
      </c>
      <c r="DK98" s="21">
        <v>5.8536515739244382E-4</v>
      </c>
      <c r="DL98" s="21">
        <v>1.1449726494064654E-3</v>
      </c>
      <c r="DM98" s="21">
        <v>1.1378697137504989E-3</v>
      </c>
      <c r="DN98" s="21">
        <v>5.7820248082546461E-4</v>
      </c>
      <c r="DO98" s="21">
        <v>1.3520904595711548E-3</v>
      </c>
      <c r="DP98" s="21">
        <v>1.3192879735429291E-3</v>
      </c>
      <c r="DQ98" s="21">
        <v>7.0661724289884772E-4</v>
      </c>
      <c r="DR98" s="21">
        <v>4.3124887118752838E-4</v>
      </c>
      <c r="DS98" s="21">
        <v>4.336223930765779E-4</v>
      </c>
      <c r="DT98" s="21">
        <v>7.7900041273375718E-4</v>
      </c>
      <c r="DU98" s="21">
        <v>5.2059611028648851E-4</v>
      </c>
      <c r="DV98" s="21">
        <v>4.4706614767015495E-4</v>
      </c>
      <c r="DW98" s="21">
        <v>3.3143223962809893E-4</v>
      </c>
      <c r="DX98" s="21">
        <v>3.7460936717582987E-4</v>
      </c>
      <c r="DY98" s="21">
        <v>2.6907329094894261E-4</v>
      </c>
      <c r="DZ98" s="21">
        <v>3.0744859602574909E-4</v>
      </c>
      <c r="EA98" s="21">
        <v>3.0031575622016526E-4</v>
      </c>
      <c r="EB98" s="21">
        <v>4.9054263522776834E-4</v>
      </c>
      <c r="EC98" s="21">
        <v>2.7597910412889527E-4</v>
      </c>
      <c r="ED98" s="21">
        <v>2.5060806793889868E-4</v>
      </c>
      <c r="EE98" s="21">
        <v>3.6041802619578078E-4</v>
      </c>
      <c r="EF98" s="21">
        <v>3.6800772594224859E-4</v>
      </c>
      <c r="EG98" s="21">
        <v>4.2754409622828974E-4</v>
      </c>
      <c r="EH98" s="21">
        <v>2.9186998488992883E-4</v>
      </c>
      <c r="EI98" s="21">
        <v>2.3951958483409903E-4</v>
      </c>
      <c r="EJ98" s="21">
        <v>1.831166112149219E-4</v>
      </c>
      <c r="EK98" s="21">
        <v>1.6432899430441305E-4</v>
      </c>
      <c r="EL98" s="21">
        <v>1.7513054486087889E-4</v>
      </c>
      <c r="EM98" s="21">
        <v>1.6995504319015738E-4</v>
      </c>
      <c r="EN98" s="21">
        <v>1.2462951209961791E-4</v>
      </c>
      <c r="EO98" s="21">
        <v>1.1624097340728717E-4</v>
      </c>
      <c r="EP98" s="21">
        <v>9.5077288048570196E-5</v>
      </c>
      <c r="EQ98" s="21">
        <v>2.8760585029786367E-5</v>
      </c>
      <c r="ER98" s="21">
        <v>5.2532814605159123E-5</v>
      </c>
      <c r="ES98" s="21">
        <v>1.4339518078554327E-4</v>
      </c>
      <c r="ET98" s="21">
        <v>1.0641596656529814E-4</v>
      </c>
      <c r="EU98" s="21">
        <v>7.0043131543133313E-5</v>
      </c>
      <c r="EV98" s="21">
        <v>4.0007221134983505E-5</v>
      </c>
      <c r="EW98" s="21">
        <v>2.5679209756325228E-4</v>
      </c>
      <c r="EX98" s="21">
        <v>3.3022617884592697E-5</v>
      </c>
      <c r="EY98" s="21">
        <v>2.6620541443164588E-5</v>
      </c>
      <c r="EZ98" s="21">
        <v>1.0153887234510735E-4</v>
      </c>
      <c r="FA98" s="21">
        <v>1.8214569417842669E-5</v>
      </c>
      <c r="FB98" s="21">
        <v>1.1518959662297754E-5</v>
      </c>
    </row>
    <row r="99" spans="1:158" x14ac:dyDescent="0.2">
      <c r="A99" s="16">
        <v>42916</v>
      </c>
      <c r="B99" s="53">
        <v>0.17443411406632076</v>
      </c>
      <c r="C99" s="53">
        <v>4.9980907064058416E-2</v>
      </c>
      <c r="D99" s="53">
        <v>5.145466153431235E-2</v>
      </c>
      <c r="E99" s="53">
        <v>1.3260398535371551E-2</v>
      </c>
      <c r="F99" s="53">
        <v>9.4875773709195508E-3</v>
      </c>
      <c r="G99" s="53">
        <v>3.3093142187302096E-2</v>
      </c>
      <c r="H99" s="53">
        <v>2.381268958303934E-2</v>
      </c>
      <c r="I99" s="53">
        <v>1.546183987083867E-2</v>
      </c>
      <c r="J99" s="53">
        <v>5.626172189492332E-3</v>
      </c>
      <c r="K99" s="53">
        <v>9.3230156909890338E-3</v>
      </c>
      <c r="L99" s="53">
        <v>6.7643842664203103E-3</v>
      </c>
      <c r="M99" s="53">
        <v>2.2166615259452752E-3</v>
      </c>
      <c r="O99" s="21">
        <v>0.13192988504790196</v>
      </c>
      <c r="P99" s="21">
        <v>3.4978303815307817E-2</v>
      </c>
      <c r="Q99" s="53">
        <v>3.5373013924973037E-2</v>
      </c>
      <c r="R99" s="21">
        <v>1.4047830134238912E-2</v>
      </c>
      <c r="S99" s="53">
        <v>2.8059763803121664E-2</v>
      </c>
      <c r="T99" s="21">
        <v>1.9515635009704872E-2</v>
      </c>
      <c r="U99" s="21">
        <v>1.5203319568453203E-2</v>
      </c>
      <c r="V99" s="53">
        <v>7.7568689510253037E-3</v>
      </c>
      <c r="W99" s="53">
        <v>3.1983408640093038E-3</v>
      </c>
      <c r="X99" s="53">
        <v>1.7289506321197252E-2</v>
      </c>
      <c r="Z99" s="53">
        <v>1.0899935249258681E-2</v>
      </c>
      <c r="AA99" s="53">
        <v>1.4776218385606745E-2</v>
      </c>
      <c r="AB99" s="53">
        <v>1.8809305064264557E-2</v>
      </c>
      <c r="AC99" s="53">
        <v>1.2021632000876524E-2</v>
      </c>
      <c r="AD99" s="53">
        <v>7.0469928345905184E-3</v>
      </c>
      <c r="AE99" s="21">
        <v>1.3201752993069046E-2</v>
      </c>
      <c r="AF99" s="53">
        <v>2.9665539033766446E-2</v>
      </c>
      <c r="AG99" s="53">
        <v>3.8138313563977337E-2</v>
      </c>
      <c r="AH99" s="21">
        <v>5.3259953138971071E-3</v>
      </c>
      <c r="AI99" s="21">
        <v>3.4638225873812232E-3</v>
      </c>
      <c r="AJ99" s="21">
        <v>1.1511458816486119E-3</v>
      </c>
      <c r="AK99" s="53">
        <v>4.5469456880816586E-3</v>
      </c>
      <c r="AL99" s="21">
        <v>2.8370691865999948E-3</v>
      </c>
      <c r="AM99" s="21">
        <v>1.3728735340463776E-3</v>
      </c>
      <c r="AN99" s="21">
        <v>2.4500568394796268E-3</v>
      </c>
      <c r="AO99" s="21">
        <v>3.7204262017577735E-3</v>
      </c>
      <c r="AP99" s="21">
        <v>1.2044940954675206E-2</v>
      </c>
      <c r="AQ99" s="21">
        <v>5.5026955805564269E-3</v>
      </c>
      <c r="AR99" s="21">
        <v>4.1022669501185414E-3</v>
      </c>
      <c r="AS99" s="21">
        <v>1.8972807240331575E-2</v>
      </c>
      <c r="AT99" s="21">
        <v>3.7088916293775507E-3</v>
      </c>
      <c r="AU99" s="21">
        <v>5.8434295135920957E-3</v>
      </c>
      <c r="AV99" s="21">
        <v>3.3570672338124282E-3</v>
      </c>
      <c r="AW99" s="21">
        <v>2.084884662612673E-3</v>
      </c>
      <c r="AX99" s="21">
        <v>3.0374853365009872E-3</v>
      </c>
      <c r="AY99" s="21">
        <v>5.9569499463012583E-3</v>
      </c>
      <c r="AZ99" s="21">
        <v>3.5856594631655811E-3</v>
      </c>
      <c r="BA99" s="21">
        <v>2.9424677624081408E-3</v>
      </c>
      <c r="BB99" s="21">
        <v>6.0825982504155948E-4</v>
      </c>
      <c r="BC99" s="21">
        <v>3.4932742221069645E-3</v>
      </c>
      <c r="BD99" s="21">
        <v>3.0056339654504498E-3</v>
      </c>
      <c r="BE99" s="21">
        <v>1.0644051549816009E-3</v>
      </c>
      <c r="BF99" s="21">
        <v>1.5148267088613168E-3</v>
      </c>
      <c r="BG99" s="21">
        <v>4.7468024358296446E-4</v>
      </c>
      <c r="BH99" s="21">
        <v>1.0883429559867912E-3</v>
      </c>
      <c r="BI99" s="21">
        <v>4.5696261381748609E-4</v>
      </c>
      <c r="BJ99" s="21">
        <v>2.5765618375347954E-4</v>
      </c>
      <c r="BK99" s="21">
        <v>2.2387798550987175E-4</v>
      </c>
      <c r="BL99" s="21">
        <v>7.352071045201677E-5</v>
      </c>
      <c r="BM99" s="21">
        <v>2.0880807076643264E-4</v>
      </c>
      <c r="BN99" s="21">
        <v>4.0546642918754443E-5</v>
      </c>
      <c r="BO99" s="21">
        <v>1.1641138146272963E-5</v>
      </c>
      <c r="BP99" s="21">
        <v>1.3292818692832251E-5</v>
      </c>
      <c r="BQ99" s="21">
        <v>1.8068066588654567E-5</v>
      </c>
      <c r="BR99" s="21">
        <v>1.2548104356593761E-3</v>
      </c>
      <c r="BS99" s="21">
        <v>1.1778387737703504E-3</v>
      </c>
      <c r="BT99" s="21">
        <v>1.6077468299164591E-3</v>
      </c>
      <c r="BU99" s="21">
        <v>7.0143445053814978E-4</v>
      </c>
      <c r="BV99" s="21">
        <v>1.1339732874039619E-3</v>
      </c>
      <c r="BW99" s="21">
        <v>7.9715091384330414E-4</v>
      </c>
      <c r="BX99" s="21">
        <v>7.5943331638044507E-4</v>
      </c>
      <c r="BY99" s="21">
        <v>6.7603983067702459E-4</v>
      </c>
      <c r="BZ99" s="21">
        <v>5.6915100632624785E-4</v>
      </c>
      <c r="CA99" s="21">
        <v>8.0307677048297506E-4</v>
      </c>
      <c r="CB99" s="21">
        <v>4.5201395247079822E-4</v>
      </c>
      <c r="CC99" s="21">
        <v>4.3094952966468014E-4</v>
      </c>
      <c r="CD99" s="21">
        <v>2.9404499616523009E-4</v>
      </c>
      <c r="CE99" s="21">
        <v>2.905685693563978E-4</v>
      </c>
      <c r="CF99" s="21">
        <v>1.0613346762524139E-4</v>
      </c>
      <c r="CG99" s="21">
        <v>1.2986336952539737E-4</v>
      </c>
      <c r="CH99" s="21">
        <v>1.2089186713373818E-4</v>
      </c>
      <c r="CI99" s="21">
        <v>6.4876746962106975E-5</v>
      </c>
      <c r="CJ99" s="21">
        <v>5.7892468188986123E-5</v>
      </c>
      <c r="CK99" s="21">
        <v>5.7122253016525401E-5</v>
      </c>
      <c r="CL99" s="21">
        <v>1.907894955191549E-5</v>
      </c>
      <c r="CM99" s="21">
        <v>3.4785252303520503E-5</v>
      </c>
      <c r="CN99" s="21">
        <v>3.2339487378145237E-5</v>
      </c>
      <c r="CO99" s="21">
        <v>2.5603462818714409E-5</v>
      </c>
      <c r="CP99" s="21">
        <v>9.8220691985649242E-4</v>
      </c>
      <c r="CQ99" s="21">
        <v>2.3294286364568466E-3</v>
      </c>
      <c r="CR99" s="21">
        <v>1.0200709000424523E-3</v>
      </c>
      <c r="CS99" s="21">
        <v>1.5013073845790432E-3</v>
      </c>
      <c r="CT99" s="21">
        <v>7.2754736443769448E-4</v>
      </c>
      <c r="CU99" s="21">
        <v>6.1859048835149718E-4</v>
      </c>
      <c r="CV99" s="21">
        <v>5.5728931386505611E-4</v>
      </c>
      <c r="CW99" s="21">
        <v>3.89005965046261E-4</v>
      </c>
      <c r="CX99" s="21">
        <v>3.6336699781851618E-4</v>
      </c>
      <c r="CY99" s="21">
        <v>4.6613277567333753E-4</v>
      </c>
      <c r="CZ99" s="21">
        <v>3.3717726617655213E-4</v>
      </c>
      <c r="DA99" s="21">
        <v>1.6482732638827452E-4</v>
      </c>
      <c r="DB99" s="21">
        <v>3.0491355983565068E-4</v>
      </c>
      <c r="DC99" s="21">
        <v>3.2047989605777288E-4</v>
      </c>
      <c r="DD99" s="21">
        <v>2.2722945881160748E-4</v>
      </c>
      <c r="DE99" s="21">
        <v>1.8675319257361169E-4</v>
      </c>
      <c r="DF99" s="21">
        <v>1.3756897081133583E-3</v>
      </c>
      <c r="DG99" s="21">
        <v>1.9254312973415279E-3</v>
      </c>
      <c r="DH99" s="21">
        <v>4.6670816296855595E-4</v>
      </c>
      <c r="DI99" s="21">
        <v>1.4238791227603254E-3</v>
      </c>
      <c r="DJ99" s="21">
        <v>1.6850953994974644E-3</v>
      </c>
      <c r="DK99" s="21">
        <v>5.8536515739244382E-4</v>
      </c>
      <c r="DL99" s="21">
        <v>1.1449726494064654E-3</v>
      </c>
      <c r="DM99" s="21">
        <v>1.1378697137504989E-3</v>
      </c>
      <c r="DN99" s="21">
        <v>5.7820248082546461E-4</v>
      </c>
      <c r="DO99" s="21">
        <v>1.3520904595711548E-3</v>
      </c>
      <c r="DP99" s="21">
        <v>1.3192879735429291E-3</v>
      </c>
      <c r="DQ99" s="21">
        <v>7.0661724289884772E-4</v>
      </c>
      <c r="DR99" s="21">
        <v>4.3124887118752838E-4</v>
      </c>
      <c r="DS99" s="21">
        <v>4.336223930765779E-4</v>
      </c>
      <c r="DT99" s="21">
        <v>7.7900041273375718E-4</v>
      </c>
      <c r="DU99" s="21">
        <v>5.2059611028648851E-4</v>
      </c>
      <c r="DV99" s="21">
        <v>4.4706614767015495E-4</v>
      </c>
      <c r="DW99" s="21">
        <v>3.3143223962809893E-4</v>
      </c>
      <c r="DX99" s="21">
        <v>3.7460936717582987E-4</v>
      </c>
      <c r="DY99" s="21">
        <v>2.6907329094894261E-4</v>
      </c>
      <c r="DZ99" s="21">
        <v>3.0744859602574909E-4</v>
      </c>
      <c r="EA99" s="21">
        <v>3.0031575622016526E-4</v>
      </c>
      <c r="EB99" s="21">
        <v>4.9054263522776834E-4</v>
      </c>
      <c r="EC99" s="21">
        <v>2.7597910412889527E-4</v>
      </c>
      <c r="ED99" s="21">
        <v>2.5060806793889868E-4</v>
      </c>
      <c r="EE99" s="21">
        <v>3.6041802619578078E-4</v>
      </c>
      <c r="EF99" s="21">
        <v>3.6800772594224859E-4</v>
      </c>
      <c r="EG99" s="21">
        <v>4.2754409622828974E-4</v>
      </c>
      <c r="EH99" s="21">
        <v>2.9186998488992883E-4</v>
      </c>
      <c r="EI99" s="21">
        <v>2.3951958483409903E-4</v>
      </c>
      <c r="EJ99" s="21">
        <v>1.831166112149219E-4</v>
      </c>
      <c r="EK99" s="21">
        <v>1.6432899430441305E-4</v>
      </c>
      <c r="EL99" s="21">
        <v>1.7513054486087889E-4</v>
      </c>
      <c r="EM99" s="21">
        <v>1.6995504319015738E-4</v>
      </c>
      <c r="EN99" s="21">
        <v>1.2462951209961791E-4</v>
      </c>
      <c r="EO99" s="21">
        <v>1.1624097340728717E-4</v>
      </c>
      <c r="EP99" s="21">
        <v>9.5077288048570196E-5</v>
      </c>
      <c r="EQ99" s="21">
        <v>2.8760585029786367E-5</v>
      </c>
      <c r="ER99" s="21">
        <v>5.2532814605159123E-5</v>
      </c>
      <c r="ES99" s="21">
        <v>1.4339518078554327E-4</v>
      </c>
      <c r="ET99" s="21">
        <v>1.0641596656529814E-4</v>
      </c>
      <c r="EU99" s="21">
        <v>7.0043131543133313E-5</v>
      </c>
      <c r="EV99" s="21">
        <v>4.0007221134983505E-5</v>
      </c>
      <c r="EW99" s="21">
        <v>2.5679209756325228E-4</v>
      </c>
      <c r="EX99" s="21">
        <v>3.3022617884592697E-5</v>
      </c>
      <c r="EY99" s="21">
        <v>2.6620541443164588E-5</v>
      </c>
      <c r="EZ99" s="21">
        <v>1.0153887234510735E-4</v>
      </c>
      <c r="FA99" s="21">
        <v>1.8214569417842669E-5</v>
      </c>
      <c r="FB99" s="21">
        <v>1.1518959662297754E-5</v>
      </c>
    </row>
    <row r="100" spans="1:158" x14ac:dyDescent="0.2">
      <c r="A100" s="16">
        <v>43008</v>
      </c>
      <c r="B100" s="53">
        <v>0.17443411406632076</v>
      </c>
      <c r="C100" s="53">
        <v>4.9980907064058416E-2</v>
      </c>
      <c r="D100" s="53">
        <v>5.145466153431235E-2</v>
      </c>
      <c r="E100" s="53">
        <v>1.3260398535371551E-2</v>
      </c>
      <c r="F100" s="53">
        <v>9.4875773709195508E-3</v>
      </c>
      <c r="G100" s="53">
        <v>3.3093142187302096E-2</v>
      </c>
      <c r="H100" s="53">
        <v>2.381268958303934E-2</v>
      </c>
      <c r="I100" s="53">
        <v>1.546183987083867E-2</v>
      </c>
      <c r="J100" s="53">
        <v>5.626172189492332E-3</v>
      </c>
      <c r="K100" s="53">
        <v>9.3230156909890338E-3</v>
      </c>
      <c r="L100" s="53">
        <v>6.7643842664203103E-3</v>
      </c>
      <c r="M100" s="53">
        <v>2.2166615259452752E-3</v>
      </c>
      <c r="O100" s="21">
        <v>0.13192988504790196</v>
      </c>
      <c r="P100" s="21">
        <v>3.4978303815307817E-2</v>
      </c>
      <c r="Q100" s="53">
        <v>3.5373013924973037E-2</v>
      </c>
      <c r="R100" s="21">
        <v>1.4047830134238912E-2</v>
      </c>
      <c r="S100" s="53">
        <v>2.8059763803121664E-2</v>
      </c>
      <c r="T100" s="21">
        <v>1.9515635009704872E-2</v>
      </c>
      <c r="U100" s="21">
        <v>1.5203319568453203E-2</v>
      </c>
      <c r="V100" s="53">
        <v>7.7568689510253037E-3</v>
      </c>
      <c r="W100" s="53">
        <v>3.1983408640093038E-3</v>
      </c>
      <c r="X100" s="53">
        <v>1.7289506321197252E-2</v>
      </c>
      <c r="Z100" s="53">
        <v>1.0899935249258681E-2</v>
      </c>
      <c r="AA100" s="53">
        <v>1.4776218385606745E-2</v>
      </c>
      <c r="AB100" s="53">
        <v>1.8809305064264557E-2</v>
      </c>
      <c r="AC100" s="53">
        <v>1.2021632000876524E-2</v>
      </c>
      <c r="AD100" s="53">
        <v>7.0469928345905184E-3</v>
      </c>
      <c r="AE100" s="21">
        <v>1.3201752993069046E-2</v>
      </c>
      <c r="AF100" s="53">
        <v>2.9665539033766446E-2</v>
      </c>
      <c r="AG100" s="53">
        <v>3.8138313563977337E-2</v>
      </c>
      <c r="AH100" s="21">
        <v>5.3259953138971071E-3</v>
      </c>
      <c r="AI100" s="21">
        <v>3.4638225873812232E-3</v>
      </c>
      <c r="AJ100" s="21">
        <v>1.1511458816486119E-3</v>
      </c>
      <c r="AK100" s="53">
        <v>4.5469456880816586E-3</v>
      </c>
      <c r="AL100" s="21">
        <v>2.8370691865999948E-3</v>
      </c>
      <c r="AM100" s="21">
        <v>1.3728735340463776E-3</v>
      </c>
      <c r="AN100" s="21">
        <v>2.4500568394796268E-3</v>
      </c>
      <c r="AO100" s="21">
        <v>3.7204262017577735E-3</v>
      </c>
      <c r="AP100" s="21">
        <v>1.2044940954675206E-2</v>
      </c>
      <c r="AQ100" s="21">
        <v>5.5026955805564269E-3</v>
      </c>
      <c r="AR100" s="21">
        <v>4.1022669501185414E-3</v>
      </c>
      <c r="AS100" s="21">
        <v>1.8972807240331575E-2</v>
      </c>
      <c r="AT100" s="21">
        <v>3.7088916293775507E-3</v>
      </c>
      <c r="AU100" s="21">
        <v>5.8434295135920957E-3</v>
      </c>
      <c r="AV100" s="21">
        <v>3.3570672338124282E-3</v>
      </c>
      <c r="AW100" s="21">
        <v>2.084884662612673E-3</v>
      </c>
      <c r="AX100" s="21">
        <v>3.0374853365009872E-3</v>
      </c>
      <c r="AY100" s="21">
        <v>5.9569499463012583E-3</v>
      </c>
      <c r="AZ100" s="21">
        <v>3.5856594631655811E-3</v>
      </c>
      <c r="BA100" s="21">
        <v>2.9424677624081408E-3</v>
      </c>
      <c r="BB100" s="21">
        <v>6.0825982504155948E-4</v>
      </c>
      <c r="BC100" s="21">
        <v>3.4932742221069645E-3</v>
      </c>
      <c r="BD100" s="21">
        <v>3.0056339654504498E-3</v>
      </c>
      <c r="BE100" s="21">
        <v>1.0644051549816009E-3</v>
      </c>
      <c r="BF100" s="21">
        <v>1.5148267088613168E-3</v>
      </c>
      <c r="BG100" s="21">
        <v>4.7468024358296446E-4</v>
      </c>
      <c r="BH100" s="21">
        <v>1.0883429559867912E-3</v>
      </c>
      <c r="BI100" s="21">
        <v>4.5696261381748609E-4</v>
      </c>
      <c r="BJ100" s="21">
        <v>2.5765618375347954E-4</v>
      </c>
      <c r="BK100" s="21">
        <v>2.2387798550987175E-4</v>
      </c>
      <c r="BL100" s="21">
        <v>7.352071045201677E-5</v>
      </c>
      <c r="BM100" s="21">
        <v>2.0880807076643264E-4</v>
      </c>
      <c r="BN100" s="21">
        <v>4.0546642918754443E-5</v>
      </c>
      <c r="BO100" s="21">
        <v>1.1641138146272963E-5</v>
      </c>
      <c r="BP100" s="21">
        <v>1.3292818692832251E-5</v>
      </c>
      <c r="BQ100" s="21">
        <v>1.8068066588654567E-5</v>
      </c>
      <c r="BR100" s="21">
        <v>1.2548104356593761E-3</v>
      </c>
      <c r="BS100" s="21">
        <v>1.1778387737703504E-3</v>
      </c>
      <c r="BT100" s="21">
        <v>1.6077468299164591E-3</v>
      </c>
      <c r="BU100" s="21">
        <v>7.0143445053814978E-4</v>
      </c>
      <c r="BV100" s="21">
        <v>1.1339732874039619E-3</v>
      </c>
      <c r="BW100" s="21">
        <v>7.9715091384330414E-4</v>
      </c>
      <c r="BX100" s="21">
        <v>7.5943331638044507E-4</v>
      </c>
      <c r="BY100" s="21">
        <v>6.7603983067702459E-4</v>
      </c>
      <c r="BZ100" s="21">
        <v>5.6915100632624785E-4</v>
      </c>
      <c r="CA100" s="21">
        <v>8.0307677048297506E-4</v>
      </c>
      <c r="CB100" s="21">
        <v>4.5201395247079822E-4</v>
      </c>
      <c r="CC100" s="21">
        <v>4.3094952966468014E-4</v>
      </c>
      <c r="CD100" s="21">
        <v>2.9404499616523009E-4</v>
      </c>
      <c r="CE100" s="21">
        <v>2.905685693563978E-4</v>
      </c>
      <c r="CF100" s="21">
        <v>1.0613346762524139E-4</v>
      </c>
      <c r="CG100" s="21">
        <v>1.2986336952539737E-4</v>
      </c>
      <c r="CH100" s="21">
        <v>1.2089186713373818E-4</v>
      </c>
      <c r="CI100" s="21">
        <v>6.4876746962106975E-5</v>
      </c>
      <c r="CJ100" s="21">
        <v>5.7892468188986123E-5</v>
      </c>
      <c r="CK100" s="21">
        <v>5.7122253016525401E-5</v>
      </c>
      <c r="CL100" s="21">
        <v>1.907894955191549E-5</v>
      </c>
      <c r="CM100" s="21">
        <v>3.4785252303520503E-5</v>
      </c>
      <c r="CN100" s="21">
        <v>3.2339487378145237E-5</v>
      </c>
      <c r="CO100" s="21">
        <v>2.5603462818714409E-5</v>
      </c>
      <c r="CP100" s="21">
        <v>9.8220691985649242E-4</v>
      </c>
      <c r="CQ100" s="21">
        <v>2.3294286364568466E-3</v>
      </c>
      <c r="CR100" s="21">
        <v>1.0200709000424523E-3</v>
      </c>
      <c r="CS100" s="21">
        <v>1.5013073845790432E-3</v>
      </c>
      <c r="CT100" s="21">
        <v>7.2754736443769448E-4</v>
      </c>
      <c r="CU100" s="21">
        <v>6.1859048835149718E-4</v>
      </c>
      <c r="CV100" s="21">
        <v>5.5728931386505611E-4</v>
      </c>
      <c r="CW100" s="21">
        <v>3.89005965046261E-4</v>
      </c>
      <c r="CX100" s="21">
        <v>3.6336699781851618E-4</v>
      </c>
      <c r="CY100" s="21">
        <v>4.6613277567333753E-4</v>
      </c>
      <c r="CZ100" s="21">
        <v>3.3717726617655213E-4</v>
      </c>
      <c r="DA100" s="21">
        <v>1.6482732638827452E-4</v>
      </c>
      <c r="DB100" s="21">
        <v>3.0491355983565068E-4</v>
      </c>
      <c r="DC100" s="21">
        <v>3.2047989605777288E-4</v>
      </c>
      <c r="DD100" s="21">
        <v>2.2722945881160748E-4</v>
      </c>
      <c r="DE100" s="21">
        <v>1.8675319257361169E-4</v>
      </c>
      <c r="DF100" s="21">
        <v>1.3756897081133583E-3</v>
      </c>
      <c r="DG100" s="21">
        <v>1.9254312973415279E-3</v>
      </c>
      <c r="DH100" s="21">
        <v>4.6670816296855595E-4</v>
      </c>
      <c r="DI100" s="21">
        <v>1.4238791227603254E-3</v>
      </c>
      <c r="DJ100" s="21">
        <v>1.6850953994974644E-3</v>
      </c>
      <c r="DK100" s="21">
        <v>5.8536515739244382E-4</v>
      </c>
      <c r="DL100" s="21">
        <v>1.1449726494064654E-3</v>
      </c>
      <c r="DM100" s="21">
        <v>1.1378697137504989E-3</v>
      </c>
      <c r="DN100" s="21">
        <v>5.7820248082546461E-4</v>
      </c>
      <c r="DO100" s="21">
        <v>1.3520904595711548E-3</v>
      </c>
      <c r="DP100" s="21">
        <v>1.3192879735429291E-3</v>
      </c>
      <c r="DQ100" s="21">
        <v>7.0661724289884772E-4</v>
      </c>
      <c r="DR100" s="21">
        <v>4.3124887118752838E-4</v>
      </c>
      <c r="DS100" s="21">
        <v>4.336223930765779E-4</v>
      </c>
      <c r="DT100" s="21">
        <v>7.7900041273375718E-4</v>
      </c>
      <c r="DU100" s="21">
        <v>5.2059611028648851E-4</v>
      </c>
      <c r="DV100" s="21">
        <v>4.4706614767015495E-4</v>
      </c>
      <c r="DW100" s="21">
        <v>3.3143223962809893E-4</v>
      </c>
      <c r="DX100" s="21">
        <v>3.7460936717582987E-4</v>
      </c>
      <c r="DY100" s="21">
        <v>2.6907329094894261E-4</v>
      </c>
      <c r="DZ100" s="21">
        <v>3.0744859602574909E-4</v>
      </c>
      <c r="EA100" s="21">
        <v>3.0031575622016526E-4</v>
      </c>
      <c r="EB100" s="21">
        <v>4.9054263522776834E-4</v>
      </c>
      <c r="EC100" s="21">
        <v>2.7597910412889527E-4</v>
      </c>
      <c r="ED100" s="21">
        <v>2.5060806793889868E-4</v>
      </c>
      <c r="EE100" s="21">
        <v>3.6041802619578078E-4</v>
      </c>
      <c r="EF100" s="21">
        <v>3.6800772594224859E-4</v>
      </c>
      <c r="EG100" s="21">
        <v>4.2754409622828974E-4</v>
      </c>
      <c r="EH100" s="21">
        <v>2.9186998488992883E-4</v>
      </c>
      <c r="EI100" s="21">
        <v>2.3951958483409903E-4</v>
      </c>
      <c r="EJ100" s="21">
        <v>1.831166112149219E-4</v>
      </c>
      <c r="EK100" s="21">
        <v>1.6432899430441305E-4</v>
      </c>
      <c r="EL100" s="21">
        <v>1.7513054486087889E-4</v>
      </c>
      <c r="EM100" s="21">
        <v>1.6995504319015738E-4</v>
      </c>
      <c r="EN100" s="21">
        <v>1.2462951209961791E-4</v>
      </c>
      <c r="EO100" s="21">
        <v>1.1624097340728717E-4</v>
      </c>
      <c r="EP100" s="21">
        <v>9.5077288048570196E-5</v>
      </c>
      <c r="EQ100" s="21">
        <v>2.8760585029786367E-5</v>
      </c>
      <c r="ER100" s="21">
        <v>5.2532814605159123E-5</v>
      </c>
      <c r="ES100" s="21">
        <v>1.4339518078554327E-4</v>
      </c>
      <c r="ET100" s="21">
        <v>1.0641596656529814E-4</v>
      </c>
      <c r="EU100" s="21">
        <v>7.0043131543133313E-5</v>
      </c>
      <c r="EV100" s="21">
        <v>4.0007221134983505E-5</v>
      </c>
      <c r="EW100" s="21">
        <v>2.5679209756325228E-4</v>
      </c>
      <c r="EX100" s="21">
        <v>3.3022617884592697E-5</v>
      </c>
      <c r="EY100" s="21">
        <v>2.6620541443164588E-5</v>
      </c>
      <c r="EZ100" s="21">
        <v>1.0153887234510735E-4</v>
      </c>
      <c r="FA100" s="21">
        <v>1.8214569417842669E-5</v>
      </c>
      <c r="FB100" s="21">
        <v>1.1518959662297754E-5</v>
      </c>
    </row>
    <row r="101" spans="1:158" x14ac:dyDescent="0.2">
      <c r="A101" s="16">
        <v>43100</v>
      </c>
      <c r="B101" s="53">
        <v>0.17443411406632076</v>
      </c>
      <c r="C101" s="53">
        <v>4.9980907064058416E-2</v>
      </c>
      <c r="D101" s="53">
        <v>5.145466153431235E-2</v>
      </c>
      <c r="E101" s="53">
        <v>1.3260398535371551E-2</v>
      </c>
      <c r="F101" s="53">
        <v>9.4875773709195508E-3</v>
      </c>
      <c r="G101" s="53">
        <v>3.3093142187302096E-2</v>
      </c>
      <c r="H101" s="53">
        <v>2.381268958303934E-2</v>
      </c>
      <c r="I101" s="53">
        <v>1.546183987083867E-2</v>
      </c>
      <c r="J101" s="53">
        <v>5.626172189492332E-3</v>
      </c>
      <c r="K101" s="53">
        <v>9.3230156909890338E-3</v>
      </c>
      <c r="L101" s="53">
        <v>6.7643842664203103E-3</v>
      </c>
      <c r="M101" s="53">
        <v>2.2166615259452752E-3</v>
      </c>
      <c r="O101" s="21">
        <v>0.13192988504790196</v>
      </c>
      <c r="P101" s="21">
        <v>3.4978303815307817E-2</v>
      </c>
      <c r="Q101" s="53">
        <v>3.5373013924973037E-2</v>
      </c>
      <c r="R101" s="21">
        <v>1.4047830134238912E-2</v>
      </c>
      <c r="S101" s="53">
        <v>2.8059763803121664E-2</v>
      </c>
      <c r="T101" s="21">
        <v>1.9515635009704872E-2</v>
      </c>
      <c r="U101" s="21">
        <v>1.5203319568453203E-2</v>
      </c>
      <c r="V101" s="53">
        <v>7.7568689510253037E-3</v>
      </c>
      <c r="W101" s="53">
        <v>3.1983408640093038E-3</v>
      </c>
      <c r="X101" s="53">
        <v>1.7289506321197252E-2</v>
      </c>
      <c r="Z101" s="53">
        <v>1.0899935249258681E-2</v>
      </c>
      <c r="AA101" s="53">
        <v>1.4776218385606745E-2</v>
      </c>
      <c r="AB101" s="53">
        <v>1.8809305064264557E-2</v>
      </c>
      <c r="AC101" s="53">
        <v>1.2021632000876524E-2</v>
      </c>
      <c r="AD101" s="53">
        <v>7.0469928345905184E-3</v>
      </c>
      <c r="AE101" s="21">
        <v>1.3201752993069046E-2</v>
      </c>
      <c r="AF101" s="53">
        <v>2.9665539033766446E-2</v>
      </c>
      <c r="AG101" s="53">
        <v>3.8138313563977337E-2</v>
      </c>
      <c r="AH101" s="21">
        <v>5.3259953138971071E-3</v>
      </c>
      <c r="AI101" s="21">
        <v>3.4638225873812232E-3</v>
      </c>
      <c r="AJ101" s="21">
        <v>1.1511458816486119E-3</v>
      </c>
      <c r="AK101" s="53">
        <v>4.5469456880816586E-3</v>
      </c>
      <c r="AL101" s="21">
        <v>2.8370691865999948E-3</v>
      </c>
      <c r="AM101" s="21">
        <v>1.3728735340463776E-3</v>
      </c>
      <c r="AN101" s="21">
        <v>2.4500568394796268E-3</v>
      </c>
      <c r="AO101" s="21">
        <v>3.7204262017577735E-3</v>
      </c>
      <c r="AP101" s="21">
        <v>1.2044940954675206E-2</v>
      </c>
      <c r="AQ101" s="21">
        <v>5.5026955805564269E-3</v>
      </c>
      <c r="AR101" s="21">
        <v>4.1022669501185414E-3</v>
      </c>
      <c r="AS101" s="21">
        <v>1.8972807240331575E-2</v>
      </c>
      <c r="AT101" s="21">
        <v>3.7088916293775507E-3</v>
      </c>
      <c r="AU101" s="21">
        <v>5.8434295135920957E-3</v>
      </c>
      <c r="AV101" s="21">
        <v>3.3570672338124282E-3</v>
      </c>
      <c r="AW101" s="21">
        <v>2.084884662612673E-3</v>
      </c>
      <c r="AX101" s="21">
        <v>3.0374853365009872E-3</v>
      </c>
      <c r="AY101" s="21">
        <v>5.9569499463012583E-3</v>
      </c>
      <c r="AZ101" s="21">
        <v>3.5856594631655811E-3</v>
      </c>
      <c r="BA101" s="21">
        <v>2.9424677624081408E-3</v>
      </c>
      <c r="BB101" s="21">
        <v>6.0825982504155948E-4</v>
      </c>
      <c r="BC101" s="21">
        <v>3.4932742221069645E-3</v>
      </c>
      <c r="BD101" s="21">
        <v>3.0056339654504498E-3</v>
      </c>
      <c r="BE101" s="21">
        <v>1.0644051549816009E-3</v>
      </c>
      <c r="BF101" s="21">
        <v>1.5148267088613168E-3</v>
      </c>
      <c r="BG101" s="21">
        <v>4.7468024358296446E-4</v>
      </c>
      <c r="BH101" s="21">
        <v>1.0883429559867912E-3</v>
      </c>
      <c r="BI101" s="21">
        <v>4.5696261381748609E-4</v>
      </c>
      <c r="BJ101" s="21">
        <v>2.5765618375347954E-4</v>
      </c>
      <c r="BK101" s="21">
        <v>2.2387798550987175E-4</v>
      </c>
      <c r="BL101" s="21">
        <v>7.352071045201677E-5</v>
      </c>
      <c r="BM101" s="21">
        <v>2.0880807076643264E-4</v>
      </c>
      <c r="BN101" s="21">
        <v>4.0546642918754443E-5</v>
      </c>
      <c r="BO101" s="21">
        <v>1.1641138146272963E-5</v>
      </c>
      <c r="BP101" s="21">
        <v>1.3292818692832251E-5</v>
      </c>
      <c r="BQ101" s="21">
        <v>1.8068066588654567E-5</v>
      </c>
      <c r="BR101" s="21">
        <v>1.2548104356593761E-3</v>
      </c>
      <c r="BS101" s="21">
        <v>1.1778387737703504E-3</v>
      </c>
      <c r="BT101" s="21">
        <v>1.6077468299164591E-3</v>
      </c>
      <c r="BU101" s="21">
        <v>7.0143445053814978E-4</v>
      </c>
      <c r="BV101" s="21">
        <v>1.1339732874039619E-3</v>
      </c>
      <c r="BW101" s="21">
        <v>7.9715091384330414E-4</v>
      </c>
      <c r="BX101" s="21">
        <v>7.5943331638044507E-4</v>
      </c>
      <c r="BY101" s="21">
        <v>6.7603983067702459E-4</v>
      </c>
      <c r="BZ101" s="21">
        <v>5.6915100632624785E-4</v>
      </c>
      <c r="CA101" s="21">
        <v>8.0307677048297506E-4</v>
      </c>
      <c r="CB101" s="21">
        <v>4.5201395247079822E-4</v>
      </c>
      <c r="CC101" s="21">
        <v>4.3094952966468014E-4</v>
      </c>
      <c r="CD101" s="21">
        <v>2.9404499616523009E-4</v>
      </c>
      <c r="CE101" s="21">
        <v>2.905685693563978E-4</v>
      </c>
      <c r="CF101" s="21">
        <v>1.0613346762524139E-4</v>
      </c>
      <c r="CG101" s="21">
        <v>1.2986336952539737E-4</v>
      </c>
      <c r="CH101" s="21">
        <v>1.2089186713373818E-4</v>
      </c>
      <c r="CI101" s="21">
        <v>6.4876746962106975E-5</v>
      </c>
      <c r="CJ101" s="21">
        <v>5.7892468188986123E-5</v>
      </c>
      <c r="CK101" s="21">
        <v>5.7122253016525401E-5</v>
      </c>
      <c r="CL101" s="21">
        <v>1.907894955191549E-5</v>
      </c>
      <c r="CM101" s="21">
        <v>3.4785252303520503E-5</v>
      </c>
      <c r="CN101" s="21">
        <v>3.2339487378145237E-5</v>
      </c>
      <c r="CO101" s="21">
        <v>2.5603462818714409E-5</v>
      </c>
      <c r="CP101" s="21">
        <v>9.8220691985649242E-4</v>
      </c>
      <c r="CQ101" s="21">
        <v>2.3294286364568466E-3</v>
      </c>
      <c r="CR101" s="21">
        <v>1.0200709000424523E-3</v>
      </c>
      <c r="CS101" s="21">
        <v>1.5013073845790432E-3</v>
      </c>
      <c r="CT101" s="21">
        <v>7.2754736443769448E-4</v>
      </c>
      <c r="CU101" s="21">
        <v>6.1859048835149718E-4</v>
      </c>
      <c r="CV101" s="21">
        <v>5.5728931386505611E-4</v>
      </c>
      <c r="CW101" s="21">
        <v>3.89005965046261E-4</v>
      </c>
      <c r="CX101" s="21">
        <v>3.6336699781851618E-4</v>
      </c>
      <c r="CY101" s="21">
        <v>4.6613277567333753E-4</v>
      </c>
      <c r="CZ101" s="21">
        <v>3.3717726617655213E-4</v>
      </c>
      <c r="DA101" s="21">
        <v>1.6482732638827452E-4</v>
      </c>
      <c r="DB101" s="21">
        <v>3.0491355983565068E-4</v>
      </c>
      <c r="DC101" s="21">
        <v>3.2047989605777288E-4</v>
      </c>
      <c r="DD101" s="21">
        <v>2.2722945881160748E-4</v>
      </c>
      <c r="DE101" s="21">
        <v>1.8675319257361169E-4</v>
      </c>
      <c r="DF101" s="21">
        <v>1.3756897081133583E-3</v>
      </c>
      <c r="DG101" s="21">
        <v>1.9254312973415279E-3</v>
      </c>
      <c r="DH101" s="21">
        <v>4.6670816296855595E-4</v>
      </c>
      <c r="DI101" s="21">
        <v>1.4238791227603254E-3</v>
      </c>
      <c r="DJ101" s="21">
        <v>1.6850953994974644E-3</v>
      </c>
      <c r="DK101" s="21">
        <v>5.8536515739244382E-4</v>
      </c>
      <c r="DL101" s="21">
        <v>1.1449726494064654E-3</v>
      </c>
      <c r="DM101" s="21">
        <v>1.1378697137504989E-3</v>
      </c>
      <c r="DN101" s="21">
        <v>5.7820248082546461E-4</v>
      </c>
      <c r="DO101" s="21">
        <v>1.3520904595711548E-3</v>
      </c>
      <c r="DP101" s="21">
        <v>1.3192879735429291E-3</v>
      </c>
      <c r="DQ101" s="21">
        <v>7.0661724289884772E-4</v>
      </c>
      <c r="DR101" s="21">
        <v>4.3124887118752838E-4</v>
      </c>
      <c r="DS101" s="21">
        <v>4.336223930765779E-4</v>
      </c>
      <c r="DT101" s="21">
        <v>7.7900041273375718E-4</v>
      </c>
      <c r="DU101" s="21">
        <v>5.2059611028648851E-4</v>
      </c>
      <c r="DV101" s="21">
        <v>4.4706614767015495E-4</v>
      </c>
      <c r="DW101" s="21">
        <v>3.3143223962809893E-4</v>
      </c>
      <c r="DX101" s="21">
        <v>3.7460936717582987E-4</v>
      </c>
      <c r="DY101" s="21">
        <v>2.6907329094894261E-4</v>
      </c>
      <c r="DZ101" s="21">
        <v>3.0744859602574909E-4</v>
      </c>
      <c r="EA101" s="21">
        <v>3.0031575622016526E-4</v>
      </c>
      <c r="EB101" s="21">
        <v>4.9054263522776834E-4</v>
      </c>
      <c r="EC101" s="21">
        <v>2.7597910412889527E-4</v>
      </c>
      <c r="ED101" s="21">
        <v>2.5060806793889868E-4</v>
      </c>
      <c r="EE101" s="21">
        <v>3.6041802619578078E-4</v>
      </c>
      <c r="EF101" s="21">
        <v>3.6800772594224859E-4</v>
      </c>
      <c r="EG101" s="21">
        <v>4.2754409622828974E-4</v>
      </c>
      <c r="EH101" s="21">
        <v>2.9186998488992883E-4</v>
      </c>
      <c r="EI101" s="21">
        <v>2.3951958483409903E-4</v>
      </c>
      <c r="EJ101" s="21">
        <v>1.831166112149219E-4</v>
      </c>
      <c r="EK101" s="21">
        <v>1.6432899430441305E-4</v>
      </c>
      <c r="EL101" s="21">
        <v>1.7513054486087889E-4</v>
      </c>
      <c r="EM101" s="21">
        <v>1.6995504319015738E-4</v>
      </c>
      <c r="EN101" s="21">
        <v>1.2462951209961791E-4</v>
      </c>
      <c r="EO101" s="21">
        <v>1.1624097340728717E-4</v>
      </c>
      <c r="EP101" s="21">
        <v>9.5077288048570196E-5</v>
      </c>
      <c r="EQ101" s="21">
        <v>2.8760585029786367E-5</v>
      </c>
      <c r="ER101" s="21">
        <v>5.2532814605159123E-5</v>
      </c>
      <c r="ES101" s="21">
        <v>1.4339518078554327E-4</v>
      </c>
      <c r="ET101" s="21">
        <v>1.0641596656529814E-4</v>
      </c>
      <c r="EU101" s="21">
        <v>7.0043131543133313E-5</v>
      </c>
      <c r="EV101" s="21">
        <v>4.0007221134983505E-5</v>
      </c>
      <c r="EW101" s="21">
        <v>2.5679209756325228E-4</v>
      </c>
      <c r="EX101" s="21">
        <v>3.3022617884592697E-5</v>
      </c>
      <c r="EY101" s="21">
        <v>2.6620541443164588E-5</v>
      </c>
      <c r="EZ101" s="21">
        <v>1.0153887234510735E-4</v>
      </c>
      <c r="FA101" s="21">
        <v>1.8214569417842669E-5</v>
      </c>
      <c r="FB101" s="21">
        <v>1.1518959662297754E-5</v>
      </c>
    </row>
    <row r="102" spans="1:158" x14ac:dyDescent="0.2">
      <c r="A102" s="16">
        <v>43190</v>
      </c>
      <c r="B102" s="53">
        <v>0.17044551398368762</v>
      </c>
      <c r="C102" s="53">
        <v>5.0536726741365202E-2</v>
      </c>
      <c r="D102" s="53">
        <v>5.139933889273831E-2</v>
      </c>
      <c r="E102" s="53">
        <v>1.3145782330947169E-2</v>
      </c>
      <c r="F102" s="53">
        <v>9.7929780434094157E-3</v>
      </c>
      <c r="G102" s="53">
        <v>3.2189426514948931E-2</v>
      </c>
      <c r="H102" s="53">
        <v>2.2544872197033852E-2</v>
      </c>
      <c r="I102" s="53">
        <v>1.6248303422514206E-2</v>
      </c>
      <c r="J102" s="53">
        <v>5.9550001995394061E-3</v>
      </c>
      <c r="K102" s="53">
        <v>9.6246285491358823E-3</v>
      </c>
      <c r="L102" s="53">
        <v>6.9549090015397332E-3</v>
      </c>
      <c r="M102" s="53">
        <v>2.2838819280408388E-3</v>
      </c>
      <c r="O102" s="21">
        <v>0.13952259329354283</v>
      </c>
      <c r="P102" s="21">
        <v>3.5033223452572176E-2</v>
      </c>
      <c r="Q102" s="53">
        <v>3.5340650563728301E-2</v>
      </c>
      <c r="R102" s="21">
        <v>1.4671260495194767E-2</v>
      </c>
      <c r="S102" s="53">
        <v>2.8161898730827313E-2</v>
      </c>
      <c r="T102" s="21">
        <v>1.8703038901684673E-2</v>
      </c>
      <c r="U102" s="21">
        <v>1.350467050649839E-2</v>
      </c>
      <c r="V102" s="53">
        <v>7.6086175285241366E-3</v>
      </c>
      <c r="W102" s="53">
        <v>3.1869544904210918E-3</v>
      </c>
      <c r="X102" s="53">
        <v>1.6969630421751699E-2</v>
      </c>
      <c r="Z102" s="53">
        <v>1.1901951993671323E-2</v>
      </c>
      <c r="AA102" s="53">
        <v>1.5441008951924377E-2</v>
      </c>
      <c r="AB102" s="53">
        <v>1.8249442926077029E-2</v>
      </c>
      <c r="AC102" s="53">
        <v>1.2086159873455831E-2</v>
      </c>
      <c r="AD102" s="53">
        <v>7.0622997104418748E-3</v>
      </c>
      <c r="AE102" s="21">
        <v>1.3376986189741886E-2</v>
      </c>
      <c r="AF102" s="53">
        <v>3.0330642665919172E-2</v>
      </c>
      <c r="AG102" s="53">
        <v>3.7149032266992218E-2</v>
      </c>
      <c r="AH102" s="21">
        <v>4.726155649266402E-3</v>
      </c>
      <c r="AI102" s="21">
        <v>3.4990938343862975E-3</v>
      </c>
      <c r="AJ102" s="21">
        <v>1.0799904181134437E-3</v>
      </c>
      <c r="AK102" s="53">
        <v>4.7381035908828917E-3</v>
      </c>
      <c r="AL102" s="21">
        <v>2.8104720205868318E-3</v>
      </c>
      <c r="AM102" s="21">
        <v>1.4313397080309735E-3</v>
      </c>
      <c r="AN102" s="21">
        <v>2.5567194533809303E-3</v>
      </c>
      <c r="AO102" s="21">
        <v>3.8315164092616412E-3</v>
      </c>
      <c r="AP102" s="21">
        <v>1.1408999180350094E-2</v>
      </c>
      <c r="AQ102" s="21">
        <v>4.3539835480243851E-3</v>
      </c>
      <c r="AR102" s="21">
        <v>3.9992034295740645E-3</v>
      </c>
      <c r="AS102" s="21">
        <v>1.7559288707123363E-2</v>
      </c>
      <c r="AT102" s="21">
        <v>3.5824212468432031E-3</v>
      </c>
      <c r="AU102" s="21">
        <v>5.9290820734417115E-3</v>
      </c>
      <c r="AV102" s="21">
        <v>3.4320264098248528E-3</v>
      </c>
      <c r="AW102" s="21">
        <v>1.9256955143682878E-3</v>
      </c>
      <c r="AX102" s="21">
        <v>3.8995819344032263E-3</v>
      </c>
      <c r="AY102" s="21">
        <v>5.9519484155267218E-3</v>
      </c>
      <c r="AZ102" s="21">
        <v>3.2713126127454344E-3</v>
      </c>
      <c r="BA102" s="21">
        <v>3.0148518890023121E-3</v>
      </c>
      <c r="BB102" s="21">
        <v>6.0882911090934418E-4</v>
      </c>
      <c r="BC102" s="21">
        <v>3.6987494420348925E-3</v>
      </c>
      <c r="BD102" s="21">
        <v>3.4405097977037347E-3</v>
      </c>
      <c r="BE102" s="21">
        <v>1.041056866966956E-3</v>
      </c>
      <c r="BF102" s="21">
        <v>1.4610876821051523E-3</v>
      </c>
      <c r="BG102" s="21">
        <v>4.346007609211864E-4</v>
      </c>
      <c r="BH102" s="21">
        <v>1.190444928099071E-3</v>
      </c>
      <c r="BI102" s="21">
        <v>4.4378830396798845E-4</v>
      </c>
      <c r="BJ102" s="21">
        <v>3.0928317457787786E-4</v>
      </c>
      <c r="BK102" s="21">
        <v>2.1736984564569575E-4</v>
      </c>
      <c r="BL102" s="21">
        <v>6.7787363538924895E-5</v>
      </c>
      <c r="BM102" s="21">
        <v>2.2328351134583388E-4</v>
      </c>
      <c r="BN102" s="21">
        <v>4.072890462703432E-5</v>
      </c>
      <c r="BO102" s="21">
        <v>9.2822859138861626E-6</v>
      </c>
      <c r="BP102" s="21">
        <v>1.1725931731365639E-5</v>
      </c>
      <c r="BQ102" s="21">
        <v>1.7246035042218016E-5</v>
      </c>
      <c r="BR102" s="21">
        <v>1.3126673860158684E-3</v>
      </c>
      <c r="BS102" s="21">
        <v>1.1523944128277932E-3</v>
      </c>
      <c r="BT102" s="21">
        <v>1.5733538047073136E-3</v>
      </c>
      <c r="BU102" s="21">
        <v>6.7452679080891634E-4</v>
      </c>
      <c r="BV102" s="21">
        <v>1.1192964973660798E-3</v>
      </c>
      <c r="BW102" s="21">
        <v>7.6012376556933625E-4</v>
      </c>
      <c r="BX102" s="21">
        <v>7.7278987359637044E-4</v>
      </c>
      <c r="BY102" s="21">
        <v>6.7081808847131448E-4</v>
      </c>
      <c r="BZ102" s="21">
        <v>4.9773383074182016E-4</v>
      </c>
      <c r="CA102" s="21">
        <v>8.0439689549122899E-4</v>
      </c>
      <c r="CB102" s="21">
        <v>3.6766488316642245E-4</v>
      </c>
      <c r="CC102" s="21">
        <v>4.2950192120949442E-4</v>
      </c>
      <c r="CD102" s="21">
        <v>3.0618065665442785E-4</v>
      </c>
      <c r="CE102" s="21">
        <v>2.7849238750372418E-4</v>
      </c>
      <c r="CF102" s="21">
        <v>1.1266956488967772E-4</v>
      </c>
      <c r="CG102" s="21">
        <v>1.8709472422024582E-4</v>
      </c>
      <c r="CH102" s="21">
        <v>1.0993747916153558E-4</v>
      </c>
      <c r="CI102" s="21">
        <v>6.2877507779562499E-5</v>
      </c>
      <c r="CJ102" s="21">
        <v>6.1669815734362269E-5</v>
      </c>
      <c r="CK102" s="21">
        <v>5.3687951617556602E-5</v>
      </c>
      <c r="CL102" s="21">
        <v>2.2872341638636618E-5</v>
      </c>
      <c r="CM102" s="21">
        <v>3.5205785998176375E-5</v>
      </c>
      <c r="CN102" s="21">
        <v>3.1700311075243057E-5</v>
      </c>
      <c r="CO102" s="21">
        <v>2.4628923245432754E-5</v>
      </c>
      <c r="CP102" s="21">
        <v>1.2761495154127959E-3</v>
      </c>
      <c r="CQ102" s="21">
        <v>2.3868302542195733E-3</v>
      </c>
      <c r="CR102" s="21">
        <v>9.6378246929442065E-4</v>
      </c>
      <c r="CS102" s="21">
        <v>1.6232470414600658E-3</v>
      </c>
      <c r="CT102" s="21">
        <v>3.5085159119409743E-4</v>
      </c>
      <c r="CU102" s="21">
        <v>6.2904841553180948E-4</v>
      </c>
      <c r="CV102" s="21">
        <v>5.8618842803191793E-4</v>
      </c>
      <c r="CW102" s="21">
        <v>4.8833258274024371E-4</v>
      </c>
      <c r="CX102" s="21">
        <v>3.7424400379719154E-4</v>
      </c>
      <c r="CY102" s="21">
        <v>5.0346864828679856E-4</v>
      </c>
      <c r="CZ102" s="21">
        <v>3.6361328604846968E-4</v>
      </c>
      <c r="DA102" s="21">
        <v>1.7535743974282972E-4</v>
      </c>
      <c r="DB102" s="21">
        <v>3.2186268087325954E-4</v>
      </c>
      <c r="DC102" s="21">
        <v>3.4786692472101396E-4</v>
      </c>
      <c r="DD102" s="21">
        <v>2.4569529722182114E-4</v>
      </c>
      <c r="DE102" s="21">
        <v>2.0015125253944297E-4</v>
      </c>
      <c r="DF102" s="21">
        <v>1.2491796218119108E-3</v>
      </c>
      <c r="DG102" s="21">
        <v>1.8092942831915231E-3</v>
      </c>
      <c r="DH102" s="21">
        <v>5.0864064853084771E-4</v>
      </c>
      <c r="DI102" s="21">
        <v>1.4723943875761367E-3</v>
      </c>
      <c r="DJ102" s="21">
        <v>1.4091782262648843E-3</v>
      </c>
      <c r="DK102" s="21">
        <v>4.4839817409855954E-4</v>
      </c>
      <c r="DL102" s="21">
        <v>1.0473086310162096E-3</v>
      </c>
      <c r="DM102" s="21">
        <v>1.0978098969308596E-3</v>
      </c>
      <c r="DN102" s="21">
        <v>5.451930026182985E-4</v>
      </c>
      <c r="DO102" s="21">
        <v>1.346549553612285E-3</v>
      </c>
      <c r="DP102" s="21">
        <v>1.2639759189435223E-3</v>
      </c>
      <c r="DQ102" s="21">
        <v>7.1762092665478478E-4</v>
      </c>
      <c r="DR102" s="21">
        <v>4.7493790610060013E-4</v>
      </c>
      <c r="DS102" s="21">
        <v>4.5992722635288815E-4</v>
      </c>
      <c r="DT102" s="21">
        <v>9.675512716834806E-4</v>
      </c>
      <c r="DU102" s="21">
        <v>5.5485733878973744E-4</v>
      </c>
      <c r="DV102" s="21">
        <v>4.8794895316000967E-4</v>
      </c>
      <c r="DW102" s="21">
        <v>3.3117523673027835E-4</v>
      </c>
      <c r="DX102" s="21">
        <v>4.0077177588518153E-4</v>
      </c>
      <c r="DY102" s="21">
        <v>2.6305716575448688E-4</v>
      </c>
      <c r="DZ102" s="21">
        <v>2.9795985826636486E-4</v>
      </c>
      <c r="EA102" s="21">
        <v>2.8238937762442904E-4</v>
      </c>
      <c r="EB102" s="21">
        <v>5.7254087054717305E-4</v>
      </c>
      <c r="EC102" s="21">
        <v>2.8138912130938279E-4</v>
      </c>
      <c r="ED102" s="21">
        <v>2.5261400276714569E-4</v>
      </c>
      <c r="EE102" s="21">
        <v>3.6012839577556665E-4</v>
      </c>
      <c r="EF102" s="21">
        <v>3.4536691891768424E-4</v>
      </c>
      <c r="EG102" s="21">
        <v>4.09702835306347E-4</v>
      </c>
      <c r="EH102" s="21">
        <v>3.2600304177223108E-4</v>
      </c>
      <c r="EI102" s="21">
        <v>2.5425406984719767E-4</v>
      </c>
      <c r="EJ102" s="21">
        <v>1.8188788601109242E-4</v>
      </c>
      <c r="EK102" s="21">
        <v>1.469092796445113E-4</v>
      </c>
      <c r="EL102" s="21">
        <v>1.8345439453006066E-4</v>
      </c>
      <c r="EM102" s="21">
        <v>1.7876082405338578E-4</v>
      </c>
      <c r="EN102" s="21">
        <v>1.2683237409937933E-4</v>
      </c>
      <c r="EO102" s="21">
        <v>1.1243098918177137E-4</v>
      </c>
      <c r="EP102" s="21">
        <v>8.7115602089280338E-5</v>
      </c>
      <c r="EQ102" s="21">
        <v>3.1185326027355795E-5</v>
      </c>
      <c r="ER102" s="21">
        <v>4.9251050498741527E-5</v>
      </c>
      <c r="ES102" s="21">
        <v>1.2505002138453596E-4</v>
      </c>
      <c r="ET102" s="21">
        <v>9.6527446299264424E-5</v>
      </c>
      <c r="EU102" s="21">
        <v>7.2848019873661505E-5</v>
      </c>
      <c r="EV102" s="21">
        <v>4.1868635444554736E-5</v>
      </c>
      <c r="EW102" s="21">
        <v>2.2802562521440298E-4</v>
      </c>
      <c r="EX102" s="21">
        <v>3.3793981860672797E-5</v>
      </c>
      <c r="EY102" s="21">
        <v>2.5398016048906866E-5</v>
      </c>
      <c r="EZ102" s="21">
        <v>1.1223686389804053E-4</v>
      </c>
      <c r="FA102" s="21">
        <v>1.9378331488985587E-5</v>
      </c>
      <c r="FB102" s="21">
        <v>1.0966505767528657E-5</v>
      </c>
    </row>
    <row r="103" spans="1:158" x14ac:dyDescent="0.2">
      <c r="A103" s="16">
        <v>43281</v>
      </c>
      <c r="B103" s="53">
        <v>0.17044551398368762</v>
      </c>
      <c r="C103" s="53">
        <v>5.0536726741365202E-2</v>
      </c>
      <c r="D103" s="53">
        <v>5.139933889273831E-2</v>
      </c>
      <c r="E103" s="53">
        <v>1.3145782330947169E-2</v>
      </c>
      <c r="F103" s="53">
        <v>9.7929780434094157E-3</v>
      </c>
      <c r="G103" s="53">
        <v>3.2189426514948931E-2</v>
      </c>
      <c r="H103" s="53">
        <v>2.2544872197033852E-2</v>
      </c>
      <c r="I103" s="53">
        <v>1.6248303422514206E-2</v>
      </c>
      <c r="J103" s="53">
        <v>5.9550001995394061E-3</v>
      </c>
      <c r="K103" s="53">
        <v>9.6246285491358823E-3</v>
      </c>
      <c r="L103" s="53">
        <v>6.9549090015397332E-3</v>
      </c>
      <c r="M103" s="53">
        <v>2.2838819280408388E-3</v>
      </c>
      <c r="O103" s="21">
        <v>0.13952259329354283</v>
      </c>
      <c r="P103" s="21">
        <v>3.5033223452572176E-2</v>
      </c>
      <c r="Q103" s="53">
        <v>3.5340650563728301E-2</v>
      </c>
      <c r="R103" s="21">
        <v>1.4671260495194767E-2</v>
      </c>
      <c r="S103" s="53">
        <v>2.8161898730827313E-2</v>
      </c>
      <c r="T103" s="21">
        <v>1.8703038901684673E-2</v>
      </c>
      <c r="U103" s="21">
        <v>1.350467050649839E-2</v>
      </c>
      <c r="V103" s="53">
        <v>7.6086175285241366E-3</v>
      </c>
      <c r="W103" s="53">
        <v>3.1869544904210918E-3</v>
      </c>
      <c r="X103" s="53">
        <v>1.6969630421751699E-2</v>
      </c>
      <c r="Z103" s="53">
        <v>1.1901951993671323E-2</v>
      </c>
      <c r="AA103" s="53">
        <v>1.5441008951924377E-2</v>
      </c>
      <c r="AB103" s="53">
        <v>1.8249442926077029E-2</v>
      </c>
      <c r="AC103" s="53">
        <v>1.2086159873455831E-2</v>
      </c>
      <c r="AD103" s="53">
        <v>7.0622997104418748E-3</v>
      </c>
      <c r="AE103" s="21">
        <v>1.3376986189741886E-2</v>
      </c>
      <c r="AF103" s="53">
        <v>3.0330642665919172E-2</v>
      </c>
      <c r="AG103" s="53">
        <v>3.7149032266992218E-2</v>
      </c>
      <c r="AH103" s="21">
        <v>4.726155649266402E-3</v>
      </c>
      <c r="AI103" s="21">
        <v>3.4990938343862975E-3</v>
      </c>
      <c r="AJ103" s="21">
        <v>1.0799904181134437E-3</v>
      </c>
      <c r="AK103" s="53">
        <v>4.7381035908828917E-3</v>
      </c>
      <c r="AL103" s="21">
        <v>2.8104720205868318E-3</v>
      </c>
      <c r="AM103" s="21">
        <v>1.4313397080309735E-3</v>
      </c>
      <c r="AN103" s="21">
        <v>2.5567194533809303E-3</v>
      </c>
      <c r="AO103" s="21">
        <v>3.8315164092616412E-3</v>
      </c>
      <c r="AP103" s="21">
        <v>1.1408999180350094E-2</v>
      </c>
      <c r="AQ103" s="21">
        <v>4.3539835480243851E-3</v>
      </c>
      <c r="AR103" s="21">
        <v>3.9992034295740645E-3</v>
      </c>
      <c r="AS103" s="21">
        <v>1.7559288707123363E-2</v>
      </c>
      <c r="AT103" s="21">
        <v>3.5824212468432031E-3</v>
      </c>
      <c r="AU103" s="21">
        <v>5.9290820734417115E-3</v>
      </c>
      <c r="AV103" s="21">
        <v>3.4320264098248528E-3</v>
      </c>
      <c r="AW103" s="21">
        <v>1.9256955143682878E-3</v>
      </c>
      <c r="AX103" s="21">
        <v>3.8995819344032263E-3</v>
      </c>
      <c r="AY103" s="21">
        <v>5.9519484155267218E-3</v>
      </c>
      <c r="AZ103" s="21">
        <v>3.2713126127454344E-3</v>
      </c>
      <c r="BA103" s="21">
        <v>3.0148518890023121E-3</v>
      </c>
      <c r="BB103" s="21">
        <v>6.0882911090934418E-4</v>
      </c>
      <c r="BC103" s="21">
        <v>3.6987494420348925E-3</v>
      </c>
      <c r="BD103" s="21">
        <v>3.4405097977037347E-3</v>
      </c>
      <c r="BE103" s="21">
        <v>1.041056866966956E-3</v>
      </c>
      <c r="BF103" s="21">
        <v>1.4610876821051523E-3</v>
      </c>
      <c r="BG103" s="21">
        <v>4.346007609211864E-4</v>
      </c>
      <c r="BH103" s="21">
        <v>1.190444928099071E-3</v>
      </c>
      <c r="BI103" s="21">
        <v>4.4378830396798845E-4</v>
      </c>
      <c r="BJ103" s="21">
        <v>3.0928317457787786E-4</v>
      </c>
      <c r="BK103" s="21">
        <v>2.1736984564569575E-4</v>
      </c>
      <c r="BL103" s="21">
        <v>6.7787363538924895E-5</v>
      </c>
      <c r="BM103" s="21">
        <v>2.2328351134583388E-4</v>
      </c>
      <c r="BN103" s="21">
        <v>4.072890462703432E-5</v>
      </c>
      <c r="BO103" s="21">
        <v>9.2822859138861626E-6</v>
      </c>
      <c r="BP103" s="21">
        <v>1.1725931731365639E-5</v>
      </c>
      <c r="BQ103" s="21">
        <v>1.7246035042218016E-5</v>
      </c>
      <c r="BR103" s="21">
        <v>1.3126673860158684E-3</v>
      </c>
      <c r="BS103" s="21">
        <v>1.1523944128277932E-3</v>
      </c>
      <c r="BT103" s="21">
        <v>1.5733538047073136E-3</v>
      </c>
      <c r="BU103" s="21">
        <v>6.7452679080891634E-4</v>
      </c>
      <c r="BV103" s="21">
        <v>1.1192964973660798E-3</v>
      </c>
      <c r="BW103" s="21">
        <v>7.6012376556933625E-4</v>
      </c>
      <c r="BX103" s="21">
        <v>7.7278987359637044E-4</v>
      </c>
      <c r="BY103" s="21">
        <v>6.7081808847131448E-4</v>
      </c>
      <c r="BZ103" s="21">
        <v>4.9773383074182016E-4</v>
      </c>
      <c r="CA103" s="21">
        <v>8.0439689549122899E-4</v>
      </c>
      <c r="CB103" s="21">
        <v>3.6766488316642245E-4</v>
      </c>
      <c r="CC103" s="21">
        <v>4.2950192120949442E-4</v>
      </c>
      <c r="CD103" s="21">
        <v>3.0618065665442785E-4</v>
      </c>
      <c r="CE103" s="21">
        <v>2.7849238750372418E-4</v>
      </c>
      <c r="CF103" s="21">
        <v>1.1266956488967772E-4</v>
      </c>
      <c r="CG103" s="21">
        <v>1.8709472422024582E-4</v>
      </c>
      <c r="CH103" s="21">
        <v>1.0993747916153558E-4</v>
      </c>
      <c r="CI103" s="21">
        <v>6.2877507779562499E-5</v>
      </c>
      <c r="CJ103" s="21">
        <v>6.1669815734362269E-5</v>
      </c>
      <c r="CK103" s="21">
        <v>5.3687951617556602E-5</v>
      </c>
      <c r="CL103" s="21">
        <v>2.2872341638636618E-5</v>
      </c>
      <c r="CM103" s="21">
        <v>3.5205785998176375E-5</v>
      </c>
      <c r="CN103" s="21">
        <v>3.1700311075243057E-5</v>
      </c>
      <c r="CO103" s="21">
        <v>2.4628923245432754E-5</v>
      </c>
      <c r="CP103" s="21">
        <v>1.2761495154127959E-3</v>
      </c>
      <c r="CQ103" s="21">
        <v>2.3868302542195733E-3</v>
      </c>
      <c r="CR103" s="21">
        <v>9.6378246929442065E-4</v>
      </c>
      <c r="CS103" s="21">
        <v>1.6232470414600658E-3</v>
      </c>
      <c r="CT103" s="21">
        <v>3.5085159119409743E-4</v>
      </c>
      <c r="CU103" s="21">
        <v>6.2904841553180948E-4</v>
      </c>
      <c r="CV103" s="21">
        <v>5.8618842803191793E-4</v>
      </c>
      <c r="CW103" s="21">
        <v>4.8833258274024371E-4</v>
      </c>
      <c r="CX103" s="21">
        <v>3.7424400379719154E-4</v>
      </c>
      <c r="CY103" s="21">
        <v>5.0346864828679856E-4</v>
      </c>
      <c r="CZ103" s="21">
        <v>3.6361328604846968E-4</v>
      </c>
      <c r="DA103" s="21">
        <v>1.7535743974282972E-4</v>
      </c>
      <c r="DB103" s="21">
        <v>3.2186268087325954E-4</v>
      </c>
      <c r="DC103" s="21">
        <v>3.4786692472101396E-4</v>
      </c>
      <c r="DD103" s="21">
        <v>2.4569529722182114E-4</v>
      </c>
      <c r="DE103" s="21">
        <v>2.0015125253944297E-4</v>
      </c>
      <c r="DF103" s="21">
        <v>1.2491796218119108E-3</v>
      </c>
      <c r="DG103" s="21">
        <v>1.8092942831915231E-3</v>
      </c>
      <c r="DH103" s="21">
        <v>5.0864064853084771E-4</v>
      </c>
      <c r="DI103" s="21">
        <v>1.4723943875761367E-3</v>
      </c>
      <c r="DJ103" s="21">
        <v>1.4091782262648843E-3</v>
      </c>
      <c r="DK103" s="21">
        <v>4.4839817409855954E-4</v>
      </c>
      <c r="DL103" s="21">
        <v>1.0473086310162096E-3</v>
      </c>
      <c r="DM103" s="21">
        <v>1.0978098969308596E-3</v>
      </c>
      <c r="DN103" s="21">
        <v>5.451930026182985E-4</v>
      </c>
      <c r="DO103" s="21">
        <v>1.346549553612285E-3</v>
      </c>
      <c r="DP103" s="21">
        <v>1.2639759189435223E-3</v>
      </c>
      <c r="DQ103" s="21">
        <v>7.1762092665478478E-4</v>
      </c>
      <c r="DR103" s="21">
        <v>4.7493790610060013E-4</v>
      </c>
      <c r="DS103" s="21">
        <v>4.5992722635288815E-4</v>
      </c>
      <c r="DT103" s="21">
        <v>9.675512716834806E-4</v>
      </c>
      <c r="DU103" s="21">
        <v>5.5485733878973744E-4</v>
      </c>
      <c r="DV103" s="21">
        <v>4.8794895316000967E-4</v>
      </c>
      <c r="DW103" s="21">
        <v>3.3117523673027835E-4</v>
      </c>
      <c r="DX103" s="21">
        <v>4.0077177588518153E-4</v>
      </c>
      <c r="DY103" s="21">
        <v>2.6305716575448688E-4</v>
      </c>
      <c r="DZ103" s="21">
        <v>2.9795985826636486E-4</v>
      </c>
      <c r="EA103" s="21">
        <v>2.8238937762442904E-4</v>
      </c>
      <c r="EB103" s="21">
        <v>5.7254087054717305E-4</v>
      </c>
      <c r="EC103" s="21">
        <v>2.8138912130938279E-4</v>
      </c>
      <c r="ED103" s="21">
        <v>2.5261400276714569E-4</v>
      </c>
      <c r="EE103" s="21">
        <v>3.6012839577556665E-4</v>
      </c>
      <c r="EF103" s="21">
        <v>3.4536691891768424E-4</v>
      </c>
      <c r="EG103" s="21">
        <v>4.09702835306347E-4</v>
      </c>
      <c r="EH103" s="21">
        <v>3.2600304177223108E-4</v>
      </c>
      <c r="EI103" s="21">
        <v>2.5425406984719767E-4</v>
      </c>
      <c r="EJ103" s="21">
        <v>1.8188788601109242E-4</v>
      </c>
      <c r="EK103" s="21">
        <v>1.469092796445113E-4</v>
      </c>
      <c r="EL103" s="21">
        <v>1.8345439453006066E-4</v>
      </c>
      <c r="EM103" s="21">
        <v>1.7876082405338578E-4</v>
      </c>
      <c r="EN103" s="21">
        <v>1.2683237409937933E-4</v>
      </c>
      <c r="EO103" s="21">
        <v>1.1243098918177137E-4</v>
      </c>
      <c r="EP103" s="21">
        <v>8.7115602089280338E-5</v>
      </c>
      <c r="EQ103" s="21">
        <v>3.1185326027355795E-5</v>
      </c>
      <c r="ER103" s="21">
        <v>4.9251050498741527E-5</v>
      </c>
      <c r="ES103" s="21">
        <v>1.2505002138453596E-4</v>
      </c>
      <c r="ET103" s="21">
        <v>9.6527446299264424E-5</v>
      </c>
      <c r="EU103" s="21">
        <v>7.2848019873661505E-5</v>
      </c>
      <c r="EV103" s="21">
        <v>4.1868635444554736E-5</v>
      </c>
      <c r="EW103" s="21">
        <v>2.2802562521440298E-4</v>
      </c>
      <c r="EX103" s="21">
        <v>3.3793981860672797E-5</v>
      </c>
      <c r="EY103" s="21">
        <v>2.5398016048906866E-5</v>
      </c>
      <c r="EZ103" s="21">
        <v>1.1223686389804053E-4</v>
      </c>
      <c r="FA103" s="21">
        <v>1.9378331488985587E-5</v>
      </c>
      <c r="FB103" s="21">
        <v>1.0966505767528657E-5</v>
      </c>
    </row>
    <row r="104" spans="1:158" x14ac:dyDescent="0.2">
      <c r="A104" s="16">
        <v>43373</v>
      </c>
      <c r="B104" s="53">
        <v>0.17044551398368762</v>
      </c>
      <c r="C104" s="53">
        <v>5.0536726741365202E-2</v>
      </c>
      <c r="D104" s="53">
        <v>5.139933889273831E-2</v>
      </c>
      <c r="E104" s="53">
        <v>1.3145782330947169E-2</v>
      </c>
      <c r="F104" s="53">
        <v>9.7929780434094157E-3</v>
      </c>
      <c r="G104" s="53">
        <v>3.2189426514948931E-2</v>
      </c>
      <c r="H104" s="53">
        <v>2.2544872197033852E-2</v>
      </c>
      <c r="I104" s="53">
        <v>1.6248303422514206E-2</v>
      </c>
      <c r="J104" s="53">
        <v>5.9550001995394061E-3</v>
      </c>
      <c r="K104" s="53">
        <v>9.6246285491358823E-3</v>
      </c>
      <c r="L104" s="53">
        <v>6.9549090015397332E-3</v>
      </c>
      <c r="M104" s="53">
        <v>2.2838819280408388E-3</v>
      </c>
      <c r="O104" s="21">
        <v>0.13952259329354283</v>
      </c>
      <c r="P104" s="21">
        <v>3.5033223452572176E-2</v>
      </c>
      <c r="Q104" s="53">
        <v>3.5340650563728301E-2</v>
      </c>
      <c r="R104" s="21">
        <v>1.4671260495194767E-2</v>
      </c>
      <c r="S104" s="53">
        <v>2.8161898730827313E-2</v>
      </c>
      <c r="T104" s="21">
        <v>1.8703038901684673E-2</v>
      </c>
      <c r="U104" s="21">
        <v>1.350467050649839E-2</v>
      </c>
      <c r="V104" s="53">
        <v>7.6086175285241366E-3</v>
      </c>
      <c r="W104" s="53">
        <v>3.1869544904210918E-3</v>
      </c>
      <c r="X104" s="53">
        <v>1.6969630421751699E-2</v>
      </c>
      <c r="Z104" s="53">
        <v>1.1901951993671323E-2</v>
      </c>
      <c r="AA104" s="53">
        <v>1.5441008951924377E-2</v>
      </c>
      <c r="AB104" s="53">
        <v>1.8249442926077029E-2</v>
      </c>
      <c r="AC104" s="53">
        <v>1.2086159873455831E-2</v>
      </c>
      <c r="AD104" s="53">
        <v>7.0622997104418748E-3</v>
      </c>
      <c r="AE104" s="21">
        <v>1.3376986189741886E-2</v>
      </c>
      <c r="AF104" s="53">
        <v>3.0330642665919172E-2</v>
      </c>
      <c r="AG104" s="53">
        <v>3.7149032266992218E-2</v>
      </c>
      <c r="AH104" s="21">
        <v>4.726155649266402E-3</v>
      </c>
      <c r="AI104" s="21">
        <v>3.4990938343862975E-3</v>
      </c>
      <c r="AJ104" s="21">
        <v>1.0799904181134437E-3</v>
      </c>
      <c r="AK104" s="53">
        <v>4.7381035908828917E-3</v>
      </c>
      <c r="AL104" s="21">
        <v>2.8104720205868318E-3</v>
      </c>
      <c r="AM104" s="21">
        <v>1.4313397080309735E-3</v>
      </c>
      <c r="AN104" s="21">
        <v>2.5567194533809303E-3</v>
      </c>
      <c r="AO104" s="21">
        <v>3.8315164092616412E-3</v>
      </c>
      <c r="AP104" s="21">
        <v>1.1408999180350094E-2</v>
      </c>
      <c r="AQ104" s="21">
        <v>4.3539835480243851E-3</v>
      </c>
      <c r="AR104" s="21">
        <v>3.9992034295740645E-3</v>
      </c>
      <c r="AS104" s="21">
        <v>1.7559288707123363E-2</v>
      </c>
      <c r="AT104" s="21">
        <v>3.5824212468432031E-3</v>
      </c>
      <c r="AU104" s="21">
        <v>5.9290820734417115E-3</v>
      </c>
      <c r="AV104" s="21">
        <v>3.4320264098248528E-3</v>
      </c>
      <c r="AW104" s="21">
        <v>1.9256955143682878E-3</v>
      </c>
      <c r="AX104" s="21">
        <v>3.8995819344032263E-3</v>
      </c>
      <c r="AY104" s="21">
        <v>5.9519484155267218E-3</v>
      </c>
      <c r="AZ104" s="21">
        <v>3.2713126127454344E-3</v>
      </c>
      <c r="BA104" s="21">
        <v>3.0148518890023121E-3</v>
      </c>
      <c r="BB104" s="21">
        <v>6.0882911090934418E-4</v>
      </c>
      <c r="BC104" s="21">
        <v>3.6987494420348925E-3</v>
      </c>
      <c r="BD104" s="21">
        <v>3.4405097977037347E-3</v>
      </c>
      <c r="BE104" s="21">
        <v>1.041056866966956E-3</v>
      </c>
      <c r="BF104" s="21">
        <v>1.4610876821051523E-3</v>
      </c>
      <c r="BG104" s="21">
        <v>4.346007609211864E-4</v>
      </c>
      <c r="BH104" s="21">
        <v>1.190444928099071E-3</v>
      </c>
      <c r="BI104" s="21">
        <v>4.4378830396798845E-4</v>
      </c>
      <c r="BJ104" s="21">
        <v>3.0928317457787786E-4</v>
      </c>
      <c r="BK104" s="21">
        <v>2.1736984564569575E-4</v>
      </c>
      <c r="BL104" s="21">
        <v>6.7787363538924895E-5</v>
      </c>
      <c r="BM104" s="21">
        <v>2.2328351134583388E-4</v>
      </c>
      <c r="BN104" s="21">
        <v>4.072890462703432E-5</v>
      </c>
      <c r="BO104" s="21">
        <v>9.2822859138861626E-6</v>
      </c>
      <c r="BP104" s="21">
        <v>1.1725931731365639E-5</v>
      </c>
      <c r="BQ104" s="21">
        <v>1.7246035042218016E-5</v>
      </c>
      <c r="BR104" s="21">
        <v>1.3126673860158684E-3</v>
      </c>
      <c r="BS104" s="21">
        <v>1.1523944128277932E-3</v>
      </c>
      <c r="BT104" s="21">
        <v>1.5733538047073136E-3</v>
      </c>
      <c r="BU104" s="21">
        <v>6.7452679080891634E-4</v>
      </c>
      <c r="BV104" s="21">
        <v>1.1192964973660798E-3</v>
      </c>
      <c r="BW104" s="21">
        <v>7.6012376556933625E-4</v>
      </c>
      <c r="BX104" s="21">
        <v>7.7278987359637044E-4</v>
      </c>
      <c r="BY104" s="21">
        <v>6.7081808847131448E-4</v>
      </c>
      <c r="BZ104" s="21">
        <v>4.9773383074182016E-4</v>
      </c>
      <c r="CA104" s="21">
        <v>8.0439689549122899E-4</v>
      </c>
      <c r="CB104" s="21">
        <v>3.6766488316642245E-4</v>
      </c>
      <c r="CC104" s="21">
        <v>4.2950192120949442E-4</v>
      </c>
      <c r="CD104" s="21">
        <v>3.0618065665442785E-4</v>
      </c>
      <c r="CE104" s="21">
        <v>2.7849238750372418E-4</v>
      </c>
      <c r="CF104" s="21">
        <v>1.1266956488967772E-4</v>
      </c>
      <c r="CG104" s="21">
        <v>1.8709472422024582E-4</v>
      </c>
      <c r="CH104" s="21">
        <v>1.0993747916153558E-4</v>
      </c>
      <c r="CI104" s="21">
        <v>6.2877507779562499E-5</v>
      </c>
      <c r="CJ104" s="21">
        <v>6.1669815734362269E-5</v>
      </c>
      <c r="CK104" s="21">
        <v>5.3687951617556602E-5</v>
      </c>
      <c r="CL104" s="21">
        <v>2.2872341638636618E-5</v>
      </c>
      <c r="CM104" s="21">
        <v>3.5205785998176375E-5</v>
      </c>
      <c r="CN104" s="21">
        <v>3.1700311075243057E-5</v>
      </c>
      <c r="CO104" s="21">
        <v>2.4628923245432754E-5</v>
      </c>
      <c r="CP104" s="21">
        <v>1.2761495154127959E-3</v>
      </c>
      <c r="CQ104" s="21">
        <v>2.3868302542195733E-3</v>
      </c>
      <c r="CR104" s="21">
        <v>9.6378246929442065E-4</v>
      </c>
      <c r="CS104" s="21">
        <v>1.6232470414600658E-3</v>
      </c>
      <c r="CT104" s="21">
        <v>3.5085159119409743E-4</v>
      </c>
      <c r="CU104" s="21">
        <v>6.2904841553180948E-4</v>
      </c>
      <c r="CV104" s="21">
        <v>5.8618842803191793E-4</v>
      </c>
      <c r="CW104" s="21">
        <v>4.8833258274024371E-4</v>
      </c>
      <c r="CX104" s="21">
        <v>3.7424400379719154E-4</v>
      </c>
      <c r="CY104" s="21">
        <v>5.0346864828679856E-4</v>
      </c>
      <c r="CZ104" s="21">
        <v>3.6361328604846968E-4</v>
      </c>
      <c r="DA104" s="21">
        <v>1.7535743974282972E-4</v>
      </c>
      <c r="DB104" s="21">
        <v>3.2186268087325954E-4</v>
      </c>
      <c r="DC104" s="21">
        <v>3.4786692472101396E-4</v>
      </c>
      <c r="DD104" s="21">
        <v>2.4569529722182114E-4</v>
      </c>
      <c r="DE104" s="21">
        <v>2.0015125253944297E-4</v>
      </c>
      <c r="DF104" s="21">
        <v>1.2491796218119108E-3</v>
      </c>
      <c r="DG104" s="21">
        <v>1.8092942831915231E-3</v>
      </c>
      <c r="DH104" s="21">
        <v>5.0864064853084771E-4</v>
      </c>
      <c r="DI104" s="21">
        <v>1.4723943875761367E-3</v>
      </c>
      <c r="DJ104" s="21">
        <v>1.4091782262648843E-3</v>
      </c>
      <c r="DK104" s="21">
        <v>4.4839817409855954E-4</v>
      </c>
      <c r="DL104" s="21">
        <v>1.0473086310162096E-3</v>
      </c>
      <c r="DM104" s="21">
        <v>1.0978098969308596E-3</v>
      </c>
      <c r="DN104" s="21">
        <v>5.451930026182985E-4</v>
      </c>
      <c r="DO104" s="21">
        <v>1.346549553612285E-3</v>
      </c>
      <c r="DP104" s="21">
        <v>1.2639759189435223E-3</v>
      </c>
      <c r="DQ104" s="21">
        <v>7.1762092665478478E-4</v>
      </c>
      <c r="DR104" s="21">
        <v>4.7493790610060013E-4</v>
      </c>
      <c r="DS104" s="21">
        <v>4.5992722635288815E-4</v>
      </c>
      <c r="DT104" s="21">
        <v>9.675512716834806E-4</v>
      </c>
      <c r="DU104" s="21">
        <v>5.5485733878973744E-4</v>
      </c>
      <c r="DV104" s="21">
        <v>4.8794895316000967E-4</v>
      </c>
      <c r="DW104" s="21">
        <v>3.3117523673027835E-4</v>
      </c>
      <c r="DX104" s="21">
        <v>4.0077177588518153E-4</v>
      </c>
      <c r="DY104" s="21">
        <v>2.6305716575448688E-4</v>
      </c>
      <c r="DZ104" s="21">
        <v>2.9795985826636486E-4</v>
      </c>
      <c r="EA104" s="21">
        <v>2.8238937762442904E-4</v>
      </c>
      <c r="EB104" s="21">
        <v>5.7254087054717305E-4</v>
      </c>
      <c r="EC104" s="21">
        <v>2.8138912130938279E-4</v>
      </c>
      <c r="ED104" s="21">
        <v>2.5261400276714569E-4</v>
      </c>
      <c r="EE104" s="21">
        <v>3.6012839577556665E-4</v>
      </c>
      <c r="EF104" s="21">
        <v>3.4536691891768424E-4</v>
      </c>
      <c r="EG104" s="21">
        <v>4.09702835306347E-4</v>
      </c>
      <c r="EH104" s="21">
        <v>3.2600304177223108E-4</v>
      </c>
      <c r="EI104" s="21">
        <v>2.5425406984719767E-4</v>
      </c>
      <c r="EJ104" s="21">
        <v>1.8188788601109242E-4</v>
      </c>
      <c r="EK104" s="21">
        <v>1.469092796445113E-4</v>
      </c>
      <c r="EL104" s="21">
        <v>1.8345439453006066E-4</v>
      </c>
      <c r="EM104" s="21">
        <v>1.7876082405338578E-4</v>
      </c>
      <c r="EN104" s="21">
        <v>1.2683237409937933E-4</v>
      </c>
      <c r="EO104" s="21">
        <v>1.1243098918177137E-4</v>
      </c>
      <c r="EP104" s="21">
        <v>8.7115602089280338E-5</v>
      </c>
      <c r="EQ104" s="21">
        <v>3.1185326027355795E-5</v>
      </c>
      <c r="ER104" s="21">
        <v>4.9251050498741527E-5</v>
      </c>
      <c r="ES104" s="21">
        <v>1.2505002138453596E-4</v>
      </c>
      <c r="ET104" s="21">
        <v>9.6527446299264424E-5</v>
      </c>
      <c r="EU104" s="21">
        <v>7.2848019873661505E-5</v>
      </c>
      <c r="EV104" s="21">
        <v>4.1868635444554736E-5</v>
      </c>
      <c r="EW104" s="21">
        <v>2.2802562521440298E-4</v>
      </c>
      <c r="EX104" s="21">
        <v>3.3793981860672797E-5</v>
      </c>
      <c r="EY104" s="21">
        <v>2.5398016048906866E-5</v>
      </c>
      <c r="EZ104" s="21">
        <v>1.1223686389804053E-4</v>
      </c>
      <c r="FA104" s="21">
        <v>1.9378331488985587E-5</v>
      </c>
      <c r="FB104" s="21">
        <v>1.0966505767528657E-5</v>
      </c>
    </row>
    <row r="105" spans="1:158" x14ac:dyDescent="0.2">
      <c r="A105" s="16">
        <v>43465</v>
      </c>
      <c r="B105" s="53">
        <v>0.17044551398368762</v>
      </c>
      <c r="C105" s="53">
        <v>5.0536726741365202E-2</v>
      </c>
      <c r="D105" s="53">
        <v>5.139933889273831E-2</v>
      </c>
      <c r="E105" s="53">
        <v>1.3145782330947169E-2</v>
      </c>
      <c r="F105" s="53">
        <v>9.7929780434094157E-3</v>
      </c>
      <c r="G105" s="53">
        <v>3.2189426514948931E-2</v>
      </c>
      <c r="H105" s="53">
        <v>2.2544872197033852E-2</v>
      </c>
      <c r="I105" s="53">
        <v>1.6248303422514206E-2</v>
      </c>
      <c r="J105" s="53">
        <v>5.9550001995394061E-3</v>
      </c>
      <c r="K105" s="53">
        <v>9.6246285491358823E-3</v>
      </c>
      <c r="L105" s="53">
        <v>6.9549090015397332E-3</v>
      </c>
      <c r="M105" s="53">
        <v>2.2838819280408388E-3</v>
      </c>
      <c r="O105" s="21">
        <v>0.13952259329354283</v>
      </c>
      <c r="P105" s="21">
        <v>3.5033223452572176E-2</v>
      </c>
      <c r="Q105" s="53">
        <v>3.5340650563728301E-2</v>
      </c>
      <c r="R105" s="21">
        <v>1.4671260495194767E-2</v>
      </c>
      <c r="S105" s="53">
        <v>2.8161898730827313E-2</v>
      </c>
      <c r="T105" s="21">
        <v>1.8703038901684673E-2</v>
      </c>
      <c r="U105" s="21">
        <v>1.350467050649839E-2</v>
      </c>
      <c r="V105" s="53">
        <v>7.6086175285241366E-3</v>
      </c>
      <c r="W105" s="53">
        <v>3.1869544904210918E-3</v>
      </c>
      <c r="X105" s="53">
        <v>1.6969630421751699E-2</v>
      </c>
      <c r="Z105" s="53">
        <v>1.1901951993671323E-2</v>
      </c>
      <c r="AA105" s="53">
        <v>1.5441008951924377E-2</v>
      </c>
      <c r="AB105" s="53">
        <v>1.8249442926077029E-2</v>
      </c>
      <c r="AC105" s="53">
        <v>1.2086159873455831E-2</v>
      </c>
      <c r="AD105" s="53">
        <v>7.0622997104418748E-3</v>
      </c>
      <c r="AE105" s="21">
        <v>1.3376986189741886E-2</v>
      </c>
      <c r="AF105" s="53">
        <v>3.0330642665919172E-2</v>
      </c>
      <c r="AG105" s="53">
        <v>3.7149032266992218E-2</v>
      </c>
      <c r="AH105" s="21">
        <v>4.726155649266402E-3</v>
      </c>
      <c r="AI105" s="21">
        <v>3.4990938343862975E-3</v>
      </c>
      <c r="AJ105" s="21">
        <v>1.0799904181134437E-3</v>
      </c>
      <c r="AK105" s="53">
        <v>4.7381035908828917E-3</v>
      </c>
      <c r="AL105" s="21">
        <v>2.8104720205868318E-3</v>
      </c>
      <c r="AM105" s="21">
        <v>1.4313397080309735E-3</v>
      </c>
      <c r="AN105" s="21">
        <v>2.5567194533809303E-3</v>
      </c>
      <c r="AO105" s="21">
        <v>3.8315164092616412E-3</v>
      </c>
      <c r="AP105" s="21">
        <v>1.1408999180350094E-2</v>
      </c>
      <c r="AQ105" s="21">
        <v>4.3539835480243851E-3</v>
      </c>
      <c r="AR105" s="21">
        <v>3.9992034295740645E-3</v>
      </c>
      <c r="AS105" s="21">
        <v>1.7559288707123363E-2</v>
      </c>
      <c r="AT105" s="21">
        <v>3.5824212468432031E-3</v>
      </c>
      <c r="AU105" s="21">
        <v>5.9290820734417115E-3</v>
      </c>
      <c r="AV105" s="21">
        <v>3.4320264098248528E-3</v>
      </c>
      <c r="AW105" s="21">
        <v>1.9256955143682878E-3</v>
      </c>
      <c r="AX105" s="21">
        <v>3.8995819344032263E-3</v>
      </c>
      <c r="AY105" s="21">
        <v>5.9519484155267218E-3</v>
      </c>
      <c r="AZ105" s="21">
        <v>3.2713126127454344E-3</v>
      </c>
      <c r="BA105" s="21">
        <v>3.0148518890023121E-3</v>
      </c>
      <c r="BB105" s="21">
        <v>6.0882911090934418E-4</v>
      </c>
      <c r="BC105" s="21">
        <v>3.6987494420348925E-3</v>
      </c>
      <c r="BD105" s="21">
        <v>3.4405097977037347E-3</v>
      </c>
      <c r="BE105" s="21">
        <v>1.041056866966956E-3</v>
      </c>
      <c r="BF105" s="21">
        <v>1.4610876821051523E-3</v>
      </c>
      <c r="BG105" s="21">
        <v>4.346007609211864E-4</v>
      </c>
      <c r="BH105" s="21">
        <v>1.190444928099071E-3</v>
      </c>
      <c r="BI105" s="21">
        <v>4.4378830396798845E-4</v>
      </c>
      <c r="BJ105" s="21">
        <v>3.0928317457787786E-4</v>
      </c>
      <c r="BK105" s="21">
        <v>2.1736984564569575E-4</v>
      </c>
      <c r="BL105" s="21">
        <v>6.7787363538924895E-5</v>
      </c>
      <c r="BM105" s="21">
        <v>2.2328351134583388E-4</v>
      </c>
      <c r="BN105" s="21">
        <v>4.072890462703432E-5</v>
      </c>
      <c r="BO105" s="21">
        <v>9.2822859138861626E-6</v>
      </c>
      <c r="BP105" s="21">
        <v>1.1725931731365639E-5</v>
      </c>
      <c r="BQ105" s="21">
        <v>1.7246035042218016E-5</v>
      </c>
      <c r="BR105" s="21">
        <v>1.3126673860158684E-3</v>
      </c>
      <c r="BS105" s="21">
        <v>1.1523944128277932E-3</v>
      </c>
      <c r="BT105" s="21">
        <v>1.5733538047073136E-3</v>
      </c>
      <c r="BU105" s="21">
        <v>6.7452679080891634E-4</v>
      </c>
      <c r="BV105" s="21">
        <v>1.1192964973660798E-3</v>
      </c>
      <c r="BW105" s="21">
        <v>7.6012376556933625E-4</v>
      </c>
      <c r="BX105" s="21">
        <v>7.7278987359637044E-4</v>
      </c>
      <c r="BY105" s="21">
        <v>6.7081808847131448E-4</v>
      </c>
      <c r="BZ105" s="21">
        <v>4.9773383074182016E-4</v>
      </c>
      <c r="CA105" s="21">
        <v>8.0439689549122899E-4</v>
      </c>
      <c r="CB105" s="21">
        <v>3.6766488316642245E-4</v>
      </c>
      <c r="CC105" s="21">
        <v>4.2950192120949442E-4</v>
      </c>
      <c r="CD105" s="21">
        <v>3.0618065665442785E-4</v>
      </c>
      <c r="CE105" s="21">
        <v>2.7849238750372418E-4</v>
      </c>
      <c r="CF105" s="21">
        <v>1.1266956488967772E-4</v>
      </c>
      <c r="CG105" s="21">
        <v>1.8709472422024582E-4</v>
      </c>
      <c r="CH105" s="21">
        <v>1.0993747916153558E-4</v>
      </c>
      <c r="CI105" s="21">
        <v>6.2877507779562499E-5</v>
      </c>
      <c r="CJ105" s="21">
        <v>6.1669815734362269E-5</v>
      </c>
      <c r="CK105" s="21">
        <v>5.3687951617556602E-5</v>
      </c>
      <c r="CL105" s="21">
        <v>2.2872341638636618E-5</v>
      </c>
      <c r="CM105" s="21">
        <v>3.5205785998176375E-5</v>
      </c>
      <c r="CN105" s="21">
        <v>3.1700311075243057E-5</v>
      </c>
      <c r="CO105" s="21">
        <v>2.4628923245432754E-5</v>
      </c>
      <c r="CP105" s="21">
        <v>1.2761495154127959E-3</v>
      </c>
      <c r="CQ105" s="21">
        <v>2.3868302542195733E-3</v>
      </c>
      <c r="CR105" s="21">
        <v>9.6378246929442065E-4</v>
      </c>
      <c r="CS105" s="21">
        <v>1.6232470414600658E-3</v>
      </c>
      <c r="CT105" s="21">
        <v>3.5085159119409743E-4</v>
      </c>
      <c r="CU105" s="21">
        <v>6.2904841553180948E-4</v>
      </c>
      <c r="CV105" s="21">
        <v>5.8618842803191793E-4</v>
      </c>
      <c r="CW105" s="21">
        <v>4.8833258274024371E-4</v>
      </c>
      <c r="CX105" s="21">
        <v>3.7424400379719154E-4</v>
      </c>
      <c r="CY105" s="21">
        <v>5.0346864828679856E-4</v>
      </c>
      <c r="CZ105" s="21">
        <v>3.6361328604846968E-4</v>
      </c>
      <c r="DA105" s="21">
        <v>1.7535743974282972E-4</v>
      </c>
      <c r="DB105" s="21">
        <v>3.2186268087325954E-4</v>
      </c>
      <c r="DC105" s="21">
        <v>3.4786692472101396E-4</v>
      </c>
      <c r="DD105" s="21">
        <v>2.4569529722182114E-4</v>
      </c>
      <c r="DE105" s="21">
        <v>2.0015125253944297E-4</v>
      </c>
      <c r="DF105" s="21">
        <v>1.2491796218119108E-3</v>
      </c>
      <c r="DG105" s="21">
        <v>1.8092942831915231E-3</v>
      </c>
      <c r="DH105" s="21">
        <v>5.0864064853084771E-4</v>
      </c>
      <c r="DI105" s="21">
        <v>1.4723943875761367E-3</v>
      </c>
      <c r="DJ105" s="21">
        <v>1.4091782262648843E-3</v>
      </c>
      <c r="DK105" s="21">
        <v>4.4839817409855954E-4</v>
      </c>
      <c r="DL105" s="21">
        <v>1.0473086310162096E-3</v>
      </c>
      <c r="DM105" s="21">
        <v>1.0978098969308596E-3</v>
      </c>
      <c r="DN105" s="21">
        <v>5.451930026182985E-4</v>
      </c>
      <c r="DO105" s="21">
        <v>1.346549553612285E-3</v>
      </c>
      <c r="DP105" s="21">
        <v>1.2639759189435223E-3</v>
      </c>
      <c r="DQ105" s="21">
        <v>7.1762092665478478E-4</v>
      </c>
      <c r="DR105" s="21">
        <v>4.7493790610060013E-4</v>
      </c>
      <c r="DS105" s="21">
        <v>4.5992722635288815E-4</v>
      </c>
      <c r="DT105" s="21">
        <v>9.675512716834806E-4</v>
      </c>
      <c r="DU105" s="21">
        <v>5.5485733878973744E-4</v>
      </c>
      <c r="DV105" s="21">
        <v>4.8794895316000967E-4</v>
      </c>
      <c r="DW105" s="21">
        <v>3.3117523673027835E-4</v>
      </c>
      <c r="DX105" s="21">
        <v>4.0077177588518153E-4</v>
      </c>
      <c r="DY105" s="21">
        <v>2.6305716575448688E-4</v>
      </c>
      <c r="DZ105" s="21">
        <v>2.9795985826636486E-4</v>
      </c>
      <c r="EA105" s="21">
        <v>2.8238937762442904E-4</v>
      </c>
      <c r="EB105" s="21">
        <v>5.7254087054717305E-4</v>
      </c>
      <c r="EC105" s="21">
        <v>2.8138912130938279E-4</v>
      </c>
      <c r="ED105" s="21">
        <v>2.5261400276714569E-4</v>
      </c>
      <c r="EE105" s="21">
        <v>3.6012839577556665E-4</v>
      </c>
      <c r="EF105" s="21">
        <v>3.4536691891768424E-4</v>
      </c>
      <c r="EG105" s="21">
        <v>4.09702835306347E-4</v>
      </c>
      <c r="EH105" s="21">
        <v>3.2600304177223108E-4</v>
      </c>
      <c r="EI105" s="21">
        <v>2.5425406984719767E-4</v>
      </c>
      <c r="EJ105" s="21">
        <v>1.8188788601109242E-4</v>
      </c>
      <c r="EK105" s="21">
        <v>1.469092796445113E-4</v>
      </c>
      <c r="EL105" s="21">
        <v>1.8345439453006066E-4</v>
      </c>
      <c r="EM105" s="21">
        <v>1.7876082405338578E-4</v>
      </c>
      <c r="EN105" s="21">
        <v>1.2683237409937933E-4</v>
      </c>
      <c r="EO105" s="21">
        <v>1.1243098918177137E-4</v>
      </c>
      <c r="EP105" s="21">
        <v>8.7115602089280338E-5</v>
      </c>
      <c r="EQ105" s="21">
        <v>3.1185326027355795E-5</v>
      </c>
      <c r="ER105" s="21">
        <v>4.9251050498741527E-5</v>
      </c>
      <c r="ES105" s="21">
        <v>1.2505002138453596E-4</v>
      </c>
      <c r="ET105" s="21">
        <v>9.6527446299264424E-5</v>
      </c>
      <c r="EU105" s="21">
        <v>7.2848019873661505E-5</v>
      </c>
      <c r="EV105" s="21">
        <v>4.1868635444554736E-5</v>
      </c>
      <c r="EW105" s="21">
        <v>2.2802562521440298E-4</v>
      </c>
      <c r="EX105" s="21">
        <v>3.3793981860672797E-5</v>
      </c>
      <c r="EY105" s="21">
        <v>2.5398016048906866E-5</v>
      </c>
      <c r="EZ105" s="21">
        <v>1.1223686389804053E-4</v>
      </c>
      <c r="FA105" s="21">
        <v>1.9378331488985587E-5</v>
      </c>
      <c r="FB105" s="21">
        <v>1.0966505767528657E-5</v>
      </c>
    </row>
    <row r="106" spans="1:158" x14ac:dyDescent="0.2">
      <c r="A106" s="16">
        <v>43555</v>
      </c>
      <c r="B106" s="53">
        <v>0.17255859576489777</v>
      </c>
      <c r="C106" s="53">
        <v>5.0538799279088741E-2</v>
      </c>
      <c r="D106" s="53">
        <v>5.2020105216016049E-2</v>
      </c>
      <c r="E106" s="53">
        <v>1.2933683937790768E-2</v>
      </c>
      <c r="F106" s="53">
        <v>9.8930020879802166E-3</v>
      </c>
      <c r="G106" s="53">
        <v>3.2643910038119117E-2</v>
      </c>
      <c r="H106" s="53">
        <v>2.2880043656745418E-2</v>
      </c>
      <c r="I106" s="53">
        <v>1.6331192391099814E-2</v>
      </c>
      <c r="J106" s="53">
        <v>6.1556308378514571E-3</v>
      </c>
      <c r="K106" s="53">
        <v>9.490269927036445E-3</v>
      </c>
      <c r="L106" s="53">
        <v>7.1917477704971132E-3</v>
      </c>
      <c r="M106" s="53">
        <v>2.3160682942990969E-3</v>
      </c>
      <c r="O106" s="21">
        <v>0.13834330485052762</v>
      </c>
      <c r="P106" s="21">
        <v>3.355715970944121E-2</v>
      </c>
      <c r="Q106" s="53">
        <v>3.3631004658274434E-2</v>
      </c>
      <c r="R106" s="21">
        <v>1.4988582114569526E-2</v>
      </c>
      <c r="S106" s="53">
        <v>2.8098313024830679E-2</v>
      </c>
      <c r="T106" s="21">
        <v>1.9504598800958971E-2</v>
      </c>
      <c r="U106" s="21">
        <v>1.2601136778484175E-2</v>
      </c>
      <c r="V106" s="53">
        <v>7.7506435923419834E-3</v>
      </c>
      <c r="W106" s="53">
        <v>3.1984500485234906E-3</v>
      </c>
      <c r="X106" s="53">
        <v>1.6373431950934568E-2</v>
      </c>
      <c r="Z106" s="53">
        <v>1.1305363275203329E-2</v>
      </c>
      <c r="AA106" s="53">
        <v>1.5102835916172039E-2</v>
      </c>
      <c r="AB106" s="53">
        <v>1.8276071275887339E-2</v>
      </c>
      <c r="AC106" s="53">
        <v>1.1677577084651803E-2</v>
      </c>
      <c r="AD106" s="53">
        <v>7.2523672052419805E-3</v>
      </c>
      <c r="AE106" s="21">
        <v>1.4635560967137029E-2</v>
      </c>
      <c r="AF106" s="53">
        <v>3.0478684003746603E-2</v>
      </c>
      <c r="AG106" s="53">
        <v>3.5613983467991439E-2</v>
      </c>
      <c r="AH106" s="21">
        <v>3.6852725814266749E-3</v>
      </c>
      <c r="AI106" s="21">
        <v>3.624168377288693E-3</v>
      </c>
      <c r="AJ106" s="21">
        <v>7.960940084576557E-4</v>
      </c>
      <c r="AK106" s="53">
        <v>4.5680034218702082E-3</v>
      </c>
      <c r="AL106" s="21">
        <v>2.8662230474799915E-3</v>
      </c>
      <c r="AM106" s="21">
        <v>1.4332829857327347E-3</v>
      </c>
      <c r="AN106" s="21">
        <v>2.9083783277535791E-3</v>
      </c>
      <c r="AO106" s="21">
        <v>4.2075567585192434E-3</v>
      </c>
      <c r="AP106" s="21">
        <v>1.2119699818591033E-2</v>
      </c>
      <c r="AQ106" s="21">
        <v>4.1020481584621753E-3</v>
      </c>
      <c r="AR106" s="21">
        <v>4.3131483926267238E-3</v>
      </c>
      <c r="AS106" s="21">
        <v>1.7798340225304955E-2</v>
      </c>
      <c r="AT106" s="21">
        <v>3.696110197864799E-3</v>
      </c>
      <c r="AU106" s="21">
        <v>6.0527394267785549E-3</v>
      </c>
      <c r="AV106" s="21">
        <v>3.0891578679977903E-3</v>
      </c>
      <c r="AW106" s="21">
        <v>1.8028660389867637E-3</v>
      </c>
      <c r="AX106" s="21">
        <v>5.5810119151802782E-3</v>
      </c>
      <c r="AY106" s="21">
        <v>5.7535813717989699E-3</v>
      </c>
      <c r="AZ106" s="21">
        <v>3.0037380467141926E-3</v>
      </c>
      <c r="BA106" s="21">
        <v>2.9946726780486869E-3</v>
      </c>
      <c r="BB106" s="21">
        <v>5.3488492123070664E-4</v>
      </c>
      <c r="BC106" s="21">
        <v>3.4766356907576881E-3</v>
      </c>
      <c r="BD106" s="21">
        <v>3.6407109743721421E-3</v>
      </c>
      <c r="BE106" s="21">
        <v>9.5795363305976444E-4</v>
      </c>
      <c r="BF106" s="21">
        <v>1.3596438262758091E-3</v>
      </c>
      <c r="BG106" s="21">
        <v>4.0800591659267564E-4</v>
      </c>
      <c r="BH106" s="21">
        <v>1.4130290776967701E-3</v>
      </c>
      <c r="BI106" s="21">
        <v>4.3549978352431097E-4</v>
      </c>
      <c r="BJ106" s="21">
        <v>3.7674170836282992E-4</v>
      </c>
      <c r="BK106" s="21">
        <v>3.1577462100938308E-4</v>
      </c>
      <c r="BL106" s="21">
        <v>6.809137068314814E-5</v>
      </c>
      <c r="BM106" s="21">
        <v>2.2643247190529207E-4</v>
      </c>
      <c r="BN106" s="21">
        <v>4.1678042622404497E-5</v>
      </c>
      <c r="BO106" s="21">
        <v>9.8062734153525388E-6</v>
      </c>
      <c r="BP106" s="21">
        <v>1.2141935174814709E-5</v>
      </c>
      <c r="BQ106" s="21">
        <v>1.8104460652197985E-5</v>
      </c>
      <c r="BR106" s="21">
        <v>1.3576620802726383E-3</v>
      </c>
      <c r="BS106" s="21">
        <v>1.1916216574650962E-3</v>
      </c>
      <c r="BT106" s="21">
        <v>1.5277798342160762E-3</v>
      </c>
      <c r="BU106" s="21">
        <v>6.6190801701530323E-4</v>
      </c>
      <c r="BV106" s="21">
        <v>1.1245024218768693E-3</v>
      </c>
      <c r="BW106" s="21">
        <v>7.472371905796265E-4</v>
      </c>
      <c r="BX106" s="21">
        <v>7.4723527526086365E-4</v>
      </c>
      <c r="BY106" s="21">
        <v>6.9021205797123691E-4</v>
      </c>
      <c r="BZ106" s="21">
        <v>4.406576478294271E-4</v>
      </c>
      <c r="CA106" s="21">
        <v>8.0567939114931575E-4</v>
      </c>
      <c r="CB106" s="21">
        <v>3.4605824410113346E-4</v>
      </c>
      <c r="CC106" s="21">
        <v>4.6037952470861344E-4</v>
      </c>
      <c r="CD106" s="21">
        <v>2.8571578415612238E-4</v>
      </c>
      <c r="CE106" s="21">
        <v>2.6790192341646739E-4</v>
      </c>
      <c r="CF106" s="21">
        <v>1.3355750228630003E-4</v>
      </c>
      <c r="CG106" s="21">
        <v>3.1203615703668652E-4</v>
      </c>
      <c r="CH106" s="21">
        <v>1.149362341061945E-4</v>
      </c>
      <c r="CI106" s="21">
        <v>6.660396994727972E-5</v>
      </c>
      <c r="CJ106" s="21">
        <v>6.534369723154675E-5</v>
      </c>
      <c r="CK106" s="21">
        <v>5.3718531997892777E-5</v>
      </c>
      <c r="CL106" s="21">
        <v>2.3583138967984819E-5</v>
      </c>
      <c r="CM106" s="21">
        <v>3.7471494561529656E-5</v>
      </c>
      <c r="CN106" s="21">
        <v>3.3272461469709358E-5</v>
      </c>
      <c r="CO106" s="21">
        <v>2.3595429335990625E-5</v>
      </c>
      <c r="CP106" s="21">
        <v>1.4697482530789251E-3</v>
      </c>
      <c r="CQ106" s="21">
        <v>2.5092418954712711E-3</v>
      </c>
      <c r="CR106" s="21">
        <v>9.8049147568636617E-4</v>
      </c>
      <c r="CS106" s="21">
        <v>1.7332389298488598E-3</v>
      </c>
      <c r="CT106" s="21">
        <v>4.0005976533193251E-4</v>
      </c>
      <c r="CU106" s="21">
        <v>6.1754917357627359E-4</v>
      </c>
      <c r="CV106" s="21">
        <v>6.1787944427958968E-4</v>
      </c>
      <c r="CW106" s="21">
        <v>5.1199791892750889E-4</v>
      </c>
      <c r="CX106" s="21">
        <v>3.826665578041111E-4</v>
      </c>
      <c r="CY106" s="21">
        <v>5.3207885552240982E-4</v>
      </c>
      <c r="CZ106" s="21">
        <v>4.2089461949628072E-4</v>
      </c>
      <c r="DA106" s="21">
        <v>1.8869957126229186E-4</v>
      </c>
      <c r="DB106" s="21">
        <v>3.1496497469415339E-4</v>
      </c>
      <c r="DC106" s="21">
        <v>3.658011989525927E-4</v>
      </c>
      <c r="DD106" s="21">
        <v>2.4682437317787183E-4</v>
      </c>
      <c r="DE106" s="21">
        <v>1.9943199457439454E-4</v>
      </c>
      <c r="DF106" s="21">
        <v>1.2175282418909106E-3</v>
      </c>
      <c r="DG106" s="21">
        <v>1.7357753444159044E-3</v>
      </c>
      <c r="DH106" s="21">
        <v>5.8044357807912291E-4</v>
      </c>
      <c r="DI106" s="21">
        <v>1.39539899527984E-3</v>
      </c>
      <c r="DJ106" s="21">
        <v>1.2344023861878106E-3</v>
      </c>
      <c r="DK106" s="21">
        <v>5.4347271197149004E-4</v>
      </c>
      <c r="DL106" s="21">
        <v>1.1083367822219206E-3</v>
      </c>
      <c r="DM106" s="21">
        <v>1.1297287400067056E-3</v>
      </c>
      <c r="DN106" s="21">
        <v>5.6195198417554606E-4</v>
      </c>
      <c r="DO106" s="21">
        <v>1.3018048116192099E-3</v>
      </c>
      <c r="DP106" s="21">
        <v>1.4023417451400474E-3</v>
      </c>
      <c r="DQ106" s="21">
        <v>7.1302032478610022E-4</v>
      </c>
      <c r="DR106" s="21">
        <v>5.4222657574748369E-4</v>
      </c>
      <c r="DS106" s="21">
        <v>5.0321206435383157E-4</v>
      </c>
      <c r="DT106" s="21">
        <v>8.4146153127360145E-4</v>
      </c>
      <c r="DU106" s="21">
        <v>4.4703929537075459E-4</v>
      </c>
      <c r="DV106" s="21">
        <v>5.0760583554340254E-4</v>
      </c>
      <c r="DW106" s="21">
        <v>3.6306489109109969E-4</v>
      </c>
      <c r="DX106" s="21">
        <v>4.2600766107993185E-4</v>
      </c>
      <c r="DY106" s="21">
        <v>2.6070040624155542E-4</v>
      </c>
      <c r="DZ106" s="21">
        <v>3.0623386042892249E-4</v>
      </c>
      <c r="EA106" s="21">
        <v>2.1106507942970871E-4</v>
      </c>
      <c r="EB106" s="21">
        <v>5.2602105190425259E-4</v>
      </c>
      <c r="EC106" s="21">
        <v>2.7807363483579498E-4</v>
      </c>
      <c r="ED106" s="21">
        <v>2.7060376223830932E-4</v>
      </c>
      <c r="EE106" s="21">
        <v>2.8004043709020074E-4</v>
      </c>
      <c r="EF106" s="21">
        <v>3.2156924228166328E-4</v>
      </c>
      <c r="EG106" s="21">
        <v>4.0767235702133468E-4</v>
      </c>
      <c r="EH106" s="21">
        <v>3.1269410639704501E-4</v>
      </c>
      <c r="EI106" s="21">
        <v>2.3842267132065598E-4</v>
      </c>
      <c r="EJ106" s="21">
        <v>2.0687422934355655E-4</v>
      </c>
      <c r="EK106" s="21">
        <v>1.684493510452863E-4</v>
      </c>
      <c r="EL106" s="21">
        <v>1.8833422858140661E-4</v>
      </c>
      <c r="EM106" s="21">
        <v>2.0387290148193886E-4</v>
      </c>
      <c r="EN106" s="21">
        <v>1.2515098628090933E-4</v>
      </c>
      <c r="EO106" s="21">
        <v>1.0661729317272094E-4</v>
      </c>
      <c r="EP106" s="21">
        <v>1.0101879024553341E-4</v>
      </c>
      <c r="EQ106" s="21">
        <v>3.2136541821062428E-5</v>
      </c>
      <c r="ER106" s="21">
        <v>5.6229313344658685E-5</v>
      </c>
      <c r="ES106" s="21">
        <v>1.224090885117865E-4</v>
      </c>
      <c r="ET106" s="21">
        <v>9.0272158810996599E-5</v>
      </c>
      <c r="EU106" s="21">
        <v>7.1368214602422948E-5</v>
      </c>
      <c r="EV106" s="21">
        <v>4.2978985194605219E-5</v>
      </c>
      <c r="EW106" s="21">
        <v>2.6369804916272785E-4</v>
      </c>
      <c r="EX106" s="21">
        <v>3.9061401607616375E-5</v>
      </c>
      <c r="EY106" s="21">
        <v>2.7797154945285628E-5</v>
      </c>
      <c r="EZ106" s="21">
        <v>1.1209044667957353E-4</v>
      </c>
      <c r="FA106" s="21">
        <v>1.9570976552994662E-5</v>
      </c>
      <c r="FB106" s="21">
        <v>1.0564829986484342E-5</v>
      </c>
    </row>
    <row r="107" spans="1:158" x14ac:dyDescent="0.2">
      <c r="A107" s="16">
        <v>43646</v>
      </c>
      <c r="B107" s="53">
        <v>0.17255859576489777</v>
      </c>
      <c r="C107" s="53">
        <v>5.0538799279088741E-2</v>
      </c>
      <c r="D107" s="53">
        <v>5.2020105216016049E-2</v>
      </c>
      <c r="E107" s="53">
        <v>1.2933683937790768E-2</v>
      </c>
      <c r="F107" s="53">
        <v>9.8930020879802166E-3</v>
      </c>
      <c r="G107" s="53">
        <v>3.2643910038119117E-2</v>
      </c>
      <c r="H107" s="53">
        <v>2.2880043656745418E-2</v>
      </c>
      <c r="I107" s="53">
        <v>1.6331192391099814E-2</v>
      </c>
      <c r="J107" s="53">
        <v>6.1556308378514571E-3</v>
      </c>
      <c r="K107" s="53">
        <v>9.490269927036445E-3</v>
      </c>
      <c r="L107" s="53">
        <v>7.1917477704971132E-3</v>
      </c>
      <c r="M107" s="53">
        <v>2.3160682942990969E-3</v>
      </c>
      <c r="O107" s="21">
        <v>0.13834330485052762</v>
      </c>
      <c r="P107" s="21">
        <v>3.355715970944121E-2</v>
      </c>
      <c r="Q107" s="53">
        <v>3.3631004658274434E-2</v>
      </c>
      <c r="R107" s="21">
        <v>1.4988582114569526E-2</v>
      </c>
      <c r="S107" s="53">
        <v>2.8098313024830679E-2</v>
      </c>
      <c r="T107" s="21">
        <v>1.9504598800958971E-2</v>
      </c>
      <c r="U107" s="21">
        <v>1.2601136778484175E-2</v>
      </c>
      <c r="V107" s="53">
        <v>7.7506435923419834E-3</v>
      </c>
      <c r="W107" s="53">
        <v>3.1984500485234906E-3</v>
      </c>
      <c r="X107" s="53">
        <v>1.6373431950934568E-2</v>
      </c>
      <c r="Z107" s="53">
        <v>1.1305363275203329E-2</v>
      </c>
      <c r="AA107" s="53">
        <v>1.5102835916172039E-2</v>
      </c>
      <c r="AB107" s="53">
        <v>1.8276071275887339E-2</v>
      </c>
      <c r="AC107" s="53">
        <v>1.1677577084651803E-2</v>
      </c>
      <c r="AD107" s="53">
        <v>7.2523672052419805E-3</v>
      </c>
      <c r="AE107" s="21">
        <v>1.4635560967137029E-2</v>
      </c>
      <c r="AF107" s="53">
        <v>3.0478684003746603E-2</v>
      </c>
      <c r="AG107" s="53">
        <v>3.5613983467991439E-2</v>
      </c>
      <c r="AH107" s="21">
        <v>3.6852725814266749E-3</v>
      </c>
      <c r="AI107" s="21">
        <v>3.624168377288693E-3</v>
      </c>
      <c r="AJ107" s="21">
        <v>7.960940084576557E-4</v>
      </c>
      <c r="AK107" s="53">
        <v>4.5680034218702082E-3</v>
      </c>
      <c r="AL107" s="21">
        <v>2.8662230474799915E-3</v>
      </c>
      <c r="AM107" s="21">
        <v>1.4332829857327347E-3</v>
      </c>
      <c r="AN107" s="21">
        <v>2.9083783277535791E-3</v>
      </c>
      <c r="AO107" s="21">
        <v>4.2075567585192434E-3</v>
      </c>
      <c r="AP107" s="21">
        <v>1.2119699818591033E-2</v>
      </c>
      <c r="AQ107" s="21">
        <v>4.1020481584621753E-3</v>
      </c>
      <c r="AR107" s="21">
        <v>4.3131483926267238E-3</v>
      </c>
      <c r="AS107" s="21">
        <v>1.7798340225304955E-2</v>
      </c>
      <c r="AT107" s="21">
        <v>3.696110197864799E-3</v>
      </c>
      <c r="AU107" s="21">
        <v>6.0527394267785549E-3</v>
      </c>
      <c r="AV107" s="21">
        <v>3.0891578679977903E-3</v>
      </c>
      <c r="AW107" s="21">
        <v>1.8028660389867637E-3</v>
      </c>
      <c r="AX107" s="21">
        <v>5.5810119151802782E-3</v>
      </c>
      <c r="AY107" s="21">
        <v>5.7535813717989699E-3</v>
      </c>
      <c r="AZ107" s="21">
        <v>3.0037380467141926E-3</v>
      </c>
      <c r="BA107" s="21">
        <v>2.9946726780486869E-3</v>
      </c>
      <c r="BB107" s="21">
        <v>5.3488492123070664E-4</v>
      </c>
      <c r="BC107" s="21">
        <v>3.4766356907576881E-3</v>
      </c>
      <c r="BD107" s="21">
        <v>3.6407109743721421E-3</v>
      </c>
      <c r="BE107" s="21">
        <v>9.5795363305976444E-4</v>
      </c>
      <c r="BF107" s="21">
        <v>1.3596438262758091E-3</v>
      </c>
      <c r="BG107" s="21">
        <v>4.0800591659267564E-4</v>
      </c>
      <c r="BH107" s="21">
        <v>1.4130290776967701E-3</v>
      </c>
      <c r="BI107" s="21">
        <v>4.3549978352431097E-4</v>
      </c>
      <c r="BJ107" s="21">
        <v>3.7674170836282992E-4</v>
      </c>
      <c r="BK107" s="21">
        <v>3.1577462100938308E-4</v>
      </c>
      <c r="BL107" s="21">
        <v>6.809137068314814E-5</v>
      </c>
      <c r="BM107" s="21">
        <v>2.2643247190529207E-4</v>
      </c>
      <c r="BN107" s="21">
        <v>4.1678042622404497E-5</v>
      </c>
      <c r="BO107" s="21">
        <v>9.8062734153525388E-6</v>
      </c>
      <c r="BP107" s="21">
        <v>1.2141935174814709E-5</v>
      </c>
      <c r="BQ107" s="21">
        <v>1.8104460652197985E-5</v>
      </c>
      <c r="BR107" s="21">
        <v>1.3576620802726383E-3</v>
      </c>
      <c r="BS107" s="21">
        <v>1.1916216574650962E-3</v>
      </c>
      <c r="BT107" s="21">
        <v>1.5277798342160762E-3</v>
      </c>
      <c r="BU107" s="21">
        <v>6.6190801701530323E-4</v>
      </c>
      <c r="BV107" s="21">
        <v>1.1245024218768693E-3</v>
      </c>
      <c r="BW107" s="21">
        <v>7.472371905796265E-4</v>
      </c>
      <c r="BX107" s="21">
        <v>7.4723527526086365E-4</v>
      </c>
      <c r="BY107" s="21">
        <v>6.9021205797123691E-4</v>
      </c>
      <c r="BZ107" s="21">
        <v>4.406576478294271E-4</v>
      </c>
      <c r="CA107" s="21">
        <v>8.0567939114931575E-4</v>
      </c>
      <c r="CB107" s="21">
        <v>3.4605824410113346E-4</v>
      </c>
      <c r="CC107" s="21">
        <v>4.6037952470861344E-4</v>
      </c>
      <c r="CD107" s="21">
        <v>2.8571578415612238E-4</v>
      </c>
      <c r="CE107" s="21">
        <v>2.6790192341646739E-4</v>
      </c>
      <c r="CF107" s="21">
        <v>1.3355750228630003E-4</v>
      </c>
      <c r="CG107" s="21">
        <v>3.1203615703668652E-4</v>
      </c>
      <c r="CH107" s="21">
        <v>1.149362341061945E-4</v>
      </c>
      <c r="CI107" s="21">
        <v>6.660396994727972E-5</v>
      </c>
      <c r="CJ107" s="21">
        <v>6.534369723154675E-5</v>
      </c>
      <c r="CK107" s="21">
        <v>5.3718531997892777E-5</v>
      </c>
      <c r="CL107" s="21">
        <v>2.3583138967984819E-5</v>
      </c>
      <c r="CM107" s="21">
        <v>3.7471494561529656E-5</v>
      </c>
      <c r="CN107" s="21">
        <v>3.3272461469709358E-5</v>
      </c>
      <c r="CO107" s="21">
        <v>2.3595429335990625E-5</v>
      </c>
      <c r="CP107" s="21">
        <v>1.4697482530789251E-3</v>
      </c>
      <c r="CQ107" s="21">
        <v>2.5092418954712711E-3</v>
      </c>
      <c r="CR107" s="21">
        <v>9.8049147568636617E-4</v>
      </c>
      <c r="CS107" s="21">
        <v>1.7332389298488598E-3</v>
      </c>
      <c r="CT107" s="21">
        <v>4.0005976533193251E-4</v>
      </c>
      <c r="CU107" s="21">
        <v>6.1754917357627359E-4</v>
      </c>
      <c r="CV107" s="21">
        <v>6.1787944427958968E-4</v>
      </c>
      <c r="CW107" s="21">
        <v>5.1199791892750889E-4</v>
      </c>
      <c r="CX107" s="21">
        <v>3.826665578041111E-4</v>
      </c>
      <c r="CY107" s="21">
        <v>5.3207885552240982E-4</v>
      </c>
      <c r="CZ107" s="21">
        <v>4.2089461949628072E-4</v>
      </c>
      <c r="DA107" s="21">
        <v>1.8869957126229186E-4</v>
      </c>
      <c r="DB107" s="21">
        <v>3.1496497469415339E-4</v>
      </c>
      <c r="DC107" s="21">
        <v>3.658011989525927E-4</v>
      </c>
      <c r="DD107" s="21">
        <v>2.4682437317787183E-4</v>
      </c>
      <c r="DE107" s="21">
        <v>1.9943199457439454E-4</v>
      </c>
      <c r="DF107" s="21">
        <v>1.2175282418909106E-3</v>
      </c>
      <c r="DG107" s="21">
        <v>1.7357753444159044E-3</v>
      </c>
      <c r="DH107" s="21">
        <v>5.8044357807912291E-4</v>
      </c>
      <c r="DI107" s="21">
        <v>1.39539899527984E-3</v>
      </c>
      <c r="DJ107" s="21">
        <v>1.2344023861878106E-3</v>
      </c>
      <c r="DK107" s="21">
        <v>5.4347271197149004E-4</v>
      </c>
      <c r="DL107" s="21">
        <v>1.1083367822219206E-3</v>
      </c>
      <c r="DM107" s="21">
        <v>1.1297287400067056E-3</v>
      </c>
      <c r="DN107" s="21">
        <v>5.6195198417554606E-4</v>
      </c>
      <c r="DO107" s="21">
        <v>1.3018048116192099E-3</v>
      </c>
      <c r="DP107" s="21">
        <v>1.4023417451400474E-3</v>
      </c>
      <c r="DQ107" s="21">
        <v>7.1302032478610022E-4</v>
      </c>
      <c r="DR107" s="21">
        <v>5.4222657574748369E-4</v>
      </c>
      <c r="DS107" s="21">
        <v>5.0321206435383157E-4</v>
      </c>
      <c r="DT107" s="21">
        <v>8.4146153127360145E-4</v>
      </c>
      <c r="DU107" s="21">
        <v>4.4703929537075459E-4</v>
      </c>
      <c r="DV107" s="21">
        <v>5.0760583554340254E-4</v>
      </c>
      <c r="DW107" s="21">
        <v>3.6306489109109969E-4</v>
      </c>
      <c r="DX107" s="21">
        <v>4.2600766107993185E-4</v>
      </c>
      <c r="DY107" s="21">
        <v>2.6070040624155542E-4</v>
      </c>
      <c r="DZ107" s="21">
        <v>3.0623386042892249E-4</v>
      </c>
      <c r="EA107" s="21">
        <v>2.1106507942970871E-4</v>
      </c>
      <c r="EB107" s="21">
        <v>5.2602105190425259E-4</v>
      </c>
      <c r="EC107" s="21">
        <v>2.7807363483579498E-4</v>
      </c>
      <c r="ED107" s="21">
        <v>2.7060376223830932E-4</v>
      </c>
      <c r="EE107" s="21">
        <v>2.8004043709020074E-4</v>
      </c>
      <c r="EF107" s="21">
        <v>3.2156924228166328E-4</v>
      </c>
      <c r="EG107" s="21">
        <v>4.0767235702133468E-4</v>
      </c>
      <c r="EH107" s="21">
        <v>3.1269410639704501E-4</v>
      </c>
      <c r="EI107" s="21">
        <v>2.3842267132065598E-4</v>
      </c>
      <c r="EJ107" s="21">
        <v>2.0687422934355655E-4</v>
      </c>
      <c r="EK107" s="21">
        <v>1.684493510452863E-4</v>
      </c>
      <c r="EL107" s="21">
        <v>1.8833422858140661E-4</v>
      </c>
      <c r="EM107" s="21">
        <v>2.0387290148193886E-4</v>
      </c>
      <c r="EN107" s="21">
        <v>1.2515098628090933E-4</v>
      </c>
      <c r="EO107" s="21">
        <v>1.0661729317272094E-4</v>
      </c>
      <c r="EP107" s="21">
        <v>1.0101879024553341E-4</v>
      </c>
      <c r="EQ107" s="21">
        <v>3.2136541821062428E-5</v>
      </c>
      <c r="ER107" s="21">
        <v>5.6229313344658685E-5</v>
      </c>
      <c r="ES107" s="21">
        <v>1.224090885117865E-4</v>
      </c>
      <c r="ET107" s="21">
        <v>9.0272158810996599E-5</v>
      </c>
      <c r="EU107" s="21">
        <v>7.1368214602422948E-5</v>
      </c>
      <c r="EV107" s="21">
        <v>4.2978985194605219E-5</v>
      </c>
      <c r="EW107" s="21">
        <v>2.6369804916272785E-4</v>
      </c>
      <c r="EX107" s="21">
        <v>3.9061401607616375E-5</v>
      </c>
      <c r="EY107" s="21">
        <v>2.7797154945285628E-5</v>
      </c>
      <c r="EZ107" s="21">
        <v>1.1209044667957353E-4</v>
      </c>
      <c r="FA107" s="21">
        <v>1.9570976552994662E-5</v>
      </c>
      <c r="FB107" s="21">
        <v>1.0564829986484342E-5</v>
      </c>
    </row>
    <row r="108" spans="1:158" x14ac:dyDescent="0.2">
      <c r="A108" s="16">
        <v>43738</v>
      </c>
      <c r="B108" s="53">
        <v>0.17255859576489777</v>
      </c>
      <c r="C108" s="53">
        <v>5.0538799279088741E-2</v>
      </c>
      <c r="D108" s="53">
        <v>5.2020105216016049E-2</v>
      </c>
      <c r="E108" s="53">
        <v>1.2933683937790768E-2</v>
      </c>
      <c r="F108" s="53">
        <v>9.8930020879802166E-3</v>
      </c>
      <c r="G108" s="53">
        <v>3.2643910038119117E-2</v>
      </c>
      <c r="H108" s="53">
        <v>2.2880043656745418E-2</v>
      </c>
      <c r="I108" s="53">
        <v>1.6331192391099814E-2</v>
      </c>
      <c r="J108" s="53">
        <v>6.1556308378514571E-3</v>
      </c>
      <c r="K108" s="53">
        <v>9.490269927036445E-3</v>
      </c>
      <c r="L108" s="53">
        <v>7.1917477704971132E-3</v>
      </c>
      <c r="M108" s="53">
        <v>2.3160682942990969E-3</v>
      </c>
      <c r="O108" s="21">
        <v>0.13834330485052762</v>
      </c>
      <c r="P108" s="21">
        <v>3.355715970944121E-2</v>
      </c>
      <c r="Q108" s="53">
        <v>3.3631004658274434E-2</v>
      </c>
      <c r="R108" s="21">
        <v>1.4988582114569526E-2</v>
      </c>
      <c r="S108" s="53">
        <v>2.8098313024830679E-2</v>
      </c>
      <c r="T108" s="21">
        <v>1.9504598800958971E-2</v>
      </c>
      <c r="U108" s="21">
        <v>1.2601136778484175E-2</v>
      </c>
      <c r="V108" s="53">
        <v>7.7506435923419834E-3</v>
      </c>
      <c r="W108" s="53">
        <v>3.1984500485234906E-3</v>
      </c>
      <c r="X108" s="53">
        <v>1.6373431950934568E-2</v>
      </c>
      <c r="Z108" s="53">
        <v>1.1305363275203329E-2</v>
      </c>
      <c r="AA108" s="53">
        <v>1.5102835916172039E-2</v>
      </c>
      <c r="AB108" s="53">
        <v>1.8276071275887339E-2</v>
      </c>
      <c r="AC108" s="53">
        <v>1.1677577084651803E-2</v>
      </c>
      <c r="AD108" s="53">
        <v>7.2523672052419805E-3</v>
      </c>
      <c r="AE108" s="21">
        <v>1.4635560967137029E-2</v>
      </c>
      <c r="AF108" s="53">
        <v>3.0478684003746603E-2</v>
      </c>
      <c r="AG108" s="53">
        <v>3.5613983467991439E-2</v>
      </c>
      <c r="AH108" s="21">
        <v>3.6852725814266749E-3</v>
      </c>
      <c r="AI108" s="21">
        <v>3.624168377288693E-3</v>
      </c>
      <c r="AJ108" s="21">
        <v>7.960940084576557E-4</v>
      </c>
      <c r="AK108" s="53">
        <v>4.5680034218702082E-3</v>
      </c>
      <c r="AL108" s="21">
        <v>2.8662230474799915E-3</v>
      </c>
      <c r="AM108" s="21">
        <v>1.4332829857327347E-3</v>
      </c>
      <c r="AN108" s="21">
        <v>2.9083783277535791E-3</v>
      </c>
      <c r="AO108" s="21">
        <v>4.2075567585192434E-3</v>
      </c>
      <c r="AP108" s="21">
        <v>1.2119699818591033E-2</v>
      </c>
      <c r="AQ108" s="21">
        <v>4.1020481584621753E-3</v>
      </c>
      <c r="AR108" s="21">
        <v>4.3131483926267238E-3</v>
      </c>
      <c r="AS108" s="21">
        <v>1.7798340225304955E-2</v>
      </c>
      <c r="AT108" s="21">
        <v>3.696110197864799E-3</v>
      </c>
      <c r="AU108" s="21">
        <v>6.0527394267785549E-3</v>
      </c>
      <c r="AV108" s="21">
        <v>3.0891578679977903E-3</v>
      </c>
      <c r="AW108" s="21">
        <v>1.8028660389867637E-3</v>
      </c>
      <c r="AX108" s="21">
        <v>5.5810119151802782E-3</v>
      </c>
      <c r="AY108" s="21">
        <v>5.7535813717989699E-3</v>
      </c>
      <c r="AZ108" s="21">
        <v>3.0037380467141926E-3</v>
      </c>
      <c r="BA108" s="21">
        <v>2.9946726780486869E-3</v>
      </c>
      <c r="BB108" s="21">
        <v>5.3488492123070664E-4</v>
      </c>
      <c r="BC108" s="21">
        <v>3.4766356907576881E-3</v>
      </c>
      <c r="BD108" s="21">
        <v>3.6407109743721421E-3</v>
      </c>
      <c r="BE108" s="21">
        <v>9.5795363305976444E-4</v>
      </c>
      <c r="BF108" s="21">
        <v>1.3596438262758091E-3</v>
      </c>
      <c r="BG108" s="21">
        <v>4.0800591659267564E-4</v>
      </c>
      <c r="BH108" s="21">
        <v>1.4130290776967701E-3</v>
      </c>
      <c r="BI108" s="21">
        <v>4.3549978352431097E-4</v>
      </c>
      <c r="BJ108" s="21">
        <v>3.7674170836282992E-4</v>
      </c>
      <c r="BK108" s="21">
        <v>3.1577462100938308E-4</v>
      </c>
      <c r="BL108" s="21">
        <v>6.809137068314814E-5</v>
      </c>
      <c r="BM108" s="21">
        <v>2.2643247190529207E-4</v>
      </c>
      <c r="BN108" s="21">
        <v>4.1678042622404497E-5</v>
      </c>
      <c r="BO108" s="21">
        <v>9.8062734153525388E-6</v>
      </c>
      <c r="BP108" s="21">
        <v>1.2141935174814709E-5</v>
      </c>
      <c r="BQ108" s="21">
        <v>1.8104460652197985E-5</v>
      </c>
      <c r="BR108" s="21">
        <v>1.3576620802726383E-3</v>
      </c>
      <c r="BS108" s="21">
        <v>1.1916216574650962E-3</v>
      </c>
      <c r="BT108" s="21">
        <v>1.5277798342160762E-3</v>
      </c>
      <c r="BU108" s="21">
        <v>6.6190801701530323E-4</v>
      </c>
      <c r="BV108" s="21">
        <v>1.1245024218768693E-3</v>
      </c>
      <c r="BW108" s="21">
        <v>7.472371905796265E-4</v>
      </c>
      <c r="BX108" s="21">
        <v>7.4723527526086365E-4</v>
      </c>
      <c r="BY108" s="21">
        <v>6.9021205797123691E-4</v>
      </c>
      <c r="BZ108" s="21">
        <v>4.406576478294271E-4</v>
      </c>
      <c r="CA108" s="21">
        <v>8.0567939114931575E-4</v>
      </c>
      <c r="CB108" s="21">
        <v>3.4605824410113346E-4</v>
      </c>
      <c r="CC108" s="21">
        <v>4.6037952470861344E-4</v>
      </c>
      <c r="CD108" s="21">
        <v>2.8571578415612238E-4</v>
      </c>
      <c r="CE108" s="21">
        <v>2.6790192341646739E-4</v>
      </c>
      <c r="CF108" s="21">
        <v>1.3355750228630003E-4</v>
      </c>
      <c r="CG108" s="21">
        <v>3.1203615703668652E-4</v>
      </c>
      <c r="CH108" s="21">
        <v>1.149362341061945E-4</v>
      </c>
      <c r="CI108" s="21">
        <v>6.660396994727972E-5</v>
      </c>
      <c r="CJ108" s="21">
        <v>6.534369723154675E-5</v>
      </c>
      <c r="CK108" s="21">
        <v>5.3718531997892777E-5</v>
      </c>
      <c r="CL108" s="21">
        <v>2.3583138967984819E-5</v>
      </c>
      <c r="CM108" s="21">
        <v>3.7471494561529656E-5</v>
      </c>
      <c r="CN108" s="21">
        <v>3.3272461469709358E-5</v>
      </c>
      <c r="CO108" s="21">
        <v>2.3595429335990625E-5</v>
      </c>
      <c r="CP108" s="21">
        <v>1.4697482530789251E-3</v>
      </c>
      <c r="CQ108" s="21">
        <v>2.5092418954712711E-3</v>
      </c>
      <c r="CR108" s="21">
        <v>9.8049147568636617E-4</v>
      </c>
      <c r="CS108" s="21">
        <v>1.7332389298488598E-3</v>
      </c>
      <c r="CT108" s="21">
        <v>4.0005976533193251E-4</v>
      </c>
      <c r="CU108" s="21">
        <v>6.1754917357627359E-4</v>
      </c>
      <c r="CV108" s="21">
        <v>6.1787944427958968E-4</v>
      </c>
      <c r="CW108" s="21">
        <v>5.1199791892750889E-4</v>
      </c>
      <c r="CX108" s="21">
        <v>3.826665578041111E-4</v>
      </c>
      <c r="CY108" s="21">
        <v>5.3207885552240982E-4</v>
      </c>
      <c r="CZ108" s="21">
        <v>4.2089461949628072E-4</v>
      </c>
      <c r="DA108" s="21">
        <v>1.8869957126229186E-4</v>
      </c>
      <c r="DB108" s="21">
        <v>3.1496497469415339E-4</v>
      </c>
      <c r="DC108" s="21">
        <v>3.658011989525927E-4</v>
      </c>
      <c r="DD108" s="21">
        <v>2.4682437317787183E-4</v>
      </c>
      <c r="DE108" s="21">
        <v>1.9943199457439454E-4</v>
      </c>
      <c r="DF108" s="21">
        <v>1.2175282418909106E-3</v>
      </c>
      <c r="DG108" s="21">
        <v>1.7357753444159044E-3</v>
      </c>
      <c r="DH108" s="21">
        <v>5.8044357807912291E-4</v>
      </c>
      <c r="DI108" s="21">
        <v>1.39539899527984E-3</v>
      </c>
      <c r="DJ108" s="21">
        <v>1.2344023861878106E-3</v>
      </c>
      <c r="DK108" s="21">
        <v>5.4347271197149004E-4</v>
      </c>
      <c r="DL108" s="21">
        <v>1.1083367822219206E-3</v>
      </c>
      <c r="DM108" s="21">
        <v>1.1297287400067056E-3</v>
      </c>
      <c r="DN108" s="21">
        <v>5.6195198417554606E-4</v>
      </c>
      <c r="DO108" s="21">
        <v>1.3018048116192099E-3</v>
      </c>
      <c r="DP108" s="21">
        <v>1.4023417451400474E-3</v>
      </c>
      <c r="DQ108" s="21">
        <v>7.1302032478610022E-4</v>
      </c>
      <c r="DR108" s="21">
        <v>5.4222657574748369E-4</v>
      </c>
      <c r="DS108" s="21">
        <v>5.0321206435383157E-4</v>
      </c>
      <c r="DT108" s="21">
        <v>8.4146153127360145E-4</v>
      </c>
      <c r="DU108" s="21">
        <v>4.4703929537075459E-4</v>
      </c>
      <c r="DV108" s="21">
        <v>5.0760583554340254E-4</v>
      </c>
      <c r="DW108" s="21">
        <v>3.6306489109109969E-4</v>
      </c>
      <c r="DX108" s="21">
        <v>4.2600766107993185E-4</v>
      </c>
      <c r="DY108" s="21">
        <v>2.6070040624155542E-4</v>
      </c>
      <c r="DZ108" s="21">
        <v>3.0623386042892249E-4</v>
      </c>
      <c r="EA108" s="21">
        <v>2.1106507942970871E-4</v>
      </c>
      <c r="EB108" s="21">
        <v>5.2602105190425259E-4</v>
      </c>
      <c r="EC108" s="21">
        <v>2.7807363483579498E-4</v>
      </c>
      <c r="ED108" s="21">
        <v>2.7060376223830932E-4</v>
      </c>
      <c r="EE108" s="21">
        <v>2.8004043709020074E-4</v>
      </c>
      <c r="EF108" s="21">
        <v>3.2156924228166328E-4</v>
      </c>
      <c r="EG108" s="21">
        <v>4.0767235702133468E-4</v>
      </c>
      <c r="EH108" s="21">
        <v>3.1269410639704501E-4</v>
      </c>
      <c r="EI108" s="21">
        <v>2.3842267132065598E-4</v>
      </c>
      <c r="EJ108" s="21">
        <v>2.0687422934355655E-4</v>
      </c>
      <c r="EK108" s="21">
        <v>1.684493510452863E-4</v>
      </c>
      <c r="EL108" s="21">
        <v>1.8833422858140661E-4</v>
      </c>
      <c r="EM108" s="21">
        <v>2.0387290148193886E-4</v>
      </c>
      <c r="EN108" s="21">
        <v>1.2515098628090933E-4</v>
      </c>
      <c r="EO108" s="21">
        <v>1.0661729317272094E-4</v>
      </c>
      <c r="EP108" s="21">
        <v>1.0101879024553341E-4</v>
      </c>
      <c r="EQ108" s="21">
        <v>3.2136541821062428E-5</v>
      </c>
      <c r="ER108" s="21">
        <v>5.6229313344658685E-5</v>
      </c>
      <c r="ES108" s="21">
        <v>1.224090885117865E-4</v>
      </c>
      <c r="ET108" s="21">
        <v>9.0272158810996599E-5</v>
      </c>
      <c r="EU108" s="21">
        <v>7.1368214602422948E-5</v>
      </c>
      <c r="EV108" s="21">
        <v>4.2978985194605219E-5</v>
      </c>
      <c r="EW108" s="21">
        <v>2.6369804916272785E-4</v>
      </c>
      <c r="EX108" s="21">
        <v>3.9061401607616375E-5</v>
      </c>
      <c r="EY108" s="21">
        <v>2.7797154945285628E-5</v>
      </c>
      <c r="EZ108" s="21">
        <v>1.1209044667957353E-4</v>
      </c>
      <c r="FA108" s="21">
        <v>1.9570976552994662E-5</v>
      </c>
      <c r="FB108" s="21">
        <v>1.0564829986484342E-5</v>
      </c>
    </row>
    <row r="109" spans="1:158" x14ac:dyDescent="0.2">
      <c r="A109" s="16">
        <v>43830</v>
      </c>
      <c r="B109" s="53">
        <v>0.17255859576489777</v>
      </c>
      <c r="C109" s="53">
        <v>5.0538799279088741E-2</v>
      </c>
      <c r="D109" s="53">
        <v>5.2020105216016049E-2</v>
      </c>
      <c r="E109" s="53">
        <v>1.2933683937790768E-2</v>
      </c>
      <c r="F109" s="53">
        <v>9.8930020879802166E-3</v>
      </c>
      <c r="G109" s="53">
        <v>3.2643910038119117E-2</v>
      </c>
      <c r="H109" s="53">
        <v>2.2880043656745418E-2</v>
      </c>
      <c r="I109" s="53">
        <v>1.6331192391099814E-2</v>
      </c>
      <c r="J109" s="53">
        <v>6.1556308378514571E-3</v>
      </c>
      <c r="K109" s="53">
        <v>9.490269927036445E-3</v>
      </c>
      <c r="L109" s="53">
        <v>7.1917477704971132E-3</v>
      </c>
      <c r="M109" s="53">
        <v>2.3160682942990969E-3</v>
      </c>
      <c r="O109" s="21">
        <v>0.13834330485052762</v>
      </c>
      <c r="P109" s="21">
        <v>3.355715970944121E-2</v>
      </c>
      <c r="Q109" s="53">
        <v>3.3631004658274434E-2</v>
      </c>
      <c r="R109" s="21">
        <v>1.4988582114569526E-2</v>
      </c>
      <c r="S109" s="53">
        <v>2.8098313024830679E-2</v>
      </c>
      <c r="T109" s="21">
        <v>1.9504598800958971E-2</v>
      </c>
      <c r="U109" s="21">
        <v>1.2601136778484175E-2</v>
      </c>
      <c r="V109" s="53">
        <v>7.7506435923419834E-3</v>
      </c>
      <c r="W109" s="53">
        <v>3.1984500485234906E-3</v>
      </c>
      <c r="X109" s="53">
        <v>1.6373431950934568E-2</v>
      </c>
      <c r="Z109" s="53">
        <v>1.1305363275203329E-2</v>
      </c>
      <c r="AA109" s="53">
        <v>1.5102835916172039E-2</v>
      </c>
      <c r="AB109" s="53">
        <v>1.8276071275887339E-2</v>
      </c>
      <c r="AC109" s="53">
        <v>1.1677577084651803E-2</v>
      </c>
      <c r="AD109" s="53">
        <v>7.2523672052419805E-3</v>
      </c>
      <c r="AE109" s="21">
        <v>1.4635560967137029E-2</v>
      </c>
      <c r="AF109" s="53">
        <v>3.0478684003746603E-2</v>
      </c>
      <c r="AG109" s="53">
        <v>3.5613983467991439E-2</v>
      </c>
      <c r="AH109" s="21">
        <v>3.6852725814266749E-3</v>
      </c>
      <c r="AI109" s="21">
        <v>3.624168377288693E-3</v>
      </c>
      <c r="AJ109" s="21">
        <v>7.960940084576557E-4</v>
      </c>
      <c r="AK109" s="53">
        <v>4.5680034218702082E-3</v>
      </c>
      <c r="AL109" s="21">
        <v>2.8662230474799915E-3</v>
      </c>
      <c r="AM109" s="21">
        <v>1.4332829857327347E-3</v>
      </c>
      <c r="AN109" s="21">
        <v>2.9083783277535791E-3</v>
      </c>
      <c r="AO109" s="21">
        <v>4.2075567585192434E-3</v>
      </c>
      <c r="AP109" s="21">
        <v>1.2119699818591033E-2</v>
      </c>
      <c r="AQ109" s="21">
        <v>4.1020481584621753E-3</v>
      </c>
      <c r="AR109" s="21">
        <v>4.3131483926267238E-3</v>
      </c>
      <c r="AS109" s="21">
        <v>1.7798340225304955E-2</v>
      </c>
      <c r="AT109" s="21">
        <v>3.696110197864799E-3</v>
      </c>
      <c r="AU109" s="21">
        <v>6.0527394267785549E-3</v>
      </c>
      <c r="AV109" s="21">
        <v>3.0891578679977903E-3</v>
      </c>
      <c r="AW109" s="21">
        <v>1.8028660389867637E-3</v>
      </c>
      <c r="AX109" s="21">
        <v>5.5810119151802782E-3</v>
      </c>
      <c r="AY109" s="21">
        <v>5.7535813717989699E-3</v>
      </c>
      <c r="AZ109" s="21">
        <v>3.0037380467141926E-3</v>
      </c>
      <c r="BA109" s="21">
        <v>2.9946726780486869E-3</v>
      </c>
      <c r="BB109" s="21">
        <v>5.3488492123070664E-4</v>
      </c>
      <c r="BC109" s="21">
        <v>3.4766356907576881E-3</v>
      </c>
      <c r="BD109" s="21">
        <v>3.6407109743721421E-3</v>
      </c>
      <c r="BE109" s="21">
        <v>9.5795363305976444E-4</v>
      </c>
      <c r="BF109" s="21">
        <v>1.3596438262758091E-3</v>
      </c>
      <c r="BG109" s="21">
        <v>4.0800591659267564E-4</v>
      </c>
      <c r="BH109" s="21">
        <v>1.4130290776967701E-3</v>
      </c>
      <c r="BI109" s="21">
        <v>4.3549978352431097E-4</v>
      </c>
      <c r="BJ109" s="21">
        <v>3.7674170836282992E-4</v>
      </c>
      <c r="BK109" s="21">
        <v>3.1577462100938308E-4</v>
      </c>
      <c r="BL109" s="21">
        <v>6.809137068314814E-5</v>
      </c>
      <c r="BM109" s="21">
        <v>2.2643247190529207E-4</v>
      </c>
      <c r="BN109" s="21">
        <v>4.1678042622404497E-5</v>
      </c>
      <c r="BO109" s="21">
        <v>9.8062734153525388E-6</v>
      </c>
      <c r="BP109" s="21">
        <v>1.2141935174814709E-5</v>
      </c>
      <c r="BQ109" s="21">
        <v>1.8104460652197985E-5</v>
      </c>
      <c r="BR109" s="21">
        <v>1.3576620802726383E-3</v>
      </c>
      <c r="BS109" s="21">
        <v>1.1916216574650962E-3</v>
      </c>
      <c r="BT109" s="21">
        <v>1.5277798342160762E-3</v>
      </c>
      <c r="BU109" s="21">
        <v>6.6190801701530323E-4</v>
      </c>
      <c r="BV109" s="21">
        <v>1.1245024218768693E-3</v>
      </c>
      <c r="BW109" s="21">
        <v>7.472371905796265E-4</v>
      </c>
      <c r="BX109" s="21">
        <v>7.4723527526086365E-4</v>
      </c>
      <c r="BY109" s="21">
        <v>6.9021205797123691E-4</v>
      </c>
      <c r="BZ109" s="21">
        <v>4.406576478294271E-4</v>
      </c>
      <c r="CA109" s="21">
        <v>8.0567939114931575E-4</v>
      </c>
      <c r="CB109" s="21">
        <v>3.4605824410113346E-4</v>
      </c>
      <c r="CC109" s="21">
        <v>4.6037952470861344E-4</v>
      </c>
      <c r="CD109" s="21">
        <v>2.8571578415612238E-4</v>
      </c>
      <c r="CE109" s="21">
        <v>2.6790192341646739E-4</v>
      </c>
      <c r="CF109" s="21">
        <v>1.3355750228630003E-4</v>
      </c>
      <c r="CG109" s="21">
        <v>3.1203615703668652E-4</v>
      </c>
      <c r="CH109" s="21">
        <v>1.149362341061945E-4</v>
      </c>
      <c r="CI109" s="21">
        <v>6.660396994727972E-5</v>
      </c>
      <c r="CJ109" s="21">
        <v>6.534369723154675E-5</v>
      </c>
      <c r="CK109" s="21">
        <v>5.3718531997892777E-5</v>
      </c>
      <c r="CL109" s="21">
        <v>2.3583138967984819E-5</v>
      </c>
      <c r="CM109" s="21">
        <v>3.7471494561529656E-5</v>
      </c>
      <c r="CN109" s="21">
        <v>3.3272461469709358E-5</v>
      </c>
      <c r="CO109" s="21">
        <v>2.3595429335990625E-5</v>
      </c>
      <c r="CP109" s="21">
        <v>1.4697482530789251E-3</v>
      </c>
      <c r="CQ109" s="21">
        <v>2.5092418954712711E-3</v>
      </c>
      <c r="CR109" s="21">
        <v>9.8049147568636617E-4</v>
      </c>
      <c r="CS109" s="21">
        <v>1.7332389298488598E-3</v>
      </c>
      <c r="CT109" s="21">
        <v>4.0005976533193251E-4</v>
      </c>
      <c r="CU109" s="21">
        <v>6.1754917357627359E-4</v>
      </c>
      <c r="CV109" s="21">
        <v>6.1787944427958968E-4</v>
      </c>
      <c r="CW109" s="21">
        <v>5.1199791892750889E-4</v>
      </c>
      <c r="CX109" s="21">
        <v>3.826665578041111E-4</v>
      </c>
      <c r="CY109" s="21">
        <v>5.3207885552240982E-4</v>
      </c>
      <c r="CZ109" s="21">
        <v>4.2089461949628072E-4</v>
      </c>
      <c r="DA109" s="21">
        <v>1.8869957126229186E-4</v>
      </c>
      <c r="DB109" s="21">
        <v>3.1496497469415339E-4</v>
      </c>
      <c r="DC109" s="21">
        <v>3.658011989525927E-4</v>
      </c>
      <c r="DD109" s="21">
        <v>2.4682437317787183E-4</v>
      </c>
      <c r="DE109" s="21">
        <v>1.9943199457439454E-4</v>
      </c>
      <c r="DF109" s="21">
        <v>1.2175282418909106E-3</v>
      </c>
      <c r="DG109" s="21">
        <v>1.7357753444159044E-3</v>
      </c>
      <c r="DH109" s="21">
        <v>5.8044357807912291E-4</v>
      </c>
      <c r="DI109" s="21">
        <v>1.39539899527984E-3</v>
      </c>
      <c r="DJ109" s="21">
        <v>1.2344023861878106E-3</v>
      </c>
      <c r="DK109" s="21">
        <v>5.4347271197149004E-4</v>
      </c>
      <c r="DL109" s="21">
        <v>1.1083367822219206E-3</v>
      </c>
      <c r="DM109" s="21">
        <v>1.1297287400067056E-3</v>
      </c>
      <c r="DN109" s="21">
        <v>5.6195198417554606E-4</v>
      </c>
      <c r="DO109" s="21">
        <v>1.3018048116192099E-3</v>
      </c>
      <c r="DP109" s="21">
        <v>1.4023417451400474E-3</v>
      </c>
      <c r="DQ109" s="21">
        <v>7.1302032478610022E-4</v>
      </c>
      <c r="DR109" s="21">
        <v>5.4222657574748369E-4</v>
      </c>
      <c r="DS109" s="21">
        <v>5.0321206435383157E-4</v>
      </c>
      <c r="DT109" s="21">
        <v>8.4146153127360145E-4</v>
      </c>
      <c r="DU109" s="21">
        <v>4.4703929537075459E-4</v>
      </c>
      <c r="DV109" s="21">
        <v>5.0760583554340254E-4</v>
      </c>
      <c r="DW109" s="21">
        <v>3.6306489109109969E-4</v>
      </c>
      <c r="DX109" s="21">
        <v>4.2600766107993185E-4</v>
      </c>
      <c r="DY109" s="21">
        <v>2.6070040624155542E-4</v>
      </c>
      <c r="DZ109" s="21">
        <v>3.0623386042892249E-4</v>
      </c>
      <c r="EA109" s="21">
        <v>2.1106507942970871E-4</v>
      </c>
      <c r="EB109" s="21">
        <v>5.2602105190425259E-4</v>
      </c>
      <c r="EC109" s="21">
        <v>2.7807363483579498E-4</v>
      </c>
      <c r="ED109" s="21">
        <v>2.7060376223830932E-4</v>
      </c>
      <c r="EE109" s="21">
        <v>2.8004043709020074E-4</v>
      </c>
      <c r="EF109" s="21">
        <v>3.2156924228166328E-4</v>
      </c>
      <c r="EG109" s="21">
        <v>4.0767235702133468E-4</v>
      </c>
      <c r="EH109" s="21">
        <v>3.1269410639704501E-4</v>
      </c>
      <c r="EI109" s="21">
        <v>2.3842267132065598E-4</v>
      </c>
      <c r="EJ109" s="21">
        <v>2.0687422934355655E-4</v>
      </c>
      <c r="EK109" s="21">
        <v>1.684493510452863E-4</v>
      </c>
      <c r="EL109" s="21">
        <v>1.8833422858140661E-4</v>
      </c>
      <c r="EM109" s="21">
        <v>2.0387290148193886E-4</v>
      </c>
      <c r="EN109" s="21">
        <v>1.2515098628090933E-4</v>
      </c>
      <c r="EO109" s="21">
        <v>1.0661729317272094E-4</v>
      </c>
      <c r="EP109" s="21">
        <v>1.0101879024553341E-4</v>
      </c>
      <c r="EQ109" s="21">
        <v>3.2136541821062428E-5</v>
      </c>
      <c r="ER109" s="21">
        <v>5.6229313344658685E-5</v>
      </c>
      <c r="ES109" s="21">
        <v>1.224090885117865E-4</v>
      </c>
      <c r="ET109" s="21">
        <v>9.0272158810996599E-5</v>
      </c>
      <c r="EU109" s="21">
        <v>7.1368214602422948E-5</v>
      </c>
      <c r="EV109" s="21">
        <v>4.2978985194605219E-5</v>
      </c>
      <c r="EW109" s="21">
        <v>2.6369804916272785E-4</v>
      </c>
      <c r="EX109" s="21">
        <v>3.9061401607616375E-5</v>
      </c>
      <c r="EY109" s="21">
        <v>2.7797154945285628E-5</v>
      </c>
      <c r="EZ109" s="21">
        <v>1.1209044667957353E-4</v>
      </c>
      <c r="FA109" s="21">
        <v>1.9570976552994662E-5</v>
      </c>
      <c r="FB109" s="21">
        <v>1.0564829986484342E-5</v>
      </c>
    </row>
    <row r="110" spans="1:158" x14ac:dyDescent="0.2">
      <c r="A110" s="16">
        <v>43921</v>
      </c>
      <c r="B110" s="53">
        <v>0.17193144201681909</v>
      </c>
      <c r="C110" s="53">
        <v>4.966896421773933E-2</v>
      </c>
      <c r="D110" s="53">
        <v>4.8407502325000566E-2</v>
      </c>
      <c r="E110" s="53">
        <v>1.3399358514629204E-2</v>
      </c>
      <c r="F110" s="53">
        <v>1.0688020548261448E-2</v>
      </c>
      <c r="G110" s="53">
        <v>3.2572104435307295E-2</v>
      </c>
      <c r="H110" s="53">
        <v>2.6594095992533744E-2</v>
      </c>
      <c r="I110" s="53">
        <v>1.7634751531071229E-2</v>
      </c>
      <c r="J110" s="53">
        <v>6.4205462039071204E-3</v>
      </c>
      <c r="K110" s="53">
        <v>9.6281951872277047E-3</v>
      </c>
      <c r="L110" s="53">
        <v>7.483449042532256E-3</v>
      </c>
      <c r="M110" s="53">
        <v>2.3596287106959074E-3</v>
      </c>
      <c r="O110" s="21">
        <v>0.14741872937950223</v>
      </c>
      <c r="P110" s="21">
        <v>3.1955574643617361E-2</v>
      </c>
      <c r="Q110" s="53">
        <v>3.3540623218508286E-2</v>
      </c>
      <c r="R110" s="21">
        <v>1.4275887304708312E-2</v>
      </c>
      <c r="S110" s="53">
        <v>2.6314767939499686E-2</v>
      </c>
      <c r="T110" s="21">
        <v>1.8879197950614067E-2</v>
      </c>
      <c r="U110" s="21">
        <v>1.4252821591240552E-2</v>
      </c>
      <c r="V110" s="53">
        <v>7.5462552538033117E-3</v>
      </c>
      <c r="W110" s="53">
        <v>2.9757749044416484E-3</v>
      </c>
      <c r="X110" s="53">
        <v>1.5584717434565722E-2</v>
      </c>
      <c r="Z110" s="53">
        <v>9.9012195054299489E-3</v>
      </c>
      <c r="AA110" s="53">
        <v>1.4371263767397989E-2</v>
      </c>
      <c r="AB110" s="53">
        <v>1.8869926704949726E-2</v>
      </c>
      <c r="AC110" s="53">
        <v>1.1547924607583814E-2</v>
      </c>
      <c r="AD110" s="53">
        <v>6.18966315678025E-3</v>
      </c>
      <c r="AE110" s="21">
        <v>1.6709768826761784E-2</v>
      </c>
      <c r="AF110" s="53">
        <v>3.2534449627151546E-2</v>
      </c>
      <c r="AG110" s="53">
        <v>3.727209401457119E-2</v>
      </c>
      <c r="AH110" s="21">
        <v>3.241405848899555E-3</v>
      </c>
      <c r="AI110" s="21">
        <v>3.1779631545368696E-3</v>
      </c>
      <c r="AJ110" s="21">
        <v>6.3732773555329094E-4</v>
      </c>
      <c r="AK110" s="53">
        <v>4.2175036722936262E-3</v>
      </c>
      <c r="AL110" s="21">
        <v>2.6068798138026775E-3</v>
      </c>
      <c r="AM110" s="21">
        <v>1.2310336217351986E-3</v>
      </c>
      <c r="AN110" s="21">
        <v>2.8623995556993831E-3</v>
      </c>
      <c r="AO110" s="21">
        <v>3.9128744226656327E-3</v>
      </c>
      <c r="AP110" s="21">
        <v>1.1283031654900107E-2</v>
      </c>
      <c r="AQ110" s="21">
        <v>3.3954311526217685E-3</v>
      </c>
      <c r="AR110" s="21">
        <v>4.6546669740660379E-3</v>
      </c>
      <c r="AS110" s="21">
        <v>1.6949767958413294E-2</v>
      </c>
      <c r="AT110" s="21">
        <v>3.657996325287502E-3</v>
      </c>
      <c r="AU110" s="21">
        <v>5.9284568551704287E-3</v>
      </c>
      <c r="AV110" s="21">
        <v>2.6338548727981238E-3</v>
      </c>
      <c r="AW110" s="21">
        <v>2.1070720459077691E-3</v>
      </c>
      <c r="AX110" s="21">
        <v>4.4701648500938447E-3</v>
      </c>
      <c r="AY110" s="21">
        <v>4.8497339165763462E-3</v>
      </c>
      <c r="AZ110" s="21">
        <v>2.6569958697715908E-3</v>
      </c>
      <c r="BA110" s="21">
        <v>2.8643876606865713E-3</v>
      </c>
      <c r="BB110" s="21">
        <v>4.6437472148368631E-4</v>
      </c>
      <c r="BC110" s="21">
        <v>3.2451217790255438E-3</v>
      </c>
      <c r="BD110" s="21">
        <v>3.7149392112879914E-3</v>
      </c>
      <c r="BE110" s="21">
        <v>1.0974499586775691E-3</v>
      </c>
      <c r="BF110" s="21">
        <v>1.1315874283996967E-3</v>
      </c>
      <c r="BG110" s="21">
        <v>4.324632281759675E-4</v>
      </c>
      <c r="BH110" s="21">
        <v>1.4250140046004084E-3</v>
      </c>
      <c r="BI110" s="21">
        <v>4.0489579770961988E-4</v>
      </c>
      <c r="BJ110" s="21">
        <v>3.9526481842367756E-4</v>
      </c>
      <c r="BK110" s="21">
        <v>2.7497636888193012E-4</v>
      </c>
      <c r="BL110" s="21">
        <v>7.3319282881013936E-5</v>
      </c>
      <c r="BM110" s="21">
        <v>1.516471084415807E-4</v>
      </c>
      <c r="BN110" s="21">
        <v>3.4450541418222637E-5</v>
      </c>
      <c r="BO110" s="21">
        <v>9.2136587803992197E-6</v>
      </c>
      <c r="BP110" s="21">
        <v>1.2958094301841281E-5</v>
      </c>
      <c r="BQ110" s="21">
        <v>1.9400449367783209E-5</v>
      </c>
      <c r="BR110" s="21">
        <v>1.2573406970800159E-3</v>
      </c>
      <c r="BS110" s="21">
        <v>1.1933895396117583E-3</v>
      </c>
      <c r="BT110" s="21">
        <v>1.0908871634417734E-3</v>
      </c>
      <c r="BU110" s="21">
        <v>5.0026660376273336E-4</v>
      </c>
      <c r="BV110" s="21">
        <v>1.0962816974961127E-3</v>
      </c>
      <c r="BW110" s="21">
        <v>7.037814741085751E-4</v>
      </c>
      <c r="BX110" s="21">
        <v>6.6781336689292171E-4</v>
      </c>
      <c r="BY110" s="21">
        <v>6.666380299611836E-4</v>
      </c>
      <c r="BZ110" s="21">
        <v>4.2018114783555456E-4</v>
      </c>
      <c r="CA110" s="21">
        <v>7.4618973538282502E-4</v>
      </c>
      <c r="CB110" s="21">
        <v>3.6783372995470072E-4</v>
      </c>
      <c r="CC110" s="21">
        <v>3.6609962922923961E-4</v>
      </c>
      <c r="CD110" s="21">
        <v>2.6046343948986627E-4</v>
      </c>
      <c r="CE110" s="21">
        <v>2.1123830557620235E-4</v>
      </c>
      <c r="CF110" s="21">
        <v>1.1426485137413885E-4</v>
      </c>
      <c r="CG110" s="21">
        <v>2.6255369322859194E-4</v>
      </c>
      <c r="CH110" s="21">
        <v>1.0520091206342834E-4</v>
      </c>
      <c r="CI110" s="21">
        <v>5.5851585571736992E-5</v>
      </c>
      <c r="CJ110" s="21">
        <v>4.5814207146620311E-5</v>
      </c>
      <c r="CK110" s="21">
        <v>4.1306796661823316E-5</v>
      </c>
      <c r="CL110" s="21">
        <v>1.8785637394851571E-5</v>
      </c>
      <c r="CM110" s="21">
        <v>3.3734154804957962E-5</v>
      </c>
      <c r="CN110" s="21">
        <v>2.6644833574975536E-5</v>
      </c>
      <c r="CO110" s="21">
        <v>2.3226789563097243E-5</v>
      </c>
      <c r="CP110" s="21">
        <v>1.3971652220510463E-3</v>
      </c>
      <c r="CQ110" s="21">
        <v>2.3234658230935532E-3</v>
      </c>
      <c r="CR110" s="21">
        <v>9.6229082857087844E-4</v>
      </c>
      <c r="CS110" s="21">
        <v>1.8613299789285546E-3</v>
      </c>
      <c r="CT110" s="21">
        <v>4.6527656564849076E-4</v>
      </c>
      <c r="CU110" s="21">
        <v>6.0234040114980796E-4</v>
      </c>
      <c r="CV110" s="21">
        <v>5.5537221047812218E-4</v>
      </c>
      <c r="CW110" s="21">
        <v>4.5459822110977585E-4</v>
      </c>
      <c r="CX110" s="21">
        <v>3.4991944764183421E-4</v>
      </c>
      <c r="CY110" s="21">
        <v>5.4033820184031835E-4</v>
      </c>
      <c r="CZ110" s="21">
        <v>3.1475724200014755E-4</v>
      </c>
      <c r="DA110" s="21">
        <v>1.9356716536584719E-4</v>
      </c>
      <c r="DB110" s="21">
        <v>2.514235461487976E-4</v>
      </c>
      <c r="DC110" s="21">
        <v>3.6654051851706419E-4</v>
      </c>
      <c r="DD110" s="21">
        <v>2.5809987884264549E-4</v>
      </c>
      <c r="DE110" s="21">
        <v>1.8049227696479155E-4</v>
      </c>
      <c r="DF110" s="21">
        <v>1.14265288119793E-3</v>
      </c>
      <c r="DG110" s="21">
        <v>9.528310830610716E-4</v>
      </c>
      <c r="DH110" s="21">
        <v>6.5485312540278912E-4</v>
      </c>
      <c r="DI110" s="21">
        <v>1.4428218763614764E-3</v>
      </c>
      <c r="DJ110" s="21">
        <v>9.3800527247626399E-4</v>
      </c>
      <c r="DK110" s="21">
        <v>6.2884339197411497E-4</v>
      </c>
      <c r="DL110" s="21">
        <v>1.1255527541591617E-3</v>
      </c>
      <c r="DM110" s="21">
        <v>1.0972638679934679E-3</v>
      </c>
      <c r="DN110" s="21">
        <v>6.1490047369114765E-4</v>
      </c>
      <c r="DO110" s="21">
        <v>1.2120046439310314E-3</v>
      </c>
      <c r="DP110" s="21">
        <v>1.4499370470877869E-3</v>
      </c>
      <c r="DQ110" s="21">
        <v>7.8406991965528886E-4</v>
      </c>
      <c r="DR110" s="21">
        <v>6.3153746670764567E-4</v>
      </c>
      <c r="DS110" s="21">
        <v>4.4621238225525943E-4</v>
      </c>
      <c r="DT110" s="21">
        <v>9.0153419429976395E-4</v>
      </c>
      <c r="DU110" s="21">
        <v>3.614518074939229E-4</v>
      </c>
      <c r="DV110" s="21">
        <v>5.9700240453881023E-4</v>
      </c>
      <c r="DW110" s="21">
        <v>3.9316520394730355E-4</v>
      </c>
      <c r="DX110" s="21">
        <v>4.5911454970301092E-4</v>
      </c>
      <c r="DY110" s="21">
        <v>2.3177526288319377E-4</v>
      </c>
      <c r="DZ110" s="21">
        <v>3.2252635691181809E-4</v>
      </c>
      <c r="EA110" s="21">
        <v>1.7115466912365256E-4</v>
      </c>
      <c r="EB110" s="21">
        <v>5.3447956471106418E-4</v>
      </c>
      <c r="EC110" s="21">
        <v>2.9639129822768193E-4</v>
      </c>
      <c r="ED110" s="21">
        <v>2.9169543639030699E-4</v>
      </c>
      <c r="EE110" s="21">
        <v>2.3729579768715998E-4</v>
      </c>
      <c r="EF110" s="21">
        <v>2.995951306968412E-4</v>
      </c>
      <c r="EG110" s="21">
        <v>3.2341819934102758E-4</v>
      </c>
      <c r="EH110" s="21">
        <v>6.2644190524345283E-4</v>
      </c>
      <c r="EI110" s="21">
        <v>2.4393612648628853E-4</v>
      </c>
      <c r="EJ110" s="21">
        <v>2.2156509352142212E-4</v>
      </c>
      <c r="EK110" s="21">
        <v>1.8900937504358808E-4</v>
      </c>
      <c r="EL110" s="21">
        <v>2.7822864525088809E-4</v>
      </c>
      <c r="EM110" s="21">
        <v>2.2757594425266563E-4</v>
      </c>
      <c r="EN110" s="21">
        <v>1.4818172694809877E-4</v>
      </c>
      <c r="EO110" s="21">
        <v>1.0340656180429391E-4</v>
      </c>
      <c r="EP110" s="21">
        <v>8.5913776083110512E-5</v>
      </c>
      <c r="EQ110" s="21">
        <v>3.5141889041451549E-5</v>
      </c>
      <c r="ER110" s="21">
        <v>6.3246118190818918E-5</v>
      </c>
      <c r="ES110" s="21">
        <v>1.2110402244318878E-4</v>
      </c>
      <c r="ET110" s="21">
        <v>9.9608159953496465E-5</v>
      </c>
      <c r="EU110" s="21">
        <v>6.2517896649763808E-5</v>
      </c>
      <c r="EV110" s="21">
        <v>4.926778145792341E-5</v>
      </c>
      <c r="EW110" s="21">
        <v>2.1210179168068826E-4</v>
      </c>
      <c r="EX110" s="21">
        <v>4.1704068423761292E-5</v>
      </c>
      <c r="EY110" s="21">
        <v>2.7244720824216985E-5</v>
      </c>
      <c r="EZ110" s="21">
        <v>8.2504002802710153E-5</v>
      </c>
      <c r="FA110" s="21">
        <v>2.1270586950819712E-5</v>
      </c>
      <c r="FB110" s="21">
        <v>1.0435225289173814E-5</v>
      </c>
    </row>
    <row r="111" spans="1:158" x14ac:dyDescent="0.2">
      <c r="A111" s="16">
        <v>44012</v>
      </c>
      <c r="B111" s="53">
        <v>0.17193144201681909</v>
      </c>
      <c r="C111" s="53">
        <v>4.966896421773933E-2</v>
      </c>
      <c r="D111" s="53">
        <v>4.8407502325000566E-2</v>
      </c>
      <c r="E111" s="53">
        <v>1.3399358514629204E-2</v>
      </c>
      <c r="F111" s="53">
        <v>1.0688020548261448E-2</v>
      </c>
      <c r="G111" s="53">
        <v>3.2572104435307295E-2</v>
      </c>
      <c r="H111" s="53">
        <v>2.6594095992533744E-2</v>
      </c>
      <c r="I111" s="53">
        <v>1.7634751531071229E-2</v>
      </c>
      <c r="J111" s="53">
        <v>6.4205462039071204E-3</v>
      </c>
      <c r="K111" s="53">
        <v>9.6281951872277047E-3</v>
      </c>
      <c r="L111" s="53">
        <v>7.483449042532256E-3</v>
      </c>
      <c r="M111" s="53">
        <v>2.3596287106959074E-3</v>
      </c>
      <c r="O111" s="21">
        <v>0.14741872937950223</v>
      </c>
      <c r="P111" s="21">
        <v>3.1955574643617361E-2</v>
      </c>
      <c r="Q111" s="53">
        <v>3.3540623218508286E-2</v>
      </c>
      <c r="R111" s="21">
        <v>1.4275887304708312E-2</v>
      </c>
      <c r="S111" s="53">
        <v>2.6314767939499686E-2</v>
      </c>
      <c r="T111" s="21">
        <v>1.8879197950614067E-2</v>
      </c>
      <c r="U111" s="21">
        <v>1.4252821591240552E-2</v>
      </c>
      <c r="V111" s="53">
        <v>7.5462552538033117E-3</v>
      </c>
      <c r="W111" s="53">
        <v>2.9757749044416484E-3</v>
      </c>
      <c r="X111" s="53">
        <v>1.5584717434565722E-2</v>
      </c>
      <c r="Z111" s="53">
        <v>9.9012195054299489E-3</v>
      </c>
      <c r="AA111" s="53">
        <v>1.4371263767397989E-2</v>
      </c>
      <c r="AB111" s="53">
        <v>1.8869926704949726E-2</v>
      </c>
      <c r="AC111" s="53">
        <v>1.1547924607583814E-2</v>
      </c>
      <c r="AD111" s="53">
        <v>6.18966315678025E-3</v>
      </c>
      <c r="AE111" s="21">
        <v>1.6709768826761784E-2</v>
      </c>
      <c r="AF111" s="53">
        <v>3.2534449627151546E-2</v>
      </c>
      <c r="AG111" s="53">
        <v>3.727209401457119E-2</v>
      </c>
      <c r="AH111" s="21">
        <v>3.241405848899555E-3</v>
      </c>
      <c r="AI111" s="21">
        <v>3.1779631545368696E-3</v>
      </c>
      <c r="AJ111" s="21">
        <v>6.3732773555329094E-4</v>
      </c>
      <c r="AK111" s="53">
        <v>4.2175036722936262E-3</v>
      </c>
      <c r="AL111" s="21">
        <v>2.6068798138026775E-3</v>
      </c>
      <c r="AM111" s="21">
        <v>1.2310336217351986E-3</v>
      </c>
      <c r="AN111" s="21">
        <v>2.8623995556993831E-3</v>
      </c>
      <c r="AO111" s="21">
        <v>3.9128744226656327E-3</v>
      </c>
      <c r="AP111" s="21">
        <v>1.1283031654900107E-2</v>
      </c>
      <c r="AQ111" s="21">
        <v>3.3954311526217685E-3</v>
      </c>
      <c r="AR111" s="21">
        <v>4.6546669740660379E-3</v>
      </c>
      <c r="AS111" s="21">
        <v>1.6949767958413294E-2</v>
      </c>
      <c r="AT111" s="21">
        <v>3.657996325287502E-3</v>
      </c>
      <c r="AU111" s="21">
        <v>5.9284568551704287E-3</v>
      </c>
      <c r="AV111" s="21">
        <v>2.6338548727981238E-3</v>
      </c>
      <c r="AW111" s="21">
        <v>2.1070720459077691E-3</v>
      </c>
      <c r="AX111" s="21">
        <v>4.4701648500938447E-3</v>
      </c>
      <c r="AY111" s="21">
        <v>4.8497339165763462E-3</v>
      </c>
      <c r="AZ111" s="21">
        <v>2.6569958697715908E-3</v>
      </c>
      <c r="BA111" s="21">
        <v>2.8643876606865713E-3</v>
      </c>
      <c r="BB111" s="21">
        <v>4.6437472148368631E-4</v>
      </c>
      <c r="BC111" s="21">
        <v>3.2451217790255438E-3</v>
      </c>
      <c r="BD111" s="21">
        <v>3.7149392112879914E-3</v>
      </c>
      <c r="BE111" s="21">
        <v>1.0974499586775691E-3</v>
      </c>
      <c r="BF111" s="21">
        <v>1.1315874283996967E-3</v>
      </c>
      <c r="BG111" s="21">
        <v>4.324632281759675E-4</v>
      </c>
      <c r="BH111" s="21">
        <v>1.4250140046004084E-3</v>
      </c>
      <c r="BI111" s="21">
        <v>4.0489579770961988E-4</v>
      </c>
      <c r="BJ111" s="21">
        <v>3.9526481842367756E-4</v>
      </c>
      <c r="BK111" s="21">
        <v>2.7497636888193012E-4</v>
      </c>
      <c r="BL111" s="21">
        <v>7.3319282881013936E-5</v>
      </c>
      <c r="BM111" s="21">
        <v>1.516471084415807E-4</v>
      </c>
      <c r="BN111" s="21">
        <v>3.4450541418222637E-5</v>
      </c>
      <c r="BO111" s="21">
        <v>9.2136587803992197E-6</v>
      </c>
      <c r="BP111" s="21">
        <v>1.2958094301841281E-5</v>
      </c>
      <c r="BQ111" s="21">
        <v>1.9400449367783209E-5</v>
      </c>
      <c r="BR111" s="21">
        <v>1.2573406970800159E-3</v>
      </c>
      <c r="BS111" s="21">
        <v>1.1933895396117583E-3</v>
      </c>
      <c r="BT111" s="21">
        <v>1.0908871634417734E-3</v>
      </c>
      <c r="BU111" s="21">
        <v>5.0026660376273336E-4</v>
      </c>
      <c r="BV111" s="21">
        <v>1.0962816974961127E-3</v>
      </c>
      <c r="BW111" s="21">
        <v>7.037814741085751E-4</v>
      </c>
      <c r="BX111" s="21">
        <v>6.6781336689292171E-4</v>
      </c>
      <c r="BY111" s="21">
        <v>6.666380299611836E-4</v>
      </c>
      <c r="BZ111" s="21">
        <v>4.2018114783555456E-4</v>
      </c>
      <c r="CA111" s="21">
        <v>7.4618973538282502E-4</v>
      </c>
      <c r="CB111" s="21">
        <v>3.6783372995470072E-4</v>
      </c>
      <c r="CC111" s="21">
        <v>3.6609962922923961E-4</v>
      </c>
      <c r="CD111" s="21">
        <v>2.6046343948986627E-4</v>
      </c>
      <c r="CE111" s="21">
        <v>2.1123830557620235E-4</v>
      </c>
      <c r="CF111" s="21">
        <v>1.1426485137413885E-4</v>
      </c>
      <c r="CG111" s="21">
        <v>2.6255369322859194E-4</v>
      </c>
      <c r="CH111" s="21">
        <v>1.0520091206342834E-4</v>
      </c>
      <c r="CI111" s="21">
        <v>5.5851585571736992E-5</v>
      </c>
      <c r="CJ111" s="21">
        <v>4.5814207146620311E-5</v>
      </c>
      <c r="CK111" s="21">
        <v>4.1306796661823316E-5</v>
      </c>
      <c r="CL111" s="21">
        <v>1.8785637394851571E-5</v>
      </c>
      <c r="CM111" s="21">
        <v>3.3734154804957962E-5</v>
      </c>
      <c r="CN111" s="21">
        <v>2.6644833574975536E-5</v>
      </c>
      <c r="CO111" s="21">
        <v>2.3226789563097243E-5</v>
      </c>
      <c r="CP111" s="21">
        <v>1.3971652220510463E-3</v>
      </c>
      <c r="CQ111" s="21">
        <v>2.3234658230935532E-3</v>
      </c>
      <c r="CR111" s="21">
        <v>9.6229082857087844E-4</v>
      </c>
      <c r="CS111" s="21">
        <v>1.8613299789285546E-3</v>
      </c>
      <c r="CT111" s="21">
        <v>4.6527656564849076E-4</v>
      </c>
      <c r="CU111" s="21">
        <v>6.0234040114980796E-4</v>
      </c>
      <c r="CV111" s="21">
        <v>5.5537221047812218E-4</v>
      </c>
      <c r="CW111" s="21">
        <v>4.5459822110977585E-4</v>
      </c>
      <c r="CX111" s="21">
        <v>3.4991944764183421E-4</v>
      </c>
      <c r="CY111" s="21">
        <v>5.4033820184031835E-4</v>
      </c>
      <c r="CZ111" s="21">
        <v>3.1475724200014755E-4</v>
      </c>
      <c r="DA111" s="21">
        <v>1.9356716536584719E-4</v>
      </c>
      <c r="DB111" s="21">
        <v>2.514235461487976E-4</v>
      </c>
      <c r="DC111" s="21">
        <v>3.6654051851706419E-4</v>
      </c>
      <c r="DD111" s="21">
        <v>2.5809987884264549E-4</v>
      </c>
      <c r="DE111" s="21">
        <v>1.8049227696479155E-4</v>
      </c>
      <c r="DF111" s="21">
        <v>1.14265288119793E-3</v>
      </c>
      <c r="DG111" s="21">
        <v>9.528310830610716E-4</v>
      </c>
      <c r="DH111" s="21">
        <v>6.5485312540278912E-4</v>
      </c>
      <c r="DI111" s="21">
        <v>1.4428218763614764E-3</v>
      </c>
      <c r="DJ111" s="21">
        <v>9.3800527247626399E-4</v>
      </c>
      <c r="DK111" s="21">
        <v>6.2884339197411497E-4</v>
      </c>
      <c r="DL111" s="21">
        <v>1.1255527541591617E-3</v>
      </c>
      <c r="DM111" s="21">
        <v>1.0972638679934679E-3</v>
      </c>
      <c r="DN111" s="21">
        <v>6.1490047369114765E-4</v>
      </c>
      <c r="DO111" s="21">
        <v>1.2120046439310314E-3</v>
      </c>
      <c r="DP111" s="21">
        <v>1.4499370470877869E-3</v>
      </c>
      <c r="DQ111" s="21">
        <v>7.8406991965528886E-4</v>
      </c>
      <c r="DR111" s="21">
        <v>6.3153746670764567E-4</v>
      </c>
      <c r="DS111" s="21">
        <v>4.4621238225525943E-4</v>
      </c>
      <c r="DT111" s="21">
        <v>9.0153419429976395E-4</v>
      </c>
      <c r="DU111" s="21">
        <v>3.614518074939229E-4</v>
      </c>
      <c r="DV111" s="21">
        <v>5.9700240453881023E-4</v>
      </c>
      <c r="DW111" s="21">
        <v>3.9316520394730355E-4</v>
      </c>
      <c r="DX111" s="21">
        <v>4.5911454970301092E-4</v>
      </c>
      <c r="DY111" s="21">
        <v>2.3177526288319377E-4</v>
      </c>
      <c r="DZ111" s="21">
        <v>3.2252635691181809E-4</v>
      </c>
      <c r="EA111" s="21">
        <v>1.7115466912365256E-4</v>
      </c>
      <c r="EB111" s="21">
        <v>5.3447956471106418E-4</v>
      </c>
      <c r="EC111" s="21">
        <v>2.9639129822768193E-4</v>
      </c>
      <c r="ED111" s="21">
        <v>2.9169543639030699E-4</v>
      </c>
      <c r="EE111" s="21">
        <v>2.3729579768715998E-4</v>
      </c>
      <c r="EF111" s="21">
        <v>2.995951306968412E-4</v>
      </c>
      <c r="EG111" s="21">
        <v>3.2341819934102758E-4</v>
      </c>
      <c r="EH111" s="21">
        <v>6.2644190524345283E-4</v>
      </c>
      <c r="EI111" s="21">
        <v>2.4393612648628853E-4</v>
      </c>
      <c r="EJ111" s="21">
        <v>2.2156509352142212E-4</v>
      </c>
      <c r="EK111" s="21">
        <v>1.8900937504358808E-4</v>
      </c>
      <c r="EL111" s="21">
        <v>2.7822864525088809E-4</v>
      </c>
      <c r="EM111" s="21">
        <v>2.2757594425266563E-4</v>
      </c>
      <c r="EN111" s="21">
        <v>1.4818172694809877E-4</v>
      </c>
      <c r="EO111" s="21">
        <v>1.0340656180429391E-4</v>
      </c>
      <c r="EP111" s="21">
        <v>8.5913776083110512E-5</v>
      </c>
      <c r="EQ111" s="21">
        <v>3.5141889041451549E-5</v>
      </c>
      <c r="ER111" s="21">
        <v>6.3246118190818918E-5</v>
      </c>
      <c r="ES111" s="21">
        <v>1.2110402244318878E-4</v>
      </c>
      <c r="ET111" s="21">
        <v>9.9608159953496465E-5</v>
      </c>
      <c r="EU111" s="21">
        <v>6.2517896649763808E-5</v>
      </c>
      <c r="EV111" s="21">
        <v>4.926778145792341E-5</v>
      </c>
      <c r="EW111" s="21">
        <v>2.1210179168068826E-4</v>
      </c>
      <c r="EX111" s="21">
        <v>4.1704068423761292E-5</v>
      </c>
      <c r="EY111" s="21">
        <v>2.7244720824216985E-5</v>
      </c>
      <c r="EZ111" s="21">
        <v>8.2504002802710153E-5</v>
      </c>
      <c r="FA111" s="21">
        <v>2.1270586950819712E-5</v>
      </c>
      <c r="FB111" s="21">
        <v>1.0435225289173814E-5</v>
      </c>
    </row>
    <row r="112" spans="1:158" x14ac:dyDescent="0.2">
      <c r="A112" s="16">
        <v>44104</v>
      </c>
      <c r="B112" s="53">
        <v>0.17193144201681909</v>
      </c>
      <c r="C112" s="53">
        <v>4.966896421773933E-2</v>
      </c>
      <c r="D112" s="53">
        <v>4.8407502325000566E-2</v>
      </c>
      <c r="E112" s="53">
        <v>1.3399358514629204E-2</v>
      </c>
      <c r="F112" s="53">
        <v>1.0688020548261448E-2</v>
      </c>
      <c r="G112" s="53">
        <v>3.2572104435307295E-2</v>
      </c>
      <c r="H112" s="53">
        <v>2.6594095992533744E-2</v>
      </c>
      <c r="I112" s="53">
        <v>1.7634751531071229E-2</v>
      </c>
      <c r="J112" s="53">
        <v>6.4205462039071204E-3</v>
      </c>
      <c r="K112" s="53">
        <v>9.6281951872277047E-3</v>
      </c>
      <c r="L112" s="53">
        <v>7.483449042532256E-3</v>
      </c>
      <c r="M112" s="53">
        <v>2.3596287106959074E-3</v>
      </c>
      <c r="O112" s="21">
        <v>0.14741872937950223</v>
      </c>
      <c r="P112" s="21">
        <v>3.1955574643617361E-2</v>
      </c>
      <c r="Q112" s="53">
        <v>3.3540623218508286E-2</v>
      </c>
      <c r="R112" s="21">
        <v>1.4275887304708312E-2</v>
      </c>
      <c r="S112" s="53">
        <v>2.6314767939499686E-2</v>
      </c>
      <c r="T112" s="21">
        <v>1.8879197950614067E-2</v>
      </c>
      <c r="U112" s="21">
        <v>1.4252821591240552E-2</v>
      </c>
      <c r="V112" s="53">
        <v>7.5462552538033117E-3</v>
      </c>
      <c r="W112" s="53">
        <v>2.9757749044416484E-3</v>
      </c>
      <c r="X112" s="53">
        <v>1.5584717434565722E-2</v>
      </c>
      <c r="Z112" s="53">
        <v>9.9012195054299489E-3</v>
      </c>
      <c r="AA112" s="53">
        <v>1.4371263767397989E-2</v>
      </c>
      <c r="AB112" s="53">
        <v>1.8869926704949726E-2</v>
      </c>
      <c r="AC112" s="53">
        <v>1.1547924607583814E-2</v>
      </c>
      <c r="AD112" s="53">
        <v>6.18966315678025E-3</v>
      </c>
      <c r="AE112" s="21">
        <v>1.6709768826761784E-2</v>
      </c>
      <c r="AF112" s="53">
        <v>3.2534449627151546E-2</v>
      </c>
      <c r="AG112" s="53">
        <v>3.727209401457119E-2</v>
      </c>
      <c r="AH112" s="21">
        <v>3.241405848899555E-3</v>
      </c>
      <c r="AI112" s="21">
        <v>3.1779631545368696E-3</v>
      </c>
      <c r="AJ112" s="21">
        <v>6.3732773555329094E-4</v>
      </c>
      <c r="AK112" s="53">
        <v>4.2175036722936262E-3</v>
      </c>
      <c r="AL112" s="21">
        <v>2.6068798138026775E-3</v>
      </c>
      <c r="AM112" s="21">
        <v>1.2310336217351986E-3</v>
      </c>
      <c r="AN112" s="21">
        <v>2.8623995556993831E-3</v>
      </c>
      <c r="AO112" s="21">
        <v>3.9128744226656327E-3</v>
      </c>
      <c r="AP112" s="21">
        <v>1.1283031654900107E-2</v>
      </c>
      <c r="AQ112" s="21">
        <v>3.3954311526217685E-3</v>
      </c>
      <c r="AR112" s="21">
        <v>4.6546669740660379E-3</v>
      </c>
      <c r="AS112" s="21">
        <v>1.6949767958413294E-2</v>
      </c>
      <c r="AT112" s="21">
        <v>3.657996325287502E-3</v>
      </c>
      <c r="AU112" s="21">
        <v>5.9284568551704287E-3</v>
      </c>
      <c r="AV112" s="21">
        <v>2.6338548727981238E-3</v>
      </c>
      <c r="AW112" s="21">
        <v>2.1070720459077691E-3</v>
      </c>
      <c r="AX112" s="21">
        <v>4.4701648500938447E-3</v>
      </c>
      <c r="AY112" s="21">
        <v>4.8497339165763462E-3</v>
      </c>
      <c r="AZ112" s="21">
        <v>2.6569958697715908E-3</v>
      </c>
      <c r="BA112" s="21">
        <v>2.8643876606865713E-3</v>
      </c>
      <c r="BB112" s="21">
        <v>4.6437472148368631E-4</v>
      </c>
      <c r="BC112" s="21">
        <v>3.2451217790255438E-3</v>
      </c>
      <c r="BD112" s="21">
        <v>3.7149392112879914E-3</v>
      </c>
      <c r="BE112" s="21">
        <v>1.0974499586775691E-3</v>
      </c>
      <c r="BF112" s="21">
        <v>1.1315874283996967E-3</v>
      </c>
      <c r="BG112" s="21">
        <v>4.324632281759675E-4</v>
      </c>
      <c r="BH112" s="21">
        <v>1.4250140046004084E-3</v>
      </c>
      <c r="BI112" s="21">
        <v>4.0489579770961988E-4</v>
      </c>
      <c r="BJ112" s="21">
        <v>3.9526481842367756E-4</v>
      </c>
      <c r="BK112" s="21">
        <v>2.7497636888193012E-4</v>
      </c>
      <c r="BL112" s="21">
        <v>7.3319282881013936E-5</v>
      </c>
      <c r="BM112" s="21">
        <v>1.516471084415807E-4</v>
      </c>
      <c r="BN112" s="21">
        <v>3.4450541418222637E-5</v>
      </c>
      <c r="BO112" s="21">
        <v>9.2136587803992197E-6</v>
      </c>
      <c r="BP112" s="21">
        <v>1.2958094301841281E-5</v>
      </c>
      <c r="BQ112" s="21">
        <v>1.9400449367783209E-5</v>
      </c>
      <c r="BR112" s="21">
        <v>1.2573406970800159E-3</v>
      </c>
      <c r="BS112" s="21">
        <v>1.1933895396117583E-3</v>
      </c>
      <c r="BT112" s="21">
        <v>1.0908871634417734E-3</v>
      </c>
      <c r="BU112" s="21">
        <v>5.0026660376273336E-4</v>
      </c>
      <c r="BV112" s="21">
        <v>1.0962816974961127E-3</v>
      </c>
      <c r="BW112" s="21">
        <v>7.037814741085751E-4</v>
      </c>
      <c r="BX112" s="21">
        <v>6.6781336689292171E-4</v>
      </c>
      <c r="BY112" s="21">
        <v>6.666380299611836E-4</v>
      </c>
      <c r="BZ112" s="21">
        <v>4.2018114783555456E-4</v>
      </c>
      <c r="CA112" s="21">
        <v>7.4618973538282502E-4</v>
      </c>
      <c r="CB112" s="21">
        <v>3.6783372995470072E-4</v>
      </c>
      <c r="CC112" s="21">
        <v>3.6609962922923961E-4</v>
      </c>
      <c r="CD112" s="21">
        <v>2.6046343948986627E-4</v>
      </c>
      <c r="CE112" s="21">
        <v>2.1123830557620235E-4</v>
      </c>
      <c r="CF112" s="21">
        <v>1.1426485137413885E-4</v>
      </c>
      <c r="CG112" s="21">
        <v>2.6255369322859194E-4</v>
      </c>
      <c r="CH112" s="21">
        <v>1.0520091206342834E-4</v>
      </c>
      <c r="CI112" s="21">
        <v>5.5851585571736992E-5</v>
      </c>
      <c r="CJ112" s="21">
        <v>4.5814207146620311E-5</v>
      </c>
      <c r="CK112" s="21">
        <v>4.1306796661823316E-5</v>
      </c>
      <c r="CL112" s="21">
        <v>1.8785637394851571E-5</v>
      </c>
      <c r="CM112" s="21">
        <v>3.3734154804957962E-5</v>
      </c>
      <c r="CN112" s="21">
        <v>2.6644833574975536E-5</v>
      </c>
      <c r="CO112" s="21">
        <v>2.3226789563097243E-5</v>
      </c>
      <c r="CP112" s="21">
        <v>1.3971652220510463E-3</v>
      </c>
      <c r="CQ112" s="21">
        <v>2.3234658230935532E-3</v>
      </c>
      <c r="CR112" s="21">
        <v>9.6229082857087844E-4</v>
      </c>
      <c r="CS112" s="21">
        <v>1.8613299789285546E-3</v>
      </c>
      <c r="CT112" s="21">
        <v>4.6527656564849076E-4</v>
      </c>
      <c r="CU112" s="21">
        <v>6.0234040114980796E-4</v>
      </c>
      <c r="CV112" s="21">
        <v>5.5537221047812218E-4</v>
      </c>
      <c r="CW112" s="21">
        <v>4.5459822110977585E-4</v>
      </c>
      <c r="CX112" s="21">
        <v>3.4991944764183421E-4</v>
      </c>
      <c r="CY112" s="21">
        <v>5.4033820184031835E-4</v>
      </c>
      <c r="CZ112" s="21">
        <v>3.1475724200014755E-4</v>
      </c>
      <c r="DA112" s="21">
        <v>1.9356716536584719E-4</v>
      </c>
      <c r="DB112" s="21">
        <v>2.514235461487976E-4</v>
      </c>
      <c r="DC112" s="21">
        <v>3.6654051851706419E-4</v>
      </c>
      <c r="DD112" s="21">
        <v>2.5809987884264549E-4</v>
      </c>
      <c r="DE112" s="21">
        <v>1.8049227696479155E-4</v>
      </c>
      <c r="DF112" s="21">
        <v>1.14265288119793E-3</v>
      </c>
      <c r="DG112" s="21">
        <v>9.528310830610716E-4</v>
      </c>
      <c r="DH112" s="21">
        <v>6.5485312540278912E-4</v>
      </c>
      <c r="DI112" s="21">
        <v>1.4428218763614764E-3</v>
      </c>
      <c r="DJ112" s="21">
        <v>9.3800527247626399E-4</v>
      </c>
      <c r="DK112" s="21">
        <v>6.2884339197411497E-4</v>
      </c>
      <c r="DL112" s="21">
        <v>1.1255527541591617E-3</v>
      </c>
      <c r="DM112" s="21">
        <v>1.0972638679934679E-3</v>
      </c>
      <c r="DN112" s="21">
        <v>6.1490047369114765E-4</v>
      </c>
      <c r="DO112" s="21">
        <v>1.2120046439310314E-3</v>
      </c>
      <c r="DP112" s="21">
        <v>1.4499370470877869E-3</v>
      </c>
      <c r="DQ112" s="21">
        <v>7.8406991965528886E-4</v>
      </c>
      <c r="DR112" s="21">
        <v>6.3153746670764567E-4</v>
      </c>
      <c r="DS112" s="21">
        <v>4.4621238225525943E-4</v>
      </c>
      <c r="DT112" s="21">
        <v>9.0153419429976395E-4</v>
      </c>
      <c r="DU112" s="21">
        <v>3.614518074939229E-4</v>
      </c>
      <c r="DV112" s="21">
        <v>5.9700240453881023E-4</v>
      </c>
      <c r="DW112" s="21">
        <v>3.9316520394730355E-4</v>
      </c>
      <c r="DX112" s="21">
        <v>4.5911454970301092E-4</v>
      </c>
      <c r="DY112" s="21">
        <v>2.3177526288319377E-4</v>
      </c>
      <c r="DZ112" s="21">
        <v>3.2252635691181809E-4</v>
      </c>
      <c r="EA112" s="21">
        <v>1.7115466912365256E-4</v>
      </c>
      <c r="EB112" s="21">
        <v>5.3447956471106418E-4</v>
      </c>
      <c r="EC112" s="21">
        <v>2.9639129822768193E-4</v>
      </c>
      <c r="ED112" s="21">
        <v>2.9169543639030699E-4</v>
      </c>
      <c r="EE112" s="21">
        <v>2.3729579768715998E-4</v>
      </c>
      <c r="EF112" s="21">
        <v>2.995951306968412E-4</v>
      </c>
      <c r="EG112" s="21">
        <v>3.2341819934102758E-4</v>
      </c>
      <c r="EH112" s="21">
        <v>6.2644190524345283E-4</v>
      </c>
      <c r="EI112" s="21">
        <v>2.4393612648628853E-4</v>
      </c>
      <c r="EJ112" s="21">
        <v>2.2156509352142212E-4</v>
      </c>
      <c r="EK112" s="21">
        <v>1.8900937504358808E-4</v>
      </c>
      <c r="EL112" s="21">
        <v>2.7822864525088809E-4</v>
      </c>
      <c r="EM112" s="21">
        <v>2.2757594425266563E-4</v>
      </c>
      <c r="EN112" s="21">
        <v>1.4818172694809877E-4</v>
      </c>
      <c r="EO112" s="21">
        <v>1.0340656180429391E-4</v>
      </c>
      <c r="EP112" s="21">
        <v>8.5913776083110512E-5</v>
      </c>
      <c r="EQ112" s="21">
        <v>3.5141889041451549E-5</v>
      </c>
      <c r="ER112" s="21">
        <v>6.3246118190818918E-5</v>
      </c>
      <c r="ES112" s="21">
        <v>1.2110402244318878E-4</v>
      </c>
      <c r="ET112" s="21">
        <v>9.9608159953496465E-5</v>
      </c>
      <c r="EU112" s="21">
        <v>6.2517896649763808E-5</v>
      </c>
      <c r="EV112" s="21">
        <v>4.926778145792341E-5</v>
      </c>
      <c r="EW112" s="21">
        <v>2.1210179168068826E-4</v>
      </c>
      <c r="EX112" s="21">
        <v>4.1704068423761292E-5</v>
      </c>
      <c r="EY112" s="21">
        <v>2.7244720824216985E-5</v>
      </c>
      <c r="EZ112" s="21">
        <v>8.2504002802710153E-5</v>
      </c>
      <c r="FA112" s="21">
        <v>2.1270586950819712E-5</v>
      </c>
      <c r="FB112" s="21">
        <v>1.0435225289173814E-5</v>
      </c>
    </row>
    <row r="113" spans="1:158" x14ac:dyDescent="0.2">
      <c r="A113" s="16">
        <v>44196</v>
      </c>
      <c r="B113" s="53">
        <v>0.17193144201681909</v>
      </c>
      <c r="C113" s="53">
        <v>4.966896421773933E-2</v>
      </c>
      <c r="D113" s="53">
        <v>4.8407502325000566E-2</v>
      </c>
      <c r="E113" s="53">
        <v>1.3399358514629204E-2</v>
      </c>
      <c r="F113" s="53">
        <v>1.0688020548261448E-2</v>
      </c>
      <c r="G113" s="53">
        <v>3.2572104435307295E-2</v>
      </c>
      <c r="H113" s="53">
        <v>2.6594095992533744E-2</v>
      </c>
      <c r="I113" s="53">
        <v>1.7634751531071229E-2</v>
      </c>
      <c r="J113" s="53">
        <v>6.4205462039071204E-3</v>
      </c>
      <c r="K113" s="53">
        <v>9.6281951872277047E-3</v>
      </c>
      <c r="L113" s="53">
        <v>7.483449042532256E-3</v>
      </c>
      <c r="M113" s="53">
        <v>2.3596287106959074E-3</v>
      </c>
      <c r="O113" s="21">
        <v>0.14741872937950223</v>
      </c>
      <c r="P113" s="21">
        <v>3.1955574643617361E-2</v>
      </c>
      <c r="Q113" s="53">
        <v>3.3540623218508286E-2</v>
      </c>
      <c r="R113" s="21">
        <v>1.4275887304708312E-2</v>
      </c>
      <c r="S113" s="53">
        <v>2.6314767939499686E-2</v>
      </c>
      <c r="T113" s="21">
        <v>1.8879197950614067E-2</v>
      </c>
      <c r="U113" s="21">
        <v>1.4252821591240552E-2</v>
      </c>
      <c r="V113" s="53">
        <v>7.5462552538033117E-3</v>
      </c>
      <c r="W113" s="53">
        <v>2.9757749044416484E-3</v>
      </c>
      <c r="X113" s="53">
        <v>1.5584717434565722E-2</v>
      </c>
      <c r="Z113" s="53">
        <v>9.9012195054299489E-3</v>
      </c>
      <c r="AA113" s="53">
        <v>1.4371263767397989E-2</v>
      </c>
      <c r="AB113" s="53">
        <v>1.8869926704949726E-2</v>
      </c>
      <c r="AC113" s="53">
        <v>1.1547924607583814E-2</v>
      </c>
      <c r="AD113" s="53">
        <v>6.18966315678025E-3</v>
      </c>
      <c r="AE113" s="21">
        <v>1.6709768826761784E-2</v>
      </c>
      <c r="AF113" s="53">
        <v>3.2534449627151546E-2</v>
      </c>
      <c r="AG113" s="53">
        <v>3.727209401457119E-2</v>
      </c>
      <c r="AH113" s="21">
        <v>3.241405848899555E-3</v>
      </c>
      <c r="AI113" s="21">
        <v>3.1779631545368696E-3</v>
      </c>
      <c r="AJ113" s="21">
        <v>6.3732773555329094E-4</v>
      </c>
      <c r="AK113" s="53">
        <v>4.2175036722936262E-3</v>
      </c>
      <c r="AL113" s="21">
        <v>2.6068798138026775E-3</v>
      </c>
      <c r="AM113" s="21">
        <v>1.2310336217351986E-3</v>
      </c>
      <c r="AN113" s="21">
        <v>2.8623995556993831E-3</v>
      </c>
      <c r="AO113" s="21">
        <v>3.9128744226656327E-3</v>
      </c>
      <c r="AP113" s="21">
        <v>1.1283031654900107E-2</v>
      </c>
      <c r="AQ113" s="21">
        <v>3.3954311526217685E-3</v>
      </c>
      <c r="AR113" s="21">
        <v>4.6546669740660379E-3</v>
      </c>
      <c r="AS113" s="21">
        <v>1.6949767958413294E-2</v>
      </c>
      <c r="AT113" s="21">
        <v>3.657996325287502E-3</v>
      </c>
      <c r="AU113" s="21">
        <v>5.9284568551704287E-3</v>
      </c>
      <c r="AV113" s="21">
        <v>2.6338548727981238E-3</v>
      </c>
      <c r="AW113" s="21">
        <v>2.1070720459077691E-3</v>
      </c>
      <c r="AX113" s="21">
        <v>4.4701648500938447E-3</v>
      </c>
      <c r="AY113" s="21">
        <v>4.8497339165763462E-3</v>
      </c>
      <c r="AZ113" s="21">
        <v>2.6569958697715908E-3</v>
      </c>
      <c r="BA113" s="21">
        <v>2.8643876606865713E-3</v>
      </c>
      <c r="BB113" s="21">
        <v>4.6437472148368631E-4</v>
      </c>
      <c r="BC113" s="21">
        <v>3.2451217790255438E-3</v>
      </c>
      <c r="BD113" s="21">
        <v>3.7149392112879914E-3</v>
      </c>
      <c r="BE113" s="21">
        <v>1.0974499586775691E-3</v>
      </c>
      <c r="BF113" s="21">
        <v>1.1315874283996967E-3</v>
      </c>
      <c r="BG113" s="21">
        <v>4.324632281759675E-4</v>
      </c>
      <c r="BH113" s="21">
        <v>1.4250140046004084E-3</v>
      </c>
      <c r="BI113" s="21">
        <v>4.0489579770961988E-4</v>
      </c>
      <c r="BJ113" s="21">
        <v>3.9526481842367756E-4</v>
      </c>
      <c r="BK113" s="21">
        <v>2.7497636888193012E-4</v>
      </c>
      <c r="BL113" s="21">
        <v>7.3319282881013936E-5</v>
      </c>
      <c r="BM113" s="21">
        <v>1.516471084415807E-4</v>
      </c>
      <c r="BN113" s="21">
        <v>3.4450541418222637E-5</v>
      </c>
      <c r="BO113" s="21">
        <v>9.2136587803992197E-6</v>
      </c>
      <c r="BP113" s="21">
        <v>1.2958094301841281E-5</v>
      </c>
      <c r="BQ113" s="21">
        <v>1.9400449367783209E-5</v>
      </c>
      <c r="BR113" s="21">
        <v>1.2573406970800159E-3</v>
      </c>
      <c r="BS113" s="21">
        <v>1.1933895396117583E-3</v>
      </c>
      <c r="BT113" s="21">
        <v>1.0908871634417734E-3</v>
      </c>
      <c r="BU113" s="21">
        <v>5.0026660376273336E-4</v>
      </c>
      <c r="BV113" s="21">
        <v>1.0962816974961127E-3</v>
      </c>
      <c r="BW113" s="21">
        <v>7.037814741085751E-4</v>
      </c>
      <c r="BX113" s="21">
        <v>6.6781336689292171E-4</v>
      </c>
      <c r="BY113" s="21">
        <v>6.666380299611836E-4</v>
      </c>
      <c r="BZ113" s="21">
        <v>4.2018114783555456E-4</v>
      </c>
      <c r="CA113" s="21">
        <v>7.4618973538282502E-4</v>
      </c>
      <c r="CB113" s="21">
        <v>3.6783372995470072E-4</v>
      </c>
      <c r="CC113" s="21">
        <v>3.6609962922923961E-4</v>
      </c>
      <c r="CD113" s="21">
        <v>2.6046343948986627E-4</v>
      </c>
      <c r="CE113" s="21">
        <v>2.1123830557620235E-4</v>
      </c>
      <c r="CF113" s="21">
        <v>1.1426485137413885E-4</v>
      </c>
      <c r="CG113" s="21">
        <v>2.6255369322859194E-4</v>
      </c>
      <c r="CH113" s="21">
        <v>1.0520091206342834E-4</v>
      </c>
      <c r="CI113" s="21">
        <v>5.5851585571736992E-5</v>
      </c>
      <c r="CJ113" s="21">
        <v>4.5814207146620311E-5</v>
      </c>
      <c r="CK113" s="21">
        <v>4.1306796661823316E-5</v>
      </c>
      <c r="CL113" s="21">
        <v>1.8785637394851571E-5</v>
      </c>
      <c r="CM113" s="21">
        <v>3.3734154804957962E-5</v>
      </c>
      <c r="CN113" s="21">
        <v>2.6644833574975536E-5</v>
      </c>
      <c r="CO113" s="21">
        <v>2.3226789563097243E-5</v>
      </c>
      <c r="CP113" s="21">
        <v>1.3971652220510463E-3</v>
      </c>
      <c r="CQ113" s="21">
        <v>2.3234658230935532E-3</v>
      </c>
      <c r="CR113" s="21">
        <v>9.6229082857087844E-4</v>
      </c>
      <c r="CS113" s="21">
        <v>1.8613299789285546E-3</v>
      </c>
      <c r="CT113" s="21">
        <v>4.6527656564849076E-4</v>
      </c>
      <c r="CU113" s="21">
        <v>6.0234040114980796E-4</v>
      </c>
      <c r="CV113" s="21">
        <v>5.5537221047812218E-4</v>
      </c>
      <c r="CW113" s="21">
        <v>4.5459822110977585E-4</v>
      </c>
      <c r="CX113" s="21">
        <v>3.4991944764183421E-4</v>
      </c>
      <c r="CY113" s="21">
        <v>5.4033820184031835E-4</v>
      </c>
      <c r="CZ113" s="21">
        <v>3.1475724200014755E-4</v>
      </c>
      <c r="DA113" s="21">
        <v>1.9356716536584719E-4</v>
      </c>
      <c r="DB113" s="21">
        <v>2.514235461487976E-4</v>
      </c>
      <c r="DC113" s="21">
        <v>3.6654051851706419E-4</v>
      </c>
      <c r="DD113" s="21">
        <v>2.5809987884264549E-4</v>
      </c>
      <c r="DE113" s="21">
        <v>1.8049227696479155E-4</v>
      </c>
      <c r="DF113" s="21">
        <v>1.14265288119793E-3</v>
      </c>
      <c r="DG113" s="21">
        <v>9.528310830610716E-4</v>
      </c>
      <c r="DH113" s="21">
        <v>6.5485312540278912E-4</v>
      </c>
      <c r="DI113" s="21">
        <v>1.4428218763614764E-3</v>
      </c>
      <c r="DJ113" s="21">
        <v>9.3800527247626399E-4</v>
      </c>
      <c r="DK113" s="21">
        <v>6.2884339197411497E-4</v>
      </c>
      <c r="DL113" s="21">
        <v>1.1255527541591617E-3</v>
      </c>
      <c r="DM113" s="21">
        <v>1.0972638679934679E-3</v>
      </c>
      <c r="DN113" s="21">
        <v>6.1490047369114765E-4</v>
      </c>
      <c r="DO113" s="21">
        <v>1.2120046439310314E-3</v>
      </c>
      <c r="DP113" s="21">
        <v>1.4499370470877869E-3</v>
      </c>
      <c r="DQ113" s="21">
        <v>7.8406991965528886E-4</v>
      </c>
      <c r="DR113" s="21">
        <v>6.3153746670764567E-4</v>
      </c>
      <c r="DS113" s="21">
        <v>4.4621238225525943E-4</v>
      </c>
      <c r="DT113" s="21">
        <v>9.0153419429976395E-4</v>
      </c>
      <c r="DU113" s="21">
        <v>3.614518074939229E-4</v>
      </c>
      <c r="DV113" s="21">
        <v>5.9700240453881023E-4</v>
      </c>
      <c r="DW113" s="21">
        <v>3.9316520394730355E-4</v>
      </c>
      <c r="DX113" s="21">
        <v>4.5911454970301092E-4</v>
      </c>
      <c r="DY113" s="21">
        <v>2.3177526288319377E-4</v>
      </c>
      <c r="DZ113" s="21">
        <v>3.2252635691181809E-4</v>
      </c>
      <c r="EA113" s="21">
        <v>1.7115466912365256E-4</v>
      </c>
      <c r="EB113" s="21">
        <v>5.3447956471106418E-4</v>
      </c>
      <c r="EC113" s="21">
        <v>2.9639129822768193E-4</v>
      </c>
      <c r="ED113" s="21">
        <v>2.9169543639030699E-4</v>
      </c>
      <c r="EE113" s="21">
        <v>2.3729579768715998E-4</v>
      </c>
      <c r="EF113" s="21">
        <v>2.995951306968412E-4</v>
      </c>
      <c r="EG113" s="21">
        <v>3.2341819934102758E-4</v>
      </c>
      <c r="EH113" s="21">
        <v>6.2644190524345283E-4</v>
      </c>
      <c r="EI113" s="21">
        <v>2.4393612648628853E-4</v>
      </c>
      <c r="EJ113" s="21">
        <v>2.2156509352142212E-4</v>
      </c>
      <c r="EK113" s="21">
        <v>1.8900937504358808E-4</v>
      </c>
      <c r="EL113" s="21">
        <v>2.7822864525088809E-4</v>
      </c>
      <c r="EM113" s="21">
        <v>2.2757594425266563E-4</v>
      </c>
      <c r="EN113" s="21">
        <v>1.4818172694809877E-4</v>
      </c>
      <c r="EO113" s="21">
        <v>1.0340656180429391E-4</v>
      </c>
      <c r="EP113" s="21">
        <v>8.5913776083110512E-5</v>
      </c>
      <c r="EQ113" s="21">
        <v>3.5141889041451549E-5</v>
      </c>
      <c r="ER113" s="21">
        <v>6.3246118190818918E-5</v>
      </c>
      <c r="ES113" s="21">
        <v>1.2110402244318878E-4</v>
      </c>
      <c r="ET113" s="21">
        <v>9.9608159953496465E-5</v>
      </c>
      <c r="EU113" s="21">
        <v>6.2517896649763808E-5</v>
      </c>
      <c r="EV113" s="21">
        <v>4.926778145792341E-5</v>
      </c>
      <c r="EW113" s="21">
        <v>2.1210179168068826E-4</v>
      </c>
      <c r="EX113" s="21">
        <v>4.1704068423761292E-5</v>
      </c>
      <c r="EY113" s="21">
        <v>2.7244720824216985E-5</v>
      </c>
      <c r="EZ113" s="21">
        <v>8.2504002802710153E-5</v>
      </c>
      <c r="FA113" s="21">
        <v>2.1270586950819712E-5</v>
      </c>
      <c r="FB113" s="21">
        <v>1.0435225289173814E-5</v>
      </c>
    </row>
    <row r="114" spans="1:158" x14ac:dyDescent="0.2">
      <c r="A114" s="16">
        <v>44286</v>
      </c>
      <c r="B114" s="53">
        <v>0.16883540873658129</v>
      </c>
      <c r="C114" s="53">
        <v>4.6724903397716969E-2</v>
      </c>
      <c r="D114" s="53">
        <v>4.6594369798154962E-2</v>
      </c>
      <c r="E114" s="53">
        <v>1.3341003889268378E-2</v>
      </c>
      <c r="F114" s="53">
        <v>1.0383998724858593E-2</v>
      </c>
      <c r="G114" s="53">
        <v>3.0753930429406044E-2</v>
      </c>
      <c r="H114" s="53">
        <v>2.3899941422765286E-2</v>
      </c>
      <c r="I114" s="53">
        <v>1.8350187887914166E-2</v>
      </c>
      <c r="J114" s="53">
        <v>6.566867421691735E-3</v>
      </c>
      <c r="K114" s="53">
        <v>9.7440302015152809E-3</v>
      </c>
      <c r="L114" s="53">
        <v>7.3366311381828885E-3</v>
      </c>
      <c r="M114" s="53">
        <v>2.4906285895354785E-3</v>
      </c>
      <c r="O114" s="21">
        <v>0.15345456246672007</v>
      </c>
      <c r="P114" s="21">
        <v>3.8004359837306857E-2</v>
      </c>
      <c r="Q114" s="53">
        <v>3.4695779493727853E-2</v>
      </c>
      <c r="R114" s="21">
        <v>1.5193486380155838E-2</v>
      </c>
      <c r="S114" s="53">
        <v>2.7745996149700112E-2</v>
      </c>
      <c r="T114" s="21">
        <v>1.8859729463395297E-2</v>
      </c>
      <c r="U114" s="21">
        <v>1.407702169451858E-2</v>
      </c>
      <c r="V114" s="53">
        <v>7.0111116949858575E-3</v>
      </c>
      <c r="W114" s="53">
        <v>3.1322599869091166E-3</v>
      </c>
      <c r="X114" s="53">
        <v>1.4890497542877999E-2</v>
      </c>
      <c r="Z114" s="53">
        <v>1.0800137569989786E-2</v>
      </c>
      <c r="AA114" s="53">
        <v>1.4696810233077963E-2</v>
      </c>
      <c r="AB114" s="53">
        <v>2.0113569455634937E-2</v>
      </c>
      <c r="AC114" s="53">
        <v>1.1430445690970069E-2</v>
      </c>
      <c r="AD114" s="53">
        <v>6.2824002360301508E-3</v>
      </c>
      <c r="AE114" s="21">
        <v>1.6893508002656529E-2</v>
      </c>
      <c r="AF114" s="53">
        <v>3.1351962780658223E-2</v>
      </c>
      <c r="AG114" s="53">
        <v>3.6228062890700873E-2</v>
      </c>
      <c r="AH114" s="21">
        <v>3.5918878818694032E-3</v>
      </c>
      <c r="AI114" s="21">
        <v>3.5167586440981499E-3</v>
      </c>
      <c r="AJ114" s="21">
        <v>6.4438257888428717E-4</v>
      </c>
      <c r="AK114" s="53">
        <v>5.0861708354246974E-3</v>
      </c>
      <c r="AL114" s="21">
        <v>2.9046614770776346E-3</v>
      </c>
      <c r="AM114" s="21">
        <v>1.4152800953701338E-3</v>
      </c>
      <c r="AN114" s="21">
        <v>2.4419943313177045E-3</v>
      </c>
      <c r="AO114" s="21">
        <v>4.1782587885403526E-3</v>
      </c>
      <c r="AP114" s="21">
        <v>1.0573632982166119E-2</v>
      </c>
      <c r="AQ114" s="21">
        <v>3.7478000987367058E-3</v>
      </c>
      <c r="AR114" s="21">
        <v>4.051047126844229E-3</v>
      </c>
      <c r="AS114" s="21">
        <v>1.5904358597547835E-2</v>
      </c>
      <c r="AT114" s="21">
        <v>3.0380493473477935E-3</v>
      </c>
      <c r="AU114" s="21">
        <v>6.2146976962761001E-3</v>
      </c>
      <c r="AV114" s="21">
        <v>2.2293649291051472E-3</v>
      </c>
      <c r="AW114" s="21">
        <v>1.81188904562902E-3</v>
      </c>
      <c r="AX114" s="21">
        <v>3.2814023747002753E-3</v>
      </c>
      <c r="AY114" s="21">
        <v>5.2034278321649741E-3</v>
      </c>
      <c r="AZ114" s="21">
        <v>2.1998450261962385E-3</v>
      </c>
      <c r="BA114" s="21">
        <v>2.9820208279024885E-3</v>
      </c>
      <c r="BB114" s="21">
        <v>4.9993092107798438E-4</v>
      </c>
      <c r="BC114" s="21">
        <v>3.113975489638141E-3</v>
      </c>
      <c r="BD114" s="21">
        <v>3.5303370544528304E-3</v>
      </c>
      <c r="BE114" s="21">
        <v>6.5090595646194558E-4</v>
      </c>
      <c r="BF114" s="21">
        <v>1.0685084157400118E-3</v>
      </c>
      <c r="BG114" s="21">
        <v>4.2926526725019915E-4</v>
      </c>
      <c r="BH114" s="21">
        <v>1.6296004114895487E-3</v>
      </c>
      <c r="BI114" s="21">
        <v>3.5148660142312742E-4</v>
      </c>
      <c r="BJ114" s="21">
        <v>4.5760014678119295E-4</v>
      </c>
      <c r="BK114" s="21">
        <v>1.9985399710636083E-4</v>
      </c>
      <c r="BL114" s="21">
        <v>5.0899606638182513E-5</v>
      </c>
      <c r="BM114" s="21">
        <v>1.7368253639563639E-4</v>
      </c>
      <c r="BN114" s="21">
        <v>3.0731008806964362E-5</v>
      </c>
      <c r="BO114" s="21">
        <v>1.0026012937665957E-5</v>
      </c>
      <c r="BP114" s="21">
        <v>8.9905277321412749E-6</v>
      </c>
      <c r="BQ114" s="21">
        <v>1.4538153246409991E-5</v>
      </c>
      <c r="BR114" s="21">
        <v>1.4167263149553523E-3</v>
      </c>
      <c r="BS114" s="21">
        <v>1.3673665223883841E-3</v>
      </c>
      <c r="BT114" s="21">
        <v>1.2123535526857069E-3</v>
      </c>
      <c r="BU114" s="21">
        <v>5.3391504940874406E-4</v>
      </c>
      <c r="BV114" s="21">
        <v>1.1068405416753539E-3</v>
      </c>
      <c r="BW114" s="21">
        <v>7.3972892701233109E-4</v>
      </c>
      <c r="BX114" s="21">
        <v>6.9311796610426184E-4</v>
      </c>
      <c r="BY114" s="21">
        <v>7.8199095762223161E-4</v>
      </c>
      <c r="BZ114" s="21">
        <v>4.2647591599624126E-4</v>
      </c>
      <c r="CA114" s="21">
        <v>8.7634007363942374E-4</v>
      </c>
      <c r="CB114" s="21">
        <v>4.1235083347980305E-4</v>
      </c>
      <c r="CC114" s="21">
        <v>3.6782820398930906E-4</v>
      </c>
      <c r="CD114" s="21">
        <v>2.5775512209778542E-4</v>
      </c>
      <c r="CE114" s="21">
        <v>2.4556453964676183E-4</v>
      </c>
      <c r="CF114" s="21">
        <v>9.3140300455207839E-5</v>
      </c>
      <c r="CG114" s="21">
        <v>3.5904304094030759E-4</v>
      </c>
      <c r="CH114" s="21">
        <v>9.7307742529671682E-5</v>
      </c>
      <c r="CI114" s="21">
        <v>6.2157635729472274E-5</v>
      </c>
      <c r="CJ114" s="21">
        <v>4.3034470660606851E-5</v>
      </c>
      <c r="CK114" s="21">
        <v>4.0633155420042052E-5</v>
      </c>
      <c r="CL114" s="21">
        <v>1.5277984760782033E-5</v>
      </c>
      <c r="CM114" s="21">
        <v>3.088973076946547E-5</v>
      </c>
      <c r="CN114" s="21">
        <v>2.0462695676294547E-5</v>
      </c>
      <c r="CO114" s="21">
        <v>2.1115886756862099E-5</v>
      </c>
      <c r="CP114" s="21">
        <v>1.3786286574658782E-3</v>
      </c>
      <c r="CQ114" s="21">
        <v>2.35565445864191E-3</v>
      </c>
      <c r="CR114" s="21">
        <v>8.1092966932514799E-4</v>
      </c>
      <c r="CS114" s="21">
        <v>1.9440040199693222E-3</v>
      </c>
      <c r="CT114" s="21">
        <v>3.7224649839678197E-4</v>
      </c>
      <c r="CU114" s="21">
        <v>6.3328894962077673E-4</v>
      </c>
      <c r="CV114" s="21">
        <v>5.5351862608162277E-4</v>
      </c>
      <c r="CW114" s="21">
        <v>4.512760802635223E-4</v>
      </c>
      <c r="CX114" s="21">
        <v>3.9854711021591936E-4</v>
      </c>
      <c r="CY114" s="21">
        <v>5.6505746191101258E-4</v>
      </c>
      <c r="CZ114" s="21">
        <v>3.0377070651820399E-4</v>
      </c>
      <c r="DA114" s="21">
        <v>2.1137319216599752E-4</v>
      </c>
      <c r="DB114" s="21">
        <v>2.9476607396722039E-4</v>
      </c>
      <c r="DC114" s="21">
        <v>3.9287644951178355E-4</v>
      </c>
      <c r="DD114" s="21">
        <v>3.0495240139577132E-4</v>
      </c>
      <c r="DE114" s="21">
        <v>1.8105659212457254E-4</v>
      </c>
      <c r="DF114" s="21">
        <v>1.1592553236878117E-3</v>
      </c>
      <c r="DG114" s="21">
        <v>9.4578512776600783E-4</v>
      </c>
      <c r="DH114" s="21">
        <v>5.4127511269873568E-4</v>
      </c>
      <c r="DI114" s="21">
        <v>1.3688801575028411E-3</v>
      </c>
      <c r="DJ114" s="21">
        <v>9.3543416331600218E-4</v>
      </c>
      <c r="DK114" s="21">
        <v>4.6690574217929598E-4</v>
      </c>
      <c r="DL114" s="21">
        <v>9.2304332157478418E-4</v>
      </c>
      <c r="DM114" s="21">
        <v>1.0847355914959179E-3</v>
      </c>
      <c r="DN114" s="21">
        <v>5.846627704454788E-4</v>
      </c>
      <c r="DO114" s="21">
        <v>1.208209892907839E-3</v>
      </c>
      <c r="DP114" s="21">
        <v>1.2389498806403038E-3</v>
      </c>
      <c r="DQ114" s="21">
        <v>8.0367631233652505E-4</v>
      </c>
      <c r="DR114" s="21">
        <v>5.3134817936890629E-4</v>
      </c>
      <c r="DS114" s="21">
        <v>4.4892929607778272E-4</v>
      </c>
      <c r="DT114" s="21">
        <v>1.1016227057922096E-3</v>
      </c>
      <c r="DU114" s="21">
        <v>3.8175242893158292E-4</v>
      </c>
      <c r="DV114" s="21">
        <v>6.0762307907132648E-4</v>
      </c>
      <c r="DW114" s="21">
        <v>3.8377539803639176E-4</v>
      </c>
      <c r="DX114" s="21">
        <v>4.5546681217832537E-4</v>
      </c>
      <c r="DY114" s="21">
        <v>2.3915506013791601E-4</v>
      </c>
      <c r="DZ114" s="21">
        <v>2.7755349170209288E-4</v>
      </c>
      <c r="EA114" s="21">
        <v>1.8077983046714015E-4</v>
      </c>
      <c r="EB114" s="21">
        <v>5.1581709333693964E-4</v>
      </c>
      <c r="EC114" s="21">
        <v>2.892771729060835E-4</v>
      </c>
      <c r="ED114" s="21">
        <v>2.5913831259333616E-4</v>
      </c>
      <c r="EE114" s="21">
        <v>2.890194530891432E-4</v>
      </c>
      <c r="EF114" s="21">
        <v>3.1523137016597325E-4</v>
      </c>
      <c r="EG114" s="21">
        <v>3.0152070460530547E-4</v>
      </c>
      <c r="EH114" s="21">
        <v>4.3466128981000616E-4</v>
      </c>
      <c r="EI114" s="21">
        <v>2.4464933696889907E-4</v>
      </c>
      <c r="EJ114" s="21">
        <v>1.9139457255200906E-4</v>
      </c>
      <c r="EK114" s="21">
        <v>1.6149385253944978E-4</v>
      </c>
      <c r="EL114" s="21">
        <v>2.4090334100433433E-4</v>
      </c>
      <c r="EM114" s="21">
        <v>2.1526051771547042E-4</v>
      </c>
      <c r="EN114" s="21">
        <v>1.316281146418261E-4</v>
      </c>
      <c r="EO114" s="21">
        <v>1.0796783625693647E-4</v>
      </c>
      <c r="EP114" s="21">
        <v>9.2773449432849512E-5</v>
      </c>
      <c r="EQ114" s="21">
        <v>3.8876298835680605E-5</v>
      </c>
      <c r="ER114" s="21">
        <v>5.843553250552882E-5</v>
      </c>
      <c r="ES114" s="21">
        <v>1.1342289146119449E-4</v>
      </c>
      <c r="ET114" s="21">
        <v>9.8650710850087559E-5</v>
      </c>
      <c r="EU114" s="21">
        <v>5.7627488775805287E-5</v>
      </c>
      <c r="EV114" s="21">
        <v>4.090471464270037E-5</v>
      </c>
      <c r="EW114" s="21">
        <v>2.5564232204225033E-4</v>
      </c>
      <c r="EX114" s="21">
        <v>3.5858884532282395E-5</v>
      </c>
      <c r="EY114" s="21">
        <v>2.5733557547620302E-5</v>
      </c>
      <c r="EZ114" s="21">
        <v>9.039013363973187E-5</v>
      </c>
      <c r="FA114" s="21">
        <v>2.0728890148690342E-5</v>
      </c>
      <c r="FB114" s="21">
        <v>9.9425351243598704E-6</v>
      </c>
    </row>
    <row r="115" spans="1:158" x14ac:dyDescent="0.2">
      <c r="A115" s="16">
        <v>44377</v>
      </c>
      <c r="B115" s="53">
        <v>0.16883540873658129</v>
      </c>
      <c r="C115" s="53">
        <v>4.6724903397716969E-2</v>
      </c>
      <c r="D115" s="53">
        <v>4.6594369798154962E-2</v>
      </c>
      <c r="E115" s="53">
        <v>1.3341003889268378E-2</v>
      </c>
      <c r="F115" s="53">
        <v>1.0383998724858593E-2</v>
      </c>
      <c r="G115" s="53">
        <v>3.0753930429406044E-2</v>
      </c>
      <c r="H115" s="53">
        <v>2.3899941422765286E-2</v>
      </c>
      <c r="I115" s="53">
        <v>1.8350187887914166E-2</v>
      </c>
      <c r="J115" s="53">
        <v>6.566867421691735E-3</v>
      </c>
      <c r="K115" s="53">
        <v>9.7440302015152809E-3</v>
      </c>
      <c r="L115" s="53">
        <v>7.3366311381828885E-3</v>
      </c>
      <c r="M115" s="53">
        <v>2.4906285895354785E-3</v>
      </c>
      <c r="O115" s="21">
        <v>0.15345456246672007</v>
      </c>
      <c r="P115" s="21">
        <v>3.8004359837306857E-2</v>
      </c>
      <c r="Q115" s="53">
        <v>3.4695779493727853E-2</v>
      </c>
      <c r="R115" s="21">
        <v>1.5193486380155838E-2</v>
      </c>
      <c r="S115" s="53">
        <v>2.7745996149700112E-2</v>
      </c>
      <c r="T115" s="21">
        <v>1.8859729463395297E-2</v>
      </c>
      <c r="U115" s="21">
        <v>1.407702169451858E-2</v>
      </c>
      <c r="V115" s="53">
        <v>7.0111116949858575E-3</v>
      </c>
      <c r="W115" s="53">
        <v>3.1322599869091166E-3</v>
      </c>
      <c r="X115" s="53">
        <v>1.4890497542877999E-2</v>
      </c>
      <c r="Z115" s="53">
        <v>1.0800137569989786E-2</v>
      </c>
      <c r="AA115" s="53">
        <v>1.4696810233077963E-2</v>
      </c>
      <c r="AB115" s="53">
        <v>2.0113569455634937E-2</v>
      </c>
      <c r="AC115" s="53">
        <v>1.1430445690970069E-2</v>
      </c>
      <c r="AD115" s="53">
        <v>6.2824002360301508E-3</v>
      </c>
      <c r="AE115" s="21">
        <v>1.6893508002656529E-2</v>
      </c>
      <c r="AF115" s="53">
        <v>3.1351962780658223E-2</v>
      </c>
      <c r="AG115" s="53">
        <v>3.6228062890700873E-2</v>
      </c>
      <c r="AH115" s="21">
        <v>3.5918878818694032E-3</v>
      </c>
      <c r="AI115" s="21">
        <v>3.5167586440981499E-3</v>
      </c>
      <c r="AJ115" s="21">
        <v>6.4438257888428717E-4</v>
      </c>
      <c r="AK115" s="53">
        <v>5.0861708354246974E-3</v>
      </c>
      <c r="AL115" s="21">
        <v>2.9046614770776346E-3</v>
      </c>
      <c r="AM115" s="21">
        <v>1.4152800953701338E-3</v>
      </c>
      <c r="AN115" s="21">
        <v>2.4419943313177045E-3</v>
      </c>
      <c r="AO115" s="21">
        <v>4.1782587885403526E-3</v>
      </c>
      <c r="AP115" s="21">
        <v>1.0573632982166119E-2</v>
      </c>
      <c r="AQ115" s="21">
        <v>3.7478000987367058E-3</v>
      </c>
      <c r="AR115" s="21">
        <v>4.051047126844229E-3</v>
      </c>
      <c r="AS115" s="21">
        <v>1.5904358597547835E-2</v>
      </c>
      <c r="AT115" s="21">
        <v>3.0380493473477935E-3</v>
      </c>
      <c r="AU115" s="21">
        <v>6.2146976962761001E-3</v>
      </c>
      <c r="AV115" s="21">
        <v>2.2293649291051472E-3</v>
      </c>
      <c r="AW115" s="21">
        <v>1.81188904562902E-3</v>
      </c>
      <c r="AX115" s="21">
        <v>3.2814023747002753E-3</v>
      </c>
      <c r="AY115" s="21">
        <v>5.2034278321649741E-3</v>
      </c>
      <c r="AZ115" s="21">
        <v>2.1998450261962385E-3</v>
      </c>
      <c r="BA115" s="21">
        <v>2.9820208279024885E-3</v>
      </c>
      <c r="BB115" s="21">
        <v>4.9993092107798438E-4</v>
      </c>
      <c r="BC115" s="21">
        <v>3.113975489638141E-3</v>
      </c>
      <c r="BD115" s="21">
        <v>3.5303370544528304E-3</v>
      </c>
      <c r="BE115" s="21">
        <v>6.5090595646194558E-4</v>
      </c>
      <c r="BF115" s="21">
        <v>1.0685084157400118E-3</v>
      </c>
      <c r="BG115" s="21">
        <v>4.2926526725019915E-4</v>
      </c>
      <c r="BH115" s="21">
        <v>1.6296004114895487E-3</v>
      </c>
      <c r="BI115" s="21">
        <v>3.5148660142312742E-4</v>
      </c>
      <c r="BJ115" s="21">
        <v>4.5760014678119295E-4</v>
      </c>
      <c r="BK115" s="21">
        <v>1.9985399710636083E-4</v>
      </c>
      <c r="BL115" s="21">
        <v>5.0899606638182513E-5</v>
      </c>
      <c r="BM115" s="21">
        <v>1.7368253639563639E-4</v>
      </c>
      <c r="BN115" s="21">
        <v>3.0731008806964362E-5</v>
      </c>
      <c r="BO115" s="21">
        <v>1.0026012937665957E-5</v>
      </c>
      <c r="BP115" s="21">
        <v>8.9905277321412749E-6</v>
      </c>
      <c r="BQ115" s="21">
        <v>1.4538153246409991E-5</v>
      </c>
      <c r="BR115" s="21">
        <v>1.4167263149553523E-3</v>
      </c>
      <c r="BS115" s="21">
        <v>1.3673665223883841E-3</v>
      </c>
      <c r="BT115" s="21">
        <v>1.2123535526857069E-3</v>
      </c>
      <c r="BU115" s="21">
        <v>5.3391504940874406E-4</v>
      </c>
      <c r="BV115" s="21">
        <v>1.1068405416753539E-3</v>
      </c>
      <c r="BW115" s="21">
        <v>7.3972892701233109E-4</v>
      </c>
      <c r="BX115" s="21">
        <v>6.9311796610426184E-4</v>
      </c>
      <c r="BY115" s="21">
        <v>7.8199095762223161E-4</v>
      </c>
      <c r="BZ115" s="21">
        <v>4.2647591599624126E-4</v>
      </c>
      <c r="CA115" s="21">
        <v>8.7634007363942374E-4</v>
      </c>
      <c r="CB115" s="21">
        <v>4.1235083347980305E-4</v>
      </c>
      <c r="CC115" s="21">
        <v>3.6782820398930906E-4</v>
      </c>
      <c r="CD115" s="21">
        <v>2.5775512209778542E-4</v>
      </c>
      <c r="CE115" s="21">
        <v>2.4556453964676183E-4</v>
      </c>
      <c r="CF115" s="21">
        <v>9.3140300455207839E-5</v>
      </c>
      <c r="CG115" s="21">
        <v>3.5904304094030759E-4</v>
      </c>
      <c r="CH115" s="21">
        <v>9.7307742529671682E-5</v>
      </c>
      <c r="CI115" s="21">
        <v>6.2157635729472274E-5</v>
      </c>
      <c r="CJ115" s="21">
        <v>4.3034470660606851E-5</v>
      </c>
      <c r="CK115" s="21">
        <v>4.0633155420042052E-5</v>
      </c>
      <c r="CL115" s="21">
        <v>1.5277984760782033E-5</v>
      </c>
      <c r="CM115" s="21">
        <v>3.088973076946547E-5</v>
      </c>
      <c r="CN115" s="21">
        <v>2.0462695676294547E-5</v>
      </c>
      <c r="CO115" s="21">
        <v>2.1115886756862099E-5</v>
      </c>
      <c r="CP115" s="21">
        <v>1.3786286574658782E-3</v>
      </c>
      <c r="CQ115" s="21">
        <v>2.35565445864191E-3</v>
      </c>
      <c r="CR115" s="21">
        <v>8.1092966932514799E-4</v>
      </c>
      <c r="CS115" s="21">
        <v>1.9440040199693222E-3</v>
      </c>
      <c r="CT115" s="21">
        <v>3.7224649839678197E-4</v>
      </c>
      <c r="CU115" s="21">
        <v>6.3328894962077673E-4</v>
      </c>
      <c r="CV115" s="21">
        <v>5.5351862608162277E-4</v>
      </c>
      <c r="CW115" s="21">
        <v>4.512760802635223E-4</v>
      </c>
      <c r="CX115" s="21">
        <v>3.9854711021591936E-4</v>
      </c>
      <c r="CY115" s="21">
        <v>5.6505746191101258E-4</v>
      </c>
      <c r="CZ115" s="21">
        <v>3.0377070651820399E-4</v>
      </c>
      <c r="DA115" s="21">
        <v>2.1137319216599752E-4</v>
      </c>
      <c r="DB115" s="21">
        <v>2.9476607396722039E-4</v>
      </c>
      <c r="DC115" s="21">
        <v>3.9287644951178355E-4</v>
      </c>
      <c r="DD115" s="21">
        <v>3.0495240139577132E-4</v>
      </c>
      <c r="DE115" s="21">
        <v>1.8105659212457254E-4</v>
      </c>
      <c r="DF115" s="21">
        <v>1.1592553236878117E-3</v>
      </c>
      <c r="DG115" s="21">
        <v>9.4578512776600783E-4</v>
      </c>
      <c r="DH115" s="21">
        <v>5.4127511269873568E-4</v>
      </c>
      <c r="DI115" s="21">
        <v>1.3688801575028411E-3</v>
      </c>
      <c r="DJ115" s="21">
        <v>9.3543416331600218E-4</v>
      </c>
      <c r="DK115" s="21">
        <v>4.6690574217929598E-4</v>
      </c>
      <c r="DL115" s="21">
        <v>9.2304332157478418E-4</v>
      </c>
      <c r="DM115" s="21">
        <v>1.0847355914959179E-3</v>
      </c>
      <c r="DN115" s="21">
        <v>5.846627704454788E-4</v>
      </c>
      <c r="DO115" s="21">
        <v>1.208209892907839E-3</v>
      </c>
      <c r="DP115" s="21">
        <v>1.2389498806403038E-3</v>
      </c>
      <c r="DQ115" s="21">
        <v>8.0367631233652505E-4</v>
      </c>
      <c r="DR115" s="21">
        <v>5.3134817936890629E-4</v>
      </c>
      <c r="DS115" s="21">
        <v>4.4892929607778272E-4</v>
      </c>
      <c r="DT115" s="21">
        <v>1.1016227057922096E-3</v>
      </c>
      <c r="DU115" s="21">
        <v>3.8175242893158292E-4</v>
      </c>
      <c r="DV115" s="21">
        <v>6.0762307907132648E-4</v>
      </c>
      <c r="DW115" s="21">
        <v>3.8377539803639176E-4</v>
      </c>
      <c r="DX115" s="21">
        <v>4.5546681217832537E-4</v>
      </c>
      <c r="DY115" s="21">
        <v>2.3915506013791601E-4</v>
      </c>
      <c r="DZ115" s="21">
        <v>2.7755349170209288E-4</v>
      </c>
      <c r="EA115" s="21">
        <v>1.8077983046714015E-4</v>
      </c>
      <c r="EB115" s="21">
        <v>5.1581709333693964E-4</v>
      </c>
      <c r="EC115" s="21">
        <v>2.892771729060835E-4</v>
      </c>
      <c r="ED115" s="21">
        <v>2.5913831259333616E-4</v>
      </c>
      <c r="EE115" s="21">
        <v>2.890194530891432E-4</v>
      </c>
      <c r="EF115" s="21">
        <v>3.1523137016597325E-4</v>
      </c>
      <c r="EG115" s="21">
        <v>3.0152070460530547E-4</v>
      </c>
      <c r="EH115" s="21">
        <v>4.3466128981000616E-4</v>
      </c>
      <c r="EI115" s="21">
        <v>2.4464933696889907E-4</v>
      </c>
      <c r="EJ115" s="21">
        <v>1.9139457255200906E-4</v>
      </c>
      <c r="EK115" s="21">
        <v>1.6149385253944978E-4</v>
      </c>
      <c r="EL115" s="21">
        <v>2.4090334100433433E-4</v>
      </c>
      <c r="EM115" s="21">
        <v>2.1526051771547042E-4</v>
      </c>
      <c r="EN115" s="21">
        <v>1.316281146418261E-4</v>
      </c>
      <c r="EO115" s="21">
        <v>1.0796783625693647E-4</v>
      </c>
      <c r="EP115" s="21">
        <v>9.2773449432849512E-5</v>
      </c>
      <c r="EQ115" s="21">
        <v>3.8876298835680605E-5</v>
      </c>
      <c r="ER115" s="21">
        <v>5.843553250552882E-5</v>
      </c>
      <c r="ES115" s="21">
        <v>1.1342289146119449E-4</v>
      </c>
      <c r="ET115" s="21">
        <v>9.8650710850087559E-5</v>
      </c>
      <c r="EU115" s="21">
        <v>5.7627488775805287E-5</v>
      </c>
      <c r="EV115" s="21">
        <v>4.090471464270037E-5</v>
      </c>
      <c r="EW115" s="21">
        <v>2.5564232204225033E-4</v>
      </c>
      <c r="EX115" s="21">
        <v>3.5858884532282395E-5</v>
      </c>
      <c r="EY115" s="21">
        <v>2.5733557547620302E-5</v>
      </c>
      <c r="EZ115" s="21">
        <v>9.039013363973187E-5</v>
      </c>
      <c r="FA115" s="21">
        <v>2.0728890148690342E-5</v>
      </c>
      <c r="FB115" s="21">
        <v>9.9425351243598704E-6</v>
      </c>
    </row>
    <row r="116" spans="1:158" x14ac:dyDescent="0.2">
      <c r="A116" s="16">
        <v>44469</v>
      </c>
      <c r="B116" s="53">
        <v>0.16883540873658129</v>
      </c>
      <c r="C116" s="53">
        <v>4.6724903397716969E-2</v>
      </c>
      <c r="D116" s="53">
        <v>4.6594369798154962E-2</v>
      </c>
      <c r="E116" s="53">
        <v>1.3341003889268378E-2</v>
      </c>
      <c r="F116" s="53">
        <v>1.0383998724858593E-2</v>
      </c>
      <c r="G116" s="53">
        <v>3.0753930429406044E-2</v>
      </c>
      <c r="H116" s="53">
        <v>2.3899941422765286E-2</v>
      </c>
      <c r="I116" s="53">
        <v>1.8350187887914166E-2</v>
      </c>
      <c r="J116" s="53">
        <v>6.566867421691735E-3</v>
      </c>
      <c r="K116" s="53">
        <v>9.7440302015152809E-3</v>
      </c>
      <c r="L116" s="53">
        <v>7.3366311381828885E-3</v>
      </c>
      <c r="M116" s="53">
        <v>2.4906285895354785E-3</v>
      </c>
      <c r="O116" s="21">
        <v>0.15345456246672007</v>
      </c>
      <c r="P116" s="21">
        <v>3.8004359837306857E-2</v>
      </c>
      <c r="Q116" s="53">
        <v>3.4695779493727853E-2</v>
      </c>
      <c r="R116" s="21">
        <v>1.5193486380155838E-2</v>
      </c>
      <c r="S116" s="53">
        <v>2.7745996149700112E-2</v>
      </c>
      <c r="T116" s="21">
        <v>1.8859729463395297E-2</v>
      </c>
      <c r="U116" s="21">
        <v>1.407702169451858E-2</v>
      </c>
      <c r="V116" s="53">
        <v>7.0111116949858575E-3</v>
      </c>
      <c r="W116" s="53">
        <v>3.1322599869091166E-3</v>
      </c>
      <c r="X116" s="53">
        <v>1.4890497542877999E-2</v>
      </c>
      <c r="Z116" s="53">
        <v>1.0800137569989786E-2</v>
      </c>
      <c r="AA116" s="53">
        <v>1.4696810233077963E-2</v>
      </c>
      <c r="AB116" s="53">
        <v>2.0113569455634937E-2</v>
      </c>
      <c r="AC116" s="53">
        <v>1.1430445690970069E-2</v>
      </c>
      <c r="AD116" s="53">
        <v>6.2824002360301508E-3</v>
      </c>
      <c r="AE116" s="21">
        <v>1.6893508002656529E-2</v>
      </c>
      <c r="AF116" s="53">
        <v>3.1351962780658223E-2</v>
      </c>
      <c r="AG116" s="53">
        <v>3.6228062890700873E-2</v>
      </c>
      <c r="AH116" s="21">
        <v>3.5918878818694032E-3</v>
      </c>
      <c r="AI116" s="21">
        <v>3.5167586440981499E-3</v>
      </c>
      <c r="AJ116" s="21">
        <v>6.4438257888428717E-4</v>
      </c>
      <c r="AK116" s="53">
        <v>5.0861708354246974E-3</v>
      </c>
      <c r="AL116" s="21">
        <v>2.9046614770776346E-3</v>
      </c>
      <c r="AM116" s="21">
        <v>1.4152800953701338E-3</v>
      </c>
      <c r="AN116" s="21">
        <v>2.4419943313177045E-3</v>
      </c>
      <c r="AO116" s="21">
        <v>4.1782587885403526E-3</v>
      </c>
      <c r="AP116" s="21">
        <v>1.0573632982166119E-2</v>
      </c>
      <c r="AQ116" s="21">
        <v>3.7478000987367058E-3</v>
      </c>
      <c r="AR116" s="21">
        <v>4.051047126844229E-3</v>
      </c>
      <c r="AS116" s="21">
        <v>1.5904358597547835E-2</v>
      </c>
      <c r="AT116" s="21">
        <v>3.0380493473477935E-3</v>
      </c>
      <c r="AU116" s="21">
        <v>6.2146976962761001E-3</v>
      </c>
      <c r="AV116" s="21">
        <v>2.2293649291051472E-3</v>
      </c>
      <c r="AW116" s="21">
        <v>1.81188904562902E-3</v>
      </c>
      <c r="AX116" s="21">
        <v>3.2814023747002753E-3</v>
      </c>
      <c r="AY116" s="21">
        <v>5.2034278321649741E-3</v>
      </c>
      <c r="AZ116" s="21">
        <v>2.1998450261962385E-3</v>
      </c>
      <c r="BA116" s="21">
        <v>2.9820208279024885E-3</v>
      </c>
      <c r="BB116" s="21">
        <v>4.9993092107798438E-4</v>
      </c>
      <c r="BC116" s="21">
        <v>3.113975489638141E-3</v>
      </c>
      <c r="BD116" s="21">
        <v>3.5303370544528304E-3</v>
      </c>
      <c r="BE116" s="21">
        <v>6.5090595646194558E-4</v>
      </c>
      <c r="BF116" s="21">
        <v>1.0685084157400118E-3</v>
      </c>
      <c r="BG116" s="21">
        <v>4.2926526725019915E-4</v>
      </c>
      <c r="BH116" s="21">
        <v>1.6296004114895487E-3</v>
      </c>
      <c r="BI116" s="21">
        <v>3.5148660142312742E-4</v>
      </c>
      <c r="BJ116" s="21">
        <v>4.5760014678119295E-4</v>
      </c>
      <c r="BK116" s="21">
        <v>1.9985399710636083E-4</v>
      </c>
      <c r="BL116" s="21">
        <v>5.0899606638182513E-5</v>
      </c>
      <c r="BM116" s="21">
        <v>1.7368253639563639E-4</v>
      </c>
      <c r="BN116" s="21">
        <v>3.0731008806964362E-5</v>
      </c>
      <c r="BO116" s="21">
        <v>1.0026012937665957E-5</v>
      </c>
      <c r="BP116" s="21">
        <v>8.9905277321412749E-6</v>
      </c>
      <c r="BQ116" s="21">
        <v>1.4538153246409991E-5</v>
      </c>
      <c r="BR116" s="21">
        <v>1.4167263149553523E-3</v>
      </c>
      <c r="BS116" s="21">
        <v>1.3673665223883841E-3</v>
      </c>
      <c r="BT116" s="21">
        <v>1.2123535526857069E-3</v>
      </c>
      <c r="BU116" s="21">
        <v>5.3391504940874406E-4</v>
      </c>
      <c r="BV116" s="21">
        <v>1.1068405416753539E-3</v>
      </c>
      <c r="BW116" s="21">
        <v>7.3972892701233109E-4</v>
      </c>
      <c r="BX116" s="21">
        <v>6.9311796610426184E-4</v>
      </c>
      <c r="BY116" s="21">
        <v>7.8199095762223161E-4</v>
      </c>
      <c r="BZ116" s="21">
        <v>4.2647591599624126E-4</v>
      </c>
      <c r="CA116" s="21">
        <v>8.7634007363942374E-4</v>
      </c>
      <c r="CB116" s="21">
        <v>4.1235083347980305E-4</v>
      </c>
      <c r="CC116" s="21">
        <v>3.6782820398930906E-4</v>
      </c>
      <c r="CD116" s="21">
        <v>2.5775512209778542E-4</v>
      </c>
      <c r="CE116" s="21">
        <v>2.4556453964676183E-4</v>
      </c>
      <c r="CF116" s="21">
        <v>9.3140300455207839E-5</v>
      </c>
      <c r="CG116" s="21">
        <v>3.5904304094030759E-4</v>
      </c>
      <c r="CH116" s="21">
        <v>9.7307742529671682E-5</v>
      </c>
      <c r="CI116" s="21">
        <v>6.2157635729472274E-5</v>
      </c>
      <c r="CJ116" s="21">
        <v>4.3034470660606851E-5</v>
      </c>
      <c r="CK116" s="21">
        <v>4.0633155420042052E-5</v>
      </c>
      <c r="CL116" s="21">
        <v>1.5277984760782033E-5</v>
      </c>
      <c r="CM116" s="21">
        <v>3.088973076946547E-5</v>
      </c>
      <c r="CN116" s="21">
        <v>2.0462695676294547E-5</v>
      </c>
      <c r="CO116" s="21">
        <v>2.1115886756862099E-5</v>
      </c>
      <c r="CP116" s="21">
        <v>1.3786286574658782E-3</v>
      </c>
      <c r="CQ116" s="21">
        <v>2.35565445864191E-3</v>
      </c>
      <c r="CR116" s="21">
        <v>8.1092966932514799E-4</v>
      </c>
      <c r="CS116" s="21">
        <v>1.9440040199693222E-3</v>
      </c>
      <c r="CT116" s="21">
        <v>3.7224649839678197E-4</v>
      </c>
      <c r="CU116" s="21">
        <v>6.3328894962077673E-4</v>
      </c>
      <c r="CV116" s="21">
        <v>5.5351862608162277E-4</v>
      </c>
      <c r="CW116" s="21">
        <v>4.512760802635223E-4</v>
      </c>
      <c r="CX116" s="21">
        <v>3.9854711021591936E-4</v>
      </c>
      <c r="CY116" s="21">
        <v>5.6505746191101258E-4</v>
      </c>
      <c r="CZ116" s="21">
        <v>3.0377070651820399E-4</v>
      </c>
      <c r="DA116" s="21">
        <v>2.1137319216599752E-4</v>
      </c>
      <c r="DB116" s="21">
        <v>2.9476607396722039E-4</v>
      </c>
      <c r="DC116" s="21">
        <v>3.9287644951178355E-4</v>
      </c>
      <c r="DD116" s="21">
        <v>3.0495240139577132E-4</v>
      </c>
      <c r="DE116" s="21">
        <v>1.8105659212457254E-4</v>
      </c>
      <c r="DF116" s="21">
        <v>1.1592553236878117E-3</v>
      </c>
      <c r="DG116" s="21">
        <v>9.4578512776600783E-4</v>
      </c>
      <c r="DH116" s="21">
        <v>5.4127511269873568E-4</v>
      </c>
      <c r="DI116" s="21">
        <v>1.3688801575028411E-3</v>
      </c>
      <c r="DJ116" s="21">
        <v>9.3543416331600218E-4</v>
      </c>
      <c r="DK116" s="21">
        <v>4.6690574217929598E-4</v>
      </c>
      <c r="DL116" s="21">
        <v>9.2304332157478418E-4</v>
      </c>
      <c r="DM116" s="21">
        <v>1.0847355914959179E-3</v>
      </c>
      <c r="DN116" s="21">
        <v>5.846627704454788E-4</v>
      </c>
      <c r="DO116" s="21">
        <v>1.208209892907839E-3</v>
      </c>
      <c r="DP116" s="21">
        <v>1.2389498806403038E-3</v>
      </c>
      <c r="DQ116" s="21">
        <v>8.0367631233652505E-4</v>
      </c>
      <c r="DR116" s="21">
        <v>5.3134817936890629E-4</v>
      </c>
      <c r="DS116" s="21">
        <v>4.4892929607778272E-4</v>
      </c>
      <c r="DT116" s="21">
        <v>1.1016227057922096E-3</v>
      </c>
      <c r="DU116" s="21">
        <v>3.8175242893158292E-4</v>
      </c>
      <c r="DV116" s="21">
        <v>6.0762307907132648E-4</v>
      </c>
      <c r="DW116" s="21">
        <v>3.8377539803639176E-4</v>
      </c>
      <c r="DX116" s="21">
        <v>4.5546681217832537E-4</v>
      </c>
      <c r="DY116" s="21">
        <v>2.3915506013791601E-4</v>
      </c>
      <c r="DZ116" s="21">
        <v>2.7755349170209288E-4</v>
      </c>
      <c r="EA116" s="21">
        <v>1.8077983046714015E-4</v>
      </c>
      <c r="EB116" s="21">
        <v>5.1581709333693964E-4</v>
      </c>
      <c r="EC116" s="21">
        <v>2.892771729060835E-4</v>
      </c>
      <c r="ED116" s="21">
        <v>2.5913831259333616E-4</v>
      </c>
      <c r="EE116" s="21">
        <v>2.890194530891432E-4</v>
      </c>
      <c r="EF116" s="21">
        <v>3.1523137016597325E-4</v>
      </c>
      <c r="EG116" s="21">
        <v>3.0152070460530547E-4</v>
      </c>
      <c r="EH116" s="21">
        <v>4.3466128981000616E-4</v>
      </c>
      <c r="EI116" s="21">
        <v>2.4464933696889907E-4</v>
      </c>
      <c r="EJ116" s="21">
        <v>1.9139457255200906E-4</v>
      </c>
      <c r="EK116" s="21">
        <v>1.6149385253944978E-4</v>
      </c>
      <c r="EL116" s="21">
        <v>2.4090334100433433E-4</v>
      </c>
      <c r="EM116" s="21">
        <v>2.1526051771547042E-4</v>
      </c>
      <c r="EN116" s="21">
        <v>1.316281146418261E-4</v>
      </c>
      <c r="EO116" s="21">
        <v>1.0796783625693647E-4</v>
      </c>
      <c r="EP116" s="21">
        <v>9.2773449432849512E-5</v>
      </c>
      <c r="EQ116" s="21">
        <v>3.8876298835680605E-5</v>
      </c>
      <c r="ER116" s="21">
        <v>5.843553250552882E-5</v>
      </c>
      <c r="ES116" s="21">
        <v>1.1342289146119449E-4</v>
      </c>
      <c r="ET116" s="21">
        <v>9.8650710850087559E-5</v>
      </c>
      <c r="EU116" s="21">
        <v>5.7627488775805287E-5</v>
      </c>
      <c r="EV116" s="21">
        <v>4.090471464270037E-5</v>
      </c>
      <c r="EW116" s="21">
        <v>2.5564232204225033E-4</v>
      </c>
      <c r="EX116" s="21">
        <v>3.5858884532282395E-5</v>
      </c>
      <c r="EY116" s="21">
        <v>2.5733557547620302E-5</v>
      </c>
      <c r="EZ116" s="21">
        <v>9.039013363973187E-5</v>
      </c>
      <c r="FA116" s="21">
        <v>2.0728890148690342E-5</v>
      </c>
      <c r="FB116" s="21">
        <v>9.9425351243598704E-6</v>
      </c>
    </row>
    <row r="117" spans="1:158" x14ac:dyDescent="0.2">
      <c r="A117" s="16">
        <v>44561</v>
      </c>
      <c r="B117" s="53">
        <v>0.16883540873658129</v>
      </c>
      <c r="C117" s="53">
        <v>4.6724903397716969E-2</v>
      </c>
      <c r="D117" s="53">
        <v>4.6594369798154962E-2</v>
      </c>
      <c r="E117" s="53">
        <v>1.3341003889268378E-2</v>
      </c>
      <c r="F117" s="53">
        <v>1.0383998724858593E-2</v>
      </c>
      <c r="G117" s="53">
        <v>3.0753930429406044E-2</v>
      </c>
      <c r="H117" s="53">
        <v>2.3899941422765286E-2</v>
      </c>
      <c r="I117" s="53">
        <v>1.8350187887914166E-2</v>
      </c>
      <c r="J117" s="53">
        <v>6.566867421691735E-3</v>
      </c>
      <c r="K117" s="53">
        <v>9.7440302015152809E-3</v>
      </c>
      <c r="L117" s="53">
        <v>7.3366311381828885E-3</v>
      </c>
      <c r="M117" s="53">
        <v>2.4906285895354785E-3</v>
      </c>
      <c r="O117" s="21">
        <v>0.15345456246672007</v>
      </c>
      <c r="P117" s="21">
        <v>3.8004359837306857E-2</v>
      </c>
      <c r="Q117" s="53">
        <v>3.4695779493727853E-2</v>
      </c>
      <c r="R117" s="21">
        <v>1.5193486380155838E-2</v>
      </c>
      <c r="S117" s="53">
        <v>2.7745996149700112E-2</v>
      </c>
      <c r="T117" s="21">
        <v>1.8859729463395297E-2</v>
      </c>
      <c r="U117" s="21">
        <v>1.407702169451858E-2</v>
      </c>
      <c r="V117" s="53">
        <v>7.0111116949858575E-3</v>
      </c>
      <c r="W117" s="53">
        <v>3.1322599869091166E-3</v>
      </c>
      <c r="X117" s="53">
        <v>1.4890497542877999E-2</v>
      </c>
      <c r="Z117" s="53">
        <v>1.0800137569989786E-2</v>
      </c>
      <c r="AA117" s="53">
        <v>1.4696810233077963E-2</v>
      </c>
      <c r="AB117" s="53">
        <v>2.0113569455634937E-2</v>
      </c>
      <c r="AC117" s="53">
        <v>1.1430445690970069E-2</v>
      </c>
      <c r="AD117" s="53">
        <v>6.2824002360301508E-3</v>
      </c>
      <c r="AE117" s="21">
        <v>1.6893508002656529E-2</v>
      </c>
      <c r="AF117" s="53">
        <v>3.1351962780658223E-2</v>
      </c>
      <c r="AG117" s="53">
        <v>3.6228062890700873E-2</v>
      </c>
      <c r="AH117" s="21">
        <v>3.5918878818694032E-3</v>
      </c>
      <c r="AI117" s="21">
        <v>3.5167586440981499E-3</v>
      </c>
      <c r="AJ117" s="21">
        <v>6.4438257888428717E-4</v>
      </c>
      <c r="AK117" s="53">
        <v>5.0861708354246974E-3</v>
      </c>
      <c r="AL117" s="21">
        <v>2.9046614770776346E-3</v>
      </c>
      <c r="AM117" s="21">
        <v>1.4152800953701338E-3</v>
      </c>
      <c r="AN117" s="21">
        <v>2.4419943313177045E-3</v>
      </c>
      <c r="AO117" s="21">
        <v>4.1782587885403526E-3</v>
      </c>
      <c r="AP117" s="21">
        <v>1.0573632982166119E-2</v>
      </c>
      <c r="AQ117" s="21">
        <v>3.7478000987367058E-3</v>
      </c>
      <c r="AR117" s="21">
        <v>4.051047126844229E-3</v>
      </c>
      <c r="AS117" s="21">
        <v>1.5904358597547835E-2</v>
      </c>
      <c r="AT117" s="21">
        <v>3.0380493473477935E-3</v>
      </c>
      <c r="AU117" s="21">
        <v>6.2146976962761001E-3</v>
      </c>
      <c r="AV117" s="21">
        <v>2.2293649291051472E-3</v>
      </c>
      <c r="AW117" s="21">
        <v>1.81188904562902E-3</v>
      </c>
      <c r="AX117" s="21">
        <v>3.2814023747002753E-3</v>
      </c>
      <c r="AY117" s="21">
        <v>5.2034278321649741E-3</v>
      </c>
      <c r="AZ117" s="21">
        <v>2.1998450261962385E-3</v>
      </c>
      <c r="BA117" s="21">
        <v>2.9820208279024885E-3</v>
      </c>
      <c r="BB117" s="21">
        <v>4.9993092107798438E-4</v>
      </c>
      <c r="BC117" s="21">
        <v>3.113975489638141E-3</v>
      </c>
      <c r="BD117" s="21">
        <v>3.5303370544528304E-3</v>
      </c>
      <c r="BE117" s="21">
        <v>6.5090595646194558E-4</v>
      </c>
      <c r="BF117" s="21">
        <v>1.0685084157400118E-3</v>
      </c>
      <c r="BG117" s="21">
        <v>4.2926526725019915E-4</v>
      </c>
      <c r="BH117" s="21">
        <v>1.6296004114895487E-3</v>
      </c>
      <c r="BI117" s="21">
        <v>3.5148660142312742E-4</v>
      </c>
      <c r="BJ117" s="21">
        <v>4.5760014678119295E-4</v>
      </c>
      <c r="BK117" s="21">
        <v>1.9985399710636083E-4</v>
      </c>
      <c r="BL117" s="21">
        <v>5.0899606638182513E-5</v>
      </c>
      <c r="BM117" s="21">
        <v>1.7368253639563639E-4</v>
      </c>
      <c r="BN117" s="21">
        <v>3.0731008806964362E-5</v>
      </c>
      <c r="BO117" s="21">
        <v>1.0026012937665957E-5</v>
      </c>
      <c r="BP117" s="21">
        <v>8.9905277321412749E-6</v>
      </c>
      <c r="BQ117" s="21">
        <v>1.4538153246409991E-5</v>
      </c>
      <c r="BR117" s="21">
        <v>1.4167263149553523E-3</v>
      </c>
      <c r="BS117" s="21">
        <v>1.3673665223883841E-3</v>
      </c>
      <c r="BT117" s="21">
        <v>1.2123535526857069E-3</v>
      </c>
      <c r="BU117" s="21">
        <v>5.3391504940874406E-4</v>
      </c>
      <c r="BV117" s="21">
        <v>1.1068405416753539E-3</v>
      </c>
      <c r="BW117" s="21">
        <v>7.3972892701233109E-4</v>
      </c>
      <c r="BX117" s="21">
        <v>6.9311796610426184E-4</v>
      </c>
      <c r="BY117" s="21">
        <v>7.8199095762223161E-4</v>
      </c>
      <c r="BZ117" s="21">
        <v>4.2647591599624126E-4</v>
      </c>
      <c r="CA117" s="21">
        <v>8.7634007363942374E-4</v>
      </c>
      <c r="CB117" s="21">
        <v>4.1235083347980305E-4</v>
      </c>
      <c r="CC117" s="21">
        <v>3.6782820398930906E-4</v>
      </c>
      <c r="CD117" s="21">
        <v>2.5775512209778542E-4</v>
      </c>
      <c r="CE117" s="21">
        <v>2.4556453964676183E-4</v>
      </c>
      <c r="CF117" s="21">
        <v>9.3140300455207839E-5</v>
      </c>
      <c r="CG117" s="21">
        <v>3.5904304094030759E-4</v>
      </c>
      <c r="CH117" s="21">
        <v>9.7307742529671682E-5</v>
      </c>
      <c r="CI117" s="21">
        <v>6.2157635729472274E-5</v>
      </c>
      <c r="CJ117" s="21">
        <v>4.3034470660606851E-5</v>
      </c>
      <c r="CK117" s="21">
        <v>4.0633155420042052E-5</v>
      </c>
      <c r="CL117" s="21">
        <v>1.5277984760782033E-5</v>
      </c>
      <c r="CM117" s="21">
        <v>3.088973076946547E-5</v>
      </c>
      <c r="CN117" s="21">
        <v>2.0462695676294547E-5</v>
      </c>
      <c r="CO117" s="21">
        <v>2.1115886756862099E-5</v>
      </c>
      <c r="CP117" s="21">
        <v>1.3786286574658782E-3</v>
      </c>
      <c r="CQ117" s="21">
        <v>2.35565445864191E-3</v>
      </c>
      <c r="CR117" s="21">
        <v>8.1092966932514799E-4</v>
      </c>
      <c r="CS117" s="21">
        <v>1.9440040199693222E-3</v>
      </c>
      <c r="CT117" s="21">
        <v>3.7224649839678197E-4</v>
      </c>
      <c r="CU117" s="21">
        <v>6.3328894962077673E-4</v>
      </c>
      <c r="CV117" s="21">
        <v>5.5351862608162277E-4</v>
      </c>
      <c r="CW117" s="21">
        <v>4.512760802635223E-4</v>
      </c>
      <c r="CX117" s="21">
        <v>3.9854711021591936E-4</v>
      </c>
      <c r="CY117" s="21">
        <v>5.6505746191101258E-4</v>
      </c>
      <c r="CZ117" s="21">
        <v>3.0377070651820399E-4</v>
      </c>
      <c r="DA117" s="21">
        <v>2.1137319216599752E-4</v>
      </c>
      <c r="DB117" s="21">
        <v>2.9476607396722039E-4</v>
      </c>
      <c r="DC117" s="21">
        <v>3.9287644951178355E-4</v>
      </c>
      <c r="DD117" s="21">
        <v>3.0495240139577132E-4</v>
      </c>
      <c r="DE117" s="21">
        <v>1.8105659212457254E-4</v>
      </c>
      <c r="DF117" s="21">
        <v>1.1592553236878117E-3</v>
      </c>
      <c r="DG117" s="21">
        <v>9.4578512776600783E-4</v>
      </c>
      <c r="DH117" s="21">
        <v>5.4127511269873568E-4</v>
      </c>
      <c r="DI117" s="21">
        <v>1.3688801575028411E-3</v>
      </c>
      <c r="DJ117" s="21">
        <v>9.3543416331600218E-4</v>
      </c>
      <c r="DK117" s="21">
        <v>4.6690574217929598E-4</v>
      </c>
      <c r="DL117" s="21">
        <v>9.2304332157478418E-4</v>
      </c>
      <c r="DM117" s="21">
        <v>1.0847355914959179E-3</v>
      </c>
      <c r="DN117" s="21">
        <v>5.846627704454788E-4</v>
      </c>
      <c r="DO117" s="21">
        <v>1.208209892907839E-3</v>
      </c>
      <c r="DP117" s="21">
        <v>1.2389498806403038E-3</v>
      </c>
      <c r="DQ117" s="21">
        <v>8.0367631233652505E-4</v>
      </c>
      <c r="DR117" s="21">
        <v>5.3134817936890629E-4</v>
      </c>
      <c r="DS117" s="21">
        <v>4.4892929607778272E-4</v>
      </c>
      <c r="DT117" s="21">
        <v>1.1016227057922096E-3</v>
      </c>
      <c r="DU117" s="21">
        <v>3.8175242893158292E-4</v>
      </c>
      <c r="DV117" s="21">
        <v>6.0762307907132648E-4</v>
      </c>
      <c r="DW117" s="21">
        <v>3.8377539803639176E-4</v>
      </c>
      <c r="DX117" s="21">
        <v>4.5546681217832537E-4</v>
      </c>
      <c r="DY117" s="21">
        <v>2.3915506013791601E-4</v>
      </c>
      <c r="DZ117" s="21">
        <v>2.7755349170209288E-4</v>
      </c>
      <c r="EA117" s="21">
        <v>1.8077983046714015E-4</v>
      </c>
      <c r="EB117" s="21">
        <v>5.1581709333693964E-4</v>
      </c>
      <c r="EC117" s="21">
        <v>2.892771729060835E-4</v>
      </c>
      <c r="ED117" s="21">
        <v>2.5913831259333616E-4</v>
      </c>
      <c r="EE117" s="21">
        <v>2.890194530891432E-4</v>
      </c>
      <c r="EF117" s="21">
        <v>3.1523137016597325E-4</v>
      </c>
      <c r="EG117" s="21">
        <v>3.0152070460530547E-4</v>
      </c>
      <c r="EH117" s="21">
        <v>4.3466128981000616E-4</v>
      </c>
      <c r="EI117" s="21">
        <v>2.4464933696889907E-4</v>
      </c>
      <c r="EJ117" s="21">
        <v>1.9139457255200906E-4</v>
      </c>
      <c r="EK117" s="21">
        <v>1.6149385253944978E-4</v>
      </c>
      <c r="EL117" s="21">
        <v>2.4090334100433433E-4</v>
      </c>
      <c r="EM117" s="21">
        <v>2.1526051771547042E-4</v>
      </c>
      <c r="EN117" s="21">
        <v>1.316281146418261E-4</v>
      </c>
      <c r="EO117" s="21">
        <v>1.0796783625693647E-4</v>
      </c>
      <c r="EP117" s="21">
        <v>9.2773449432849512E-5</v>
      </c>
      <c r="EQ117" s="21">
        <v>3.8876298835680605E-5</v>
      </c>
      <c r="ER117" s="21">
        <v>5.843553250552882E-5</v>
      </c>
      <c r="ES117" s="21">
        <v>1.1342289146119449E-4</v>
      </c>
      <c r="ET117" s="21">
        <v>9.8650710850087559E-5</v>
      </c>
      <c r="EU117" s="21">
        <v>5.7627488775805287E-5</v>
      </c>
      <c r="EV117" s="21">
        <v>4.090471464270037E-5</v>
      </c>
      <c r="EW117" s="21">
        <v>2.5564232204225033E-4</v>
      </c>
      <c r="EX117" s="21">
        <v>3.5858884532282395E-5</v>
      </c>
      <c r="EY117" s="21">
        <v>2.5733557547620302E-5</v>
      </c>
      <c r="EZ117" s="21">
        <v>9.039013363973187E-5</v>
      </c>
      <c r="FA117" s="21">
        <v>2.0728890148690342E-5</v>
      </c>
      <c r="FB117" s="21">
        <v>9.9425351243598704E-6</v>
      </c>
    </row>
    <row r="118" spans="1:158" x14ac:dyDescent="0.2">
      <c r="A118" s="16">
        <v>44651</v>
      </c>
      <c r="B118" s="53">
        <v>0.16883540873658129</v>
      </c>
      <c r="C118" s="53">
        <v>4.6724903397716969E-2</v>
      </c>
      <c r="D118" s="53">
        <v>4.6594369798154962E-2</v>
      </c>
      <c r="E118" s="53">
        <v>1.3341003889268378E-2</v>
      </c>
      <c r="F118" s="53">
        <v>1.0383998724858593E-2</v>
      </c>
      <c r="G118" s="53">
        <v>3.0753930429406044E-2</v>
      </c>
      <c r="H118" s="53">
        <v>2.3899941422765286E-2</v>
      </c>
      <c r="I118" s="53">
        <v>1.8350187887914166E-2</v>
      </c>
      <c r="J118" s="53">
        <v>6.566867421691735E-3</v>
      </c>
      <c r="K118" s="53">
        <v>9.7440302015152809E-3</v>
      </c>
      <c r="L118" s="53">
        <v>7.3366311381828885E-3</v>
      </c>
      <c r="M118" s="53">
        <v>2.4906285895354785E-3</v>
      </c>
      <c r="O118" s="21">
        <v>0.15345456246672007</v>
      </c>
      <c r="P118" s="21">
        <v>3.8004359837306857E-2</v>
      </c>
      <c r="Q118" s="53">
        <v>3.4695779493727853E-2</v>
      </c>
      <c r="R118" s="21">
        <v>1.5193486380155838E-2</v>
      </c>
      <c r="S118" s="53">
        <v>2.7745996149700112E-2</v>
      </c>
      <c r="T118" s="21">
        <v>1.8859729463395297E-2</v>
      </c>
      <c r="U118" s="21">
        <v>1.407702169451858E-2</v>
      </c>
      <c r="V118" s="53">
        <v>7.0111116949858575E-3</v>
      </c>
      <c r="W118" s="53">
        <v>3.1322599869091166E-3</v>
      </c>
      <c r="X118" s="53">
        <v>1.4890497542877999E-2</v>
      </c>
      <c r="Z118" s="53">
        <v>1.0800137569989786E-2</v>
      </c>
      <c r="AA118" s="53">
        <v>1.4696810233077963E-2</v>
      </c>
      <c r="AB118" s="53">
        <v>2.0113569455634937E-2</v>
      </c>
      <c r="AC118" s="53">
        <v>1.1430445690970069E-2</v>
      </c>
      <c r="AD118" s="53">
        <v>6.2824002360301508E-3</v>
      </c>
      <c r="AE118" s="21">
        <v>1.6893508002656529E-2</v>
      </c>
      <c r="AF118" s="53">
        <v>3.1351962780658223E-2</v>
      </c>
      <c r="AG118" s="53">
        <v>3.6228062890700873E-2</v>
      </c>
      <c r="AH118" s="21">
        <v>3.5918878818694032E-3</v>
      </c>
      <c r="AI118" s="21">
        <v>3.5167586440981499E-3</v>
      </c>
      <c r="AJ118" s="21">
        <v>6.4438257888428717E-4</v>
      </c>
      <c r="AK118" s="53">
        <v>5.0861708354246974E-3</v>
      </c>
      <c r="AL118" s="21">
        <v>2.9046614770776346E-3</v>
      </c>
      <c r="AM118" s="21">
        <v>1.4152800953701338E-3</v>
      </c>
      <c r="AN118" s="21">
        <v>2.4419943313177045E-3</v>
      </c>
      <c r="AO118" s="21">
        <v>4.1782587885403526E-3</v>
      </c>
      <c r="AP118" s="21">
        <v>1.0573632982166119E-2</v>
      </c>
      <c r="AQ118" s="21">
        <v>3.7478000987367058E-3</v>
      </c>
      <c r="AR118" s="21">
        <v>4.051047126844229E-3</v>
      </c>
      <c r="AS118" s="21">
        <v>1.5904358597547835E-2</v>
      </c>
      <c r="AT118" s="21">
        <v>3.0380493473477935E-3</v>
      </c>
      <c r="AU118" s="21">
        <v>6.2146976962761001E-3</v>
      </c>
      <c r="AV118" s="21">
        <v>2.2293649291051472E-3</v>
      </c>
      <c r="AW118" s="21">
        <v>1.81188904562902E-3</v>
      </c>
      <c r="AX118" s="21">
        <v>3.2814023747002753E-3</v>
      </c>
      <c r="AY118" s="21">
        <v>5.2034278321649741E-3</v>
      </c>
      <c r="AZ118" s="21">
        <v>2.1998450261962385E-3</v>
      </c>
      <c r="BA118" s="21">
        <v>2.9820208279024885E-3</v>
      </c>
      <c r="BB118" s="21">
        <v>4.9993092107798438E-4</v>
      </c>
      <c r="BC118" s="21">
        <v>3.113975489638141E-3</v>
      </c>
      <c r="BD118" s="21">
        <v>3.5303370544528304E-3</v>
      </c>
      <c r="BE118" s="21">
        <v>6.5090595646194558E-4</v>
      </c>
      <c r="BF118" s="21">
        <v>1.0685084157400118E-3</v>
      </c>
      <c r="BG118" s="21">
        <v>4.2926526725019915E-4</v>
      </c>
      <c r="BH118" s="21">
        <v>1.6296004114895487E-3</v>
      </c>
      <c r="BI118" s="21">
        <v>3.5148660142312742E-4</v>
      </c>
      <c r="BJ118" s="21">
        <v>4.5760014678119295E-4</v>
      </c>
      <c r="BK118" s="21">
        <v>1.9985399710636083E-4</v>
      </c>
      <c r="BL118" s="21">
        <v>5.0899606638182513E-5</v>
      </c>
      <c r="BM118" s="21">
        <v>1.7368253639563639E-4</v>
      </c>
      <c r="BN118" s="21">
        <v>3.0731008806964362E-5</v>
      </c>
      <c r="BO118" s="21">
        <v>1.0026012937665957E-5</v>
      </c>
      <c r="BP118" s="21">
        <v>8.9905277321412749E-6</v>
      </c>
      <c r="BQ118" s="21">
        <v>1.4538153246409991E-5</v>
      </c>
      <c r="BR118" s="21">
        <v>1.4167263149553523E-3</v>
      </c>
      <c r="BS118" s="21">
        <v>1.3673665223883841E-3</v>
      </c>
      <c r="BT118" s="21">
        <v>1.2123535526857069E-3</v>
      </c>
      <c r="BU118" s="21">
        <v>5.3391504940874406E-4</v>
      </c>
      <c r="BV118" s="21">
        <v>1.1068405416753539E-3</v>
      </c>
      <c r="BW118" s="21">
        <v>7.3972892701233109E-4</v>
      </c>
      <c r="BX118" s="21">
        <v>6.9311796610426184E-4</v>
      </c>
      <c r="BY118" s="21">
        <v>7.8199095762223161E-4</v>
      </c>
      <c r="BZ118" s="21">
        <v>4.2647591599624126E-4</v>
      </c>
      <c r="CA118" s="21">
        <v>8.7634007363942374E-4</v>
      </c>
      <c r="CB118" s="21">
        <v>4.1235083347980305E-4</v>
      </c>
      <c r="CC118" s="21">
        <v>3.6782820398930906E-4</v>
      </c>
      <c r="CD118" s="21">
        <v>2.5775512209778542E-4</v>
      </c>
      <c r="CE118" s="21">
        <v>2.4556453964676183E-4</v>
      </c>
      <c r="CF118" s="21">
        <v>9.3140300455207839E-5</v>
      </c>
      <c r="CG118" s="21">
        <v>3.5904304094030759E-4</v>
      </c>
      <c r="CH118" s="21">
        <v>9.7307742529671682E-5</v>
      </c>
      <c r="CI118" s="21">
        <v>6.2157635729472274E-5</v>
      </c>
      <c r="CJ118" s="21">
        <v>4.3034470660606851E-5</v>
      </c>
      <c r="CK118" s="21">
        <v>4.0633155420042052E-5</v>
      </c>
      <c r="CL118" s="21">
        <v>1.5277984760782033E-5</v>
      </c>
      <c r="CM118" s="21">
        <v>3.088973076946547E-5</v>
      </c>
      <c r="CN118" s="21">
        <v>2.0462695676294547E-5</v>
      </c>
      <c r="CO118" s="21">
        <v>2.1115886756862099E-5</v>
      </c>
      <c r="CP118" s="21">
        <v>1.3786286574658782E-3</v>
      </c>
      <c r="CQ118" s="21">
        <v>2.35565445864191E-3</v>
      </c>
      <c r="CR118" s="21">
        <v>8.1092966932514799E-4</v>
      </c>
      <c r="CS118" s="21">
        <v>1.9440040199693222E-3</v>
      </c>
      <c r="CT118" s="21">
        <v>3.7224649839678197E-4</v>
      </c>
      <c r="CU118" s="21">
        <v>6.3328894962077673E-4</v>
      </c>
      <c r="CV118" s="21">
        <v>5.5351862608162277E-4</v>
      </c>
      <c r="CW118" s="21">
        <v>4.512760802635223E-4</v>
      </c>
      <c r="CX118" s="21">
        <v>3.9854711021591936E-4</v>
      </c>
      <c r="CY118" s="21">
        <v>5.6505746191101258E-4</v>
      </c>
      <c r="CZ118" s="21">
        <v>3.0377070651820399E-4</v>
      </c>
      <c r="DA118" s="21">
        <v>2.1137319216599752E-4</v>
      </c>
      <c r="DB118" s="21">
        <v>2.9476607396722039E-4</v>
      </c>
      <c r="DC118" s="21">
        <v>3.9287644951178355E-4</v>
      </c>
      <c r="DD118" s="21">
        <v>3.0495240139577132E-4</v>
      </c>
      <c r="DE118" s="21">
        <v>1.8105659212457254E-4</v>
      </c>
      <c r="DF118" s="21">
        <v>1.1592553236878117E-3</v>
      </c>
      <c r="DG118" s="21">
        <v>9.4578512776600783E-4</v>
      </c>
      <c r="DH118" s="21">
        <v>5.4127511269873568E-4</v>
      </c>
      <c r="DI118" s="21">
        <v>1.3688801575028411E-3</v>
      </c>
      <c r="DJ118" s="21">
        <v>9.3543416331600218E-4</v>
      </c>
      <c r="DK118" s="21">
        <v>4.6690574217929598E-4</v>
      </c>
      <c r="DL118" s="21">
        <v>9.2304332157478418E-4</v>
      </c>
      <c r="DM118" s="21">
        <v>1.0847355914959179E-3</v>
      </c>
      <c r="DN118" s="21">
        <v>5.846627704454788E-4</v>
      </c>
      <c r="DO118" s="21">
        <v>1.208209892907839E-3</v>
      </c>
      <c r="DP118" s="21">
        <v>1.2389498806403038E-3</v>
      </c>
      <c r="DQ118" s="21">
        <v>8.0367631233652505E-4</v>
      </c>
      <c r="DR118" s="21">
        <v>5.3134817936890629E-4</v>
      </c>
      <c r="DS118" s="21">
        <v>4.4892929607778272E-4</v>
      </c>
      <c r="DT118" s="21">
        <v>1.1016227057922096E-3</v>
      </c>
      <c r="DU118" s="21">
        <v>3.8175242893158292E-4</v>
      </c>
      <c r="DV118" s="21">
        <v>6.0762307907132648E-4</v>
      </c>
      <c r="DW118" s="21">
        <v>3.8377539803639176E-4</v>
      </c>
      <c r="DX118" s="21">
        <v>4.5546681217832537E-4</v>
      </c>
      <c r="DY118" s="21">
        <v>2.3915506013791601E-4</v>
      </c>
      <c r="DZ118" s="21">
        <v>2.7755349170209288E-4</v>
      </c>
      <c r="EA118" s="21">
        <v>1.8077983046714015E-4</v>
      </c>
      <c r="EB118" s="21">
        <v>5.1581709333693964E-4</v>
      </c>
      <c r="EC118" s="21">
        <v>2.892771729060835E-4</v>
      </c>
      <c r="ED118" s="21">
        <v>2.5913831259333616E-4</v>
      </c>
      <c r="EE118" s="21">
        <v>2.890194530891432E-4</v>
      </c>
      <c r="EF118" s="21">
        <v>3.1523137016597325E-4</v>
      </c>
      <c r="EG118" s="21">
        <v>3.0152070460530547E-4</v>
      </c>
      <c r="EH118" s="21">
        <v>4.3466128981000616E-4</v>
      </c>
      <c r="EI118" s="21">
        <v>2.4464933696889907E-4</v>
      </c>
      <c r="EJ118" s="21">
        <v>1.9139457255200906E-4</v>
      </c>
      <c r="EK118" s="21">
        <v>1.6149385253944978E-4</v>
      </c>
      <c r="EL118" s="21">
        <v>2.4090334100433433E-4</v>
      </c>
      <c r="EM118" s="21">
        <v>2.1526051771547042E-4</v>
      </c>
      <c r="EN118" s="21">
        <v>1.316281146418261E-4</v>
      </c>
      <c r="EO118" s="21">
        <v>1.0796783625693647E-4</v>
      </c>
      <c r="EP118" s="21">
        <v>9.2773449432849512E-5</v>
      </c>
      <c r="EQ118" s="21">
        <v>3.8876298835680605E-5</v>
      </c>
      <c r="ER118" s="21">
        <v>5.843553250552882E-5</v>
      </c>
      <c r="ES118" s="21">
        <v>1.1342289146119449E-4</v>
      </c>
      <c r="ET118" s="21">
        <v>9.8650710850087559E-5</v>
      </c>
      <c r="EU118" s="21">
        <v>5.7627488775805287E-5</v>
      </c>
      <c r="EV118" s="21">
        <v>4.090471464270037E-5</v>
      </c>
      <c r="EW118" s="21">
        <v>2.5564232204225033E-4</v>
      </c>
      <c r="EX118" s="21">
        <v>3.5858884532282395E-5</v>
      </c>
      <c r="EY118" s="21">
        <v>2.5733557547620302E-5</v>
      </c>
      <c r="EZ118" s="21">
        <v>9.039013363973187E-5</v>
      </c>
      <c r="FA118" s="21">
        <v>2.0728890148690342E-5</v>
      </c>
      <c r="FB118" s="21">
        <v>9.9425351243598704E-6</v>
      </c>
    </row>
    <row r="119" spans="1:158" x14ac:dyDescent="0.2">
      <c r="A119" s="16">
        <v>44742</v>
      </c>
      <c r="B119" s="53">
        <v>0.16883540873658129</v>
      </c>
      <c r="C119" s="53">
        <v>4.6724903397716969E-2</v>
      </c>
      <c r="D119" s="53">
        <v>4.6594369798154962E-2</v>
      </c>
      <c r="E119" s="53">
        <v>1.3341003889268378E-2</v>
      </c>
      <c r="F119" s="53">
        <v>1.0383998724858593E-2</v>
      </c>
      <c r="G119" s="53">
        <v>3.0753930429406044E-2</v>
      </c>
      <c r="H119" s="53">
        <v>2.3899941422765286E-2</v>
      </c>
      <c r="I119" s="53">
        <v>1.8350187887914166E-2</v>
      </c>
      <c r="J119" s="53">
        <v>6.566867421691735E-3</v>
      </c>
      <c r="K119" s="53">
        <v>9.7440302015152809E-3</v>
      </c>
      <c r="L119" s="53">
        <v>7.3366311381828885E-3</v>
      </c>
      <c r="M119" s="53">
        <v>2.4906285895354785E-3</v>
      </c>
      <c r="O119" s="21">
        <v>0.15345456246672007</v>
      </c>
      <c r="P119" s="21">
        <v>3.8004359837306857E-2</v>
      </c>
      <c r="Q119" s="53">
        <v>3.4695779493727853E-2</v>
      </c>
      <c r="R119" s="21">
        <v>1.5193486380155838E-2</v>
      </c>
      <c r="S119" s="53">
        <v>2.7745996149700112E-2</v>
      </c>
      <c r="T119" s="21">
        <v>1.8859729463395297E-2</v>
      </c>
      <c r="U119" s="21">
        <v>1.407702169451858E-2</v>
      </c>
      <c r="V119" s="53">
        <v>7.0111116949858575E-3</v>
      </c>
      <c r="W119" s="53">
        <v>3.1322599869091166E-3</v>
      </c>
      <c r="X119" s="53">
        <v>1.4890497542877999E-2</v>
      </c>
      <c r="Z119" s="53">
        <v>1.0800137569989786E-2</v>
      </c>
      <c r="AA119" s="53">
        <v>1.4696810233077963E-2</v>
      </c>
      <c r="AB119" s="53">
        <v>2.0113569455634937E-2</v>
      </c>
      <c r="AC119" s="53">
        <v>1.1430445690970069E-2</v>
      </c>
      <c r="AD119" s="53">
        <v>6.2824002360301508E-3</v>
      </c>
      <c r="AE119" s="21">
        <v>1.6893508002656529E-2</v>
      </c>
      <c r="AF119" s="53">
        <v>3.1351962780658223E-2</v>
      </c>
      <c r="AG119" s="53">
        <v>3.6228062890700873E-2</v>
      </c>
      <c r="AH119" s="21">
        <v>3.5918878818694032E-3</v>
      </c>
      <c r="AI119" s="21">
        <v>3.5167586440981499E-3</v>
      </c>
      <c r="AJ119" s="21">
        <v>6.4438257888428717E-4</v>
      </c>
      <c r="AK119" s="53">
        <v>5.0861708354246974E-3</v>
      </c>
      <c r="AL119" s="21">
        <v>2.9046614770776346E-3</v>
      </c>
      <c r="AM119" s="21">
        <v>1.4152800953701338E-3</v>
      </c>
      <c r="AN119" s="21">
        <v>2.4419943313177045E-3</v>
      </c>
      <c r="AO119" s="21">
        <v>4.1782587885403526E-3</v>
      </c>
      <c r="AP119" s="21">
        <v>1.0573632982166119E-2</v>
      </c>
      <c r="AQ119" s="21">
        <v>3.7478000987367058E-3</v>
      </c>
      <c r="AR119" s="21">
        <v>4.051047126844229E-3</v>
      </c>
      <c r="AS119" s="21">
        <v>1.5904358597547835E-2</v>
      </c>
      <c r="AT119" s="21">
        <v>3.0380493473477935E-3</v>
      </c>
      <c r="AU119" s="21">
        <v>6.2146976962761001E-3</v>
      </c>
      <c r="AV119" s="21">
        <v>2.2293649291051472E-3</v>
      </c>
      <c r="AW119" s="21">
        <v>1.81188904562902E-3</v>
      </c>
      <c r="AX119" s="21">
        <v>3.2814023747002753E-3</v>
      </c>
      <c r="AY119" s="21">
        <v>5.2034278321649741E-3</v>
      </c>
      <c r="AZ119" s="21">
        <v>2.1998450261962385E-3</v>
      </c>
      <c r="BA119" s="21">
        <v>2.9820208279024885E-3</v>
      </c>
      <c r="BB119" s="21">
        <v>4.9993092107798438E-4</v>
      </c>
      <c r="BC119" s="21">
        <v>3.113975489638141E-3</v>
      </c>
      <c r="BD119" s="21">
        <v>3.5303370544528304E-3</v>
      </c>
      <c r="BE119" s="21">
        <v>6.5090595646194558E-4</v>
      </c>
      <c r="BF119" s="21">
        <v>1.0685084157400118E-3</v>
      </c>
      <c r="BG119" s="21">
        <v>4.2926526725019915E-4</v>
      </c>
      <c r="BH119" s="21">
        <v>1.6296004114895487E-3</v>
      </c>
      <c r="BI119" s="21">
        <v>3.5148660142312742E-4</v>
      </c>
      <c r="BJ119" s="21">
        <v>4.5760014678119295E-4</v>
      </c>
      <c r="BK119" s="21">
        <v>1.9985399710636083E-4</v>
      </c>
      <c r="BL119" s="21">
        <v>5.0899606638182513E-5</v>
      </c>
      <c r="BM119" s="21">
        <v>1.7368253639563639E-4</v>
      </c>
      <c r="BN119" s="21">
        <v>3.0731008806964362E-5</v>
      </c>
      <c r="BO119" s="21">
        <v>1.0026012937665957E-5</v>
      </c>
      <c r="BP119" s="21">
        <v>8.9905277321412749E-6</v>
      </c>
      <c r="BQ119" s="21">
        <v>1.4538153246409991E-5</v>
      </c>
      <c r="BR119" s="21">
        <v>1.4167263149553523E-3</v>
      </c>
      <c r="BS119" s="21">
        <v>1.3673665223883841E-3</v>
      </c>
      <c r="BT119" s="21">
        <v>1.2123535526857069E-3</v>
      </c>
      <c r="BU119" s="21">
        <v>5.3391504940874406E-4</v>
      </c>
      <c r="BV119" s="21">
        <v>1.1068405416753539E-3</v>
      </c>
      <c r="BW119" s="21">
        <v>7.3972892701233109E-4</v>
      </c>
      <c r="BX119" s="21">
        <v>6.9311796610426184E-4</v>
      </c>
      <c r="BY119" s="21">
        <v>7.8199095762223161E-4</v>
      </c>
      <c r="BZ119" s="21">
        <v>4.2647591599624126E-4</v>
      </c>
      <c r="CA119" s="21">
        <v>8.7634007363942374E-4</v>
      </c>
      <c r="CB119" s="21">
        <v>4.1235083347980305E-4</v>
      </c>
      <c r="CC119" s="21">
        <v>3.6782820398930906E-4</v>
      </c>
      <c r="CD119" s="21">
        <v>2.5775512209778542E-4</v>
      </c>
      <c r="CE119" s="21">
        <v>2.4556453964676183E-4</v>
      </c>
      <c r="CF119" s="21">
        <v>9.3140300455207839E-5</v>
      </c>
      <c r="CG119" s="21">
        <v>3.5904304094030759E-4</v>
      </c>
      <c r="CH119" s="21">
        <v>9.7307742529671682E-5</v>
      </c>
      <c r="CI119" s="21">
        <v>6.2157635729472274E-5</v>
      </c>
      <c r="CJ119" s="21">
        <v>4.3034470660606851E-5</v>
      </c>
      <c r="CK119" s="21">
        <v>4.0633155420042052E-5</v>
      </c>
      <c r="CL119" s="21">
        <v>1.5277984760782033E-5</v>
      </c>
      <c r="CM119" s="21">
        <v>3.088973076946547E-5</v>
      </c>
      <c r="CN119" s="21">
        <v>2.0462695676294547E-5</v>
      </c>
      <c r="CO119" s="21">
        <v>2.1115886756862099E-5</v>
      </c>
      <c r="CP119" s="21">
        <v>1.3786286574658782E-3</v>
      </c>
      <c r="CQ119" s="21">
        <v>2.35565445864191E-3</v>
      </c>
      <c r="CR119" s="21">
        <v>8.1092966932514799E-4</v>
      </c>
      <c r="CS119" s="21">
        <v>1.9440040199693222E-3</v>
      </c>
      <c r="CT119" s="21">
        <v>3.7224649839678197E-4</v>
      </c>
      <c r="CU119" s="21">
        <v>6.3328894962077673E-4</v>
      </c>
      <c r="CV119" s="21">
        <v>5.5351862608162277E-4</v>
      </c>
      <c r="CW119" s="21">
        <v>4.512760802635223E-4</v>
      </c>
      <c r="CX119" s="21">
        <v>3.9854711021591936E-4</v>
      </c>
      <c r="CY119" s="21">
        <v>5.6505746191101258E-4</v>
      </c>
      <c r="CZ119" s="21">
        <v>3.0377070651820399E-4</v>
      </c>
      <c r="DA119" s="21">
        <v>2.1137319216599752E-4</v>
      </c>
      <c r="DB119" s="21">
        <v>2.9476607396722039E-4</v>
      </c>
      <c r="DC119" s="21">
        <v>3.9287644951178355E-4</v>
      </c>
      <c r="DD119" s="21">
        <v>3.0495240139577132E-4</v>
      </c>
      <c r="DE119" s="21">
        <v>1.8105659212457254E-4</v>
      </c>
      <c r="DF119" s="21">
        <v>1.1592553236878117E-3</v>
      </c>
      <c r="DG119" s="21">
        <v>9.4578512776600783E-4</v>
      </c>
      <c r="DH119" s="21">
        <v>5.4127511269873568E-4</v>
      </c>
      <c r="DI119" s="21">
        <v>1.3688801575028411E-3</v>
      </c>
      <c r="DJ119" s="21">
        <v>9.3543416331600218E-4</v>
      </c>
      <c r="DK119" s="21">
        <v>4.6690574217929598E-4</v>
      </c>
      <c r="DL119" s="21">
        <v>9.2304332157478418E-4</v>
      </c>
      <c r="DM119" s="21">
        <v>1.0847355914959179E-3</v>
      </c>
      <c r="DN119" s="21">
        <v>5.846627704454788E-4</v>
      </c>
      <c r="DO119" s="21">
        <v>1.208209892907839E-3</v>
      </c>
      <c r="DP119" s="21">
        <v>1.2389498806403038E-3</v>
      </c>
      <c r="DQ119" s="21">
        <v>8.0367631233652505E-4</v>
      </c>
      <c r="DR119" s="21">
        <v>5.3134817936890629E-4</v>
      </c>
      <c r="DS119" s="21">
        <v>4.4892929607778272E-4</v>
      </c>
      <c r="DT119" s="21">
        <v>1.1016227057922096E-3</v>
      </c>
      <c r="DU119" s="21">
        <v>3.8175242893158292E-4</v>
      </c>
      <c r="DV119" s="21">
        <v>6.0762307907132648E-4</v>
      </c>
      <c r="DW119" s="21">
        <v>3.8377539803639176E-4</v>
      </c>
      <c r="DX119" s="21">
        <v>4.5546681217832537E-4</v>
      </c>
      <c r="DY119" s="21">
        <v>2.3915506013791601E-4</v>
      </c>
      <c r="DZ119" s="21">
        <v>2.7755349170209288E-4</v>
      </c>
      <c r="EA119" s="21">
        <v>1.8077983046714015E-4</v>
      </c>
      <c r="EB119" s="21">
        <v>5.1581709333693964E-4</v>
      </c>
      <c r="EC119" s="21">
        <v>2.892771729060835E-4</v>
      </c>
      <c r="ED119" s="21">
        <v>2.5913831259333616E-4</v>
      </c>
      <c r="EE119" s="21">
        <v>2.890194530891432E-4</v>
      </c>
      <c r="EF119" s="21">
        <v>3.1523137016597325E-4</v>
      </c>
      <c r="EG119" s="21">
        <v>3.0152070460530547E-4</v>
      </c>
      <c r="EH119" s="21">
        <v>4.3466128981000616E-4</v>
      </c>
      <c r="EI119" s="21">
        <v>2.4464933696889907E-4</v>
      </c>
      <c r="EJ119" s="21">
        <v>1.9139457255200906E-4</v>
      </c>
      <c r="EK119" s="21">
        <v>1.6149385253944978E-4</v>
      </c>
      <c r="EL119" s="21">
        <v>2.4090334100433433E-4</v>
      </c>
      <c r="EM119" s="21">
        <v>2.1526051771547042E-4</v>
      </c>
      <c r="EN119" s="21">
        <v>1.316281146418261E-4</v>
      </c>
      <c r="EO119" s="21">
        <v>1.0796783625693647E-4</v>
      </c>
      <c r="EP119" s="21">
        <v>9.2773449432849512E-5</v>
      </c>
      <c r="EQ119" s="21">
        <v>3.8876298835680605E-5</v>
      </c>
      <c r="ER119" s="21">
        <v>5.843553250552882E-5</v>
      </c>
      <c r="ES119" s="21">
        <v>1.1342289146119449E-4</v>
      </c>
      <c r="ET119" s="21">
        <v>9.8650710850087559E-5</v>
      </c>
      <c r="EU119" s="21">
        <v>5.7627488775805287E-5</v>
      </c>
      <c r="EV119" s="21">
        <v>4.090471464270037E-5</v>
      </c>
      <c r="EW119" s="21">
        <v>2.5564232204225033E-4</v>
      </c>
      <c r="EX119" s="21">
        <v>3.5858884532282395E-5</v>
      </c>
      <c r="EY119" s="21">
        <v>2.5733557547620302E-5</v>
      </c>
      <c r="EZ119" s="21">
        <v>9.039013363973187E-5</v>
      </c>
      <c r="FA119" s="21">
        <v>2.0728890148690342E-5</v>
      </c>
      <c r="FB119" s="21">
        <v>9.9425351243598704E-6</v>
      </c>
    </row>
    <row r="120" spans="1:158" x14ac:dyDescent="0.2">
      <c r="A120" s="16">
        <v>44834</v>
      </c>
      <c r="B120" s="53">
        <v>0.16883540873658129</v>
      </c>
      <c r="C120" s="53">
        <v>4.6724903397716969E-2</v>
      </c>
      <c r="D120" s="53">
        <v>4.6594369798154962E-2</v>
      </c>
      <c r="E120" s="53">
        <v>1.3341003889268378E-2</v>
      </c>
      <c r="F120" s="53">
        <v>1.0383998724858593E-2</v>
      </c>
      <c r="G120" s="53">
        <v>3.0753930429406044E-2</v>
      </c>
      <c r="H120" s="53">
        <v>2.3899941422765286E-2</v>
      </c>
      <c r="I120" s="53">
        <v>1.8350187887914166E-2</v>
      </c>
      <c r="J120" s="53">
        <v>6.566867421691735E-3</v>
      </c>
      <c r="K120" s="53">
        <v>9.7440302015152809E-3</v>
      </c>
      <c r="L120" s="53">
        <v>7.3366311381828885E-3</v>
      </c>
      <c r="M120" s="53">
        <v>2.4906285895354785E-3</v>
      </c>
      <c r="O120" s="21">
        <v>0.15345456246672007</v>
      </c>
      <c r="P120" s="21">
        <v>3.8004359837306857E-2</v>
      </c>
      <c r="Q120" s="53">
        <v>3.4695779493727853E-2</v>
      </c>
      <c r="R120" s="21">
        <v>1.5193486380155838E-2</v>
      </c>
      <c r="S120" s="53">
        <v>2.7745996149700112E-2</v>
      </c>
      <c r="T120" s="21">
        <v>1.8859729463395297E-2</v>
      </c>
      <c r="U120" s="21">
        <v>1.407702169451858E-2</v>
      </c>
      <c r="V120" s="53">
        <v>7.0111116949858575E-3</v>
      </c>
      <c r="W120" s="53">
        <v>3.1322599869091166E-3</v>
      </c>
      <c r="X120" s="53">
        <v>1.4890497542877999E-2</v>
      </c>
      <c r="Z120" s="53">
        <v>1.0800137569989786E-2</v>
      </c>
      <c r="AA120" s="53">
        <v>1.4696810233077963E-2</v>
      </c>
      <c r="AB120" s="53">
        <v>2.0113569455634937E-2</v>
      </c>
      <c r="AC120" s="53">
        <v>1.1430445690970069E-2</v>
      </c>
      <c r="AD120" s="53">
        <v>6.2824002360301508E-3</v>
      </c>
      <c r="AE120" s="21">
        <v>1.6893508002656529E-2</v>
      </c>
      <c r="AF120" s="53">
        <v>3.1351962780658223E-2</v>
      </c>
      <c r="AG120" s="53">
        <v>3.6228062890700873E-2</v>
      </c>
      <c r="AH120" s="21">
        <v>3.5918878818694032E-3</v>
      </c>
      <c r="AI120" s="21">
        <v>3.5167586440981499E-3</v>
      </c>
      <c r="AJ120" s="21">
        <v>6.4438257888428717E-4</v>
      </c>
      <c r="AK120" s="53">
        <v>5.0861708354246974E-3</v>
      </c>
      <c r="AL120" s="21">
        <v>2.9046614770776346E-3</v>
      </c>
      <c r="AM120" s="21">
        <v>1.4152800953701338E-3</v>
      </c>
      <c r="AN120" s="21">
        <v>2.4419943313177045E-3</v>
      </c>
      <c r="AO120" s="21">
        <v>4.1782587885403526E-3</v>
      </c>
      <c r="AP120" s="21">
        <v>1.0573632982166119E-2</v>
      </c>
      <c r="AQ120" s="21">
        <v>3.7478000987367058E-3</v>
      </c>
      <c r="AR120" s="21">
        <v>4.051047126844229E-3</v>
      </c>
      <c r="AS120" s="21">
        <v>1.5904358597547835E-2</v>
      </c>
      <c r="AT120" s="21">
        <v>3.0380493473477935E-3</v>
      </c>
      <c r="AU120" s="21">
        <v>6.2146976962761001E-3</v>
      </c>
      <c r="AV120" s="21">
        <v>2.2293649291051472E-3</v>
      </c>
      <c r="AW120" s="21">
        <v>1.81188904562902E-3</v>
      </c>
      <c r="AX120" s="21">
        <v>3.2814023747002753E-3</v>
      </c>
      <c r="AY120" s="21">
        <v>5.2034278321649741E-3</v>
      </c>
      <c r="AZ120" s="21">
        <v>2.1998450261962385E-3</v>
      </c>
      <c r="BA120" s="21">
        <v>2.9820208279024885E-3</v>
      </c>
      <c r="BB120" s="21">
        <v>4.9993092107798438E-4</v>
      </c>
      <c r="BC120" s="21">
        <v>3.113975489638141E-3</v>
      </c>
      <c r="BD120" s="21">
        <v>3.5303370544528304E-3</v>
      </c>
      <c r="BE120" s="21">
        <v>6.5090595646194558E-4</v>
      </c>
      <c r="BF120" s="21">
        <v>1.0685084157400118E-3</v>
      </c>
      <c r="BG120" s="21">
        <v>4.2926526725019915E-4</v>
      </c>
      <c r="BH120" s="21">
        <v>1.6296004114895487E-3</v>
      </c>
      <c r="BI120" s="21">
        <v>3.5148660142312742E-4</v>
      </c>
      <c r="BJ120" s="21">
        <v>4.5760014678119295E-4</v>
      </c>
      <c r="BK120" s="21">
        <v>1.9985399710636083E-4</v>
      </c>
      <c r="BL120" s="21">
        <v>5.0899606638182513E-5</v>
      </c>
      <c r="BM120" s="21">
        <v>1.7368253639563639E-4</v>
      </c>
      <c r="BN120" s="21">
        <v>3.0731008806964362E-5</v>
      </c>
      <c r="BO120" s="21">
        <v>1.0026012937665957E-5</v>
      </c>
      <c r="BP120" s="21">
        <v>8.9905277321412749E-6</v>
      </c>
      <c r="BQ120" s="21">
        <v>1.4538153246409991E-5</v>
      </c>
      <c r="BR120" s="21">
        <v>1.4167263149553523E-3</v>
      </c>
      <c r="BS120" s="21">
        <v>1.3673665223883841E-3</v>
      </c>
      <c r="BT120" s="21">
        <v>1.2123535526857069E-3</v>
      </c>
      <c r="BU120" s="21">
        <v>5.3391504940874406E-4</v>
      </c>
      <c r="BV120" s="21">
        <v>1.1068405416753539E-3</v>
      </c>
      <c r="BW120" s="21">
        <v>7.3972892701233109E-4</v>
      </c>
      <c r="BX120" s="21">
        <v>6.9311796610426184E-4</v>
      </c>
      <c r="BY120" s="21">
        <v>7.8199095762223161E-4</v>
      </c>
      <c r="BZ120" s="21">
        <v>4.2647591599624126E-4</v>
      </c>
      <c r="CA120" s="21">
        <v>8.7634007363942374E-4</v>
      </c>
      <c r="CB120" s="21">
        <v>4.1235083347980305E-4</v>
      </c>
      <c r="CC120" s="21">
        <v>3.6782820398930906E-4</v>
      </c>
      <c r="CD120" s="21">
        <v>2.5775512209778542E-4</v>
      </c>
      <c r="CE120" s="21">
        <v>2.4556453964676183E-4</v>
      </c>
      <c r="CF120" s="21">
        <v>9.3140300455207839E-5</v>
      </c>
      <c r="CG120" s="21">
        <v>3.5904304094030759E-4</v>
      </c>
      <c r="CH120" s="21">
        <v>9.7307742529671682E-5</v>
      </c>
      <c r="CI120" s="21">
        <v>6.2157635729472274E-5</v>
      </c>
      <c r="CJ120" s="21">
        <v>4.3034470660606851E-5</v>
      </c>
      <c r="CK120" s="21">
        <v>4.0633155420042052E-5</v>
      </c>
      <c r="CL120" s="21">
        <v>1.5277984760782033E-5</v>
      </c>
      <c r="CM120" s="21">
        <v>3.088973076946547E-5</v>
      </c>
      <c r="CN120" s="21">
        <v>2.0462695676294547E-5</v>
      </c>
      <c r="CO120" s="21">
        <v>2.1115886756862099E-5</v>
      </c>
      <c r="CP120" s="21">
        <v>1.3786286574658782E-3</v>
      </c>
      <c r="CQ120" s="21">
        <v>2.35565445864191E-3</v>
      </c>
      <c r="CR120" s="21">
        <v>8.1092966932514799E-4</v>
      </c>
      <c r="CS120" s="21">
        <v>1.9440040199693222E-3</v>
      </c>
      <c r="CT120" s="21">
        <v>3.7224649839678197E-4</v>
      </c>
      <c r="CU120" s="21">
        <v>6.3328894962077673E-4</v>
      </c>
      <c r="CV120" s="21">
        <v>5.5351862608162277E-4</v>
      </c>
      <c r="CW120" s="21">
        <v>4.512760802635223E-4</v>
      </c>
      <c r="CX120" s="21">
        <v>3.9854711021591936E-4</v>
      </c>
      <c r="CY120" s="21">
        <v>5.6505746191101258E-4</v>
      </c>
      <c r="CZ120" s="21">
        <v>3.0377070651820399E-4</v>
      </c>
      <c r="DA120" s="21">
        <v>2.1137319216599752E-4</v>
      </c>
      <c r="DB120" s="21">
        <v>2.9476607396722039E-4</v>
      </c>
      <c r="DC120" s="21">
        <v>3.9287644951178355E-4</v>
      </c>
      <c r="DD120" s="21">
        <v>3.0495240139577132E-4</v>
      </c>
      <c r="DE120" s="21">
        <v>1.8105659212457254E-4</v>
      </c>
      <c r="DF120" s="21">
        <v>1.1592553236878117E-3</v>
      </c>
      <c r="DG120" s="21">
        <v>9.4578512776600783E-4</v>
      </c>
      <c r="DH120" s="21">
        <v>5.4127511269873568E-4</v>
      </c>
      <c r="DI120" s="21">
        <v>1.3688801575028411E-3</v>
      </c>
      <c r="DJ120" s="21">
        <v>9.3543416331600218E-4</v>
      </c>
      <c r="DK120" s="21">
        <v>4.6690574217929598E-4</v>
      </c>
      <c r="DL120" s="21">
        <v>9.2304332157478418E-4</v>
      </c>
      <c r="DM120" s="21">
        <v>1.0847355914959179E-3</v>
      </c>
      <c r="DN120" s="21">
        <v>5.846627704454788E-4</v>
      </c>
      <c r="DO120" s="21">
        <v>1.208209892907839E-3</v>
      </c>
      <c r="DP120" s="21">
        <v>1.2389498806403038E-3</v>
      </c>
      <c r="DQ120" s="21">
        <v>8.0367631233652505E-4</v>
      </c>
      <c r="DR120" s="21">
        <v>5.3134817936890629E-4</v>
      </c>
      <c r="DS120" s="21">
        <v>4.4892929607778272E-4</v>
      </c>
      <c r="DT120" s="21">
        <v>1.1016227057922096E-3</v>
      </c>
      <c r="DU120" s="21">
        <v>3.8175242893158292E-4</v>
      </c>
      <c r="DV120" s="21">
        <v>6.0762307907132648E-4</v>
      </c>
      <c r="DW120" s="21">
        <v>3.8377539803639176E-4</v>
      </c>
      <c r="DX120" s="21">
        <v>4.5546681217832537E-4</v>
      </c>
      <c r="DY120" s="21">
        <v>2.3915506013791601E-4</v>
      </c>
      <c r="DZ120" s="21">
        <v>2.7755349170209288E-4</v>
      </c>
      <c r="EA120" s="21">
        <v>1.8077983046714015E-4</v>
      </c>
      <c r="EB120" s="21">
        <v>5.1581709333693964E-4</v>
      </c>
      <c r="EC120" s="21">
        <v>2.892771729060835E-4</v>
      </c>
      <c r="ED120" s="21">
        <v>2.5913831259333616E-4</v>
      </c>
      <c r="EE120" s="21">
        <v>2.890194530891432E-4</v>
      </c>
      <c r="EF120" s="21">
        <v>3.1523137016597325E-4</v>
      </c>
      <c r="EG120" s="21">
        <v>3.0152070460530547E-4</v>
      </c>
      <c r="EH120" s="21">
        <v>4.3466128981000616E-4</v>
      </c>
      <c r="EI120" s="21">
        <v>2.4464933696889907E-4</v>
      </c>
      <c r="EJ120" s="21">
        <v>1.9139457255200906E-4</v>
      </c>
      <c r="EK120" s="21">
        <v>1.6149385253944978E-4</v>
      </c>
      <c r="EL120" s="21">
        <v>2.4090334100433433E-4</v>
      </c>
      <c r="EM120" s="21">
        <v>2.1526051771547042E-4</v>
      </c>
      <c r="EN120" s="21">
        <v>1.316281146418261E-4</v>
      </c>
      <c r="EO120" s="21">
        <v>1.0796783625693647E-4</v>
      </c>
      <c r="EP120" s="21">
        <v>9.2773449432849512E-5</v>
      </c>
      <c r="EQ120" s="21">
        <v>3.8876298835680605E-5</v>
      </c>
      <c r="ER120" s="21">
        <v>5.843553250552882E-5</v>
      </c>
      <c r="ES120" s="21">
        <v>1.1342289146119449E-4</v>
      </c>
      <c r="ET120" s="21">
        <v>9.8650710850087559E-5</v>
      </c>
      <c r="EU120" s="21">
        <v>5.7627488775805287E-5</v>
      </c>
      <c r="EV120" s="21">
        <v>4.090471464270037E-5</v>
      </c>
      <c r="EW120" s="21">
        <v>2.5564232204225033E-4</v>
      </c>
      <c r="EX120" s="21">
        <v>3.5858884532282395E-5</v>
      </c>
      <c r="EY120" s="21">
        <v>2.5733557547620302E-5</v>
      </c>
      <c r="EZ120" s="21">
        <v>9.039013363973187E-5</v>
      </c>
      <c r="FA120" s="21">
        <v>2.0728890148690342E-5</v>
      </c>
      <c r="FB120" s="21">
        <v>9.9425351243598704E-6</v>
      </c>
    </row>
    <row r="121" spans="1:158" x14ac:dyDescent="0.2">
      <c r="A121" s="16">
        <v>44926</v>
      </c>
      <c r="B121" s="53">
        <v>0.16883540873658129</v>
      </c>
      <c r="C121" s="53">
        <v>4.6724903397716969E-2</v>
      </c>
      <c r="D121" s="53">
        <v>4.6594369798154962E-2</v>
      </c>
      <c r="E121" s="53">
        <v>1.3341003889268378E-2</v>
      </c>
      <c r="F121" s="53">
        <v>1.0383998724858593E-2</v>
      </c>
      <c r="G121" s="53">
        <v>3.0753930429406044E-2</v>
      </c>
      <c r="H121" s="53">
        <v>2.3899941422765286E-2</v>
      </c>
      <c r="I121" s="53">
        <v>1.8350187887914166E-2</v>
      </c>
      <c r="J121" s="53">
        <v>6.566867421691735E-3</v>
      </c>
      <c r="K121" s="53">
        <v>9.7440302015152809E-3</v>
      </c>
      <c r="L121" s="53">
        <v>7.3366311381828885E-3</v>
      </c>
      <c r="M121" s="53">
        <v>2.4906285895354785E-3</v>
      </c>
      <c r="O121" s="21">
        <v>0.15345456246672007</v>
      </c>
      <c r="P121" s="21">
        <v>3.8004359837306857E-2</v>
      </c>
      <c r="Q121" s="53">
        <v>3.4695779493727853E-2</v>
      </c>
      <c r="R121" s="21">
        <v>1.5193486380155838E-2</v>
      </c>
      <c r="S121" s="53">
        <v>2.7745996149700112E-2</v>
      </c>
      <c r="T121" s="21">
        <v>1.8859729463395297E-2</v>
      </c>
      <c r="U121" s="21">
        <v>1.407702169451858E-2</v>
      </c>
      <c r="V121" s="53">
        <v>7.0111116949858575E-3</v>
      </c>
      <c r="W121" s="53">
        <v>3.1322599869091166E-3</v>
      </c>
      <c r="X121" s="53">
        <v>1.4890497542877999E-2</v>
      </c>
      <c r="Z121" s="53">
        <v>1.0800137569989786E-2</v>
      </c>
      <c r="AA121" s="53">
        <v>1.4696810233077963E-2</v>
      </c>
      <c r="AB121" s="53">
        <v>2.0113569455634937E-2</v>
      </c>
      <c r="AC121" s="53">
        <v>1.1430445690970069E-2</v>
      </c>
      <c r="AD121" s="53">
        <v>6.2824002360301508E-3</v>
      </c>
      <c r="AE121" s="21">
        <v>1.6893508002656529E-2</v>
      </c>
      <c r="AF121" s="53">
        <v>3.1351962780658223E-2</v>
      </c>
      <c r="AG121" s="53">
        <v>3.6228062890700873E-2</v>
      </c>
      <c r="AH121" s="21">
        <v>3.5918878818694032E-3</v>
      </c>
      <c r="AI121" s="21">
        <v>3.5167586440981499E-3</v>
      </c>
      <c r="AJ121" s="21">
        <v>6.4438257888428717E-4</v>
      </c>
      <c r="AK121" s="53">
        <v>5.0861708354246974E-3</v>
      </c>
      <c r="AL121" s="21">
        <v>2.9046614770776346E-3</v>
      </c>
      <c r="AM121" s="21">
        <v>1.4152800953701338E-3</v>
      </c>
      <c r="AN121" s="21">
        <v>2.4419943313177045E-3</v>
      </c>
      <c r="AO121" s="21">
        <v>4.1782587885403526E-3</v>
      </c>
      <c r="AP121" s="21">
        <v>1.0573632982166119E-2</v>
      </c>
      <c r="AQ121" s="21">
        <v>3.7478000987367058E-3</v>
      </c>
      <c r="AR121" s="21">
        <v>4.051047126844229E-3</v>
      </c>
      <c r="AS121" s="21">
        <v>1.5904358597547835E-2</v>
      </c>
      <c r="AT121" s="21">
        <v>3.0380493473477935E-3</v>
      </c>
      <c r="AU121" s="21">
        <v>6.2146976962761001E-3</v>
      </c>
      <c r="AV121" s="21">
        <v>2.2293649291051472E-3</v>
      </c>
      <c r="AW121" s="21">
        <v>1.81188904562902E-3</v>
      </c>
      <c r="AX121" s="21">
        <v>3.2814023747002753E-3</v>
      </c>
      <c r="AY121" s="21">
        <v>5.2034278321649741E-3</v>
      </c>
      <c r="AZ121" s="21">
        <v>2.1998450261962385E-3</v>
      </c>
      <c r="BA121" s="21">
        <v>2.9820208279024885E-3</v>
      </c>
      <c r="BB121" s="21">
        <v>4.9993092107798438E-4</v>
      </c>
      <c r="BC121" s="21">
        <v>3.113975489638141E-3</v>
      </c>
      <c r="BD121" s="21">
        <v>3.5303370544528304E-3</v>
      </c>
      <c r="BE121" s="21">
        <v>6.5090595646194558E-4</v>
      </c>
      <c r="BF121" s="21">
        <v>1.0685084157400118E-3</v>
      </c>
      <c r="BG121" s="21">
        <v>4.2926526725019915E-4</v>
      </c>
      <c r="BH121" s="21">
        <v>1.6296004114895487E-3</v>
      </c>
      <c r="BI121" s="21">
        <v>3.5148660142312742E-4</v>
      </c>
      <c r="BJ121" s="21">
        <v>4.5760014678119295E-4</v>
      </c>
      <c r="BK121" s="21">
        <v>1.9985399710636083E-4</v>
      </c>
      <c r="BL121" s="21">
        <v>5.0899606638182513E-5</v>
      </c>
      <c r="BM121" s="21">
        <v>1.7368253639563639E-4</v>
      </c>
      <c r="BN121" s="21">
        <v>3.0731008806964362E-5</v>
      </c>
      <c r="BO121" s="21">
        <v>1.0026012937665957E-5</v>
      </c>
      <c r="BP121" s="21">
        <v>8.9905277321412749E-6</v>
      </c>
      <c r="BQ121" s="21">
        <v>1.4538153246409991E-5</v>
      </c>
      <c r="BR121" s="21">
        <v>1.4167263149553523E-3</v>
      </c>
      <c r="BS121" s="21">
        <v>1.3673665223883841E-3</v>
      </c>
      <c r="BT121" s="21">
        <v>1.2123535526857069E-3</v>
      </c>
      <c r="BU121" s="21">
        <v>5.3391504940874406E-4</v>
      </c>
      <c r="BV121" s="21">
        <v>1.1068405416753539E-3</v>
      </c>
      <c r="BW121" s="21">
        <v>7.3972892701233109E-4</v>
      </c>
      <c r="BX121" s="21">
        <v>6.9311796610426184E-4</v>
      </c>
      <c r="BY121" s="21">
        <v>7.8199095762223161E-4</v>
      </c>
      <c r="BZ121" s="21">
        <v>4.2647591599624126E-4</v>
      </c>
      <c r="CA121" s="21">
        <v>8.7634007363942374E-4</v>
      </c>
      <c r="CB121" s="21">
        <v>4.1235083347980305E-4</v>
      </c>
      <c r="CC121" s="21">
        <v>3.6782820398930906E-4</v>
      </c>
      <c r="CD121" s="21">
        <v>2.5775512209778542E-4</v>
      </c>
      <c r="CE121" s="21">
        <v>2.4556453964676183E-4</v>
      </c>
      <c r="CF121" s="21">
        <v>9.3140300455207839E-5</v>
      </c>
      <c r="CG121" s="21">
        <v>3.5904304094030759E-4</v>
      </c>
      <c r="CH121" s="21">
        <v>9.7307742529671682E-5</v>
      </c>
      <c r="CI121" s="21">
        <v>6.2157635729472274E-5</v>
      </c>
      <c r="CJ121" s="21">
        <v>4.3034470660606851E-5</v>
      </c>
      <c r="CK121" s="21">
        <v>4.0633155420042052E-5</v>
      </c>
      <c r="CL121" s="21">
        <v>1.5277984760782033E-5</v>
      </c>
      <c r="CM121" s="21">
        <v>3.088973076946547E-5</v>
      </c>
      <c r="CN121" s="21">
        <v>2.0462695676294547E-5</v>
      </c>
      <c r="CO121" s="21">
        <v>2.1115886756862099E-5</v>
      </c>
      <c r="CP121" s="21">
        <v>1.3786286574658782E-3</v>
      </c>
      <c r="CQ121" s="21">
        <v>2.35565445864191E-3</v>
      </c>
      <c r="CR121" s="21">
        <v>8.1092966932514799E-4</v>
      </c>
      <c r="CS121" s="21">
        <v>1.9440040199693222E-3</v>
      </c>
      <c r="CT121" s="21">
        <v>3.7224649839678197E-4</v>
      </c>
      <c r="CU121" s="21">
        <v>6.3328894962077673E-4</v>
      </c>
      <c r="CV121" s="21">
        <v>5.5351862608162277E-4</v>
      </c>
      <c r="CW121" s="21">
        <v>4.512760802635223E-4</v>
      </c>
      <c r="CX121" s="21">
        <v>3.9854711021591936E-4</v>
      </c>
      <c r="CY121" s="21">
        <v>5.6505746191101258E-4</v>
      </c>
      <c r="CZ121" s="21">
        <v>3.0377070651820399E-4</v>
      </c>
      <c r="DA121" s="21">
        <v>2.1137319216599752E-4</v>
      </c>
      <c r="DB121" s="21">
        <v>2.9476607396722039E-4</v>
      </c>
      <c r="DC121" s="21">
        <v>3.9287644951178355E-4</v>
      </c>
      <c r="DD121" s="21">
        <v>3.0495240139577132E-4</v>
      </c>
      <c r="DE121" s="21">
        <v>1.8105659212457254E-4</v>
      </c>
      <c r="DF121" s="21">
        <v>1.1592553236878117E-3</v>
      </c>
      <c r="DG121" s="21">
        <v>9.4578512776600783E-4</v>
      </c>
      <c r="DH121" s="21">
        <v>5.4127511269873568E-4</v>
      </c>
      <c r="DI121" s="21">
        <v>1.3688801575028411E-3</v>
      </c>
      <c r="DJ121" s="21">
        <v>9.3543416331600218E-4</v>
      </c>
      <c r="DK121" s="21">
        <v>4.6690574217929598E-4</v>
      </c>
      <c r="DL121" s="21">
        <v>9.2304332157478418E-4</v>
      </c>
      <c r="DM121" s="21">
        <v>1.0847355914959179E-3</v>
      </c>
      <c r="DN121" s="21">
        <v>5.846627704454788E-4</v>
      </c>
      <c r="DO121" s="21">
        <v>1.208209892907839E-3</v>
      </c>
      <c r="DP121" s="21">
        <v>1.2389498806403038E-3</v>
      </c>
      <c r="DQ121" s="21">
        <v>8.0367631233652505E-4</v>
      </c>
      <c r="DR121" s="21">
        <v>5.3134817936890629E-4</v>
      </c>
      <c r="DS121" s="21">
        <v>4.4892929607778272E-4</v>
      </c>
      <c r="DT121" s="21">
        <v>1.1016227057922096E-3</v>
      </c>
      <c r="DU121" s="21">
        <v>3.8175242893158292E-4</v>
      </c>
      <c r="DV121" s="21">
        <v>6.0762307907132648E-4</v>
      </c>
      <c r="DW121" s="21">
        <v>3.8377539803639176E-4</v>
      </c>
      <c r="DX121" s="21">
        <v>4.5546681217832537E-4</v>
      </c>
      <c r="DY121" s="21">
        <v>2.3915506013791601E-4</v>
      </c>
      <c r="DZ121" s="21">
        <v>2.7755349170209288E-4</v>
      </c>
      <c r="EA121" s="21">
        <v>1.8077983046714015E-4</v>
      </c>
      <c r="EB121" s="21">
        <v>5.1581709333693964E-4</v>
      </c>
      <c r="EC121" s="21">
        <v>2.892771729060835E-4</v>
      </c>
      <c r="ED121" s="21">
        <v>2.5913831259333616E-4</v>
      </c>
      <c r="EE121" s="21">
        <v>2.890194530891432E-4</v>
      </c>
      <c r="EF121" s="21">
        <v>3.1523137016597325E-4</v>
      </c>
      <c r="EG121" s="21">
        <v>3.0152070460530547E-4</v>
      </c>
      <c r="EH121" s="21">
        <v>4.3466128981000616E-4</v>
      </c>
      <c r="EI121" s="21">
        <v>2.4464933696889907E-4</v>
      </c>
      <c r="EJ121" s="21">
        <v>1.9139457255200906E-4</v>
      </c>
      <c r="EK121" s="21">
        <v>1.6149385253944978E-4</v>
      </c>
      <c r="EL121" s="21">
        <v>2.4090334100433433E-4</v>
      </c>
      <c r="EM121" s="21">
        <v>2.1526051771547042E-4</v>
      </c>
      <c r="EN121" s="21">
        <v>1.316281146418261E-4</v>
      </c>
      <c r="EO121" s="21">
        <v>1.0796783625693647E-4</v>
      </c>
      <c r="EP121" s="21">
        <v>9.2773449432849512E-5</v>
      </c>
      <c r="EQ121" s="21">
        <v>3.8876298835680605E-5</v>
      </c>
      <c r="ER121" s="21">
        <v>5.843553250552882E-5</v>
      </c>
      <c r="ES121" s="21">
        <v>1.1342289146119449E-4</v>
      </c>
      <c r="ET121" s="21">
        <v>9.8650710850087559E-5</v>
      </c>
      <c r="EU121" s="21">
        <v>5.7627488775805287E-5</v>
      </c>
      <c r="EV121" s="21">
        <v>4.090471464270037E-5</v>
      </c>
      <c r="EW121" s="21">
        <v>2.5564232204225033E-4</v>
      </c>
      <c r="EX121" s="21">
        <v>3.5858884532282395E-5</v>
      </c>
      <c r="EY121" s="21">
        <v>2.5733557547620302E-5</v>
      </c>
      <c r="EZ121" s="21">
        <v>9.039013363973187E-5</v>
      </c>
      <c r="FA121" s="21">
        <v>2.0728890148690342E-5</v>
      </c>
      <c r="FB121" s="21">
        <v>9.9425351243598704E-6</v>
      </c>
    </row>
    <row r="122" spans="1:158" x14ac:dyDescent="0.2">
      <c r="A122" s="16">
        <v>45016</v>
      </c>
      <c r="B122" s="53">
        <v>0.16883540873658129</v>
      </c>
      <c r="C122" s="53">
        <v>4.6724903397716969E-2</v>
      </c>
      <c r="D122" s="53">
        <v>4.6594369798154962E-2</v>
      </c>
      <c r="E122" s="53">
        <v>1.3341003889268378E-2</v>
      </c>
      <c r="F122" s="53">
        <v>1.0383998724858593E-2</v>
      </c>
      <c r="G122" s="53">
        <v>3.0753930429406044E-2</v>
      </c>
      <c r="H122" s="53">
        <v>2.3899941422765286E-2</v>
      </c>
      <c r="I122" s="53">
        <v>1.8350187887914166E-2</v>
      </c>
      <c r="J122" s="53">
        <v>6.566867421691735E-3</v>
      </c>
      <c r="K122" s="53">
        <v>9.7440302015152809E-3</v>
      </c>
      <c r="L122" s="53">
        <v>7.3366311381828885E-3</v>
      </c>
      <c r="M122" s="53">
        <v>2.4906285895354785E-3</v>
      </c>
      <c r="O122" s="21">
        <v>0.15345456246672007</v>
      </c>
      <c r="P122" s="21">
        <v>3.8004359837306857E-2</v>
      </c>
      <c r="Q122" s="53">
        <v>3.4695779493727853E-2</v>
      </c>
      <c r="R122" s="21">
        <v>1.5193486380155838E-2</v>
      </c>
      <c r="S122" s="53">
        <v>2.7745996149700112E-2</v>
      </c>
      <c r="T122" s="21">
        <v>1.8859729463395297E-2</v>
      </c>
      <c r="U122" s="21">
        <v>1.407702169451858E-2</v>
      </c>
      <c r="V122" s="53">
        <v>7.0111116949858575E-3</v>
      </c>
      <c r="W122" s="53">
        <v>3.1322599869091166E-3</v>
      </c>
      <c r="X122" s="53">
        <v>1.4890497542877999E-2</v>
      </c>
      <c r="Z122" s="53">
        <v>1.0800137569989786E-2</v>
      </c>
      <c r="AA122" s="53">
        <v>1.4696810233077963E-2</v>
      </c>
      <c r="AB122" s="53">
        <v>2.0113569455634937E-2</v>
      </c>
      <c r="AC122" s="53">
        <v>1.1430445690970069E-2</v>
      </c>
      <c r="AD122" s="53">
        <v>6.2824002360301508E-3</v>
      </c>
      <c r="AE122" s="21">
        <v>1.6893508002656529E-2</v>
      </c>
      <c r="AF122" s="53">
        <v>3.1351962780658223E-2</v>
      </c>
      <c r="AG122" s="53">
        <v>3.6228062890700873E-2</v>
      </c>
      <c r="AH122" s="21">
        <v>3.5918878818694032E-3</v>
      </c>
      <c r="AI122" s="21">
        <v>3.5167586440981499E-3</v>
      </c>
      <c r="AJ122" s="21">
        <v>6.4438257888428717E-4</v>
      </c>
      <c r="AK122" s="53">
        <v>5.0861708354246974E-3</v>
      </c>
      <c r="AL122" s="21">
        <v>2.9046614770776346E-3</v>
      </c>
      <c r="AM122" s="21">
        <v>1.4152800953701338E-3</v>
      </c>
      <c r="AN122" s="21">
        <v>2.4419943313177045E-3</v>
      </c>
      <c r="AO122" s="21">
        <v>4.1782587885403526E-3</v>
      </c>
      <c r="AP122" s="21">
        <v>1.0573632982166119E-2</v>
      </c>
      <c r="AQ122" s="21">
        <v>3.7478000987367058E-3</v>
      </c>
      <c r="AR122" s="21">
        <v>4.051047126844229E-3</v>
      </c>
      <c r="AS122" s="21">
        <v>1.5904358597547835E-2</v>
      </c>
      <c r="AT122" s="21">
        <v>3.0380493473477935E-3</v>
      </c>
      <c r="AU122" s="21">
        <v>6.2146976962761001E-3</v>
      </c>
      <c r="AV122" s="21">
        <v>2.2293649291051472E-3</v>
      </c>
      <c r="AW122" s="21">
        <v>1.81188904562902E-3</v>
      </c>
      <c r="AX122" s="21">
        <v>3.2814023747002753E-3</v>
      </c>
      <c r="AY122" s="21">
        <v>5.2034278321649741E-3</v>
      </c>
      <c r="AZ122" s="21">
        <v>2.1998450261962385E-3</v>
      </c>
      <c r="BA122" s="21">
        <v>2.9820208279024885E-3</v>
      </c>
      <c r="BB122" s="21">
        <v>4.9993092107798438E-4</v>
      </c>
      <c r="BC122" s="21">
        <v>3.113975489638141E-3</v>
      </c>
      <c r="BD122" s="21">
        <v>3.5303370544528304E-3</v>
      </c>
      <c r="BE122" s="21">
        <v>6.5090595646194558E-4</v>
      </c>
      <c r="BF122" s="21">
        <v>1.0685084157400118E-3</v>
      </c>
      <c r="BG122" s="21">
        <v>4.2926526725019915E-4</v>
      </c>
      <c r="BH122" s="21">
        <v>1.6296004114895487E-3</v>
      </c>
      <c r="BI122" s="21">
        <v>3.5148660142312742E-4</v>
      </c>
      <c r="BJ122" s="21">
        <v>4.5760014678119295E-4</v>
      </c>
      <c r="BK122" s="21">
        <v>1.9985399710636083E-4</v>
      </c>
      <c r="BL122" s="21">
        <v>5.0899606638182513E-5</v>
      </c>
      <c r="BM122" s="21">
        <v>1.7368253639563639E-4</v>
      </c>
      <c r="BN122" s="21">
        <v>3.0731008806964362E-5</v>
      </c>
      <c r="BO122" s="21">
        <v>1.0026012937665957E-5</v>
      </c>
      <c r="BP122" s="21">
        <v>8.9905277321412749E-6</v>
      </c>
      <c r="BQ122" s="21">
        <v>1.4538153246409991E-5</v>
      </c>
      <c r="BR122" s="21">
        <v>1.4167263149553523E-3</v>
      </c>
      <c r="BS122" s="21">
        <v>1.3673665223883841E-3</v>
      </c>
      <c r="BT122" s="21">
        <v>1.2123535526857069E-3</v>
      </c>
      <c r="BU122" s="21">
        <v>5.3391504940874406E-4</v>
      </c>
      <c r="BV122" s="21">
        <v>1.1068405416753539E-3</v>
      </c>
      <c r="BW122" s="21">
        <v>7.3972892701233109E-4</v>
      </c>
      <c r="BX122" s="21">
        <v>6.9311796610426184E-4</v>
      </c>
      <c r="BY122" s="21">
        <v>7.8199095762223161E-4</v>
      </c>
      <c r="BZ122" s="21">
        <v>4.2647591599624126E-4</v>
      </c>
      <c r="CA122" s="21">
        <v>8.7634007363942374E-4</v>
      </c>
      <c r="CB122" s="21">
        <v>4.1235083347980305E-4</v>
      </c>
      <c r="CC122" s="21">
        <v>3.6782820398930906E-4</v>
      </c>
      <c r="CD122" s="21">
        <v>2.5775512209778542E-4</v>
      </c>
      <c r="CE122" s="21">
        <v>2.4556453964676183E-4</v>
      </c>
      <c r="CF122" s="21">
        <v>9.3140300455207839E-5</v>
      </c>
      <c r="CG122" s="21">
        <v>3.5904304094030759E-4</v>
      </c>
      <c r="CH122" s="21">
        <v>9.7307742529671682E-5</v>
      </c>
      <c r="CI122" s="21">
        <v>6.2157635729472274E-5</v>
      </c>
      <c r="CJ122" s="21">
        <v>4.3034470660606851E-5</v>
      </c>
      <c r="CK122" s="21">
        <v>4.0633155420042052E-5</v>
      </c>
      <c r="CL122" s="21">
        <v>1.5277984760782033E-5</v>
      </c>
      <c r="CM122" s="21">
        <v>3.088973076946547E-5</v>
      </c>
      <c r="CN122" s="21">
        <v>2.0462695676294547E-5</v>
      </c>
      <c r="CO122" s="21">
        <v>2.1115886756862099E-5</v>
      </c>
      <c r="CP122" s="21">
        <v>1.3786286574658782E-3</v>
      </c>
      <c r="CQ122" s="21">
        <v>2.35565445864191E-3</v>
      </c>
      <c r="CR122" s="21">
        <v>8.1092966932514799E-4</v>
      </c>
      <c r="CS122" s="21">
        <v>1.9440040199693222E-3</v>
      </c>
      <c r="CT122" s="21">
        <v>3.7224649839678197E-4</v>
      </c>
      <c r="CU122" s="21">
        <v>6.3328894962077673E-4</v>
      </c>
      <c r="CV122" s="21">
        <v>5.5351862608162277E-4</v>
      </c>
      <c r="CW122" s="21">
        <v>4.512760802635223E-4</v>
      </c>
      <c r="CX122" s="21">
        <v>3.9854711021591936E-4</v>
      </c>
      <c r="CY122" s="21">
        <v>5.6505746191101258E-4</v>
      </c>
      <c r="CZ122" s="21">
        <v>3.0377070651820399E-4</v>
      </c>
      <c r="DA122" s="21">
        <v>2.1137319216599752E-4</v>
      </c>
      <c r="DB122" s="21">
        <v>2.9476607396722039E-4</v>
      </c>
      <c r="DC122" s="21">
        <v>3.9287644951178355E-4</v>
      </c>
      <c r="DD122" s="21">
        <v>3.0495240139577132E-4</v>
      </c>
      <c r="DE122" s="21">
        <v>1.8105659212457254E-4</v>
      </c>
      <c r="DF122" s="21">
        <v>1.1592553236878117E-3</v>
      </c>
      <c r="DG122" s="21">
        <v>9.4578512776600783E-4</v>
      </c>
      <c r="DH122" s="21">
        <v>5.4127511269873568E-4</v>
      </c>
      <c r="DI122" s="21">
        <v>1.3688801575028411E-3</v>
      </c>
      <c r="DJ122" s="21">
        <v>9.3543416331600218E-4</v>
      </c>
      <c r="DK122" s="21">
        <v>4.6690574217929598E-4</v>
      </c>
      <c r="DL122" s="21">
        <v>9.2304332157478418E-4</v>
      </c>
      <c r="DM122" s="21">
        <v>1.0847355914959179E-3</v>
      </c>
      <c r="DN122" s="21">
        <v>5.846627704454788E-4</v>
      </c>
      <c r="DO122" s="21">
        <v>1.208209892907839E-3</v>
      </c>
      <c r="DP122" s="21">
        <v>1.2389498806403038E-3</v>
      </c>
      <c r="DQ122" s="21">
        <v>8.0367631233652505E-4</v>
      </c>
      <c r="DR122" s="21">
        <v>5.3134817936890629E-4</v>
      </c>
      <c r="DS122" s="21">
        <v>4.4892929607778272E-4</v>
      </c>
      <c r="DT122" s="21">
        <v>1.1016227057922096E-3</v>
      </c>
      <c r="DU122" s="21">
        <v>3.8175242893158292E-4</v>
      </c>
      <c r="DV122" s="21">
        <v>6.0762307907132648E-4</v>
      </c>
      <c r="DW122" s="21">
        <v>3.8377539803639176E-4</v>
      </c>
      <c r="DX122" s="21">
        <v>4.5546681217832537E-4</v>
      </c>
      <c r="DY122" s="21">
        <v>2.3915506013791601E-4</v>
      </c>
      <c r="DZ122" s="21">
        <v>2.7755349170209288E-4</v>
      </c>
      <c r="EA122" s="21">
        <v>1.8077983046714015E-4</v>
      </c>
      <c r="EB122" s="21">
        <v>5.1581709333693964E-4</v>
      </c>
      <c r="EC122" s="21">
        <v>2.892771729060835E-4</v>
      </c>
      <c r="ED122" s="21">
        <v>2.5913831259333616E-4</v>
      </c>
      <c r="EE122" s="21">
        <v>2.890194530891432E-4</v>
      </c>
      <c r="EF122" s="21">
        <v>3.1523137016597325E-4</v>
      </c>
      <c r="EG122" s="21">
        <v>3.0152070460530547E-4</v>
      </c>
      <c r="EH122" s="21">
        <v>4.3466128981000616E-4</v>
      </c>
      <c r="EI122" s="21">
        <v>2.4464933696889907E-4</v>
      </c>
      <c r="EJ122" s="21">
        <v>1.9139457255200906E-4</v>
      </c>
      <c r="EK122" s="21">
        <v>1.6149385253944978E-4</v>
      </c>
      <c r="EL122" s="21">
        <v>2.4090334100433433E-4</v>
      </c>
      <c r="EM122" s="21">
        <v>2.1526051771547042E-4</v>
      </c>
      <c r="EN122" s="21">
        <v>1.316281146418261E-4</v>
      </c>
      <c r="EO122" s="21">
        <v>1.0796783625693647E-4</v>
      </c>
      <c r="EP122" s="21">
        <v>9.2773449432849512E-5</v>
      </c>
      <c r="EQ122" s="21">
        <v>3.8876298835680605E-5</v>
      </c>
      <c r="ER122" s="21">
        <v>5.843553250552882E-5</v>
      </c>
      <c r="ES122" s="21">
        <v>1.1342289146119449E-4</v>
      </c>
      <c r="ET122" s="21">
        <v>9.8650710850087559E-5</v>
      </c>
      <c r="EU122" s="21">
        <v>5.7627488775805287E-5</v>
      </c>
      <c r="EV122" s="21">
        <v>4.090471464270037E-5</v>
      </c>
      <c r="EW122" s="21">
        <v>2.5564232204225033E-4</v>
      </c>
      <c r="EX122" s="21">
        <v>3.5858884532282395E-5</v>
      </c>
      <c r="EY122" s="21">
        <v>2.5733557547620302E-5</v>
      </c>
      <c r="EZ122" s="21">
        <v>9.039013363973187E-5</v>
      </c>
      <c r="FA122" s="21">
        <v>2.0728890148690342E-5</v>
      </c>
      <c r="FB122" s="21">
        <v>9.9425351243598704E-6</v>
      </c>
    </row>
    <row r="123" spans="1:158" x14ac:dyDescent="0.2">
      <c r="A123" s="16">
        <v>45107</v>
      </c>
      <c r="B123" s="53">
        <v>0.16883540873658129</v>
      </c>
      <c r="C123" s="53">
        <v>4.6724903397716969E-2</v>
      </c>
      <c r="D123" s="53">
        <v>4.6594369798154962E-2</v>
      </c>
      <c r="E123" s="53">
        <v>1.3341003889268378E-2</v>
      </c>
      <c r="F123" s="53">
        <v>1.0383998724858593E-2</v>
      </c>
      <c r="G123" s="53">
        <v>3.0753930429406044E-2</v>
      </c>
      <c r="H123" s="53">
        <v>2.3899941422765286E-2</v>
      </c>
      <c r="I123" s="53">
        <v>1.8350187887914166E-2</v>
      </c>
      <c r="J123" s="53">
        <v>6.566867421691735E-3</v>
      </c>
      <c r="K123" s="53">
        <v>9.7440302015152809E-3</v>
      </c>
      <c r="L123" s="53">
        <v>7.3366311381828885E-3</v>
      </c>
      <c r="M123" s="53">
        <v>2.4906285895354785E-3</v>
      </c>
      <c r="O123" s="21">
        <v>0.15345456246672007</v>
      </c>
      <c r="P123" s="21">
        <v>3.8004359837306857E-2</v>
      </c>
      <c r="Q123" s="53">
        <v>3.4695779493727853E-2</v>
      </c>
      <c r="R123" s="21">
        <v>1.5193486380155838E-2</v>
      </c>
      <c r="S123" s="53">
        <v>2.7745996149700112E-2</v>
      </c>
      <c r="T123" s="21">
        <v>1.8859729463395297E-2</v>
      </c>
      <c r="U123" s="21">
        <v>1.407702169451858E-2</v>
      </c>
      <c r="V123" s="53">
        <v>7.0111116949858575E-3</v>
      </c>
      <c r="W123" s="53">
        <v>3.1322599869091166E-3</v>
      </c>
      <c r="X123" s="53">
        <v>1.4890497542877999E-2</v>
      </c>
      <c r="Z123" s="53">
        <v>1.0800137569989786E-2</v>
      </c>
      <c r="AA123" s="53">
        <v>1.4696810233077963E-2</v>
      </c>
      <c r="AB123" s="53">
        <v>2.0113569455634937E-2</v>
      </c>
      <c r="AC123" s="53">
        <v>1.1430445690970069E-2</v>
      </c>
      <c r="AD123" s="53">
        <v>6.2824002360301508E-3</v>
      </c>
      <c r="AE123" s="21">
        <v>1.6893508002656529E-2</v>
      </c>
      <c r="AF123" s="53">
        <v>3.1351962780658223E-2</v>
      </c>
      <c r="AG123" s="53">
        <v>3.6228062890700873E-2</v>
      </c>
      <c r="AH123" s="21">
        <v>3.5918878818694032E-3</v>
      </c>
      <c r="AI123" s="21">
        <v>3.5167586440981499E-3</v>
      </c>
      <c r="AJ123" s="21">
        <v>6.4438257888428717E-4</v>
      </c>
      <c r="AK123" s="53">
        <v>5.0861708354246974E-3</v>
      </c>
      <c r="AL123" s="21">
        <v>2.9046614770776346E-3</v>
      </c>
      <c r="AM123" s="21">
        <v>1.4152800953701338E-3</v>
      </c>
      <c r="AN123" s="21">
        <v>2.4419943313177045E-3</v>
      </c>
      <c r="AO123" s="21">
        <v>4.1782587885403526E-3</v>
      </c>
      <c r="AP123" s="21">
        <v>1.0573632982166119E-2</v>
      </c>
      <c r="AQ123" s="21">
        <v>3.7478000987367058E-3</v>
      </c>
      <c r="AR123" s="21">
        <v>4.051047126844229E-3</v>
      </c>
      <c r="AS123" s="21">
        <v>1.5904358597547835E-2</v>
      </c>
      <c r="AT123" s="21">
        <v>3.0380493473477935E-3</v>
      </c>
      <c r="AU123" s="21">
        <v>6.2146976962761001E-3</v>
      </c>
      <c r="AV123" s="21">
        <v>2.2293649291051472E-3</v>
      </c>
      <c r="AW123" s="21">
        <v>1.81188904562902E-3</v>
      </c>
      <c r="AX123" s="21">
        <v>3.2814023747002753E-3</v>
      </c>
      <c r="AY123" s="21">
        <v>5.2034278321649741E-3</v>
      </c>
      <c r="AZ123" s="21">
        <v>2.1998450261962385E-3</v>
      </c>
      <c r="BA123" s="21">
        <v>2.9820208279024885E-3</v>
      </c>
      <c r="BB123" s="21">
        <v>4.9993092107798438E-4</v>
      </c>
      <c r="BC123" s="21">
        <v>3.113975489638141E-3</v>
      </c>
      <c r="BD123" s="21">
        <v>3.5303370544528304E-3</v>
      </c>
      <c r="BE123" s="21">
        <v>6.5090595646194558E-4</v>
      </c>
      <c r="BF123" s="21">
        <v>1.0685084157400118E-3</v>
      </c>
      <c r="BG123" s="21">
        <v>4.2926526725019915E-4</v>
      </c>
      <c r="BH123" s="21">
        <v>1.6296004114895487E-3</v>
      </c>
      <c r="BI123" s="21">
        <v>3.5148660142312742E-4</v>
      </c>
      <c r="BJ123" s="21">
        <v>4.5760014678119295E-4</v>
      </c>
      <c r="BK123" s="21">
        <v>1.9985399710636083E-4</v>
      </c>
      <c r="BL123" s="21">
        <v>5.0899606638182513E-5</v>
      </c>
      <c r="BM123" s="21">
        <v>1.7368253639563639E-4</v>
      </c>
      <c r="BN123" s="21">
        <v>3.0731008806964362E-5</v>
      </c>
      <c r="BO123" s="21">
        <v>1.0026012937665957E-5</v>
      </c>
      <c r="BP123" s="21">
        <v>8.9905277321412749E-6</v>
      </c>
      <c r="BQ123" s="21">
        <v>1.4538153246409991E-5</v>
      </c>
      <c r="BR123" s="21">
        <v>1.4167263149553523E-3</v>
      </c>
      <c r="BS123" s="21">
        <v>1.3673665223883841E-3</v>
      </c>
      <c r="BT123" s="21">
        <v>1.2123535526857069E-3</v>
      </c>
      <c r="BU123" s="21">
        <v>5.3391504940874406E-4</v>
      </c>
      <c r="BV123" s="21">
        <v>1.1068405416753539E-3</v>
      </c>
      <c r="BW123" s="21">
        <v>7.3972892701233109E-4</v>
      </c>
      <c r="BX123" s="21">
        <v>6.9311796610426184E-4</v>
      </c>
      <c r="BY123" s="21">
        <v>7.8199095762223161E-4</v>
      </c>
      <c r="BZ123" s="21">
        <v>4.2647591599624126E-4</v>
      </c>
      <c r="CA123" s="21">
        <v>8.7634007363942374E-4</v>
      </c>
      <c r="CB123" s="21">
        <v>4.1235083347980305E-4</v>
      </c>
      <c r="CC123" s="21">
        <v>3.6782820398930906E-4</v>
      </c>
      <c r="CD123" s="21">
        <v>2.5775512209778542E-4</v>
      </c>
      <c r="CE123" s="21">
        <v>2.4556453964676183E-4</v>
      </c>
      <c r="CF123" s="21">
        <v>9.3140300455207839E-5</v>
      </c>
      <c r="CG123" s="21">
        <v>3.5904304094030759E-4</v>
      </c>
      <c r="CH123" s="21">
        <v>9.7307742529671682E-5</v>
      </c>
      <c r="CI123" s="21">
        <v>6.2157635729472274E-5</v>
      </c>
      <c r="CJ123" s="21">
        <v>4.3034470660606851E-5</v>
      </c>
      <c r="CK123" s="21">
        <v>4.0633155420042052E-5</v>
      </c>
      <c r="CL123" s="21">
        <v>1.5277984760782033E-5</v>
      </c>
      <c r="CM123" s="21">
        <v>3.088973076946547E-5</v>
      </c>
      <c r="CN123" s="21">
        <v>2.0462695676294547E-5</v>
      </c>
      <c r="CO123" s="21">
        <v>2.1115886756862099E-5</v>
      </c>
      <c r="CP123" s="21">
        <v>1.3786286574658782E-3</v>
      </c>
      <c r="CQ123" s="21">
        <v>2.35565445864191E-3</v>
      </c>
      <c r="CR123" s="21">
        <v>8.1092966932514799E-4</v>
      </c>
      <c r="CS123" s="21">
        <v>1.9440040199693222E-3</v>
      </c>
      <c r="CT123" s="21">
        <v>3.7224649839678197E-4</v>
      </c>
      <c r="CU123" s="21">
        <v>6.3328894962077673E-4</v>
      </c>
      <c r="CV123" s="21">
        <v>5.5351862608162277E-4</v>
      </c>
      <c r="CW123" s="21">
        <v>4.512760802635223E-4</v>
      </c>
      <c r="CX123" s="21">
        <v>3.9854711021591936E-4</v>
      </c>
      <c r="CY123" s="21">
        <v>5.6505746191101258E-4</v>
      </c>
      <c r="CZ123" s="21">
        <v>3.0377070651820399E-4</v>
      </c>
      <c r="DA123" s="21">
        <v>2.1137319216599752E-4</v>
      </c>
      <c r="DB123" s="21">
        <v>2.9476607396722039E-4</v>
      </c>
      <c r="DC123" s="21">
        <v>3.9287644951178355E-4</v>
      </c>
      <c r="DD123" s="21">
        <v>3.0495240139577132E-4</v>
      </c>
      <c r="DE123" s="21">
        <v>1.8105659212457254E-4</v>
      </c>
      <c r="DF123" s="21">
        <v>1.1592553236878117E-3</v>
      </c>
      <c r="DG123" s="21">
        <v>9.4578512776600783E-4</v>
      </c>
      <c r="DH123" s="21">
        <v>5.4127511269873568E-4</v>
      </c>
      <c r="DI123" s="21">
        <v>1.3688801575028411E-3</v>
      </c>
      <c r="DJ123" s="21">
        <v>9.3543416331600218E-4</v>
      </c>
      <c r="DK123" s="21">
        <v>4.6690574217929598E-4</v>
      </c>
      <c r="DL123" s="21">
        <v>9.2304332157478418E-4</v>
      </c>
      <c r="DM123" s="21">
        <v>1.0847355914959179E-3</v>
      </c>
      <c r="DN123" s="21">
        <v>5.846627704454788E-4</v>
      </c>
      <c r="DO123" s="21">
        <v>1.208209892907839E-3</v>
      </c>
      <c r="DP123" s="21">
        <v>1.2389498806403038E-3</v>
      </c>
      <c r="DQ123" s="21">
        <v>8.0367631233652505E-4</v>
      </c>
      <c r="DR123" s="21">
        <v>5.3134817936890629E-4</v>
      </c>
      <c r="DS123" s="21">
        <v>4.4892929607778272E-4</v>
      </c>
      <c r="DT123" s="21">
        <v>1.1016227057922096E-3</v>
      </c>
      <c r="DU123" s="21">
        <v>3.8175242893158292E-4</v>
      </c>
      <c r="DV123" s="21">
        <v>6.0762307907132648E-4</v>
      </c>
      <c r="DW123" s="21">
        <v>3.8377539803639176E-4</v>
      </c>
      <c r="DX123" s="21">
        <v>4.5546681217832537E-4</v>
      </c>
      <c r="DY123" s="21">
        <v>2.3915506013791601E-4</v>
      </c>
      <c r="DZ123" s="21">
        <v>2.7755349170209288E-4</v>
      </c>
      <c r="EA123" s="21">
        <v>1.8077983046714015E-4</v>
      </c>
      <c r="EB123" s="21">
        <v>5.1581709333693964E-4</v>
      </c>
      <c r="EC123" s="21">
        <v>2.892771729060835E-4</v>
      </c>
      <c r="ED123" s="21">
        <v>2.5913831259333616E-4</v>
      </c>
      <c r="EE123" s="21">
        <v>2.890194530891432E-4</v>
      </c>
      <c r="EF123" s="21">
        <v>3.1523137016597325E-4</v>
      </c>
      <c r="EG123" s="21">
        <v>3.0152070460530547E-4</v>
      </c>
      <c r="EH123" s="21">
        <v>4.3466128981000616E-4</v>
      </c>
      <c r="EI123" s="21">
        <v>2.4464933696889907E-4</v>
      </c>
      <c r="EJ123" s="21">
        <v>1.9139457255200906E-4</v>
      </c>
      <c r="EK123" s="21">
        <v>1.6149385253944978E-4</v>
      </c>
      <c r="EL123" s="21">
        <v>2.4090334100433433E-4</v>
      </c>
      <c r="EM123" s="21">
        <v>2.1526051771547042E-4</v>
      </c>
      <c r="EN123" s="21">
        <v>1.316281146418261E-4</v>
      </c>
      <c r="EO123" s="21">
        <v>1.0796783625693647E-4</v>
      </c>
      <c r="EP123" s="21">
        <v>9.2773449432849512E-5</v>
      </c>
      <c r="EQ123" s="21">
        <v>3.8876298835680605E-5</v>
      </c>
      <c r="ER123" s="21">
        <v>5.843553250552882E-5</v>
      </c>
      <c r="ES123" s="21">
        <v>1.1342289146119449E-4</v>
      </c>
      <c r="ET123" s="21">
        <v>9.8650710850087559E-5</v>
      </c>
      <c r="EU123" s="21">
        <v>5.7627488775805287E-5</v>
      </c>
      <c r="EV123" s="21">
        <v>4.090471464270037E-5</v>
      </c>
      <c r="EW123" s="21">
        <v>2.5564232204225033E-4</v>
      </c>
      <c r="EX123" s="21">
        <v>3.5858884532282395E-5</v>
      </c>
      <c r="EY123" s="21">
        <v>2.5733557547620302E-5</v>
      </c>
      <c r="EZ123" s="21">
        <v>9.039013363973187E-5</v>
      </c>
      <c r="FA123" s="21">
        <v>2.0728890148690342E-5</v>
      </c>
      <c r="FB123" s="21">
        <v>9.9425351243598704E-6</v>
      </c>
    </row>
    <row r="124" spans="1:158" x14ac:dyDescent="0.2">
      <c r="A124" s="16">
        <v>45199</v>
      </c>
      <c r="B124" s="53">
        <v>0.16883540873658129</v>
      </c>
      <c r="C124" s="53">
        <v>4.6724903397716969E-2</v>
      </c>
      <c r="D124" s="53">
        <v>4.6594369798154962E-2</v>
      </c>
      <c r="E124" s="53">
        <v>1.3341003889268378E-2</v>
      </c>
      <c r="F124" s="53">
        <v>1.0383998724858593E-2</v>
      </c>
      <c r="G124" s="53">
        <v>3.0753930429406044E-2</v>
      </c>
      <c r="H124" s="53">
        <v>2.3899941422765286E-2</v>
      </c>
      <c r="I124" s="53">
        <v>1.8350187887914166E-2</v>
      </c>
      <c r="J124" s="53">
        <v>6.566867421691735E-3</v>
      </c>
      <c r="K124" s="53">
        <v>9.7440302015152809E-3</v>
      </c>
      <c r="L124" s="53">
        <v>7.3366311381828885E-3</v>
      </c>
      <c r="M124" s="53">
        <v>2.4906285895354785E-3</v>
      </c>
      <c r="O124" s="21">
        <v>0.15345456246672007</v>
      </c>
      <c r="P124" s="21">
        <v>3.8004359837306857E-2</v>
      </c>
      <c r="Q124" s="53">
        <v>3.4695779493727853E-2</v>
      </c>
      <c r="R124" s="21">
        <v>1.5193486380155838E-2</v>
      </c>
      <c r="S124" s="53">
        <v>2.7745996149700112E-2</v>
      </c>
      <c r="T124" s="21">
        <v>1.8859729463395297E-2</v>
      </c>
      <c r="U124" s="21">
        <v>1.407702169451858E-2</v>
      </c>
      <c r="V124" s="53">
        <v>7.0111116949858575E-3</v>
      </c>
      <c r="W124" s="53">
        <v>3.1322599869091166E-3</v>
      </c>
      <c r="X124" s="53">
        <v>1.4890497542877999E-2</v>
      </c>
      <c r="Z124" s="53">
        <v>1.0800137569989786E-2</v>
      </c>
      <c r="AA124" s="53">
        <v>1.4696810233077963E-2</v>
      </c>
      <c r="AB124" s="53">
        <v>2.0113569455634937E-2</v>
      </c>
      <c r="AC124" s="53">
        <v>1.1430445690970069E-2</v>
      </c>
      <c r="AD124" s="53">
        <v>6.2824002360301508E-3</v>
      </c>
      <c r="AE124" s="21">
        <v>1.6893508002656529E-2</v>
      </c>
      <c r="AF124" s="53">
        <v>3.1351962780658223E-2</v>
      </c>
      <c r="AG124" s="53">
        <v>3.6228062890700873E-2</v>
      </c>
      <c r="AH124" s="21">
        <v>3.5918878818694032E-3</v>
      </c>
      <c r="AI124" s="21">
        <v>3.5167586440981499E-3</v>
      </c>
      <c r="AJ124" s="21">
        <v>6.4438257888428717E-4</v>
      </c>
      <c r="AK124" s="53">
        <v>5.0861708354246974E-3</v>
      </c>
      <c r="AL124" s="21">
        <v>2.9046614770776346E-3</v>
      </c>
      <c r="AM124" s="21">
        <v>1.4152800953701338E-3</v>
      </c>
      <c r="AN124" s="21">
        <v>2.4419943313177045E-3</v>
      </c>
      <c r="AO124" s="21">
        <v>4.1782587885403526E-3</v>
      </c>
      <c r="AP124" s="21">
        <v>1.0573632982166119E-2</v>
      </c>
      <c r="AQ124" s="21">
        <v>3.7478000987367058E-3</v>
      </c>
      <c r="AR124" s="21">
        <v>4.051047126844229E-3</v>
      </c>
      <c r="AS124" s="21">
        <v>1.5904358597547835E-2</v>
      </c>
      <c r="AT124" s="21">
        <v>3.0380493473477935E-3</v>
      </c>
      <c r="AU124" s="21">
        <v>6.2146976962761001E-3</v>
      </c>
      <c r="AV124" s="21">
        <v>2.2293649291051472E-3</v>
      </c>
      <c r="AW124" s="21">
        <v>1.81188904562902E-3</v>
      </c>
      <c r="AX124" s="21">
        <v>3.2814023747002753E-3</v>
      </c>
      <c r="AY124" s="21">
        <v>5.2034278321649741E-3</v>
      </c>
      <c r="AZ124" s="21">
        <v>2.1998450261962385E-3</v>
      </c>
      <c r="BA124" s="21">
        <v>2.9820208279024885E-3</v>
      </c>
      <c r="BB124" s="21">
        <v>4.9993092107798438E-4</v>
      </c>
      <c r="BC124" s="21">
        <v>3.113975489638141E-3</v>
      </c>
      <c r="BD124" s="21">
        <v>3.5303370544528304E-3</v>
      </c>
      <c r="BE124" s="21">
        <v>6.5090595646194558E-4</v>
      </c>
      <c r="BF124" s="21">
        <v>1.0685084157400118E-3</v>
      </c>
      <c r="BG124" s="21">
        <v>4.2926526725019915E-4</v>
      </c>
      <c r="BH124" s="21">
        <v>1.6296004114895487E-3</v>
      </c>
      <c r="BI124" s="21">
        <v>3.5148660142312742E-4</v>
      </c>
      <c r="BJ124" s="21">
        <v>4.5760014678119295E-4</v>
      </c>
      <c r="BK124" s="21">
        <v>1.9985399710636083E-4</v>
      </c>
      <c r="BL124" s="21">
        <v>5.0899606638182513E-5</v>
      </c>
      <c r="BM124" s="21">
        <v>1.7368253639563639E-4</v>
      </c>
      <c r="BN124" s="21">
        <v>3.0731008806964362E-5</v>
      </c>
      <c r="BO124" s="21">
        <v>1.0026012937665957E-5</v>
      </c>
      <c r="BP124" s="21">
        <v>8.9905277321412749E-6</v>
      </c>
      <c r="BQ124" s="21">
        <v>1.4538153246409991E-5</v>
      </c>
      <c r="BR124" s="21">
        <v>1.4167263149553523E-3</v>
      </c>
      <c r="BS124" s="21">
        <v>1.3673665223883841E-3</v>
      </c>
      <c r="BT124" s="21">
        <v>1.2123535526857069E-3</v>
      </c>
      <c r="BU124" s="21">
        <v>5.3391504940874406E-4</v>
      </c>
      <c r="BV124" s="21">
        <v>1.1068405416753539E-3</v>
      </c>
      <c r="BW124" s="21">
        <v>7.3972892701233109E-4</v>
      </c>
      <c r="BX124" s="21">
        <v>6.9311796610426184E-4</v>
      </c>
      <c r="BY124" s="21">
        <v>7.8199095762223161E-4</v>
      </c>
      <c r="BZ124" s="21">
        <v>4.2647591599624126E-4</v>
      </c>
      <c r="CA124" s="21">
        <v>8.7634007363942374E-4</v>
      </c>
      <c r="CB124" s="21">
        <v>4.1235083347980305E-4</v>
      </c>
      <c r="CC124" s="21">
        <v>3.6782820398930906E-4</v>
      </c>
      <c r="CD124" s="21">
        <v>2.5775512209778542E-4</v>
      </c>
      <c r="CE124" s="21">
        <v>2.4556453964676183E-4</v>
      </c>
      <c r="CF124" s="21">
        <v>9.3140300455207839E-5</v>
      </c>
      <c r="CG124" s="21">
        <v>3.5904304094030759E-4</v>
      </c>
      <c r="CH124" s="21">
        <v>9.7307742529671682E-5</v>
      </c>
      <c r="CI124" s="21">
        <v>6.2157635729472274E-5</v>
      </c>
      <c r="CJ124" s="21">
        <v>4.3034470660606851E-5</v>
      </c>
      <c r="CK124" s="21">
        <v>4.0633155420042052E-5</v>
      </c>
      <c r="CL124" s="21">
        <v>1.5277984760782033E-5</v>
      </c>
      <c r="CM124" s="21">
        <v>3.088973076946547E-5</v>
      </c>
      <c r="CN124" s="21">
        <v>2.0462695676294547E-5</v>
      </c>
      <c r="CO124" s="21">
        <v>2.1115886756862099E-5</v>
      </c>
      <c r="CP124" s="21">
        <v>1.3786286574658782E-3</v>
      </c>
      <c r="CQ124" s="21">
        <v>2.35565445864191E-3</v>
      </c>
      <c r="CR124" s="21">
        <v>8.1092966932514799E-4</v>
      </c>
      <c r="CS124" s="21">
        <v>1.9440040199693222E-3</v>
      </c>
      <c r="CT124" s="21">
        <v>3.7224649839678197E-4</v>
      </c>
      <c r="CU124" s="21">
        <v>6.3328894962077673E-4</v>
      </c>
      <c r="CV124" s="21">
        <v>5.5351862608162277E-4</v>
      </c>
      <c r="CW124" s="21">
        <v>4.512760802635223E-4</v>
      </c>
      <c r="CX124" s="21">
        <v>3.9854711021591936E-4</v>
      </c>
      <c r="CY124" s="21">
        <v>5.6505746191101258E-4</v>
      </c>
      <c r="CZ124" s="21">
        <v>3.0377070651820399E-4</v>
      </c>
      <c r="DA124" s="21">
        <v>2.1137319216599752E-4</v>
      </c>
      <c r="DB124" s="21">
        <v>2.9476607396722039E-4</v>
      </c>
      <c r="DC124" s="21">
        <v>3.9287644951178355E-4</v>
      </c>
      <c r="DD124" s="21">
        <v>3.0495240139577132E-4</v>
      </c>
      <c r="DE124" s="21">
        <v>1.8105659212457254E-4</v>
      </c>
      <c r="DF124" s="21">
        <v>1.1592553236878117E-3</v>
      </c>
      <c r="DG124" s="21">
        <v>9.4578512776600783E-4</v>
      </c>
      <c r="DH124" s="21">
        <v>5.4127511269873568E-4</v>
      </c>
      <c r="DI124" s="21">
        <v>1.3688801575028411E-3</v>
      </c>
      <c r="DJ124" s="21">
        <v>9.3543416331600218E-4</v>
      </c>
      <c r="DK124" s="21">
        <v>4.6690574217929598E-4</v>
      </c>
      <c r="DL124" s="21">
        <v>9.2304332157478418E-4</v>
      </c>
      <c r="DM124" s="21">
        <v>1.0847355914959179E-3</v>
      </c>
      <c r="DN124" s="21">
        <v>5.846627704454788E-4</v>
      </c>
      <c r="DO124" s="21">
        <v>1.208209892907839E-3</v>
      </c>
      <c r="DP124" s="21">
        <v>1.2389498806403038E-3</v>
      </c>
      <c r="DQ124" s="21">
        <v>8.0367631233652505E-4</v>
      </c>
      <c r="DR124" s="21">
        <v>5.3134817936890629E-4</v>
      </c>
      <c r="DS124" s="21">
        <v>4.4892929607778272E-4</v>
      </c>
      <c r="DT124" s="21">
        <v>1.1016227057922096E-3</v>
      </c>
      <c r="DU124" s="21">
        <v>3.8175242893158292E-4</v>
      </c>
      <c r="DV124" s="21">
        <v>6.0762307907132648E-4</v>
      </c>
      <c r="DW124" s="21">
        <v>3.8377539803639176E-4</v>
      </c>
      <c r="DX124" s="21">
        <v>4.5546681217832537E-4</v>
      </c>
      <c r="DY124" s="21">
        <v>2.3915506013791601E-4</v>
      </c>
      <c r="DZ124" s="21">
        <v>2.7755349170209288E-4</v>
      </c>
      <c r="EA124" s="21">
        <v>1.8077983046714015E-4</v>
      </c>
      <c r="EB124" s="21">
        <v>5.1581709333693964E-4</v>
      </c>
      <c r="EC124" s="21">
        <v>2.892771729060835E-4</v>
      </c>
      <c r="ED124" s="21">
        <v>2.5913831259333616E-4</v>
      </c>
      <c r="EE124" s="21">
        <v>2.890194530891432E-4</v>
      </c>
      <c r="EF124" s="21">
        <v>3.1523137016597325E-4</v>
      </c>
      <c r="EG124" s="21">
        <v>3.0152070460530547E-4</v>
      </c>
      <c r="EH124" s="21">
        <v>4.3466128981000616E-4</v>
      </c>
      <c r="EI124" s="21">
        <v>2.4464933696889907E-4</v>
      </c>
      <c r="EJ124" s="21">
        <v>1.9139457255200906E-4</v>
      </c>
      <c r="EK124" s="21">
        <v>1.6149385253944978E-4</v>
      </c>
      <c r="EL124" s="21">
        <v>2.4090334100433433E-4</v>
      </c>
      <c r="EM124" s="21">
        <v>2.1526051771547042E-4</v>
      </c>
      <c r="EN124" s="21">
        <v>1.316281146418261E-4</v>
      </c>
      <c r="EO124" s="21">
        <v>1.0796783625693647E-4</v>
      </c>
      <c r="EP124" s="21">
        <v>9.2773449432849512E-5</v>
      </c>
      <c r="EQ124" s="21">
        <v>3.8876298835680605E-5</v>
      </c>
      <c r="ER124" s="21">
        <v>5.843553250552882E-5</v>
      </c>
      <c r="ES124" s="21">
        <v>1.1342289146119449E-4</v>
      </c>
      <c r="ET124" s="21">
        <v>9.8650710850087559E-5</v>
      </c>
      <c r="EU124" s="21">
        <v>5.7627488775805287E-5</v>
      </c>
      <c r="EV124" s="21">
        <v>4.090471464270037E-5</v>
      </c>
      <c r="EW124" s="21">
        <v>2.5564232204225033E-4</v>
      </c>
      <c r="EX124" s="21">
        <v>3.5858884532282395E-5</v>
      </c>
      <c r="EY124" s="21">
        <v>2.5733557547620302E-5</v>
      </c>
      <c r="EZ124" s="21">
        <v>9.039013363973187E-5</v>
      </c>
      <c r="FA124" s="21">
        <v>2.0728890148690342E-5</v>
      </c>
      <c r="FB124" s="21">
        <v>9.9425351243598704E-6</v>
      </c>
    </row>
    <row r="125" spans="1:158" x14ac:dyDescent="0.2">
      <c r="A125" s="16">
        <v>45291</v>
      </c>
      <c r="B125" s="53">
        <v>0.16883540873658129</v>
      </c>
      <c r="C125" s="53">
        <v>4.6724903397716969E-2</v>
      </c>
      <c r="D125" s="53">
        <v>4.6594369798154962E-2</v>
      </c>
      <c r="E125" s="53">
        <v>1.3341003889268378E-2</v>
      </c>
      <c r="F125" s="53">
        <v>1.0383998724858593E-2</v>
      </c>
      <c r="G125" s="53">
        <v>3.0753930429406044E-2</v>
      </c>
      <c r="H125" s="53">
        <v>2.3899941422765286E-2</v>
      </c>
      <c r="I125" s="53">
        <v>1.8350187887914166E-2</v>
      </c>
      <c r="J125" s="53">
        <v>6.566867421691735E-3</v>
      </c>
      <c r="K125" s="53">
        <v>9.7440302015152809E-3</v>
      </c>
      <c r="L125" s="53">
        <v>7.3366311381828885E-3</v>
      </c>
      <c r="M125" s="53">
        <v>2.4906285895354785E-3</v>
      </c>
      <c r="O125" s="21">
        <v>0.15345456246672007</v>
      </c>
      <c r="P125" s="21">
        <v>3.8004359837306857E-2</v>
      </c>
      <c r="Q125" s="53">
        <v>3.4695779493727853E-2</v>
      </c>
      <c r="R125" s="21">
        <v>1.5193486380155838E-2</v>
      </c>
      <c r="S125" s="53">
        <v>2.7745996149700112E-2</v>
      </c>
      <c r="T125" s="21">
        <v>1.8859729463395297E-2</v>
      </c>
      <c r="U125" s="21">
        <v>1.407702169451858E-2</v>
      </c>
      <c r="V125" s="53">
        <v>7.0111116949858575E-3</v>
      </c>
      <c r="W125" s="53">
        <v>3.1322599869091166E-3</v>
      </c>
      <c r="X125" s="53">
        <v>1.4890497542877999E-2</v>
      </c>
      <c r="Z125" s="53">
        <v>1.0800137569989786E-2</v>
      </c>
      <c r="AA125" s="53">
        <v>1.4696810233077963E-2</v>
      </c>
      <c r="AB125" s="53">
        <v>2.0113569455634937E-2</v>
      </c>
      <c r="AC125" s="53">
        <v>1.1430445690970069E-2</v>
      </c>
      <c r="AD125" s="53">
        <v>6.2824002360301508E-3</v>
      </c>
      <c r="AE125" s="21">
        <v>1.6893508002656529E-2</v>
      </c>
      <c r="AF125" s="53">
        <v>3.1351962780658223E-2</v>
      </c>
      <c r="AG125" s="53">
        <v>3.6228062890700873E-2</v>
      </c>
      <c r="AH125" s="21">
        <v>3.5918878818694032E-3</v>
      </c>
      <c r="AI125" s="21">
        <v>3.5167586440981499E-3</v>
      </c>
      <c r="AJ125" s="21">
        <v>6.4438257888428717E-4</v>
      </c>
      <c r="AK125" s="53">
        <v>5.0861708354246974E-3</v>
      </c>
      <c r="AL125" s="21">
        <v>2.9046614770776346E-3</v>
      </c>
      <c r="AM125" s="21">
        <v>1.4152800953701338E-3</v>
      </c>
      <c r="AN125" s="21">
        <v>2.4419943313177045E-3</v>
      </c>
      <c r="AO125" s="21">
        <v>4.1782587885403526E-3</v>
      </c>
      <c r="AP125" s="21">
        <v>1.0573632982166119E-2</v>
      </c>
      <c r="AQ125" s="21">
        <v>3.7478000987367058E-3</v>
      </c>
      <c r="AR125" s="21">
        <v>4.051047126844229E-3</v>
      </c>
      <c r="AS125" s="21">
        <v>1.5904358597547835E-2</v>
      </c>
      <c r="AT125" s="21">
        <v>3.0380493473477935E-3</v>
      </c>
      <c r="AU125" s="21">
        <v>6.2146976962761001E-3</v>
      </c>
      <c r="AV125" s="21">
        <v>2.2293649291051472E-3</v>
      </c>
      <c r="AW125" s="21">
        <v>1.81188904562902E-3</v>
      </c>
      <c r="AX125" s="21">
        <v>3.2814023747002753E-3</v>
      </c>
      <c r="AY125" s="21">
        <v>5.2034278321649741E-3</v>
      </c>
      <c r="AZ125" s="21">
        <v>2.1998450261962385E-3</v>
      </c>
      <c r="BA125" s="21">
        <v>2.9820208279024885E-3</v>
      </c>
      <c r="BB125" s="21">
        <v>4.9993092107798438E-4</v>
      </c>
      <c r="BC125" s="21">
        <v>3.113975489638141E-3</v>
      </c>
      <c r="BD125" s="21">
        <v>3.5303370544528304E-3</v>
      </c>
      <c r="BE125" s="21">
        <v>6.5090595646194558E-4</v>
      </c>
      <c r="BF125" s="21">
        <v>1.0685084157400118E-3</v>
      </c>
      <c r="BG125" s="21">
        <v>4.2926526725019915E-4</v>
      </c>
      <c r="BH125" s="21">
        <v>1.6296004114895487E-3</v>
      </c>
      <c r="BI125" s="21">
        <v>3.5148660142312742E-4</v>
      </c>
      <c r="BJ125" s="21">
        <v>4.5760014678119295E-4</v>
      </c>
      <c r="BK125" s="21">
        <v>1.9985399710636083E-4</v>
      </c>
      <c r="BL125" s="21">
        <v>5.0899606638182513E-5</v>
      </c>
      <c r="BM125" s="21">
        <v>1.7368253639563639E-4</v>
      </c>
      <c r="BN125" s="21">
        <v>3.0731008806964362E-5</v>
      </c>
      <c r="BO125" s="21">
        <v>1.0026012937665957E-5</v>
      </c>
      <c r="BP125" s="21">
        <v>8.9905277321412749E-6</v>
      </c>
      <c r="BQ125" s="21">
        <v>1.4538153246409991E-5</v>
      </c>
      <c r="BR125" s="21">
        <v>1.4167263149553523E-3</v>
      </c>
      <c r="BS125" s="21">
        <v>1.3673665223883841E-3</v>
      </c>
      <c r="BT125" s="21">
        <v>1.2123535526857069E-3</v>
      </c>
      <c r="BU125" s="21">
        <v>5.3391504940874406E-4</v>
      </c>
      <c r="BV125" s="21">
        <v>1.1068405416753539E-3</v>
      </c>
      <c r="BW125" s="21">
        <v>7.3972892701233109E-4</v>
      </c>
      <c r="BX125" s="21">
        <v>6.9311796610426184E-4</v>
      </c>
      <c r="BY125" s="21">
        <v>7.8199095762223161E-4</v>
      </c>
      <c r="BZ125" s="21">
        <v>4.2647591599624126E-4</v>
      </c>
      <c r="CA125" s="21">
        <v>8.7634007363942374E-4</v>
      </c>
      <c r="CB125" s="21">
        <v>4.1235083347980305E-4</v>
      </c>
      <c r="CC125" s="21">
        <v>3.6782820398930906E-4</v>
      </c>
      <c r="CD125" s="21">
        <v>2.5775512209778542E-4</v>
      </c>
      <c r="CE125" s="21">
        <v>2.4556453964676183E-4</v>
      </c>
      <c r="CF125" s="21">
        <v>9.3140300455207839E-5</v>
      </c>
      <c r="CG125" s="21">
        <v>3.5904304094030759E-4</v>
      </c>
      <c r="CH125" s="21">
        <v>9.7307742529671682E-5</v>
      </c>
      <c r="CI125" s="21">
        <v>6.2157635729472274E-5</v>
      </c>
      <c r="CJ125" s="21">
        <v>4.3034470660606851E-5</v>
      </c>
      <c r="CK125" s="21">
        <v>4.0633155420042052E-5</v>
      </c>
      <c r="CL125" s="21">
        <v>1.5277984760782033E-5</v>
      </c>
      <c r="CM125" s="21">
        <v>3.088973076946547E-5</v>
      </c>
      <c r="CN125" s="21">
        <v>2.0462695676294547E-5</v>
      </c>
      <c r="CO125" s="21">
        <v>2.1115886756862099E-5</v>
      </c>
      <c r="CP125" s="21">
        <v>1.3786286574658782E-3</v>
      </c>
      <c r="CQ125" s="21">
        <v>2.35565445864191E-3</v>
      </c>
      <c r="CR125" s="21">
        <v>8.1092966932514799E-4</v>
      </c>
      <c r="CS125" s="21">
        <v>1.9440040199693222E-3</v>
      </c>
      <c r="CT125" s="21">
        <v>3.7224649839678197E-4</v>
      </c>
      <c r="CU125" s="21">
        <v>6.3328894962077673E-4</v>
      </c>
      <c r="CV125" s="21">
        <v>5.5351862608162277E-4</v>
      </c>
      <c r="CW125" s="21">
        <v>4.512760802635223E-4</v>
      </c>
      <c r="CX125" s="21">
        <v>3.9854711021591936E-4</v>
      </c>
      <c r="CY125" s="21">
        <v>5.6505746191101258E-4</v>
      </c>
      <c r="CZ125" s="21">
        <v>3.0377070651820399E-4</v>
      </c>
      <c r="DA125" s="21">
        <v>2.1137319216599752E-4</v>
      </c>
      <c r="DB125" s="21">
        <v>2.9476607396722039E-4</v>
      </c>
      <c r="DC125" s="21">
        <v>3.9287644951178355E-4</v>
      </c>
      <c r="DD125" s="21">
        <v>3.0495240139577132E-4</v>
      </c>
      <c r="DE125" s="21">
        <v>1.8105659212457254E-4</v>
      </c>
      <c r="DF125" s="21">
        <v>1.1592553236878117E-3</v>
      </c>
      <c r="DG125" s="21">
        <v>9.4578512776600783E-4</v>
      </c>
      <c r="DH125" s="21">
        <v>5.4127511269873568E-4</v>
      </c>
      <c r="DI125" s="21">
        <v>1.3688801575028411E-3</v>
      </c>
      <c r="DJ125" s="21">
        <v>9.3543416331600218E-4</v>
      </c>
      <c r="DK125" s="21">
        <v>4.6690574217929598E-4</v>
      </c>
      <c r="DL125" s="21">
        <v>9.2304332157478418E-4</v>
      </c>
      <c r="DM125" s="21">
        <v>1.0847355914959179E-3</v>
      </c>
      <c r="DN125" s="21">
        <v>5.846627704454788E-4</v>
      </c>
      <c r="DO125" s="21">
        <v>1.208209892907839E-3</v>
      </c>
      <c r="DP125" s="21">
        <v>1.2389498806403038E-3</v>
      </c>
      <c r="DQ125" s="21">
        <v>8.0367631233652505E-4</v>
      </c>
      <c r="DR125" s="21">
        <v>5.3134817936890629E-4</v>
      </c>
      <c r="DS125" s="21">
        <v>4.4892929607778272E-4</v>
      </c>
      <c r="DT125" s="21">
        <v>1.1016227057922096E-3</v>
      </c>
      <c r="DU125" s="21">
        <v>3.8175242893158292E-4</v>
      </c>
      <c r="DV125" s="21">
        <v>6.0762307907132648E-4</v>
      </c>
      <c r="DW125" s="21">
        <v>3.8377539803639176E-4</v>
      </c>
      <c r="DX125" s="21">
        <v>4.5546681217832537E-4</v>
      </c>
      <c r="DY125" s="21">
        <v>2.3915506013791601E-4</v>
      </c>
      <c r="DZ125" s="21">
        <v>2.7755349170209288E-4</v>
      </c>
      <c r="EA125" s="21">
        <v>1.8077983046714015E-4</v>
      </c>
      <c r="EB125" s="21">
        <v>5.1581709333693964E-4</v>
      </c>
      <c r="EC125" s="21">
        <v>2.892771729060835E-4</v>
      </c>
      <c r="ED125" s="21">
        <v>2.5913831259333616E-4</v>
      </c>
      <c r="EE125" s="21">
        <v>2.890194530891432E-4</v>
      </c>
      <c r="EF125" s="21">
        <v>3.1523137016597325E-4</v>
      </c>
      <c r="EG125" s="21">
        <v>3.0152070460530547E-4</v>
      </c>
      <c r="EH125" s="21">
        <v>4.3466128981000616E-4</v>
      </c>
      <c r="EI125" s="21">
        <v>2.4464933696889907E-4</v>
      </c>
      <c r="EJ125" s="21">
        <v>1.9139457255200906E-4</v>
      </c>
      <c r="EK125" s="21">
        <v>1.6149385253944978E-4</v>
      </c>
      <c r="EL125" s="21">
        <v>2.4090334100433433E-4</v>
      </c>
      <c r="EM125" s="21">
        <v>2.1526051771547042E-4</v>
      </c>
      <c r="EN125" s="21">
        <v>1.316281146418261E-4</v>
      </c>
      <c r="EO125" s="21">
        <v>1.0796783625693647E-4</v>
      </c>
      <c r="EP125" s="21">
        <v>9.2773449432849512E-5</v>
      </c>
      <c r="EQ125" s="21">
        <v>3.8876298835680605E-5</v>
      </c>
      <c r="ER125" s="21">
        <v>5.843553250552882E-5</v>
      </c>
      <c r="ES125" s="21">
        <v>1.1342289146119449E-4</v>
      </c>
      <c r="ET125" s="21">
        <v>9.8650710850087559E-5</v>
      </c>
      <c r="EU125" s="21">
        <v>5.7627488775805287E-5</v>
      </c>
      <c r="EV125" s="21">
        <v>4.090471464270037E-5</v>
      </c>
      <c r="EW125" s="21">
        <v>2.5564232204225033E-4</v>
      </c>
      <c r="EX125" s="21">
        <v>3.5858884532282395E-5</v>
      </c>
      <c r="EY125" s="21">
        <v>2.5733557547620302E-5</v>
      </c>
      <c r="EZ125" s="21">
        <v>9.039013363973187E-5</v>
      </c>
      <c r="FA125" s="21">
        <v>2.0728890148690342E-5</v>
      </c>
      <c r="FB125" s="21">
        <v>9.9425351243598704E-6</v>
      </c>
    </row>
    <row r="126" spans="1:158" x14ac:dyDescent="0.2">
      <c r="A126" s="16">
        <v>45382</v>
      </c>
      <c r="B126" s="53">
        <v>0.16883540873658129</v>
      </c>
      <c r="C126" s="53">
        <v>4.6724903397716969E-2</v>
      </c>
      <c r="D126" s="53">
        <v>4.6594369798154962E-2</v>
      </c>
      <c r="E126" s="53">
        <v>1.3341003889268378E-2</v>
      </c>
      <c r="F126" s="53">
        <v>1.0383998724858593E-2</v>
      </c>
      <c r="G126" s="53">
        <v>3.0753930429406044E-2</v>
      </c>
      <c r="H126" s="53">
        <v>2.3899941422765286E-2</v>
      </c>
      <c r="I126" s="53">
        <v>1.8350187887914166E-2</v>
      </c>
      <c r="J126" s="53">
        <v>6.566867421691735E-3</v>
      </c>
      <c r="K126" s="53">
        <v>9.7440302015152809E-3</v>
      </c>
      <c r="L126" s="53">
        <v>7.3366311381828885E-3</v>
      </c>
      <c r="M126" s="53">
        <v>2.4906285895354785E-3</v>
      </c>
      <c r="O126" s="21">
        <v>0.15345456246672007</v>
      </c>
      <c r="P126" s="21">
        <v>3.8004359837306857E-2</v>
      </c>
      <c r="Q126" s="53">
        <v>3.4695779493727853E-2</v>
      </c>
      <c r="R126" s="21">
        <v>1.5193486380155838E-2</v>
      </c>
      <c r="S126" s="53">
        <v>2.7745996149700112E-2</v>
      </c>
      <c r="T126" s="21">
        <v>1.8859729463395297E-2</v>
      </c>
      <c r="U126" s="21">
        <v>1.407702169451858E-2</v>
      </c>
      <c r="V126" s="53">
        <v>7.0111116949858575E-3</v>
      </c>
      <c r="W126" s="53">
        <v>3.1322599869091166E-3</v>
      </c>
      <c r="X126" s="53">
        <v>1.4890497542877999E-2</v>
      </c>
      <c r="Z126" s="53">
        <v>1.0800137569989786E-2</v>
      </c>
      <c r="AA126" s="53">
        <v>1.4696810233077963E-2</v>
      </c>
      <c r="AB126" s="53">
        <v>2.0113569455634937E-2</v>
      </c>
      <c r="AC126" s="53">
        <v>1.1430445690970069E-2</v>
      </c>
      <c r="AD126" s="53">
        <v>6.2824002360301508E-3</v>
      </c>
      <c r="AE126" s="21">
        <v>1.6893508002656529E-2</v>
      </c>
      <c r="AF126" s="53">
        <v>3.1351962780658223E-2</v>
      </c>
      <c r="AG126" s="53">
        <v>3.6228062890700873E-2</v>
      </c>
      <c r="AH126" s="21">
        <v>3.5918878818694032E-3</v>
      </c>
      <c r="AI126" s="21">
        <v>3.5167586440981499E-3</v>
      </c>
      <c r="AJ126" s="21">
        <v>6.4438257888428717E-4</v>
      </c>
      <c r="AK126" s="53">
        <v>5.0861708354246974E-3</v>
      </c>
      <c r="AL126" s="21">
        <v>2.9046614770776346E-3</v>
      </c>
      <c r="AM126" s="21">
        <v>1.4152800953701338E-3</v>
      </c>
      <c r="AN126" s="21">
        <v>2.4419943313177045E-3</v>
      </c>
      <c r="AO126" s="21">
        <v>4.1782587885403526E-3</v>
      </c>
      <c r="AP126" s="21">
        <v>1.0573632982166119E-2</v>
      </c>
      <c r="AQ126" s="21">
        <v>3.7478000987367058E-3</v>
      </c>
      <c r="AR126" s="21">
        <v>4.051047126844229E-3</v>
      </c>
      <c r="AS126" s="21">
        <v>1.5904358597547835E-2</v>
      </c>
      <c r="AT126" s="21">
        <v>3.0380493473477935E-3</v>
      </c>
      <c r="AU126" s="21">
        <v>6.2146976962761001E-3</v>
      </c>
      <c r="AV126" s="21">
        <v>2.2293649291051472E-3</v>
      </c>
      <c r="AW126" s="21">
        <v>1.81188904562902E-3</v>
      </c>
      <c r="AX126" s="21">
        <v>3.2814023747002753E-3</v>
      </c>
      <c r="AY126" s="21">
        <v>5.2034278321649741E-3</v>
      </c>
      <c r="AZ126" s="21">
        <v>2.1998450261962385E-3</v>
      </c>
      <c r="BA126" s="21">
        <v>2.9820208279024885E-3</v>
      </c>
      <c r="BB126" s="21">
        <v>4.9993092107798438E-4</v>
      </c>
      <c r="BC126" s="21">
        <v>3.113975489638141E-3</v>
      </c>
      <c r="BD126" s="21">
        <v>3.5303370544528304E-3</v>
      </c>
      <c r="BE126" s="21">
        <v>6.5090595646194558E-4</v>
      </c>
      <c r="BF126" s="21">
        <v>1.0685084157400118E-3</v>
      </c>
      <c r="BG126" s="21">
        <v>4.2926526725019915E-4</v>
      </c>
      <c r="BH126" s="21">
        <v>1.6296004114895487E-3</v>
      </c>
      <c r="BI126" s="21">
        <v>3.5148660142312742E-4</v>
      </c>
      <c r="BJ126" s="21">
        <v>4.5760014678119295E-4</v>
      </c>
      <c r="BK126" s="21">
        <v>1.9985399710636083E-4</v>
      </c>
      <c r="BL126" s="21">
        <v>5.0899606638182513E-5</v>
      </c>
      <c r="BM126" s="21">
        <v>1.7368253639563639E-4</v>
      </c>
      <c r="BN126" s="21">
        <v>3.0731008806964362E-5</v>
      </c>
      <c r="BO126" s="21">
        <v>1.0026012937665957E-5</v>
      </c>
      <c r="BP126" s="21">
        <v>8.9905277321412749E-6</v>
      </c>
      <c r="BQ126" s="21">
        <v>1.4538153246409991E-5</v>
      </c>
      <c r="BR126" s="21">
        <v>1.4167263149553523E-3</v>
      </c>
      <c r="BS126" s="21">
        <v>1.3673665223883841E-3</v>
      </c>
      <c r="BT126" s="21">
        <v>1.2123535526857069E-3</v>
      </c>
      <c r="BU126" s="21">
        <v>5.3391504940874406E-4</v>
      </c>
      <c r="BV126" s="21">
        <v>1.1068405416753539E-3</v>
      </c>
      <c r="BW126" s="21">
        <v>7.3972892701233109E-4</v>
      </c>
      <c r="BX126" s="21">
        <v>6.9311796610426184E-4</v>
      </c>
      <c r="BY126" s="21">
        <v>7.8199095762223161E-4</v>
      </c>
      <c r="BZ126" s="21">
        <v>4.2647591599624126E-4</v>
      </c>
      <c r="CA126" s="21">
        <v>8.7634007363942374E-4</v>
      </c>
      <c r="CB126" s="21">
        <v>4.1235083347980305E-4</v>
      </c>
      <c r="CC126" s="21">
        <v>3.6782820398930906E-4</v>
      </c>
      <c r="CD126" s="21">
        <v>2.5775512209778542E-4</v>
      </c>
      <c r="CE126" s="21">
        <v>2.4556453964676183E-4</v>
      </c>
      <c r="CF126" s="21">
        <v>9.3140300455207839E-5</v>
      </c>
      <c r="CG126" s="21">
        <v>3.5904304094030759E-4</v>
      </c>
      <c r="CH126" s="21">
        <v>9.7307742529671682E-5</v>
      </c>
      <c r="CI126" s="21">
        <v>6.2157635729472274E-5</v>
      </c>
      <c r="CJ126" s="21">
        <v>4.3034470660606851E-5</v>
      </c>
      <c r="CK126" s="21">
        <v>4.0633155420042052E-5</v>
      </c>
      <c r="CL126" s="21">
        <v>1.5277984760782033E-5</v>
      </c>
      <c r="CM126" s="21">
        <v>3.088973076946547E-5</v>
      </c>
      <c r="CN126" s="21">
        <v>2.0462695676294547E-5</v>
      </c>
      <c r="CO126" s="21">
        <v>2.1115886756862099E-5</v>
      </c>
      <c r="CP126" s="21">
        <v>1.3786286574658782E-3</v>
      </c>
      <c r="CQ126" s="21">
        <v>2.35565445864191E-3</v>
      </c>
      <c r="CR126" s="21">
        <v>8.1092966932514799E-4</v>
      </c>
      <c r="CS126" s="21">
        <v>1.9440040199693222E-3</v>
      </c>
      <c r="CT126" s="21">
        <v>3.7224649839678197E-4</v>
      </c>
      <c r="CU126" s="21">
        <v>6.3328894962077673E-4</v>
      </c>
      <c r="CV126" s="21">
        <v>5.5351862608162277E-4</v>
      </c>
      <c r="CW126" s="21">
        <v>4.512760802635223E-4</v>
      </c>
      <c r="CX126" s="21">
        <v>3.9854711021591936E-4</v>
      </c>
      <c r="CY126" s="21">
        <v>5.6505746191101258E-4</v>
      </c>
      <c r="CZ126" s="21">
        <v>3.0377070651820399E-4</v>
      </c>
      <c r="DA126" s="21">
        <v>2.1137319216599752E-4</v>
      </c>
      <c r="DB126" s="21">
        <v>2.9476607396722039E-4</v>
      </c>
      <c r="DC126" s="21">
        <v>3.9287644951178355E-4</v>
      </c>
      <c r="DD126" s="21">
        <v>3.0495240139577132E-4</v>
      </c>
      <c r="DE126" s="21">
        <v>1.8105659212457254E-4</v>
      </c>
      <c r="DF126" s="21">
        <v>1.1592553236878117E-3</v>
      </c>
      <c r="DG126" s="21">
        <v>9.4578512776600783E-4</v>
      </c>
      <c r="DH126" s="21">
        <v>5.4127511269873568E-4</v>
      </c>
      <c r="DI126" s="21">
        <v>1.3688801575028411E-3</v>
      </c>
      <c r="DJ126" s="21">
        <v>9.3543416331600218E-4</v>
      </c>
      <c r="DK126" s="21">
        <v>4.6690574217929598E-4</v>
      </c>
      <c r="DL126" s="21">
        <v>9.2304332157478418E-4</v>
      </c>
      <c r="DM126" s="21">
        <v>1.0847355914959179E-3</v>
      </c>
      <c r="DN126" s="21">
        <v>5.846627704454788E-4</v>
      </c>
      <c r="DO126" s="21">
        <v>1.208209892907839E-3</v>
      </c>
      <c r="DP126" s="21">
        <v>1.2389498806403038E-3</v>
      </c>
      <c r="DQ126" s="21">
        <v>8.0367631233652505E-4</v>
      </c>
      <c r="DR126" s="21">
        <v>5.3134817936890629E-4</v>
      </c>
      <c r="DS126" s="21">
        <v>4.4892929607778272E-4</v>
      </c>
      <c r="DT126" s="21">
        <v>1.1016227057922096E-3</v>
      </c>
      <c r="DU126" s="21">
        <v>3.8175242893158292E-4</v>
      </c>
      <c r="DV126" s="21">
        <v>6.0762307907132648E-4</v>
      </c>
      <c r="DW126" s="21">
        <v>3.8377539803639176E-4</v>
      </c>
      <c r="DX126" s="21">
        <v>4.5546681217832537E-4</v>
      </c>
      <c r="DY126" s="21">
        <v>2.3915506013791601E-4</v>
      </c>
      <c r="DZ126" s="21">
        <v>2.7755349170209288E-4</v>
      </c>
      <c r="EA126" s="21">
        <v>1.8077983046714015E-4</v>
      </c>
      <c r="EB126" s="21">
        <v>5.1581709333693964E-4</v>
      </c>
      <c r="EC126" s="21">
        <v>2.892771729060835E-4</v>
      </c>
      <c r="ED126" s="21">
        <v>2.5913831259333616E-4</v>
      </c>
      <c r="EE126" s="21">
        <v>2.890194530891432E-4</v>
      </c>
      <c r="EF126" s="21">
        <v>3.1523137016597325E-4</v>
      </c>
      <c r="EG126" s="21">
        <v>3.0152070460530547E-4</v>
      </c>
      <c r="EH126" s="21">
        <v>4.3466128981000616E-4</v>
      </c>
      <c r="EI126" s="21">
        <v>2.4464933696889907E-4</v>
      </c>
      <c r="EJ126" s="21">
        <v>1.9139457255200906E-4</v>
      </c>
      <c r="EK126" s="21">
        <v>1.6149385253944978E-4</v>
      </c>
      <c r="EL126" s="21">
        <v>2.4090334100433433E-4</v>
      </c>
      <c r="EM126" s="21">
        <v>2.1526051771547042E-4</v>
      </c>
      <c r="EN126" s="21">
        <v>1.316281146418261E-4</v>
      </c>
      <c r="EO126" s="21">
        <v>1.0796783625693647E-4</v>
      </c>
      <c r="EP126" s="21">
        <v>9.2773449432849512E-5</v>
      </c>
      <c r="EQ126" s="21">
        <v>3.8876298835680605E-5</v>
      </c>
      <c r="ER126" s="21">
        <v>5.843553250552882E-5</v>
      </c>
      <c r="ES126" s="21">
        <v>1.1342289146119449E-4</v>
      </c>
      <c r="ET126" s="21">
        <v>9.8650710850087559E-5</v>
      </c>
      <c r="EU126" s="21">
        <v>5.7627488775805287E-5</v>
      </c>
      <c r="EV126" s="21">
        <v>4.090471464270037E-5</v>
      </c>
      <c r="EW126" s="21">
        <v>2.5564232204225033E-4</v>
      </c>
      <c r="EX126" s="21">
        <v>3.5858884532282395E-5</v>
      </c>
      <c r="EY126" s="21">
        <v>2.5733557547620302E-5</v>
      </c>
      <c r="EZ126" s="21">
        <v>9.039013363973187E-5</v>
      </c>
      <c r="FA126" s="21">
        <v>2.0728890148690342E-5</v>
      </c>
      <c r="FB126" s="21">
        <v>9.9425351243598704E-6</v>
      </c>
    </row>
    <row r="127" spans="1:158" x14ac:dyDescent="0.2">
      <c r="A127" s="16">
        <v>45473</v>
      </c>
      <c r="B127" s="53">
        <v>0.16883540873658129</v>
      </c>
      <c r="C127" s="53">
        <v>4.6724903397716969E-2</v>
      </c>
      <c r="D127" s="53">
        <v>4.6594369798154962E-2</v>
      </c>
      <c r="E127" s="53">
        <v>1.3341003889268378E-2</v>
      </c>
      <c r="F127" s="53">
        <v>1.0383998724858593E-2</v>
      </c>
      <c r="G127" s="53">
        <v>3.0753930429406044E-2</v>
      </c>
      <c r="H127" s="53">
        <v>2.3899941422765286E-2</v>
      </c>
      <c r="I127" s="53">
        <v>1.8350187887914166E-2</v>
      </c>
      <c r="J127" s="53">
        <v>6.566867421691735E-3</v>
      </c>
      <c r="K127" s="53">
        <v>9.7440302015152809E-3</v>
      </c>
      <c r="L127" s="53">
        <v>7.3366311381828885E-3</v>
      </c>
      <c r="M127" s="53">
        <v>2.4906285895354785E-3</v>
      </c>
      <c r="O127" s="21">
        <v>0.15345456246672007</v>
      </c>
      <c r="P127" s="21">
        <v>3.8004359837306857E-2</v>
      </c>
      <c r="Q127" s="53">
        <v>3.4695779493727853E-2</v>
      </c>
      <c r="R127" s="21">
        <v>1.5193486380155838E-2</v>
      </c>
      <c r="S127" s="53">
        <v>2.7745996149700112E-2</v>
      </c>
      <c r="T127" s="21">
        <v>1.8859729463395297E-2</v>
      </c>
      <c r="U127" s="21">
        <v>1.407702169451858E-2</v>
      </c>
      <c r="V127" s="53">
        <v>7.0111116949858575E-3</v>
      </c>
      <c r="W127" s="53">
        <v>3.1322599869091166E-3</v>
      </c>
      <c r="X127" s="53">
        <v>1.4890497542877999E-2</v>
      </c>
      <c r="Z127" s="53">
        <v>1.0800137569989786E-2</v>
      </c>
      <c r="AA127" s="53">
        <v>1.4696810233077963E-2</v>
      </c>
      <c r="AB127" s="53">
        <v>2.0113569455634937E-2</v>
      </c>
      <c r="AC127" s="53">
        <v>1.1430445690970069E-2</v>
      </c>
      <c r="AD127" s="53">
        <v>6.2824002360301508E-3</v>
      </c>
      <c r="AE127" s="21">
        <v>1.6893508002656529E-2</v>
      </c>
      <c r="AF127" s="53">
        <v>3.1351962780658223E-2</v>
      </c>
      <c r="AG127" s="53">
        <v>3.6228062890700873E-2</v>
      </c>
      <c r="AH127" s="21">
        <v>3.5918878818694032E-3</v>
      </c>
      <c r="AI127" s="21">
        <v>3.5167586440981499E-3</v>
      </c>
      <c r="AJ127" s="21">
        <v>6.4438257888428717E-4</v>
      </c>
      <c r="AK127" s="53">
        <v>5.0861708354246974E-3</v>
      </c>
      <c r="AL127" s="21">
        <v>2.9046614770776346E-3</v>
      </c>
      <c r="AM127" s="21">
        <v>1.4152800953701338E-3</v>
      </c>
      <c r="AN127" s="21">
        <v>2.4419943313177045E-3</v>
      </c>
      <c r="AO127" s="21">
        <v>4.1782587885403526E-3</v>
      </c>
      <c r="AP127" s="21">
        <v>1.0573632982166119E-2</v>
      </c>
      <c r="AQ127" s="21">
        <v>3.7478000987367058E-3</v>
      </c>
      <c r="AR127" s="21">
        <v>4.051047126844229E-3</v>
      </c>
      <c r="AS127" s="21">
        <v>1.5904358597547835E-2</v>
      </c>
      <c r="AT127" s="21">
        <v>3.0380493473477935E-3</v>
      </c>
      <c r="AU127" s="21">
        <v>6.2146976962761001E-3</v>
      </c>
      <c r="AV127" s="21">
        <v>2.2293649291051472E-3</v>
      </c>
      <c r="AW127" s="21">
        <v>1.81188904562902E-3</v>
      </c>
      <c r="AX127" s="21">
        <v>3.2814023747002753E-3</v>
      </c>
      <c r="AY127" s="21">
        <v>5.2034278321649741E-3</v>
      </c>
      <c r="AZ127" s="21">
        <v>2.1998450261962385E-3</v>
      </c>
      <c r="BA127" s="21">
        <v>2.9820208279024885E-3</v>
      </c>
      <c r="BB127" s="21">
        <v>4.9993092107798438E-4</v>
      </c>
      <c r="BC127" s="21">
        <v>3.113975489638141E-3</v>
      </c>
      <c r="BD127" s="21">
        <v>3.5303370544528304E-3</v>
      </c>
      <c r="BE127" s="21">
        <v>6.5090595646194558E-4</v>
      </c>
      <c r="BF127" s="21">
        <v>1.0685084157400118E-3</v>
      </c>
      <c r="BG127" s="21">
        <v>4.2926526725019915E-4</v>
      </c>
      <c r="BH127" s="21">
        <v>1.6296004114895487E-3</v>
      </c>
      <c r="BI127" s="21">
        <v>3.5148660142312742E-4</v>
      </c>
      <c r="BJ127" s="21">
        <v>4.5760014678119295E-4</v>
      </c>
      <c r="BK127" s="21">
        <v>1.9985399710636083E-4</v>
      </c>
      <c r="BL127" s="21">
        <v>5.0899606638182513E-5</v>
      </c>
      <c r="BM127" s="21">
        <v>1.7368253639563639E-4</v>
      </c>
      <c r="BN127" s="21">
        <v>3.0731008806964362E-5</v>
      </c>
      <c r="BO127" s="21">
        <v>1.0026012937665957E-5</v>
      </c>
      <c r="BP127" s="21">
        <v>8.9905277321412749E-6</v>
      </c>
      <c r="BQ127" s="21">
        <v>1.4538153246409991E-5</v>
      </c>
      <c r="BR127" s="21">
        <v>1.4167263149553523E-3</v>
      </c>
      <c r="BS127" s="21">
        <v>1.3673665223883841E-3</v>
      </c>
      <c r="BT127" s="21">
        <v>1.2123535526857069E-3</v>
      </c>
      <c r="BU127" s="21">
        <v>5.3391504940874406E-4</v>
      </c>
      <c r="BV127" s="21">
        <v>1.1068405416753539E-3</v>
      </c>
      <c r="BW127" s="21">
        <v>7.3972892701233109E-4</v>
      </c>
      <c r="BX127" s="21">
        <v>6.9311796610426184E-4</v>
      </c>
      <c r="BY127" s="21">
        <v>7.8199095762223161E-4</v>
      </c>
      <c r="BZ127" s="21">
        <v>4.2647591599624126E-4</v>
      </c>
      <c r="CA127" s="21">
        <v>8.7634007363942374E-4</v>
      </c>
      <c r="CB127" s="21">
        <v>4.1235083347980305E-4</v>
      </c>
      <c r="CC127" s="21">
        <v>3.6782820398930906E-4</v>
      </c>
      <c r="CD127" s="21">
        <v>2.5775512209778542E-4</v>
      </c>
      <c r="CE127" s="21">
        <v>2.4556453964676183E-4</v>
      </c>
      <c r="CF127" s="21">
        <v>9.3140300455207839E-5</v>
      </c>
      <c r="CG127" s="21">
        <v>3.5904304094030759E-4</v>
      </c>
      <c r="CH127" s="21">
        <v>9.7307742529671682E-5</v>
      </c>
      <c r="CI127" s="21">
        <v>6.2157635729472274E-5</v>
      </c>
      <c r="CJ127" s="21">
        <v>4.3034470660606851E-5</v>
      </c>
      <c r="CK127" s="21">
        <v>4.0633155420042052E-5</v>
      </c>
      <c r="CL127" s="21">
        <v>1.5277984760782033E-5</v>
      </c>
      <c r="CM127" s="21">
        <v>3.088973076946547E-5</v>
      </c>
      <c r="CN127" s="21">
        <v>2.0462695676294547E-5</v>
      </c>
      <c r="CO127" s="21">
        <v>2.1115886756862099E-5</v>
      </c>
      <c r="CP127" s="21">
        <v>1.3786286574658782E-3</v>
      </c>
      <c r="CQ127" s="21">
        <v>2.35565445864191E-3</v>
      </c>
      <c r="CR127" s="21">
        <v>8.1092966932514799E-4</v>
      </c>
      <c r="CS127" s="21">
        <v>1.9440040199693222E-3</v>
      </c>
      <c r="CT127" s="21">
        <v>3.7224649839678197E-4</v>
      </c>
      <c r="CU127" s="21">
        <v>6.3328894962077673E-4</v>
      </c>
      <c r="CV127" s="21">
        <v>5.5351862608162277E-4</v>
      </c>
      <c r="CW127" s="21">
        <v>4.512760802635223E-4</v>
      </c>
      <c r="CX127" s="21">
        <v>3.9854711021591936E-4</v>
      </c>
      <c r="CY127" s="21">
        <v>5.6505746191101258E-4</v>
      </c>
      <c r="CZ127" s="21">
        <v>3.0377070651820399E-4</v>
      </c>
      <c r="DA127" s="21">
        <v>2.1137319216599752E-4</v>
      </c>
      <c r="DB127" s="21">
        <v>2.9476607396722039E-4</v>
      </c>
      <c r="DC127" s="21">
        <v>3.9287644951178355E-4</v>
      </c>
      <c r="DD127" s="21">
        <v>3.0495240139577132E-4</v>
      </c>
      <c r="DE127" s="21">
        <v>1.8105659212457254E-4</v>
      </c>
      <c r="DF127" s="21">
        <v>1.1592553236878117E-3</v>
      </c>
      <c r="DG127" s="21">
        <v>9.4578512776600783E-4</v>
      </c>
      <c r="DH127" s="21">
        <v>5.4127511269873568E-4</v>
      </c>
      <c r="DI127" s="21">
        <v>1.3688801575028411E-3</v>
      </c>
      <c r="DJ127" s="21">
        <v>9.3543416331600218E-4</v>
      </c>
      <c r="DK127" s="21">
        <v>4.6690574217929598E-4</v>
      </c>
      <c r="DL127" s="21">
        <v>9.2304332157478418E-4</v>
      </c>
      <c r="DM127" s="21">
        <v>1.0847355914959179E-3</v>
      </c>
      <c r="DN127" s="21">
        <v>5.846627704454788E-4</v>
      </c>
      <c r="DO127" s="21">
        <v>1.208209892907839E-3</v>
      </c>
      <c r="DP127" s="21">
        <v>1.2389498806403038E-3</v>
      </c>
      <c r="DQ127" s="21">
        <v>8.0367631233652505E-4</v>
      </c>
      <c r="DR127" s="21">
        <v>5.3134817936890629E-4</v>
      </c>
      <c r="DS127" s="21">
        <v>4.4892929607778272E-4</v>
      </c>
      <c r="DT127" s="21">
        <v>1.1016227057922096E-3</v>
      </c>
      <c r="DU127" s="21">
        <v>3.8175242893158292E-4</v>
      </c>
      <c r="DV127" s="21">
        <v>6.0762307907132648E-4</v>
      </c>
      <c r="DW127" s="21">
        <v>3.8377539803639176E-4</v>
      </c>
      <c r="DX127" s="21">
        <v>4.5546681217832537E-4</v>
      </c>
      <c r="DY127" s="21">
        <v>2.3915506013791601E-4</v>
      </c>
      <c r="DZ127" s="21">
        <v>2.7755349170209288E-4</v>
      </c>
      <c r="EA127" s="21">
        <v>1.8077983046714015E-4</v>
      </c>
      <c r="EB127" s="21">
        <v>5.1581709333693964E-4</v>
      </c>
      <c r="EC127" s="21">
        <v>2.892771729060835E-4</v>
      </c>
      <c r="ED127" s="21">
        <v>2.5913831259333616E-4</v>
      </c>
      <c r="EE127" s="21">
        <v>2.890194530891432E-4</v>
      </c>
      <c r="EF127" s="21">
        <v>3.1523137016597325E-4</v>
      </c>
      <c r="EG127" s="21">
        <v>3.0152070460530547E-4</v>
      </c>
      <c r="EH127" s="21">
        <v>4.3466128981000616E-4</v>
      </c>
      <c r="EI127" s="21">
        <v>2.4464933696889907E-4</v>
      </c>
      <c r="EJ127" s="21">
        <v>1.9139457255200906E-4</v>
      </c>
      <c r="EK127" s="21">
        <v>1.6149385253944978E-4</v>
      </c>
      <c r="EL127" s="21">
        <v>2.4090334100433433E-4</v>
      </c>
      <c r="EM127" s="21">
        <v>2.1526051771547042E-4</v>
      </c>
      <c r="EN127" s="21">
        <v>1.316281146418261E-4</v>
      </c>
      <c r="EO127" s="21">
        <v>1.0796783625693647E-4</v>
      </c>
      <c r="EP127" s="21">
        <v>9.2773449432849512E-5</v>
      </c>
      <c r="EQ127" s="21">
        <v>3.8876298835680605E-5</v>
      </c>
      <c r="ER127" s="21">
        <v>5.843553250552882E-5</v>
      </c>
      <c r="ES127" s="21">
        <v>1.1342289146119449E-4</v>
      </c>
      <c r="ET127" s="21">
        <v>9.8650710850087559E-5</v>
      </c>
      <c r="EU127" s="21">
        <v>5.7627488775805287E-5</v>
      </c>
      <c r="EV127" s="21">
        <v>4.090471464270037E-5</v>
      </c>
      <c r="EW127" s="21">
        <v>2.5564232204225033E-4</v>
      </c>
      <c r="EX127" s="21">
        <v>3.5858884532282395E-5</v>
      </c>
      <c r="EY127" s="21">
        <v>2.5733557547620302E-5</v>
      </c>
      <c r="EZ127" s="21">
        <v>9.039013363973187E-5</v>
      </c>
      <c r="FA127" s="21">
        <v>2.0728890148690342E-5</v>
      </c>
      <c r="FB127" s="21">
        <v>9.9425351243598704E-6</v>
      </c>
    </row>
    <row r="128" spans="1:158" x14ac:dyDescent="0.2">
      <c r="A128" s="16">
        <v>45565</v>
      </c>
      <c r="B128" s="53">
        <v>0.16883540873658129</v>
      </c>
      <c r="C128" s="53">
        <v>4.6724903397716969E-2</v>
      </c>
      <c r="D128" s="53">
        <v>4.6594369798154962E-2</v>
      </c>
      <c r="E128" s="53">
        <v>1.3341003889268378E-2</v>
      </c>
      <c r="F128" s="53">
        <v>1.0383998724858593E-2</v>
      </c>
      <c r="G128" s="53">
        <v>3.0753930429406044E-2</v>
      </c>
      <c r="H128" s="53">
        <v>2.3899941422765286E-2</v>
      </c>
      <c r="I128" s="53">
        <v>1.8350187887914166E-2</v>
      </c>
      <c r="J128" s="53">
        <v>6.566867421691735E-3</v>
      </c>
      <c r="K128" s="53">
        <v>9.7440302015152809E-3</v>
      </c>
      <c r="L128" s="53">
        <v>7.3366311381828885E-3</v>
      </c>
      <c r="M128" s="53">
        <v>2.4906285895354785E-3</v>
      </c>
      <c r="O128" s="21">
        <v>0.15345456246672007</v>
      </c>
      <c r="P128" s="21">
        <v>3.8004359837306857E-2</v>
      </c>
      <c r="Q128" s="53">
        <v>3.4695779493727853E-2</v>
      </c>
      <c r="R128" s="21">
        <v>1.5193486380155838E-2</v>
      </c>
      <c r="S128" s="53">
        <v>2.7745996149700112E-2</v>
      </c>
      <c r="T128" s="21">
        <v>1.8859729463395297E-2</v>
      </c>
      <c r="U128" s="21">
        <v>1.407702169451858E-2</v>
      </c>
      <c r="V128" s="53">
        <v>7.0111116949858575E-3</v>
      </c>
      <c r="W128" s="53">
        <v>3.1322599869091166E-3</v>
      </c>
      <c r="X128" s="53">
        <v>1.4890497542877999E-2</v>
      </c>
      <c r="Z128" s="53">
        <v>1.0800137569989786E-2</v>
      </c>
      <c r="AA128" s="53">
        <v>1.4696810233077963E-2</v>
      </c>
      <c r="AB128" s="53">
        <v>2.0113569455634937E-2</v>
      </c>
      <c r="AC128" s="53">
        <v>1.1430445690970069E-2</v>
      </c>
      <c r="AD128" s="53">
        <v>6.2824002360301508E-3</v>
      </c>
      <c r="AE128" s="21">
        <v>1.6893508002656529E-2</v>
      </c>
      <c r="AF128" s="53">
        <v>3.1351962780658223E-2</v>
      </c>
      <c r="AG128" s="53">
        <v>3.6228062890700873E-2</v>
      </c>
      <c r="AH128" s="21">
        <v>3.5918878818694032E-3</v>
      </c>
      <c r="AI128" s="21">
        <v>3.5167586440981499E-3</v>
      </c>
      <c r="AJ128" s="21">
        <v>6.4438257888428717E-4</v>
      </c>
      <c r="AK128" s="53">
        <v>5.0861708354246974E-3</v>
      </c>
      <c r="AL128" s="21">
        <v>2.9046614770776346E-3</v>
      </c>
      <c r="AM128" s="21">
        <v>1.4152800953701338E-3</v>
      </c>
      <c r="AN128" s="21">
        <v>2.4419943313177045E-3</v>
      </c>
      <c r="AO128" s="21">
        <v>4.1782587885403526E-3</v>
      </c>
      <c r="AP128" s="21">
        <v>1.0573632982166119E-2</v>
      </c>
      <c r="AQ128" s="21">
        <v>3.7478000987367058E-3</v>
      </c>
      <c r="AR128" s="21">
        <v>4.051047126844229E-3</v>
      </c>
      <c r="AS128" s="21">
        <v>1.5904358597547835E-2</v>
      </c>
      <c r="AT128" s="21">
        <v>3.0380493473477935E-3</v>
      </c>
      <c r="AU128" s="21">
        <v>6.2146976962761001E-3</v>
      </c>
      <c r="AV128" s="21">
        <v>2.2293649291051472E-3</v>
      </c>
      <c r="AW128" s="21">
        <v>1.81188904562902E-3</v>
      </c>
      <c r="AX128" s="21">
        <v>3.2814023747002753E-3</v>
      </c>
      <c r="AY128" s="21">
        <v>5.2034278321649741E-3</v>
      </c>
      <c r="AZ128" s="21">
        <v>2.1998450261962385E-3</v>
      </c>
      <c r="BA128" s="21">
        <v>2.9820208279024885E-3</v>
      </c>
      <c r="BB128" s="21">
        <v>4.9993092107798438E-4</v>
      </c>
      <c r="BC128" s="21">
        <v>3.113975489638141E-3</v>
      </c>
      <c r="BD128" s="21">
        <v>3.5303370544528304E-3</v>
      </c>
      <c r="BE128" s="21">
        <v>6.5090595646194558E-4</v>
      </c>
      <c r="BF128" s="21">
        <v>1.0685084157400118E-3</v>
      </c>
      <c r="BG128" s="21">
        <v>4.2926526725019915E-4</v>
      </c>
      <c r="BH128" s="21">
        <v>1.6296004114895487E-3</v>
      </c>
      <c r="BI128" s="21">
        <v>3.5148660142312742E-4</v>
      </c>
      <c r="BJ128" s="21">
        <v>4.5760014678119295E-4</v>
      </c>
      <c r="BK128" s="21">
        <v>1.9985399710636083E-4</v>
      </c>
      <c r="BL128" s="21">
        <v>5.0899606638182513E-5</v>
      </c>
      <c r="BM128" s="21">
        <v>1.7368253639563639E-4</v>
      </c>
      <c r="BN128" s="21">
        <v>3.0731008806964362E-5</v>
      </c>
      <c r="BO128" s="21">
        <v>1.0026012937665957E-5</v>
      </c>
      <c r="BP128" s="21">
        <v>8.9905277321412749E-6</v>
      </c>
      <c r="BQ128" s="21">
        <v>1.4538153246409991E-5</v>
      </c>
      <c r="BR128" s="21">
        <v>1.4167263149553523E-3</v>
      </c>
      <c r="BS128" s="21">
        <v>1.3673665223883841E-3</v>
      </c>
      <c r="BT128" s="21">
        <v>1.2123535526857069E-3</v>
      </c>
      <c r="BU128" s="21">
        <v>5.3391504940874406E-4</v>
      </c>
      <c r="BV128" s="21">
        <v>1.1068405416753539E-3</v>
      </c>
      <c r="BW128" s="21">
        <v>7.3972892701233109E-4</v>
      </c>
      <c r="BX128" s="21">
        <v>6.9311796610426184E-4</v>
      </c>
      <c r="BY128" s="21">
        <v>7.8199095762223161E-4</v>
      </c>
      <c r="BZ128" s="21">
        <v>4.2647591599624126E-4</v>
      </c>
      <c r="CA128" s="21">
        <v>8.7634007363942374E-4</v>
      </c>
      <c r="CB128" s="21">
        <v>4.1235083347980305E-4</v>
      </c>
      <c r="CC128" s="21">
        <v>3.6782820398930906E-4</v>
      </c>
      <c r="CD128" s="21">
        <v>2.5775512209778542E-4</v>
      </c>
      <c r="CE128" s="21">
        <v>2.4556453964676183E-4</v>
      </c>
      <c r="CF128" s="21">
        <v>9.3140300455207839E-5</v>
      </c>
      <c r="CG128" s="21">
        <v>3.5904304094030759E-4</v>
      </c>
      <c r="CH128" s="21">
        <v>9.7307742529671682E-5</v>
      </c>
      <c r="CI128" s="21">
        <v>6.2157635729472274E-5</v>
      </c>
      <c r="CJ128" s="21">
        <v>4.3034470660606851E-5</v>
      </c>
      <c r="CK128" s="21">
        <v>4.0633155420042052E-5</v>
      </c>
      <c r="CL128" s="21">
        <v>1.5277984760782033E-5</v>
      </c>
      <c r="CM128" s="21">
        <v>3.088973076946547E-5</v>
      </c>
      <c r="CN128" s="21">
        <v>2.0462695676294547E-5</v>
      </c>
      <c r="CO128" s="21">
        <v>2.1115886756862099E-5</v>
      </c>
      <c r="CP128" s="21">
        <v>1.3786286574658782E-3</v>
      </c>
      <c r="CQ128" s="21">
        <v>2.35565445864191E-3</v>
      </c>
      <c r="CR128" s="21">
        <v>8.1092966932514799E-4</v>
      </c>
      <c r="CS128" s="21">
        <v>1.9440040199693222E-3</v>
      </c>
      <c r="CT128" s="21">
        <v>3.7224649839678197E-4</v>
      </c>
      <c r="CU128" s="21">
        <v>6.3328894962077673E-4</v>
      </c>
      <c r="CV128" s="21">
        <v>5.5351862608162277E-4</v>
      </c>
      <c r="CW128" s="21">
        <v>4.512760802635223E-4</v>
      </c>
      <c r="CX128" s="21">
        <v>3.9854711021591936E-4</v>
      </c>
      <c r="CY128" s="21">
        <v>5.6505746191101258E-4</v>
      </c>
      <c r="CZ128" s="21">
        <v>3.0377070651820399E-4</v>
      </c>
      <c r="DA128" s="21">
        <v>2.1137319216599752E-4</v>
      </c>
      <c r="DB128" s="21">
        <v>2.9476607396722039E-4</v>
      </c>
      <c r="DC128" s="21">
        <v>3.9287644951178355E-4</v>
      </c>
      <c r="DD128" s="21">
        <v>3.0495240139577132E-4</v>
      </c>
      <c r="DE128" s="21">
        <v>1.8105659212457254E-4</v>
      </c>
      <c r="DF128" s="21">
        <v>1.1592553236878117E-3</v>
      </c>
      <c r="DG128" s="21">
        <v>9.4578512776600783E-4</v>
      </c>
      <c r="DH128" s="21">
        <v>5.4127511269873568E-4</v>
      </c>
      <c r="DI128" s="21">
        <v>1.3688801575028411E-3</v>
      </c>
      <c r="DJ128" s="21">
        <v>9.3543416331600218E-4</v>
      </c>
      <c r="DK128" s="21">
        <v>4.6690574217929598E-4</v>
      </c>
      <c r="DL128" s="21">
        <v>9.2304332157478418E-4</v>
      </c>
      <c r="DM128" s="21">
        <v>1.0847355914959179E-3</v>
      </c>
      <c r="DN128" s="21">
        <v>5.846627704454788E-4</v>
      </c>
      <c r="DO128" s="21">
        <v>1.208209892907839E-3</v>
      </c>
      <c r="DP128" s="21">
        <v>1.2389498806403038E-3</v>
      </c>
      <c r="DQ128" s="21">
        <v>8.0367631233652505E-4</v>
      </c>
      <c r="DR128" s="21">
        <v>5.3134817936890629E-4</v>
      </c>
      <c r="DS128" s="21">
        <v>4.4892929607778272E-4</v>
      </c>
      <c r="DT128" s="21">
        <v>1.1016227057922096E-3</v>
      </c>
      <c r="DU128" s="21">
        <v>3.8175242893158292E-4</v>
      </c>
      <c r="DV128" s="21">
        <v>6.0762307907132648E-4</v>
      </c>
      <c r="DW128" s="21">
        <v>3.8377539803639176E-4</v>
      </c>
      <c r="DX128" s="21">
        <v>4.5546681217832537E-4</v>
      </c>
      <c r="DY128" s="21">
        <v>2.3915506013791601E-4</v>
      </c>
      <c r="DZ128" s="21">
        <v>2.7755349170209288E-4</v>
      </c>
      <c r="EA128" s="21">
        <v>1.8077983046714015E-4</v>
      </c>
      <c r="EB128" s="21">
        <v>5.1581709333693964E-4</v>
      </c>
      <c r="EC128" s="21">
        <v>2.892771729060835E-4</v>
      </c>
      <c r="ED128" s="21">
        <v>2.5913831259333616E-4</v>
      </c>
      <c r="EE128" s="21">
        <v>2.890194530891432E-4</v>
      </c>
      <c r="EF128" s="21">
        <v>3.1523137016597325E-4</v>
      </c>
      <c r="EG128" s="21">
        <v>3.0152070460530547E-4</v>
      </c>
      <c r="EH128" s="21">
        <v>4.3466128981000616E-4</v>
      </c>
      <c r="EI128" s="21">
        <v>2.4464933696889907E-4</v>
      </c>
      <c r="EJ128" s="21">
        <v>1.9139457255200906E-4</v>
      </c>
      <c r="EK128" s="21">
        <v>1.6149385253944978E-4</v>
      </c>
      <c r="EL128" s="21">
        <v>2.4090334100433433E-4</v>
      </c>
      <c r="EM128" s="21">
        <v>2.1526051771547042E-4</v>
      </c>
      <c r="EN128" s="21">
        <v>1.316281146418261E-4</v>
      </c>
      <c r="EO128" s="21">
        <v>1.0796783625693647E-4</v>
      </c>
      <c r="EP128" s="21">
        <v>9.2773449432849512E-5</v>
      </c>
      <c r="EQ128" s="21">
        <v>3.8876298835680605E-5</v>
      </c>
      <c r="ER128" s="21">
        <v>5.843553250552882E-5</v>
      </c>
      <c r="ES128" s="21">
        <v>1.1342289146119449E-4</v>
      </c>
      <c r="ET128" s="21">
        <v>9.8650710850087559E-5</v>
      </c>
      <c r="EU128" s="21">
        <v>5.7627488775805287E-5</v>
      </c>
      <c r="EV128" s="21">
        <v>4.090471464270037E-5</v>
      </c>
      <c r="EW128" s="21">
        <v>2.5564232204225033E-4</v>
      </c>
      <c r="EX128" s="21">
        <v>3.5858884532282395E-5</v>
      </c>
      <c r="EY128" s="21">
        <v>2.5733557547620302E-5</v>
      </c>
      <c r="EZ128" s="21">
        <v>9.039013363973187E-5</v>
      </c>
      <c r="FA128" s="21">
        <v>2.0728890148690342E-5</v>
      </c>
      <c r="FB128" s="21">
        <v>9.9425351243598704E-6</v>
      </c>
    </row>
    <row r="129" spans="1:158" x14ac:dyDescent="0.2">
      <c r="A129" s="16">
        <v>45657</v>
      </c>
      <c r="B129" s="53">
        <v>0.16883540873658129</v>
      </c>
      <c r="C129" s="53">
        <v>4.6724903397716969E-2</v>
      </c>
      <c r="D129" s="53">
        <v>4.6594369798154962E-2</v>
      </c>
      <c r="E129" s="53">
        <v>1.3341003889268378E-2</v>
      </c>
      <c r="F129" s="53">
        <v>1.0383998724858593E-2</v>
      </c>
      <c r="G129" s="53">
        <v>3.0753930429406044E-2</v>
      </c>
      <c r="H129" s="53">
        <v>2.3899941422765286E-2</v>
      </c>
      <c r="I129" s="53">
        <v>1.8350187887914166E-2</v>
      </c>
      <c r="J129" s="53">
        <v>6.566867421691735E-3</v>
      </c>
      <c r="K129" s="53">
        <v>9.7440302015152809E-3</v>
      </c>
      <c r="L129" s="53">
        <v>7.3366311381828885E-3</v>
      </c>
      <c r="M129" s="53">
        <v>2.4906285895354785E-3</v>
      </c>
      <c r="O129" s="21">
        <v>0.15345456246672007</v>
      </c>
      <c r="P129" s="21">
        <v>3.8004359837306857E-2</v>
      </c>
      <c r="Q129" s="53">
        <v>3.4695779493727853E-2</v>
      </c>
      <c r="R129" s="21">
        <v>1.5193486380155838E-2</v>
      </c>
      <c r="S129" s="53">
        <v>2.7745996149700112E-2</v>
      </c>
      <c r="T129" s="21">
        <v>1.8859729463395297E-2</v>
      </c>
      <c r="U129" s="21">
        <v>1.407702169451858E-2</v>
      </c>
      <c r="V129" s="53">
        <v>7.0111116949858575E-3</v>
      </c>
      <c r="W129" s="53">
        <v>3.1322599869091166E-3</v>
      </c>
      <c r="X129" s="53">
        <v>1.4890497542877999E-2</v>
      </c>
      <c r="Z129" s="53">
        <v>1.0800137569989786E-2</v>
      </c>
      <c r="AA129" s="53">
        <v>1.4696810233077963E-2</v>
      </c>
      <c r="AB129" s="53">
        <v>2.0113569455634937E-2</v>
      </c>
      <c r="AC129" s="53">
        <v>1.1430445690970069E-2</v>
      </c>
      <c r="AD129" s="53">
        <v>6.2824002360301508E-3</v>
      </c>
      <c r="AE129" s="21">
        <v>1.6893508002656529E-2</v>
      </c>
      <c r="AF129" s="53">
        <v>3.1351962780658223E-2</v>
      </c>
      <c r="AG129" s="53">
        <v>3.6228062890700873E-2</v>
      </c>
      <c r="AH129" s="21">
        <v>3.5918878818694032E-3</v>
      </c>
      <c r="AI129" s="21">
        <v>3.5167586440981499E-3</v>
      </c>
      <c r="AJ129" s="21">
        <v>6.4438257888428717E-4</v>
      </c>
      <c r="AK129" s="53">
        <v>5.0861708354246974E-3</v>
      </c>
      <c r="AL129" s="21">
        <v>2.9046614770776346E-3</v>
      </c>
      <c r="AM129" s="21">
        <v>1.4152800953701338E-3</v>
      </c>
      <c r="AN129" s="21">
        <v>2.4419943313177045E-3</v>
      </c>
      <c r="AO129" s="21">
        <v>4.1782587885403526E-3</v>
      </c>
      <c r="AP129" s="21">
        <v>1.0573632982166119E-2</v>
      </c>
      <c r="AQ129" s="21">
        <v>3.7478000987367058E-3</v>
      </c>
      <c r="AR129" s="21">
        <v>4.051047126844229E-3</v>
      </c>
      <c r="AS129" s="21">
        <v>1.5904358597547835E-2</v>
      </c>
      <c r="AT129" s="21">
        <v>3.0380493473477935E-3</v>
      </c>
      <c r="AU129" s="21">
        <v>6.2146976962761001E-3</v>
      </c>
      <c r="AV129" s="21">
        <v>2.2293649291051472E-3</v>
      </c>
      <c r="AW129" s="21">
        <v>1.81188904562902E-3</v>
      </c>
      <c r="AX129" s="21">
        <v>3.2814023747002753E-3</v>
      </c>
      <c r="AY129" s="21">
        <v>5.2034278321649741E-3</v>
      </c>
      <c r="AZ129" s="21">
        <v>2.1998450261962385E-3</v>
      </c>
      <c r="BA129" s="21">
        <v>2.9820208279024885E-3</v>
      </c>
      <c r="BB129" s="21">
        <v>4.9993092107798438E-4</v>
      </c>
      <c r="BC129" s="21">
        <v>3.113975489638141E-3</v>
      </c>
      <c r="BD129" s="21">
        <v>3.5303370544528304E-3</v>
      </c>
      <c r="BE129" s="21">
        <v>6.5090595646194558E-4</v>
      </c>
      <c r="BF129" s="21">
        <v>1.0685084157400118E-3</v>
      </c>
      <c r="BG129" s="21">
        <v>4.2926526725019915E-4</v>
      </c>
      <c r="BH129" s="21">
        <v>1.6296004114895487E-3</v>
      </c>
      <c r="BI129" s="21">
        <v>3.5148660142312742E-4</v>
      </c>
      <c r="BJ129" s="21">
        <v>4.5760014678119295E-4</v>
      </c>
      <c r="BK129" s="21">
        <v>1.9985399710636083E-4</v>
      </c>
      <c r="BL129" s="21">
        <v>5.0899606638182513E-5</v>
      </c>
      <c r="BM129" s="21">
        <v>1.7368253639563639E-4</v>
      </c>
      <c r="BN129" s="21">
        <v>3.0731008806964362E-5</v>
      </c>
      <c r="BO129" s="21">
        <v>1.0026012937665957E-5</v>
      </c>
      <c r="BP129" s="21">
        <v>8.9905277321412749E-6</v>
      </c>
      <c r="BQ129" s="21">
        <v>1.4538153246409991E-5</v>
      </c>
      <c r="BR129" s="21">
        <v>1.4167263149553523E-3</v>
      </c>
      <c r="BS129" s="21">
        <v>1.3673665223883841E-3</v>
      </c>
      <c r="BT129" s="21">
        <v>1.2123535526857069E-3</v>
      </c>
      <c r="BU129" s="21">
        <v>5.3391504940874406E-4</v>
      </c>
      <c r="BV129" s="21">
        <v>1.1068405416753539E-3</v>
      </c>
      <c r="BW129" s="21">
        <v>7.3972892701233109E-4</v>
      </c>
      <c r="BX129" s="21">
        <v>6.9311796610426184E-4</v>
      </c>
      <c r="BY129" s="21">
        <v>7.8199095762223161E-4</v>
      </c>
      <c r="BZ129" s="21">
        <v>4.2647591599624126E-4</v>
      </c>
      <c r="CA129" s="21">
        <v>8.7634007363942374E-4</v>
      </c>
      <c r="CB129" s="21">
        <v>4.1235083347980305E-4</v>
      </c>
      <c r="CC129" s="21">
        <v>3.6782820398930906E-4</v>
      </c>
      <c r="CD129" s="21">
        <v>2.5775512209778542E-4</v>
      </c>
      <c r="CE129" s="21">
        <v>2.4556453964676183E-4</v>
      </c>
      <c r="CF129" s="21">
        <v>9.3140300455207839E-5</v>
      </c>
      <c r="CG129" s="21">
        <v>3.5904304094030759E-4</v>
      </c>
      <c r="CH129" s="21">
        <v>9.7307742529671682E-5</v>
      </c>
      <c r="CI129" s="21">
        <v>6.2157635729472274E-5</v>
      </c>
      <c r="CJ129" s="21">
        <v>4.3034470660606851E-5</v>
      </c>
      <c r="CK129" s="21">
        <v>4.0633155420042052E-5</v>
      </c>
      <c r="CL129" s="21">
        <v>1.5277984760782033E-5</v>
      </c>
      <c r="CM129" s="21">
        <v>3.088973076946547E-5</v>
      </c>
      <c r="CN129" s="21">
        <v>2.0462695676294547E-5</v>
      </c>
      <c r="CO129" s="21">
        <v>2.1115886756862099E-5</v>
      </c>
      <c r="CP129" s="21">
        <v>1.3786286574658782E-3</v>
      </c>
      <c r="CQ129" s="21">
        <v>2.35565445864191E-3</v>
      </c>
      <c r="CR129" s="21">
        <v>8.1092966932514799E-4</v>
      </c>
      <c r="CS129" s="21">
        <v>1.9440040199693222E-3</v>
      </c>
      <c r="CT129" s="21">
        <v>3.7224649839678197E-4</v>
      </c>
      <c r="CU129" s="21">
        <v>6.3328894962077673E-4</v>
      </c>
      <c r="CV129" s="21">
        <v>5.5351862608162277E-4</v>
      </c>
      <c r="CW129" s="21">
        <v>4.512760802635223E-4</v>
      </c>
      <c r="CX129" s="21">
        <v>3.9854711021591936E-4</v>
      </c>
      <c r="CY129" s="21">
        <v>5.6505746191101258E-4</v>
      </c>
      <c r="CZ129" s="21">
        <v>3.0377070651820399E-4</v>
      </c>
      <c r="DA129" s="21">
        <v>2.1137319216599752E-4</v>
      </c>
      <c r="DB129" s="21">
        <v>2.9476607396722039E-4</v>
      </c>
      <c r="DC129" s="21">
        <v>3.9287644951178355E-4</v>
      </c>
      <c r="DD129" s="21">
        <v>3.0495240139577132E-4</v>
      </c>
      <c r="DE129" s="21">
        <v>1.8105659212457254E-4</v>
      </c>
      <c r="DF129" s="21">
        <v>1.1592553236878117E-3</v>
      </c>
      <c r="DG129" s="21">
        <v>9.4578512776600783E-4</v>
      </c>
      <c r="DH129" s="21">
        <v>5.4127511269873568E-4</v>
      </c>
      <c r="DI129" s="21">
        <v>1.3688801575028411E-3</v>
      </c>
      <c r="DJ129" s="21">
        <v>9.3543416331600218E-4</v>
      </c>
      <c r="DK129" s="21">
        <v>4.6690574217929598E-4</v>
      </c>
      <c r="DL129" s="21">
        <v>9.2304332157478418E-4</v>
      </c>
      <c r="DM129" s="21">
        <v>1.0847355914959179E-3</v>
      </c>
      <c r="DN129" s="21">
        <v>5.846627704454788E-4</v>
      </c>
      <c r="DO129" s="21">
        <v>1.208209892907839E-3</v>
      </c>
      <c r="DP129" s="21">
        <v>1.2389498806403038E-3</v>
      </c>
      <c r="DQ129" s="21">
        <v>8.0367631233652505E-4</v>
      </c>
      <c r="DR129" s="21">
        <v>5.3134817936890629E-4</v>
      </c>
      <c r="DS129" s="21">
        <v>4.4892929607778272E-4</v>
      </c>
      <c r="DT129" s="21">
        <v>1.1016227057922096E-3</v>
      </c>
      <c r="DU129" s="21">
        <v>3.8175242893158292E-4</v>
      </c>
      <c r="DV129" s="21">
        <v>6.0762307907132648E-4</v>
      </c>
      <c r="DW129" s="21">
        <v>3.8377539803639176E-4</v>
      </c>
      <c r="DX129" s="21">
        <v>4.5546681217832537E-4</v>
      </c>
      <c r="DY129" s="21">
        <v>2.3915506013791601E-4</v>
      </c>
      <c r="DZ129" s="21">
        <v>2.7755349170209288E-4</v>
      </c>
      <c r="EA129" s="21">
        <v>1.8077983046714015E-4</v>
      </c>
      <c r="EB129" s="21">
        <v>5.1581709333693964E-4</v>
      </c>
      <c r="EC129" s="21">
        <v>2.892771729060835E-4</v>
      </c>
      <c r="ED129" s="21">
        <v>2.5913831259333616E-4</v>
      </c>
      <c r="EE129" s="21">
        <v>2.890194530891432E-4</v>
      </c>
      <c r="EF129" s="21">
        <v>3.1523137016597325E-4</v>
      </c>
      <c r="EG129" s="21">
        <v>3.0152070460530547E-4</v>
      </c>
      <c r="EH129" s="21">
        <v>4.3466128981000616E-4</v>
      </c>
      <c r="EI129" s="21">
        <v>2.4464933696889907E-4</v>
      </c>
      <c r="EJ129" s="21">
        <v>1.9139457255200906E-4</v>
      </c>
      <c r="EK129" s="21">
        <v>1.6149385253944978E-4</v>
      </c>
      <c r="EL129" s="21">
        <v>2.4090334100433433E-4</v>
      </c>
      <c r="EM129" s="21">
        <v>2.1526051771547042E-4</v>
      </c>
      <c r="EN129" s="21">
        <v>1.316281146418261E-4</v>
      </c>
      <c r="EO129" s="21">
        <v>1.0796783625693647E-4</v>
      </c>
      <c r="EP129" s="21">
        <v>9.2773449432849512E-5</v>
      </c>
      <c r="EQ129" s="21">
        <v>3.8876298835680605E-5</v>
      </c>
      <c r="ER129" s="21">
        <v>5.843553250552882E-5</v>
      </c>
      <c r="ES129" s="21">
        <v>1.1342289146119449E-4</v>
      </c>
      <c r="ET129" s="21">
        <v>9.8650710850087559E-5</v>
      </c>
      <c r="EU129" s="21">
        <v>5.7627488775805287E-5</v>
      </c>
      <c r="EV129" s="21">
        <v>4.090471464270037E-5</v>
      </c>
      <c r="EW129" s="21">
        <v>2.5564232204225033E-4</v>
      </c>
      <c r="EX129" s="21">
        <v>3.5858884532282395E-5</v>
      </c>
      <c r="EY129" s="21">
        <v>2.5733557547620302E-5</v>
      </c>
      <c r="EZ129" s="21">
        <v>9.039013363973187E-5</v>
      </c>
      <c r="FA129" s="21">
        <v>2.0728890148690342E-5</v>
      </c>
      <c r="FB129" s="21">
        <v>9.9425351243598704E-6</v>
      </c>
    </row>
    <row r="130" spans="1:158" x14ac:dyDescent="0.2">
      <c r="A130" s="16">
        <v>45747</v>
      </c>
      <c r="B130" s="53">
        <v>0.16883540873658129</v>
      </c>
      <c r="C130" s="53">
        <v>4.6724903397716969E-2</v>
      </c>
      <c r="D130" s="53">
        <v>4.6594369798154962E-2</v>
      </c>
      <c r="E130" s="53">
        <v>1.3341003889268378E-2</v>
      </c>
      <c r="F130" s="53">
        <v>1.0383998724858593E-2</v>
      </c>
      <c r="G130" s="53">
        <v>3.0753930429406044E-2</v>
      </c>
      <c r="H130" s="53">
        <v>2.3899941422765286E-2</v>
      </c>
      <c r="I130" s="53">
        <v>1.8350187887914166E-2</v>
      </c>
      <c r="J130" s="53">
        <v>6.566867421691735E-3</v>
      </c>
      <c r="K130" s="53">
        <v>9.7440302015152809E-3</v>
      </c>
      <c r="L130" s="53">
        <v>7.3366311381828885E-3</v>
      </c>
      <c r="M130" s="53">
        <v>2.4906285895354785E-3</v>
      </c>
      <c r="O130" s="21">
        <v>0.15345456246672007</v>
      </c>
      <c r="P130" s="21">
        <v>3.8004359837306857E-2</v>
      </c>
      <c r="Q130" s="53">
        <v>3.4695779493727853E-2</v>
      </c>
      <c r="R130" s="21">
        <v>1.5193486380155838E-2</v>
      </c>
      <c r="S130" s="53">
        <v>2.7745996149700112E-2</v>
      </c>
      <c r="T130" s="21">
        <v>1.8859729463395297E-2</v>
      </c>
      <c r="U130" s="21">
        <v>1.407702169451858E-2</v>
      </c>
      <c r="V130" s="53">
        <v>7.0111116949858575E-3</v>
      </c>
      <c r="W130" s="53">
        <v>3.1322599869091166E-3</v>
      </c>
      <c r="X130" s="53">
        <v>1.4890497542877999E-2</v>
      </c>
      <c r="Z130" s="53">
        <v>1.0800137569989786E-2</v>
      </c>
      <c r="AA130" s="53">
        <v>1.4696810233077963E-2</v>
      </c>
      <c r="AB130" s="53">
        <v>2.0113569455634937E-2</v>
      </c>
      <c r="AC130" s="53">
        <v>1.1430445690970069E-2</v>
      </c>
      <c r="AD130" s="53">
        <v>6.2824002360301508E-3</v>
      </c>
      <c r="AE130" s="21">
        <v>1.6893508002656529E-2</v>
      </c>
      <c r="AF130" s="53">
        <v>3.1351962780658223E-2</v>
      </c>
      <c r="AG130" s="53">
        <v>3.6228062890700873E-2</v>
      </c>
      <c r="AH130" s="21">
        <v>3.5918878818694032E-3</v>
      </c>
      <c r="AI130" s="21">
        <v>3.5167586440981499E-3</v>
      </c>
      <c r="AJ130" s="21">
        <v>6.4438257888428717E-4</v>
      </c>
      <c r="AK130" s="53">
        <v>5.0861708354246974E-3</v>
      </c>
      <c r="AL130" s="21">
        <v>2.9046614770776346E-3</v>
      </c>
      <c r="AM130" s="21">
        <v>1.4152800953701338E-3</v>
      </c>
      <c r="AN130" s="21">
        <v>2.4419943313177045E-3</v>
      </c>
      <c r="AO130" s="21">
        <v>4.1782587885403526E-3</v>
      </c>
      <c r="AP130" s="21">
        <v>1.0573632982166119E-2</v>
      </c>
      <c r="AQ130" s="21">
        <v>3.7478000987367058E-3</v>
      </c>
      <c r="AR130" s="21">
        <v>4.051047126844229E-3</v>
      </c>
      <c r="AS130" s="21">
        <v>1.5904358597547835E-2</v>
      </c>
      <c r="AT130" s="21">
        <v>3.0380493473477935E-3</v>
      </c>
      <c r="AU130" s="21">
        <v>6.2146976962761001E-3</v>
      </c>
      <c r="AV130" s="21">
        <v>2.2293649291051472E-3</v>
      </c>
      <c r="AW130" s="21">
        <v>1.81188904562902E-3</v>
      </c>
      <c r="AX130" s="21">
        <v>3.2814023747002753E-3</v>
      </c>
      <c r="AY130" s="21">
        <v>5.2034278321649741E-3</v>
      </c>
      <c r="AZ130" s="21">
        <v>2.1998450261962385E-3</v>
      </c>
      <c r="BA130" s="21">
        <v>2.9820208279024885E-3</v>
      </c>
      <c r="BB130" s="21">
        <v>4.9993092107798438E-4</v>
      </c>
      <c r="BC130" s="21">
        <v>3.113975489638141E-3</v>
      </c>
      <c r="BD130" s="21">
        <v>3.5303370544528304E-3</v>
      </c>
      <c r="BE130" s="21">
        <v>6.5090595646194558E-4</v>
      </c>
      <c r="BF130" s="21">
        <v>1.0685084157400118E-3</v>
      </c>
      <c r="BG130" s="21">
        <v>4.2926526725019915E-4</v>
      </c>
      <c r="BH130" s="21">
        <v>1.6296004114895487E-3</v>
      </c>
      <c r="BI130" s="21">
        <v>3.5148660142312742E-4</v>
      </c>
      <c r="BJ130" s="21">
        <v>4.5760014678119295E-4</v>
      </c>
      <c r="BK130" s="21">
        <v>1.9985399710636083E-4</v>
      </c>
      <c r="BL130" s="21">
        <v>5.0899606638182513E-5</v>
      </c>
      <c r="BM130" s="21">
        <v>1.7368253639563639E-4</v>
      </c>
      <c r="BN130" s="21">
        <v>3.0731008806964362E-5</v>
      </c>
      <c r="BO130" s="21">
        <v>1.0026012937665957E-5</v>
      </c>
      <c r="BP130" s="21">
        <v>8.9905277321412749E-6</v>
      </c>
      <c r="BQ130" s="21">
        <v>1.4538153246409991E-5</v>
      </c>
      <c r="BR130" s="21">
        <v>1.4167263149553523E-3</v>
      </c>
      <c r="BS130" s="21">
        <v>1.3673665223883841E-3</v>
      </c>
      <c r="BT130" s="21">
        <v>1.2123535526857069E-3</v>
      </c>
      <c r="BU130" s="21">
        <v>5.3391504940874406E-4</v>
      </c>
      <c r="BV130" s="21">
        <v>1.1068405416753539E-3</v>
      </c>
      <c r="BW130" s="21">
        <v>7.3972892701233109E-4</v>
      </c>
      <c r="BX130" s="21">
        <v>6.9311796610426184E-4</v>
      </c>
      <c r="BY130" s="21">
        <v>7.8199095762223161E-4</v>
      </c>
      <c r="BZ130" s="21">
        <v>4.2647591599624126E-4</v>
      </c>
      <c r="CA130" s="21">
        <v>8.7634007363942374E-4</v>
      </c>
      <c r="CB130" s="21">
        <v>4.1235083347980305E-4</v>
      </c>
      <c r="CC130" s="21">
        <v>3.6782820398930906E-4</v>
      </c>
      <c r="CD130" s="21">
        <v>2.5775512209778542E-4</v>
      </c>
      <c r="CE130" s="21">
        <v>2.4556453964676183E-4</v>
      </c>
      <c r="CF130" s="21">
        <v>9.3140300455207839E-5</v>
      </c>
      <c r="CG130" s="21">
        <v>3.5904304094030759E-4</v>
      </c>
      <c r="CH130" s="21">
        <v>9.7307742529671682E-5</v>
      </c>
      <c r="CI130" s="21">
        <v>6.2157635729472274E-5</v>
      </c>
      <c r="CJ130" s="21">
        <v>4.3034470660606851E-5</v>
      </c>
      <c r="CK130" s="21">
        <v>4.0633155420042052E-5</v>
      </c>
      <c r="CL130" s="21">
        <v>1.5277984760782033E-5</v>
      </c>
      <c r="CM130" s="21">
        <v>3.088973076946547E-5</v>
      </c>
      <c r="CN130" s="21">
        <v>2.0462695676294547E-5</v>
      </c>
      <c r="CO130" s="21">
        <v>2.1115886756862099E-5</v>
      </c>
      <c r="CP130" s="21">
        <v>1.3786286574658782E-3</v>
      </c>
      <c r="CQ130" s="21">
        <v>2.35565445864191E-3</v>
      </c>
      <c r="CR130" s="21">
        <v>8.1092966932514799E-4</v>
      </c>
      <c r="CS130" s="21">
        <v>1.9440040199693222E-3</v>
      </c>
      <c r="CT130" s="21">
        <v>3.7224649839678197E-4</v>
      </c>
      <c r="CU130" s="21">
        <v>6.3328894962077673E-4</v>
      </c>
      <c r="CV130" s="21">
        <v>5.5351862608162277E-4</v>
      </c>
      <c r="CW130" s="21">
        <v>4.512760802635223E-4</v>
      </c>
      <c r="CX130" s="21">
        <v>3.9854711021591936E-4</v>
      </c>
      <c r="CY130" s="21">
        <v>5.6505746191101258E-4</v>
      </c>
      <c r="CZ130" s="21">
        <v>3.0377070651820399E-4</v>
      </c>
      <c r="DA130" s="21">
        <v>2.1137319216599752E-4</v>
      </c>
      <c r="DB130" s="21">
        <v>2.9476607396722039E-4</v>
      </c>
      <c r="DC130" s="21">
        <v>3.9287644951178355E-4</v>
      </c>
      <c r="DD130" s="21">
        <v>3.0495240139577132E-4</v>
      </c>
      <c r="DE130" s="21">
        <v>1.8105659212457254E-4</v>
      </c>
      <c r="DF130" s="21">
        <v>1.1592553236878117E-3</v>
      </c>
      <c r="DG130" s="21">
        <v>9.4578512776600783E-4</v>
      </c>
      <c r="DH130" s="21">
        <v>5.4127511269873568E-4</v>
      </c>
      <c r="DI130" s="21">
        <v>1.3688801575028411E-3</v>
      </c>
      <c r="DJ130" s="21">
        <v>9.3543416331600218E-4</v>
      </c>
      <c r="DK130" s="21">
        <v>4.6690574217929598E-4</v>
      </c>
      <c r="DL130" s="21">
        <v>9.2304332157478418E-4</v>
      </c>
      <c r="DM130" s="21">
        <v>1.0847355914959179E-3</v>
      </c>
      <c r="DN130" s="21">
        <v>5.846627704454788E-4</v>
      </c>
      <c r="DO130" s="21">
        <v>1.208209892907839E-3</v>
      </c>
      <c r="DP130" s="21">
        <v>1.2389498806403038E-3</v>
      </c>
      <c r="DQ130" s="21">
        <v>8.0367631233652505E-4</v>
      </c>
      <c r="DR130" s="21">
        <v>5.3134817936890629E-4</v>
      </c>
      <c r="DS130" s="21">
        <v>4.4892929607778272E-4</v>
      </c>
      <c r="DT130" s="21">
        <v>1.1016227057922096E-3</v>
      </c>
      <c r="DU130" s="21">
        <v>3.8175242893158292E-4</v>
      </c>
      <c r="DV130" s="21">
        <v>6.0762307907132648E-4</v>
      </c>
      <c r="DW130" s="21">
        <v>3.8377539803639176E-4</v>
      </c>
      <c r="DX130" s="21">
        <v>4.5546681217832537E-4</v>
      </c>
      <c r="DY130" s="21">
        <v>2.3915506013791601E-4</v>
      </c>
      <c r="DZ130" s="21">
        <v>2.7755349170209288E-4</v>
      </c>
      <c r="EA130" s="21">
        <v>1.8077983046714015E-4</v>
      </c>
      <c r="EB130" s="21">
        <v>5.1581709333693964E-4</v>
      </c>
      <c r="EC130" s="21">
        <v>2.892771729060835E-4</v>
      </c>
      <c r="ED130" s="21">
        <v>2.5913831259333616E-4</v>
      </c>
      <c r="EE130" s="21">
        <v>2.890194530891432E-4</v>
      </c>
      <c r="EF130" s="21">
        <v>3.1523137016597325E-4</v>
      </c>
      <c r="EG130" s="21">
        <v>3.0152070460530547E-4</v>
      </c>
      <c r="EH130" s="21">
        <v>4.3466128981000616E-4</v>
      </c>
      <c r="EI130" s="21">
        <v>2.4464933696889907E-4</v>
      </c>
      <c r="EJ130" s="21">
        <v>1.9139457255200906E-4</v>
      </c>
      <c r="EK130" s="21">
        <v>1.6149385253944978E-4</v>
      </c>
      <c r="EL130" s="21">
        <v>2.4090334100433433E-4</v>
      </c>
      <c r="EM130" s="21">
        <v>2.1526051771547042E-4</v>
      </c>
      <c r="EN130" s="21">
        <v>1.316281146418261E-4</v>
      </c>
      <c r="EO130" s="21">
        <v>1.0796783625693647E-4</v>
      </c>
      <c r="EP130" s="21">
        <v>9.2773449432849512E-5</v>
      </c>
      <c r="EQ130" s="21">
        <v>3.8876298835680605E-5</v>
      </c>
      <c r="ER130" s="21">
        <v>5.843553250552882E-5</v>
      </c>
      <c r="ES130" s="21">
        <v>1.1342289146119449E-4</v>
      </c>
      <c r="ET130" s="21">
        <v>9.8650710850087559E-5</v>
      </c>
      <c r="EU130" s="21">
        <v>5.7627488775805287E-5</v>
      </c>
      <c r="EV130" s="21">
        <v>4.090471464270037E-5</v>
      </c>
      <c r="EW130" s="21">
        <v>2.5564232204225033E-4</v>
      </c>
      <c r="EX130" s="21">
        <v>3.5858884532282395E-5</v>
      </c>
      <c r="EY130" s="21">
        <v>2.5733557547620302E-5</v>
      </c>
      <c r="EZ130" s="21">
        <v>9.039013363973187E-5</v>
      </c>
      <c r="FA130" s="21">
        <v>2.0728890148690342E-5</v>
      </c>
      <c r="FB130" s="21">
        <v>9.9425351243598704E-6</v>
      </c>
    </row>
    <row r="131" spans="1:158" x14ac:dyDescent="0.2">
      <c r="A131" s="16">
        <v>45838</v>
      </c>
      <c r="B131" s="53">
        <v>0.16883540873658129</v>
      </c>
      <c r="C131" s="53">
        <v>4.6724903397716969E-2</v>
      </c>
      <c r="D131" s="53">
        <v>4.6594369798154962E-2</v>
      </c>
      <c r="E131" s="53">
        <v>1.3341003889268378E-2</v>
      </c>
      <c r="F131" s="53">
        <v>1.0383998724858593E-2</v>
      </c>
      <c r="G131" s="53">
        <v>3.0753930429406044E-2</v>
      </c>
      <c r="H131" s="53">
        <v>2.3899941422765286E-2</v>
      </c>
      <c r="I131" s="53">
        <v>1.8350187887914166E-2</v>
      </c>
      <c r="J131" s="53">
        <v>6.566867421691735E-3</v>
      </c>
      <c r="K131" s="53">
        <v>9.7440302015152809E-3</v>
      </c>
      <c r="L131" s="53">
        <v>7.3366311381828885E-3</v>
      </c>
      <c r="M131" s="53">
        <v>2.4906285895354785E-3</v>
      </c>
      <c r="O131" s="21">
        <v>0.15345456246672007</v>
      </c>
      <c r="P131" s="21">
        <v>3.8004359837306857E-2</v>
      </c>
      <c r="Q131" s="53">
        <v>3.4695779493727853E-2</v>
      </c>
      <c r="R131" s="21">
        <v>1.5193486380155838E-2</v>
      </c>
      <c r="S131" s="53">
        <v>2.7745996149700112E-2</v>
      </c>
      <c r="T131" s="21">
        <v>1.8859729463395297E-2</v>
      </c>
      <c r="U131" s="21">
        <v>1.407702169451858E-2</v>
      </c>
      <c r="V131" s="53">
        <v>7.0111116949858575E-3</v>
      </c>
      <c r="W131" s="53">
        <v>3.1322599869091166E-3</v>
      </c>
      <c r="X131" s="53">
        <v>1.4890497542877999E-2</v>
      </c>
      <c r="Z131" s="53">
        <v>1.0800137569989786E-2</v>
      </c>
      <c r="AA131" s="53">
        <v>1.4696810233077963E-2</v>
      </c>
      <c r="AB131" s="53">
        <v>2.0113569455634937E-2</v>
      </c>
      <c r="AC131" s="53">
        <v>1.1430445690970069E-2</v>
      </c>
      <c r="AD131" s="53">
        <v>6.2824002360301508E-3</v>
      </c>
      <c r="AE131" s="21">
        <v>1.6893508002656529E-2</v>
      </c>
      <c r="AF131" s="53">
        <v>3.1351962780658223E-2</v>
      </c>
      <c r="AG131" s="53">
        <v>3.6228062890700873E-2</v>
      </c>
      <c r="AH131" s="21">
        <v>3.5918878818694032E-3</v>
      </c>
      <c r="AI131" s="21">
        <v>3.5167586440981499E-3</v>
      </c>
      <c r="AJ131" s="21">
        <v>6.4438257888428717E-4</v>
      </c>
      <c r="AK131" s="53">
        <v>5.0861708354246974E-3</v>
      </c>
      <c r="AL131" s="21">
        <v>2.9046614770776346E-3</v>
      </c>
      <c r="AM131" s="21">
        <v>1.4152800953701338E-3</v>
      </c>
      <c r="AN131" s="21">
        <v>2.4419943313177045E-3</v>
      </c>
      <c r="AO131" s="21">
        <v>4.1782587885403526E-3</v>
      </c>
      <c r="AP131" s="21">
        <v>1.0573632982166119E-2</v>
      </c>
      <c r="AQ131" s="21">
        <v>3.7478000987367058E-3</v>
      </c>
      <c r="AR131" s="21">
        <v>4.051047126844229E-3</v>
      </c>
      <c r="AS131" s="21">
        <v>1.5904358597547835E-2</v>
      </c>
      <c r="AT131" s="21">
        <v>3.0380493473477935E-3</v>
      </c>
      <c r="AU131" s="21">
        <v>6.2146976962761001E-3</v>
      </c>
      <c r="AV131" s="21">
        <v>2.2293649291051472E-3</v>
      </c>
      <c r="AW131" s="21">
        <v>1.81188904562902E-3</v>
      </c>
      <c r="AX131" s="21">
        <v>3.2814023747002753E-3</v>
      </c>
      <c r="AY131" s="21">
        <v>5.2034278321649741E-3</v>
      </c>
      <c r="AZ131" s="21">
        <v>2.1998450261962385E-3</v>
      </c>
      <c r="BA131" s="21">
        <v>2.9820208279024885E-3</v>
      </c>
      <c r="BB131" s="21">
        <v>4.9993092107798438E-4</v>
      </c>
      <c r="BC131" s="21">
        <v>3.113975489638141E-3</v>
      </c>
      <c r="BD131" s="21">
        <v>3.5303370544528304E-3</v>
      </c>
      <c r="BE131" s="21">
        <v>6.5090595646194558E-4</v>
      </c>
      <c r="BF131" s="21">
        <v>1.0685084157400118E-3</v>
      </c>
      <c r="BG131" s="21">
        <v>4.2926526725019915E-4</v>
      </c>
      <c r="BH131" s="21">
        <v>1.6296004114895487E-3</v>
      </c>
      <c r="BI131" s="21">
        <v>3.5148660142312742E-4</v>
      </c>
      <c r="BJ131" s="21">
        <v>4.5760014678119295E-4</v>
      </c>
      <c r="BK131" s="21">
        <v>1.9985399710636083E-4</v>
      </c>
      <c r="BL131" s="21">
        <v>5.0899606638182513E-5</v>
      </c>
      <c r="BM131" s="21">
        <v>1.7368253639563639E-4</v>
      </c>
      <c r="BN131" s="21">
        <v>3.0731008806964362E-5</v>
      </c>
      <c r="BO131" s="21">
        <v>1.0026012937665957E-5</v>
      </c>
      <c r="BP131" s="21">
        <v>8.9905277321412749E-6</v>
      </c>
      <c r="BQ131" s="21">
        <v>1.4538153246409991E-5</v>
      </c>
      <c r="BR131" s="21">
        <v>1.4167263149553523E-3</v>
      </c>
      <c r="BS131" s="21">
        <v>1.3673665223883841E-3</v>
      </c>
      <c r="BT131" s="21">
        <v>1.2123535526857069E-3</v>
      </c>
      <c r="BU131" s="21">
        <v>5.3391504940874406E-4</v>
      </c>
      <c r="BV131" s="21">
        <v>1.1068405416753539E-3</v>
      </c>
      <c r="BW131" s="21">
        <v>7.3972892701233109E-4</v>
      </c>
      <c r="BX131" s="21">
        <v>6.9311796610426184E-4</v>
      </c>
      <c r="BY131" s="21">
        <v>7.8199095762223161E-4</v>
      </c>
      <c r="BZ131" s="21">
        <v>4.2647591599624126E-4</v>
      </c>
      <c r="CA131" s="21">
        <v>8.7634007363942374E-4</v>
      </c>
      <c r="CB131" s="21">
        <v>4.1235083347980305E-4</v>
      </c>
      <c r="CC131" s="21">
        <v>3.6782820398930906E-4</v>
      </c>
      <c r="CD131" s="21">
        <v>2.5775512209778542E-4</v>
      </c>
      <c r="CE131" s="21">
        <v>2.4556453964676183E-4</v>
      </c>
      <c r="CF131" s="21">
        <v>9.3140300455207839E-5</v>
      </c>
      <c r="CG131" s="21">
        <v>3.5904304094030759E-4</v>
      </c>
      <c r="CH131" s="21">
        <v>9.7307742529671682E-5</v>
      </c>
      <c r="CI131" s="21">
        <v>6.2157635729472274E-5</v>
      </c>
      <c r="CJ131" s="21">
        <v>4.3034470660606851E-5</v>
      </c>
      <c r="CK131" s="21">
        <v>4.0633155420042052E-5</v>
      </c>
      <c r="CL131" s="21">
        <v>1.5277984760782033E-5</v>
      </c>
      <c r="CM131" s="21">
        <v>3.088973076946547E-5</v>
      </c>
      <c r="CN131" s="21">
        <v>2.0462695676294547E-5</v>
      </c>
      <c r="CO131" s="21">
        <v>2.1115886756862099E-5</v>
      </c>
      <c r="CP131" s="21">
        <v>1.3786286574658782E-3</v>
      </c>
      <c r="CQ131" s="21">
        <v>2.35565445864191E-3</v>
      </c>
      <c r="CR131" s="21">
        <v>8.1092966932514799E-4</v>
      </c>
      <c r="CS131" s="21">
        <v>1.9440040199693222E-3</v>
      </c>
      <c r="CT131" s="21">
        <v>3.7224649839678197E-4</v>
      </c>
      <c r="CU131" s="21">
        <v>6.3328894962077673E-4</v>
      </c>
      <c r="CV131" s="21">
        <v>5.5351862608162277E-4</v>
      </c>
      <c r="CW131" s="21">
        <v>4.512760802635223E-4</v>
      </c>
      <c r="CX131" s="21">
        <v>3.9854711021591936E-4</v>
      </c>
      <c r="CY131" s="21">
        <v>5.6505746191101258E-4</v>
      </c>
      <c r="CZ131" s="21">
        <v>3.0377070651820399E-4</v>
      </c>
      <c r="DA131" s="21">
        <v>2.1137319216599752E-4</v>
      </c>
      <c r="DB131" s="21">
        <v>2.9476607396722039E-4</v>
      </c>
      <c r="DC131" s="21">
        <v>3.9287644951178355E-4</v>
      </c>
      <c r="DD131" s="21">
        <v>3.0495240139577132E-4</v>
      </c>
      <c r="DE131" s="21">
        <v>1.8105659212457254E-4</v>
      </c>
      <c r="DF131" s="21">
        <v>1.1592553236878117E-3</v>
      </c>
      <c r="DG131" s="21">
        <v>9.4578512776600783E-4</v>
      </c>
      <c r="DH131" s="21">
        <v>5.4127511269873568E-4</v>
      </c>
      <c r="DI131" s="21">
        <v>1.3688801575028411E-3</v>
      </c>
      <c r="DJ131" s="21">
        <v>9.3543416331600218E-4</v>
      </c>
      <c r="DK131" s="21">
        <v>4.6690574217929598E-4</v>
      </c>
      <c r="DL131" s="21">
        <v>9.2304332157478418E-4</v>
      </c>
      <c r="DM131" s="21">
        <v>1.0847355914959179E-3</v>
      </c>
      <c r="DN131" s="21">
        <v>5.846627704454788E-4</v>
      </c>
      <c r="DO131" s="21">
        <v>1.208209892907839E-3</v>
      </c>
      <c r="DP131" s="21">
        <v>1.2389498806403038E-3</v>
      </c>
      <c r="DQ131" s="21">
        <v>8.0367631233652505E-4</v>
      </c>
      <c r="DR131" s="21">
        <v>5.3134817936890629E-4</v>
      </c>
      <c r="DS131" s="21">
        <v>4.4892929607778272E-4</v>
      </c>
      <c r="DT131" s="21">
        <v>1.1016227057922096E-3</v>
      </c>
      <c r="DU131" s="21">
        <v>3.8175242893158292E-4</v>
      </c>
      <c r="DV131" s="21">
        <v>6.0762307907132648E-4</v>
      </c>
      <c r="DW131" s="21">
        <v>3.8377539803639176E-4</v>
      </c>
      <c r="DX131" s="21">
        <v>4.5546681217832537E-4</v>
      </c>
      <c r="DY131" s="21">
        <v>2.3915506013791601E-4</v>
      </c>
      <c r="DZ131" s="21">
        <v>2.7755349170209288E-4</v>
      </c>
      <c r="EA131" s="21">
        <v>1.8077983046714015E-4</v>
      </c>
      <c r="EB131" s="21">
        <v>5.1581709333693964E-4</v>
      </c>
      <c r="EC131" s="21">
        <v>2.892771729060835E-4</v>
      </c>
      <c r="ED131" s="21">
        <v>2.5913831259333616E-4</v>
      </c>
      <c r="EE131" s="21">
        <v>2.890194530891432E-4</v>
      </c>
      <c r="EF131" s="21">
        <v>3.1523137016597325E-4</v>
      </c>
      <c r="EG131" s="21">
        <v>3.0152070460530547E-4</v>
      </c>
      <c r="EH131" s="21">
        <v>4.3466128981000616E-4</v>
      </c>
      <c r="EI131" s="21">
        <v>2.4464933696889907E-4</v>
      </c>
      <c r="EJ131" s="21">
        <v>1.9139457255200906E-4</v>
      </c>
      <c r="EK131" s="21">
        <v>1.6149385253944978E-4</v>
      </c>
      <c r="EL131" s="21">
        <v>2.4090334100433433E-4</v>
      </c>
      <c r="EM131" s="21">
        <v>2.1526051771547042E-4</v>
      </c>
      <c r="EN131" s="21">
        <v>1.316281146418261E-4</v>
      </c>
      <c r="EO131" s="21">
        <v>1.0796783625693647E-4</v>
      </c>
      <c r="EP131" s="21">
        <v>9.2773449432849512E-5</v>
      </c>
      <c r="EQ131" s="21">
        <v>3.8876298835680605E-5</v>
      </c>
      <c r="ER131" s="21">
        <v>5.843553250552882E-5</v>
      </c>
      <c r="ES131" s="21">
        <v>1.1342289146119449E-4</v>
      </c>
      <c r="ET131" s="21">
        <v>9.8650710850087559E-5</v>
      </c>
      <c r="EU131" s="21">
        <v>5.7627488775805287E-5</v>
      </c>
      <c r="EV131" s="21">
        <v>4.090471464270037E-5</v>
      </c>
      <c r="EW131" s="21">
        <v>2.5564232204225033E-4</v>
      </c>
      <c r="EX131" s="21">
        <v>3.5858884532282395E-5</v>
      </c>
      <c r="EY131" s="21">
        <v>2.5733557547620302E-5</v>
      </c>
      <c r="EZ131" s="21">
        <v>9.039013363973187E-5</v>
      </c>
      <c r="FA131" s="21">
        <v>2.0728890148690342E-5</v>
      </c>
      <c r="FB131" s="21">
        <v>9.9425351243598704E-6</v>
      </c>
    </row>
    <row r="132" spans="1:158" x14ac:dyDescent="0.2">
      <c r="A132" s="16">
        <v>45930</v>
      </c>
      <c r="B132" s="53">
        <v>0.16883540873658129</v>
      </c>
      <c r="C132" s="53">
        <v>4.6724903397716969E-2</v>
      </c>
      <c r="D132" s="53">
        <v>4.6594369798154962E-2</v>
      </c>
      <c r="E132" s="53">
        <v>1.3341003889268378E-2</v>
      </c>
      <c r="F132" s="53">
        <v>1.0383998724858593E-2</v>
      </c>
      <c r="G132" s="53">
        <v>3.0753930429406044E-2</v>
      </c>
      <c r="H132" s="53">
        <v>2.3899941422765286E-2</v>
      </c>
      <c r="I132" s="53">
        <v>1.8350187887914166E-2</v>
      </c>
      <c r="J132" s="53">
        <v>6.566867421691735E-3</v>
      </c>
      <c r="K132" s="53">
        <v>9.7440302015152809E-3</v>
      </c>
      <c r="L132" s="53">
        <v>7.3366311381828885E-3</v>
      </c>
      <c r="M132" s="53">
        <v>2.4906285895354785E-3</v>
      </c>
      <c r="O132" s="21">
        <v>0.15345456246672007</v>
      </c>
      <c r="P132" s="21">
        <v>3.8004359837306857E-2</v>
      </c>
      <c r="Q132" s="53">
        <v>3.4695779493727853E-2</v>
      </c>
      <c r="R132" s="21">
        <v>1.5193486380155838E-2</v>
      </c>
      <c r="S132" s="53">
        <v>2.7745996149700112E-2</v>
      </c>
      <c r="T132" s="21">
        <v>1.8859729463395297E-2</v>
      </c>
      <c r="U132" s="21" t="s">
        <v>650</v>
      </c>
      <c r="V132" s="53">
        <v>7.0111116949858575E-3</v>
      </c>
      <c r="W132" s="53">
        <v>3.1322599869091166E-3</v>
      </c>
      <c r="X132" s="53">
        <v>1.4890497542877999E-2</v>
      </c>
      <c r="Z132" s="53">
        <v>1.0800137569989786E-2</v>
      </c>
      <c r="AA132" s="53">
        <v>1.4696810233077963E-2</v>
      </c>
      <c r="AB132" s="53">
        <v>2.0113569455634937E-2</v>
      </c>
      <c r="AC132" s="53">
        <v>1.1430445690970069E-2</v>
      </c>
      <c r="AD132" s="53">
        <v>6.2824002360301508E-3</v>
      </c>
      <c r="AE132" s="21">
        <v>1.6893508002656529E-2</v>
      </c>
      <c r="AF132" s="53">
        <v>3.1351962780658223E-2</v>
      </c>
      <c r="AG132" s="53">
        <v>3.6228062890700873E-2</v>
      </c>
      <c r="AH132" s="21">
        <v>3.5918878818694032E-3</v>
      </c>
      <c r="AI132" s="21">
        <v>3.5167586440981499E-3</v>
      </c>
      <c r="AJ132" s="21">
        <v>6.4438257888428717E-4</v>
      </c>
      <c r="AK132" s="53">
        <v>5.0861708354246974E-3</v>
      </c>
      <c r="AL132" s="21">
        <v>2.9046614770776346E-3</v>
      </c>
      <c r="AM132" s="21">
        <v>1.4152800953701338E-3</v>
      </c>
      <c r="AN132" s="21">
        <v>2.4419943313177045E-3</v>
      </c>
      <c r="AO132" s="21">
        <v>4.1782587885403526E-3</v>
      </c>
      <c r="AP132" s="21">
        <v>1.0573632982166119E-2</v>
      </c>
      <c r="AQ132" s="21">
        <v>3.7478000987367058E-3</v>
      </c>
      <c r="AR132" s="21">
        <v>4.051047126844229E-3</v>
      </c>
      <c r="AS132" s="21">
        <v>1.5904358597547835E-2</v>
      </c>
      <c r="AT132" s="21">
        <v>3.0380493473477935E-3</v>
      </c>
      <c r="AU132" s="21">
        <v>6.2146976962761001E-3</v>
      </c>
      <c r="AV132" s="21">
        <v>2.2293649291051472E-3</v>
      </c>
      <c r="AW132" s="21">
        <v>1.81188904562902E-3</v>
      </c>
      <c r="AX132" s="21">
        <v>3.2814023747002753E-3</v>
      </c>
      <c r="AY132" s="21">
        <v>5.2034278321649741E-3</v>
      </c>
      <c r="AZ132" s="21">
        <v>2.1998450261962385E-3</v>
      </c>
      <c r="BA132" s="21">
        <v>2.9820208279024885E-3</v>
      </c>
      <c r="BB132" s="21">
        <v>4.9993092107798438E-4</v>
      </c>
      <c r="BC132" s="21">
        <v>3.113975489638141E-3</v>
      </c>
      <c r="BD132" s="21">
        <v>3.5303370544528304E-3</v>
      </c>
      <c r="BE132" s="21">
        <v>6.5090595646194558E-4</v>
      </c>
      <c r="BF132" s="21">
        <v>1.0685084157400118E-3</v>
      </c>
      <c r="BG132" s="21">
        <v>4.2926526725019915E-4</v>
      </c>
      <c r="BH132" s="21">
        <v>1.6296004114895487E-3</v>
      </c>
      <c r="BI132" s="21">
        <v>3.5148660142312742E-4</v>
      </c>
      <c r="BJ132" s="21">
        <v>4.5760014678119295E-4</v>
      </c>
      <c r="BK132" s="21">
        <v>1.9985399710636083E-4</v>
      </c>
      <c r="BL132" s="21">
        <v>5.0899606638182513E-5</v>
      </c>
      <c r="BM132" s="21">
        <v>1.7368253639563639E-4</v>
      </c>
      <c r="BN132" s="21">
        <v>3.0731008806964362E-5</v>
      </c>
      <c r="BO132" s="21">
        <v>1.0026012937665957E-5</v>
      </c>
      <c r="BP132" s="21">
        <v>8.9905277321412749E-6</v>
      </c>
      <c r="BQ132" s="21">
        <v>1.4538153246409991E-5</v>
      </c>
      <c r="BR132" s="21">
        <v>1.4167263149553523E-3</v>
      </c>
      <c r="BS132" s="21">
        <v>1.3673665223883841E-3</v>
      </c>
      <c r="BT132" s="21">
        <v>1.2123535526857069E-3</v>
      </c>
      <c r="BU132" s="21">
        <v>5.3391504940874406E-4</v>
      </c>
      <c r="BV132" s="21">
        <v>1.1068405416753539E-3</v>
      </c>
      <c r="BW132" s="21">
        <v>7.3972892701233109E-4</v>
      </c>
      <c r="BX132" s="21">
        <v>6.9311796610426184E-4</v>
      </c>
      <c r="BY132" s="21">
        <v>7.8199095762223161E-4</v>
      </c>
      <c r="BZ132" s="21">
        <v>4.2647591599624126E-4</v>
      </c>
      <c r="CA132" s="21">
        <v>8.7634007363942374E-4</v>
      </c>
      <c r="CB132" s="21">
        <v>4.1235083347980305E-4</v>
      </c>
      <c r="CC132" s="21">
        <v>3.6782820398930906E-4</v>
      </c>
      <c r="CD132" s="21">
        <v>2.5775512209778542E-4</v>
      </c>
      <c r="CE132" s="21">
        <v>2.4556453964676183E-4</v>
      </c>
      <c r="CF132" s="21">
        <v>9.3140300455207839E-5</v>
      </c>
      <c r="CG132" s="21">
        <v>3.5904304094030759E-4</v>
      </c>
      <c r="CH132" s="21">
        <v>9.7307742529671682E-5</v>
      </c>
      <c r="CI132" s="21">
        <v>6.2157635729472274E-5</v>
      </c>
      <c r="CJ132" s="21">
        <v>4.3034470660606851E-5</v>
      </c>
      <c r="CK132" s="21">
        <v>4.0633155420042052E-5</v>
      </c>
      <c r="CL132" s="21">
        <v>1.5277984760782033E-5</v>
      </c>
      <c r="CM132" s="21">
        <v>3.088973076946547E-5</v>
      </c>
      <c r="CN132" s="21">
        <v>2.0462695676294547E-5</v>
      </c>
      <c r="CO132" s="21">
        <v>2.1115886756862099E-5</v>
      </c>
      <c r="CP132" s="21">
        <v>1.3786286574658782E-3</v>
      </c>
      <c r="CQ132" s="21">
        <v>2.35565445864191E-3</v>
      </c>
      <c r="CR132" s="21">
        <v>8.1092966932514799E-4</v>
      </c>
      <c r="CS132" s="21">
        <v>1.9440040199693222E-3</v>
      </c>
      <c r="CT132" s="21">
        <v>3.7224649839678197E-4</v>
      </c>
      <c r="CU132" s="21">
        <v>6.3328894962077673E-4</v>
      </c>
      <c r="CV132" s="21">
        <v>5.5351862608162277E-4</v>
      </c>
      <c r="CW132" s="21">
        <v>4.512760802635223E-4</v>
      </c>
      <c r="CX132" s="21">
        <v>3.9854711021591936E-4</v>
      </c>
      <c r="CY132" s="21">
        <v>5.6505746191101258E-4</v>
      </c>
      <c r="CZ132" s="21">
        <v>3.0377070651820399E-4</v>
      </c>
      <c r="DA132" s="21">
        <v>2.1137319216599752E-4</v>
      </c>
      <c r="DB132" s="21">
        <v>2.9476607396722039E-4</v>
      </c>
      <c r="DC132" s="21">
        <v>3.9287644951178355E-4</v>
      </c>
      <c r="DD132" s="21">
        <v>3.0495240139577132E-4</v>
      </c>
      <c r="DE132" s="21">
        <v>1.8105659212457254E-4</v>
      </c>
      <c r="DF132" s="21">
        <v>1.1592553236878117E-3</v>
      </c>
      <c r="DG132" s="21">
        <v>9.4578512776600783E-4</v>
      </c>
      <c r="DH132" s="21">
        <v>5.4127511269873568E-4</v>
      </c>
      <c r="DI132" s="21">
        <v>1.3688801575028411E-3</v>
      </c>
      <c r="DJ132" s="21">
        <v>9.3543416331600218E-4</v>
      </c>
      <c r="DK132" s="21">
        <v>4.6690574217929598E-4</v>
      </c>
      <c r="DL132" s="21">
        <v>9.2304332157478418E-4</v>
      </c>
      <c r="DM132" s="21">
        <v>1.0847355914959179E-3</v>
      </c>
      <c r="DN132" s="21">
        <v>5.846627704454788E-4</v>
      </c>
      <c r="DO132" s="21">
        <v>1.208209892907839E-3</v>
      </c>
      <c r="DP132" s="21">
        <v>1.2389498806403038E-3</v>
      </c>
      <c r="DQ132" s="21">
        <v>8.0367631233652505E-4</v>
      </c>
      <c r="DR132" s="21">
        <v>5.3134817936890629E-4</v>
      </c>
      <c r="DS132" s="21">
        <v>4.4892929607778272E-4</v>
      </c>
      <c r="DT132" s="21">
        <v>1.1016227057922096E-3</v>
      </c>
      <c r="DU132" s="21">
        <v>3.8175242893158292E-4</v>
      </c>
      <c r="DV132" s="21">
        <v>6.0762307907132648E-4</v>
      </c>
      <c r="DW132" s="21">
        <v>3.8377539803639176E-4</v>
      </c>
      <c r="DX132" s="21">
        <v>4.5546681217832537E-4</v>
      </c>
      <c r="DY132" s="21">
        <v>2.3915506013791601E-4</v>
      </c>
      <c r="DZ132" s="21">
        <v>2.7755349170209288E-4</v>
      </c>
      <c r="EA132" s="21">
        <v>1.8077983046714015E-4</v>
      </c>
      <c r="EB132" s="21">
        <v>5.1581709333693964E-4</v>
      </c>
      <c r="EC132" s="21">
        <v>2.892771729060835E-4</v>
      </c>
      <c r="ED132" s="21">
        <v>2.5913831259333616E-4</v>
      </c>
      <c r="EE132" s="21">
        <v>2.890194530891432E-4</v>
      </c>
      <c r="EF132" s="21">
        <v>3.1523137016597325E-4</v>
      </c>
      <c r="EG132" s="21">
        <v>3.0152070460530547E-4</v>
      </c>
      <c r="EH132" s="21">
        <v>4.3466128981000616E-4</v>
      </c>
      <c r="EI132" s="21">
        <v>2.4464933696889907E-4</v>
      </c>
      <c r="EJ132" s="21">
        <v>1.9139457255200906E-4</v>
      </c>
      <c r="EK132" s="21">
        <v>1.6149385253944978E-4</v>
      </c>
      <c r="EL132" s="21">
        <v>2.4090334100433433E-4</v>
      </c>
      <c r="EM132" s="21">
        <v>2.1526051771547042E-4</v>
      </c>
      <c r="EN132" s="21">
        <v>1.316281146418261E-4</v>
      </c>
      <c r="EO132" s="21">
        <v>1.0796783625693647E-4</v>
      </c>
      <c r="EP132" s="21">
        <v>9.2773449432849512E-5</v>
      </c>
      <c r="EQ132" s="21">
        <v>3.8876298835680605E-5</v>
      </c>
      <c r="ER132" s="21">
        <v>5.843553250552882E-5</v>
      </c>
      <c r="ES132" s="21">
        <v>1.1342289146119449E-4</v>
      </c>
      <c r="ET132" s="21">
        <v>9.8650710850087559E-5</v>
      </c>
      <c r="EU132" s="21">
        <v>5.7627488775805287E-5</v>
      </c>
      <c r="EV132" s="21">
        <v>4.090471464270037E-5</v>
      </c>
      <c r="EW132" s="21">
        <v>2.5564232204225033E-4</v>
      </c>
      <c r="EX132" s="21">
        <v>3.5858884532282395E-5</v>
      </c>
      <c r="EY132" s="21">
        <v>2.5733557547620302E-5</v>
      </c>
      <c r="EZ132" s="21">
        <v>9.039013363973187E-5</v>
      </c>
      <c r="FA132" s="21">
        <v>2.0728890148690342E-5</v>
      </c>
      <c r="FB132" s="21">
        <v>9.9425351243598704E-6</v>
      </c>
    </row>
    <row r="133" spans="1:158" x14ac:dyDescent="0.2">
      <c r="A133" s="16">
        <v>46022</v>
      </c>
      <c r="B133" s="53">
        <v>0.16883540873658129</v>
      </c>
      <c r="C133" s="53">
        <v>4.6724903397716969E-2</v>
      </c>
      <c r="D133" s="53">
        <v>4.6594369798154962E-2</v>
      </c>
      <c r="E133" s="53">
        <v>1.3341003889268378E-2</v>
      </c>
      <c r="F133" s="53">
        <v>1.0383998724858593E-2</v>
      </c>
      <c r="G133" s="53">
        <v>3.0753930429406044E-2</v>
      </c>
      <c r="H133" s="53">
        <v>2.3899941422765286E-2</v>
      </c>
      <c r="I133" s="53">
        <v>1.8350187887914166E-2</v>
      </c>
      <c r="J133" s="53">
        <v>6.566867421691735E-3</v>
      </c>
      <c r="K133" s="53">
        <v>9.7440302015152809E-3</v>
      </c>
      <c r="L133" s="53">
        <v>7.3366311381828885E-3</v>
      </c>
      <c r="M133" s="53">
        <v>2.4906285895354785E-3</v>
      </c>
      <c r="O133" s="21">
        <v>0.15345456246672007</v>
      </c>
      <c r="P133" s="21">
        <v>3.8004359837306857E-2</v>
      </c>
      <c r="Q133" s="53">
        <v>3.4695779493727853E-2</v>
      </c>
      <c r="R133" s="21">
        <v>1.5193486380155838E-2</v>
      </c>
      <c r="S133" s="53">
        <v>2.7745996149700112E-2</v>
      </c>
      <c r="T133" s="21">
        <v>1.8859729463395297E-2</v>
      </c>
      <c r="U133" s="21">
        <v>1.407702169451858E-2</v>
      </c>
      <c r="V133" s="53">
        <v>7.0111116949858575E-3</v>
      </c>
      <c r="W133" s="53">
        <v>3.1322599869091166E-3</v>
      </c>
      <c r="X133" s="53">
        <v>1.4890497542877999E-2</v>
      </c>
      <c r="Z133" s="53">
        <v>1.0800137569989786E-2</v>
      </c>
      <c r="AA133" s="53">
        <v>1.4696810233077963E-2</v>
      </c>
      <c r="AB133" s="53">
        <v>2.0113569455634937E-2</v>
      </c>
      <c r="AC133" s="53">
        <v>1.1430445690970069E-2</v>
      </c>
      <c r="AD133" s="53">
        <v>6.2824002360301508E-3</v>
      </c>
      <c r="AE133" s="21">
        <v>1.6893508002656529E-2</v>
      </c>
      <c r="AF133" s="53">
        <v>3.1351962780658223E-2</v>
      </c>
      <c r="AG133" s="53">
        <v>3.6228062890700873E-2</v>
      </c>
      <c r="AH133" s="21">
        <v>3.5918878818694032E-3</v>
      </c>
      <c r="AI133" s="21">
        <v>3.5167586440981499E-3</v>
      </c>
      <c r="AJ133" s="21">
        <v>6.4438257888428717E-4</v>
      </c>
      <c r="AK133" s="53">
        <v>5.0861708354246974E-3</v>
      </c>
      <c r="AL133" s="21">
        <v>2.9046614770776346E-3</v>
      </c>
      <c r="AM133" s="21">
        <v>1.4152800953701338E-3</v>
      </c>
      <c r="AN133" s="21">
        <v>2.4419943313177045E-3</v>
      </c>
      <c r="AO133" s="21">
        <v>4.1782587885403526E-3</v>
      </c>
      <c r="AP133" s="21">
        <v>1.0573632982166119E-2</v>
      </c>
      <c r="AQ133" s="21">
        <v>3.7478000987367058E-3</v>
      </c>
      <c r="AR133" s="21">
        <v>4.051047126844229E-3</v>
      </c>
      <c r="AS133" s="21">
        <v>1.5904358597547835E-2</v>
      </c>
      <c r="AT133" s="21">
        <v>3.0380493473477935E-3</v>
      </c>
      <c r="AU133" s="21">
        <v>6.2146976962761001E-3</v>
      </c>
      <c r="AV133" s="21">
        <v>2.2293649291051472E-3</v>
      </c>
      <c r="AW133" s="21">
        <v>1.81188904562902E-3</v>
      </c>
      <c r="AX133" s="21">
        <v>3.2814023747002753E-3</v>
      </c>
      <c r="AY133" s="21">
        <v>5.2034278321649741E-3</v>
      </c>
      <c r="AZ133" s="21">
        <v>2.1998450261962385E-3</v>
      </c>
      <c r="BA133" s="21">
        <v>2.9820208279024885E-3</v>
      </c>
      <c r="BB133" s="21">
        <v>4.9993092107798438E-4</v>
      </c>
      <c r="BC133" s="21">
        <v>3.113975489638141E-3</v>
      </c>
      <c r="BD133" s="21">
        <v>3.5303370544528304E-3</v>
      </c>
      <c r="BE133" s="21">
        <v>6.5090595646194558E-4</v>
      </c>
      <c r="BF133" s="21">
        <v>1.0685084157400118E-3</v>
      </c>
      <c r="BG133" s="21">
        <v>4.2926526725019915E-4</v>
      </c>
      <c r="BH133" s="21">
        <v>1.6296004114895487E-3</v>
      </c>
      <c r="BI133" s="21">
        <v>3.5148660142312742E-4</v>
      </c>
      <c r="BJ133" s="21">
        <v>4.5760014678119295E-4</v>
      </c>
      <c r="BK133" s="21">
        <v>1.9985399710636083E-4</v>
      </c>
      <c r="BL133" s="21">
        <v>5.0899606638182513E-5</v>
      </c>
      <c r="BM133" s="21">
        <v>1.7368253639563639E-4</v>
      </c>
      <c r="BN133" s="21">
        <v>3.0731008806964362E-5</v>
      </c>
      <c r="BO133" s="21">
        <v>1.0026012937665957E-5</v>
      </c>
      <c r="BP133" s="21">
        <v>8.9905277321412749E-6</v>
      </c>
      <c r="BQ133" s="21">
        <v>1.4538153246409991E-5</v>
      </c>
      <c r="BR133" s="21">
        <v>1.4167263149553523E-3</v>
      </c>
      <c r="BS133" s="21">
        <v>1.3673665223883841E-3</v>
      </c>
      <c r="BT133" s="21">
        <v>1.2123535526857069E-3</v>
      </c>
      <c r="BU133" s="21">
        <v>5.3391504940874406E-4</v>
      </c>
      <c r="BV133" s="21">
        <v>1.1068405416753539E-3</v>
      </c>
      <c r="BW133" s="21">
        <v>7.3972892701233109E-4</v>
      </c>
      <c r="BX133" s="21">
        <v>6.9311796610426184E-4</v>
      </c>
      <c r="BY133" s="21">
        <v>7.8199095762223161E-4</v>
      </c>
      <c r="BZ133" s="21">
        <v>4.2647591599624126E-4</v>
      </c>
      <c r="CA133" s="21">
        <v>8.7634007363942374E-4</v>
      </c>
      <c r="CB133" s="21">
        <v>4.1235083347980305E-4</v>
      </c>
      <c r="CC133" s="21">
        <v>3.6782820398930906E-4</v>
      </c>
      <c r="CD133" s="21">
        <v>2.5775512209778542E-4</v>
      </c>
      <c r="CE133" s="21">
        <v>2.4556453964676183E-4</v>
      </c>
      <c r="CF133" s="21">
        <v>9.3140300455207839E-5</v>
      </c>
      <c r="CG133" s="21">
        <v>3.5904304094030759E-4</v>
      </c>
      <c r="CH133" s="21">
        <v>9.7307742529671682E-5</v>
      </c>
      <c r="CI133" s="21">
        <v>6.2157635729472274E-5</v>
      </c>
      <c r="CJ133" s="21">
        <v>4.3034470660606851E-5</v>
      </c>
      <c r="CK133" s="21">
        <v>4.0633155420042052E-5</v>
      </c>
      <c r="CL133" s="21">
        <v>1.5277984760782033E-5</v>
      </c>
      <c r="CM133" s="21">
        <v>3.088973076946547E-5</v>
      </c>
      <c r="CN133" s="21">
        <v>2.0462695676294547E-5</v>
      </c>
      <c r="CO133" s="21">
        <v>2.1115886756862099E-5</v>
      </c>
      <c r="CP133" s="21">
        <v>1.3786286574658782E-3</v>
      </c>
      <c r="CQ133" s="21">
        <v>2.35565445864191E-3</v>
      </c>
      <c r="CR133" s="21">
        <v>8.1092966932514799E-4</v>
      </c>
      <c r="CS133" s="21">
        <v>1.9440040199693222E-3</v>
      </c>
      <c r="CT133" s="21">
        <v>3.7224649839678197E-4</v>
      </c>
      <c r="CU133" s="21">
        <v>6.3328894962077673E-4</v>
      </c>
      <c r="CV133" s="21">
        <v>5.5351862608162277E-4</v>
      </c>
      <c r="CW133" s="21">
        <v>4.512760802635223E-4</v>
      </c>
      <c r="CX133" s="21">
        <v>3.9854711021591936E-4</v>
      </c>
      <c r="CY133" s="21">
        <v>5.6505746191101258E-4</v>
      </c>
      <c r="CZ133" s="21">
        <v>3.0377070651820399E-4</v>
      </c>
      <c r="DA133" s="21">
        <v>2.1137319216599752E-4</v>
      </c>
      <c r="DB133" s="21">
        <v>2.9476607396722039E-4</v>
      </c>
      <c r="DC133" s="21">
        <v>3.9287644951178355E-4</v>
      </c>
      <c r="DD133" s="21">
        <v>3.0495240139577132E-4</v>
      </c>
      <c r="DE133" s="21">
        <v>1.8105659212457254E-4</v>
      </c>
      <c r="DF133" s="21">
        <v>1.1592553236878117E-3</v>
      </c>
      <c r="DG133" s="21">
        <v>9.4578512776600783E-4</v>
      </c>
      <c r="DH133" s="21">
        <v>5.4127511269873568E-4</v>
      </c>
      <c r="DI133" s="21">
        <v>1.3688801575028411E-3</v>
      </c>
      <c r="DJ133" s="21">
        <v>9.3543416331600218E-4</v>
      </c>
      <c r="DK133" s="21">
        <v>4.6690574217929598E-4</v>
      </c>
      <c r="DL133" s="21">
        <v>9.2304332157478418E-4</v>
      </c>
      <c r="DM133" s="21">
        <v>1.0847355914959179E-3</v>
      </c>
      <c r="DN133" s="21">
        <v>5.846627704454788E-4</v>
      </c>
      <c r="DO133" s="21">
        <v>1.208209892907839E-3</v>
      </c>
      <c r="DP133" s="21">
        <v>1.2389498806403038E-3</v>
      </c>
      <c r="DQ133" s="21">
        <v>8.0367631233652505E-4</v>
      </c>
      <c r="DR133" s="21">
        <v>5.3134817936890629E-4</v>
      </c>
      <c r="DS133" s="21">
        <v>4.4892929607778272E-4</v>
      </c>
      <c r="DT133" s="21">
        <v>1.1016227057922096E-3</v>
      </c>
      <c r="DU133" s="21">
        <v>3.8175242893158292E-4</v>
      </c>
      <c r="DV133" s="21">
        <v>6.0762307907132648E-4</v>
      </c>
      <c r="DW133" s="21">
        <v>3.8377539803639176E-4</v>
      </c>
      <c r="DX133" s="21">
        <v>4.5546681217832537E-4</v>
      </c>
      <c r="DY133" s="21">
        <v>2.3915506013791601E-4</v>
      </c>
      <c r="DZ133" s="21">
        <v>2.7755349170209288E-4</v>
      </c>
      <c r="EA133" s="21">
        <v>1.8077983046714015E-4</v>
      </c>
      <c r="EB133" s="21">
        <v>5.1581709333693964E-4</v>
      </c>
      <c r="EC133" s="21">
        <v>2.892771729060835E-4</v>
      </c>
      <c r="ED133" s="21">
        <v>2.5913831259333616E-4</v>
      </c>
      <c r="EE133" s="21">
        <v>2.890194530891432E-4</v>
      </c>
      <c r="EF133" s="21">
        <v>3.1523137016597325E-4</v>
      </c>
      <c r="EG133" s="21">
        <v>3.0152070460530547E-4</v>
      </c>
      <c r="EH133" s="21">
        <v>4.3466128981000616E-4</v>
      </c>
      <c r="EI133" s="21">
        <v>2.4464933696889907E-4</v>
      </c>
      <c r="EJ133" s="21">
        <v>1.9139457255200906E-4</v>
      </c>
      <c r="EK133" s="21">
        <v>1.6149385253944978E-4</v>
      </c>
      <c r="EL133" s="21">
        <v>2.4090334100433433E-4</v>
      </c>
      <c r="EM133" s="21">
        <v>2.1526051771547042E-4</v>
      </c>
      <c r="EN133" s="21">
        <v>1.316281146418261E-4</v>
      </c>
      <c r="EO133" s="21">
        <v>1.0796783625693647E-4</v>
      </c>
      <c r="EP133" s="21">
        <v>9.2773449432849512E-5</v>
      </c>
      <c r="EQ133" s="21">
        <v>3.8876298835680605E-5</v>
      </c>
      <c r="ER133" s="21">
        <v>5.843553250552882E-5</v>
      </c>
      <c r="ES133" s="21">
        <v>1.1342289146119449E-4</v>
      </c>
      <c r="ET133" s="21">
        <v>9.8650710850087559E-5</v>
      </c>
      <c r="EU133" s="21">
        <v>5.7627488775805287E-5</v>
      </c>
      <c r="EV133" s="21">
        <v>4.090471464270037E-5</v>
      </c>
      <c r="EW133" s="21">
        <v>2.5564232204225033E-4</v>
      </c>
      <c r="EX133" s="21">
        <v>3.5858884532282395E-5</v>
      </c>
      <c r="EY133" s="21">
        <v>2.5733557547620302E-5</v>
      </c>
      <c r="EZ133" s="21">
        <v>9.039013363973187E-5</v>
      </c>
      <c r="FA133" s="21">
        <v>2.0728890148690342E-5</v>
      </c>
      <c r="FB133" s="21">
        <v>9.9425351243598704E-6</v>
      </c>
    </row>
    <row r="134" spans="1:158" x14ac:dyDescent="0.2">
      <c r="B134" s="54"/>
    </row>
  </sheetData>
  <conditionalFormatting sqref="B130:BA13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To Harvard (target series)</vt:lpstr>
      <vt:lpstr>Global excl. EA</vt:lpstr>
      <vt:lpstr>Goods</vt:lpstr>
      <vt:lpstr>Services</vt:lpstr>
      <vt:lpstr>Sector weights</vt:lpstr>
      <vt:lpstr>Country weights</vt:lpstr>
      <vt:lpstr>_DLX1.INC</vt:lpstr>
      <vt:lpstr>_DLX2.INC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Baretti, Michela</dc:creator>
  <cp:lastModifiedBy>Kim, Chase</cp:lastModifiedBy>
  <dcterms:created xsi:type="dcterms:W3CDTF">2023-10-24T16:25:54Z</dcterms:created>
  <dcterms:modified xsi:type="dcterms:W3CDTF">2025-10-04T00:17:20Z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da18b0-dae3-4c1e-8278-86f688a3028c_Enabled">
    <vt:lpwstr>true</vt:lpwstr>
  </property>
  <property fmtid="{D5CDD505-2E9C-101B-9397-08002B2CF9AE}" pid="3" name="MSIP_Label_23da18b0-dae3-4c1e-8278-86f688a3028c_SetDate">
    <vt:lpwstr>2025-09-16T15:56:53Z</vt:lpwstr>
  </property>
  <property fmtid="{D5CDD505-2E9C-101B-9397-08002B2CF9AE}" pid="4" name="MSIP_Label_23da18b0-dae3-4c1e-8278-86f688a3028c_Method">
    <vt:lpwstr>Privileged</vt:lpwstr>
  </property>
  <property fmtid="{D5CDD505-2E9C-101B-9397-08002B2CF9AE}" pid="5" name="MSIP_Label_23da18b0-dae3-4c1e-8278-86f688a3028c_Name">
    <vt:lpwstr>ECB-RESTRICTED</vt:lpwstr>
  </property>
  <property fmtid="{D5CDD505-2E9C-101B-9397-08002B2CF9AE}" pid="6" name="MSIP_Label_23da18b0-dae3-4c1e-8278-86f688a3028c_SiteId">
    <vt:lpwstr>b84ee435-4816-49d2-8d92-e740dbda4064</vt:lpwstr>
  </property>
  <property fmtid="{D5CDD505-2E9C-101B-9397-08002B2CF9AE}" pid="7" name="MSIP_Label_23da18b0-dae3-4c1e-8278-86f688a3028c_ActionId">
    <vt:lpwstr>8d166db3-4bd4-4cd8-9fcc-5b7f1ffe5420</vt:lpwstr>
  </property>
  <property fmtid="{D5CDD505-2E9C-101B-9397-08002B2CF9AE}" pid="8" name="MSIP_Label_23da18b0-dae3-4c1e-8278-86f688a3028c_ContentBits">
    <vt:lpwstr>1</vt:lpwstr>
  </property>
</Properties>
</file>