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43D85C27-8480-4A0D-8587-B88785C631A3}" xr6:coauthVersionLast="47" xr6:coauthVersionMax="47" xr10:uidLastSave="{00000000-0000-0000-0000-000000000000}"/>
  <bookViews>
    <workbookView xWindow="0" yWindow="0" windowWidth="3439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E14" i="1" l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<sst xmlns="http://schemas.openxmlformats.org/spreadsheetml/2006/main" count="212" uniqueCount="137">
  <si>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</si>
  <si>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</si>
  <si>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</si>
  <si>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</si>
  <si>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</si>
  <si>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</si>
  <si>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</si>
  <si>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</si>
  <si>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</si>
  <si>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</si>
  <si>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</si>
  <si>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</si>
  <si>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</si>
  <si>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</si>
  <si>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</si>
  <si>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</si>
  <si>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</si>
  <si>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</si>
  <si>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</si>
  <si>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</si>
  <si>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</si>
  <si>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</si>
  <si>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</si>
  <si>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</si>
  <si>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</si>
  <si>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</si>
  <si>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</si>
  <si>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</si>
  <si>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</si>
  <si>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</si>
  <si>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</si>
  <si>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</si>
  <si>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1 month</t>
  </si>
  <si>
    <t>12</t>
  </si>
  <si>
    <t>24</t>
  </si>
  <si>
    <t>48</t>
  </si>
  <si>
    <t>72</t>
  </si>
  <si>
    <t>96</t>
  </si>
  <si>
    <t>576</t>
  </si>
  <si>
    <t>720</t>
  </si>
  <si>
    <t>beer, ale, lager, porter</t>
  </si>
  <si>
    <t>malt_beer</t>
  </si>
  <si>
    <t>Cider</t>
  </si>
  <si>
    <t>apple_cider</t>
  </si>
  <si>
    <t>apple_cider, berry_cider, glow_berry_cider</t>
  </si>
  <si>
    <t>Liquor / Creme Liquor</t>
  </si>
  <si>
    <t>gin, rum, tequilla, vodka, mint_schnapps, rabbit_poison, damassine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</si>
  <si>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</si>
  <si>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</si>
  <si>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</si>
  <si>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</si>
  <si>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</si>
  <si>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</si>
  <si>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</si>
  <si>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</si>
  <si>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</si>
  <si>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</si>
  <si>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</si>
  <si>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berry_liquor, glow_berry_liquor, advocaat, mint_cream, hare_bane_creme, incubus_cream, mead, artemisa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</si>
  <si>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</si>
  <si>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</si>
  <si>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</si>
  <si>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</si>
  <si>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</si>
  <si>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</si>
  <si>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</si>
  <si>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</si>
  <si>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</si>
  <si>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</si>
  <si>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</si>
  <si>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</si>
  <si>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</si>
  <si>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</si>
  <si>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</si>
  <si>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</si>
  <si>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</si>
  <si>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</si>
  <si>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</si>
  <si>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</si>
  <si>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</si>
  <si>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</si>
  <si>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</si>
  <si>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</si>
  <si>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</si>
  <si>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</si>
  <si>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</si>
  <si>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</si>
  <si>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</si>
  <si>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</si>
  <si>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</si>
  <si>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</si>
  <si>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</si>
  <si>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</si>
  <si>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</si>
  <si>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</si>
  <si>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</si>
  <si>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</si>
  <si>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</si>
  <si>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</si>
  <si>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</si>
  <si>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</si>
  <si>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</si>
  <si>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</si>
  <si>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</si>
  <si>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</si>
  <si>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</si>
  <si>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</si>
  <si>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</si>
  <si>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</si>
  <si>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</si>
  <si>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</si>
  <si>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</si>
  <si>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</si>
  <si>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</si>
  <si>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</si>
  <si>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</si>
  <si>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unluck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</si>
  <si>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</si>
  <si>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</si>
  <si>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</si>
  <si>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</si>
  <si>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</si>
  <si>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</si>
  <si>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</si>
  <si>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</si>
  <si>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</si>
  <si>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</si>
  <si>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</si>
  <si>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</si>
  <si>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</si>
  <si>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</si>
  <si>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4x</t>
  </si>
  <si>
    <t>glow_berries, moonstone_powder, stardust, paletur_fragments</t>
  </si>
  <si>
    <t>invisibility</t>
  </si>
  <si>
    <t>lightweight</t>
  </si>
  <si>
    <t>golden_apple</t>
  </si>
  <si>
    <t>enchanted_golden_apple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</si>
</sst>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2" xfId="0" applyFill="1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ont="1" applyFill="1" applyBorder="1"/>
    <xf numFmtId="0" fontId="0" fillId="9" borderId="17" xfId="0" applyFont="1" applyFill="1" applyBorder="1"/>
    <xf numFmtId="0" fontId="0" fillId="10" borderId="14" xfId="0" applyFont="1" applyFill="1" applyBorder="1"/>
    <xf numFmtId="0" fontId="0" fillId="9" borderId="18" xfId="0" applyFont="1" applyFill="1" applyBorder="1"/>
    <xf numFmtId="0" fontId="0" fillId="9" borderId="19" xfId="0" applyFont="1" applyFill="1" applyBorder="1"/>
    <xf numFmtId="0" fontId="0" fillId="9" borderId="20" xfId="0" applyFont="1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3">
    <cellStyle name="Neutral" xfId="2" builtinId="28"/>
    <cellStyle name="Prozent" xfId="1" builtinId="5"/>
    <cellStyle name="Standard" xfId="0" builtinId="0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3">
  <autoFilter ref="A20:I39" xr:uid="{C236F747-143F-4A20-AE07-A5D51D9E199B}"/>
  <tableColumns count="9">
    <tableColumn id="1" xr3:uid="{01EC8C57-83BE-4610-A43F-E9C497C3103A}" name="Beverage Type" dataDxfId="1"/>
    <tableColumn id="2" xr3:uid="{3AFBF746-223D-4849-8D15-6B5EBC41CD07}" name="Ferm.Mod" dataDxfId="0"/>
    <tableColumn id="3" xr3:uid="{1E074399-223F-4717-8110-138418658072}" name="12">
      <calculatedColumnFormula>IF(Tabelle1[[#This Row],[Ferm.Mod]]="","",LOG(C$20*(0.5+$F$18/2)*(0.5+$H$18/2),1+$B21)/100)</calculatedColumnFormula>
    </tableColumn>
    <tableColumn id="4" xr3:uid="{22C31000-51B9-4B7F-B422-644C6EF1B656}" name="24">
      <calculatedColumnFormula>IF(Tabelle1[[#This Row],[12]]="","",LOG(D$20*(0.5+$F$18/2)*(0.5+$H$18/2),1+$B21)/100)</calculatedColumnFormula>
    </tableColumn>
    <tableColumn id="5" xr3:uid="{8E06E958-7DE2-473E-B292-951C29C62EF1}" name="48">
      <calculatedColumnFormula>IF(Tabelle1[[#This Row],[24]]="","",LOG(E$20*(0.5+$F$18/2)*(0.5+$H$18/2),1+$B21)/100)</calculatedColumnFormula>
    </tableColumn>
    <tableColumn id="6" xr3:uid="{B74AAB8D-B30F-46F4-A6AE-682A6EAB9131}" name="72">
      <calculatedColumnFormula>IF(Tabelle1[[#This Row],[48]]="","",LOG(F$20*(0.5+$F$18/2)*(0.5+$H$18/2),1+$B21)/100)</calculatedColumnFormula>
    </tableColumn>
    <tableColumn id="7" xr3:uid="{C2DF63A0-3F23-448A-B439-244AD8443B28}" name="96">
      <calculatedColumnFormula>IF(Tabelle1[[#This Row],[72]]="","",LOG(G$20*(0.5+$F$18/2)*(0.5+$H$18/2),1+$B21)/100)</calculatedColumnFormula>
    </tableColumn>
    <tableColumn id="8" xr3:uid="{253E0318-1896-406A-A446-939D5EA3C3B1}" name="576">
      <calculatedColumnFormula>IF(Tabelle1[[#This Row],[96]]="","",LOG(H$20*(0.5+$F$18/2)*(0.5+$H$18/2),1+$B21)/100)</calculatedColumnFormula>
    </tableColumn>
    <tableColumn id="9" xr3:uid="{1D17B4C3-392F-435C-82A2-4BFC2C15EC49}" name="720" dataDxfId="2">
      <calculatedColumnFormula>IF(Tabelle1[[#This Row],[576]]="","",LOG(I$20*(0.5+$F$18/2)*(0.5+$H$18/2),1+$B21)/100)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O77"/>
  <sheetViews>
    <sheetView tabSelected="1" topLeftCell="A37" workbookViewId="0">
      <selection activeCell="K56" sqref="K56"/>
    </sheetView>
  </sheetViews>
  <sheetFormatPr baseColWidth="10" defaultRowHeight="14.25" x14ac:dyDescent="0.2"/>
  <cols>
    <col min="1" max="1" width="24.125" customWidth="1"/>
    <col min="2" max="2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29">
        <v>18</v>
      </c>
      <c r="D3" t="s">
        <v>15</v>
      </c>
    </row>
    <row r="4" spans="1:15" s="2" customFormat="1" ht="15" thickBot="1" x14ac:dyDescent="0.25">
      <c r="A4" s="9" t="s">
        <v>4</v>
      </c>
      <c r="B4" s="30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1">
        <v>18</v>
      </c>
      <c r="C7" s="23">
        <v>18</v>
      </c>
      <c r="D7" s="23">
        <v>18</v>
      </c>
      <c r="E7" s="23">
        <v>18</v>
      </c>
      <c r="F7" s="23">
        <v>18</v>
      </c>
      <c r="G7" s="23">
        <v>18</v>
      </c>
      <c r="H7" s="23">
        <v>18</v>
      </c>
      <c r="I7" s="23">
        <v>18</v>
      </c>
      <c r="J7" s="23">
        <v>18</v>
      </c>
      <c r="K7" s="23">
        <v>18</v>
      </c>
      <c r="L7" s="23">
        <v>18</v>
      </c>
      <c r="M7" s="24">
        <v>18</v>
      </c>
      <c r="O7" t="s">
        <v>19</v>
      </c>
    </row>
    <row r="8" spans="1:15" x14ac:dyDescent="0.2">
      <c r="A8" s="11" t="s">
        <v>5</v>
      </c>
      <c r="B8" s="32">
        <v>72</v>
      </c>
      <c r="C8" s="25">
        <v>144</v>
      </c>
      <c r="D8" s="25">
        <v>196</v>
      </c>
      <c r="E8" s="25">
        <v>196</v>
      </c>
      <c r="F8" s="25">
        <v>196</v>
      </c>
      <c r="G8" s="25">
        <v>72</v>
      </c>
      <c r="H8" s="25">
        <v>72</v>
      </c>
      <c r="I8" s="25">
        <v>72</v>
      </c>
      <c r="J8" s="25">
        <v>72</v>
      </c>
      <c r="K8" s="25">
        <v>72</v>
      </c>
      <c r="L8" s="25">
        <v>72</v>
      </c>
      <c r="M8" s="26">
        <v>72</v>
      </c>
      <c r="O8" t="s">
        <v>18</v>
      </c>
    </row>
    <row r="9" spans="1:15" ht="15" thickBot="1" x14ac:dyDescent="0.25">
      <c r="A9" s="12" t="s">
        <v>11</v>
      </c>
      <c r="B9" s="33">
        <v>0.4</v>
      </c>
      <c r="C9" s="27">
        <v>0.4</v>
      </c>
      <c r="D9" s="27">
        <v>0.4</v>
      </c>
      <c r="E9" s="27">
        <v>1</v>
      </c>
      <c r="F9" s="27">
        <v>0</v>
      </c>
      <c r="G9" s="27">
        <v>0.4</v>
      </c>
      <c r="H9" s="27">
        <v>0.4</v>
      </c>
      <c r="I9" s="27">
        <v>0.4</v>
      </c>
      <c r="J9" s="27">
        <v>0.4</v>
      </c>
      <c r="K9" s="27">
        <v>0.4</v>
      </c>
      <c r="L9" s="27">
        <v>0.4</v>
      </c>
      <c r="M9" s="28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4">
        <f>B8*3</f>
        <v>216</v>
      </c>
      <c r="C12" s="16">
        <f t="shared" ref="C12:M12" si="0">C8*3</f>
        <v>432</v>
      </c>
      <c r="D12" s="16">
        <f t="shared" si="0"/>
        <v>588</v>
      </c>
      <c r="E12" s="16">
        <f t="shared" si="0"/>
        <v>588</v>
      </c>
      <c r="F12" s="16">
        <f t="shared" si="0"/>
        <v>588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5">
        <f>B7/$B$3</f>
        <v>1</v>
      </c>
      <c r="C13" s="18">
        <f t="shared" ref="C13:M13" si="1">C7/$B$3</f>
        <v>1</v>
      </c>
      <c r="D13" s="18">
        <f t="shared" si="1"/>
        <v>1</v>
      </c>
      <c r="E13" s="18">
        <f t="shared" si="1"/>
        <v>1</v>
      </c>
      <c r="F13" s="18">
        <f t="shared" si="1"/>
        <v>1</v>
      </c>
      <c r="G13" s="18">
        <f t="shared" si="1"/>
        <v>1</v>
      </c>
      <c r="H13" s="18">
        <f t="shared" si="1"/>
        <v>1</v>
      </c>
      <c r="I13" s="18">
        <f t="shared" si="1"/>
        <v>1</v>
      </c>
      <c r="J13" s="18">
        <f t="shared" si="1"/>
        <v>1</v>
      </c>
      <c r="K13" s="18">
        <f t="shared" si="1"/>
        <v>1</v>
      </c>
      <c r="L13" s="18">
        <f t="shared" si="1"/>
        <v>1</v>
      </c>
      <c r="M13" s="19">
        <f t="shared" si="1"/>
        <v>1</v>
      </c>
      <c r="O13" t="s">
        <v>20</v>
      </c>
    </row>
    <row r="14" spans="1:15" x14ac:dyDescent="0.2">
      <c r="A14" s="14" t="s">
        <v>2</v>
      </c>
      <c r="B14" s="36">
        <f>IF($B$4=0,0,LOG(B12*(0.5+B13/2)*(0.5+B9/2),1+$B$4)/100)</f>
        <v>4.5681297355864098E-2</v>
      </c>
      <c r="C14" s="20">
        <f t="shared" ref="C14:M14" si="2">IF($B$4=0,0,LOG(C12*(0.5+C13/2)*(0.5+C9/2),1+$B$4)/100)</f>
        <v>5.1990594891578673E-2</v>
      </c>
      <c r="D14" s="20">
        <f t="shared" si="2"/>
        <v>5.4796874803377964E-2</v>
      </c>
      <c r="E14" s="20">
        <f t="shared" si="2"/>
        <v>5.8043470054657584E-2</v>
      </c>
      <c r="F14" s="20">
        <f t="shared" si="2"/>
        <v>5.1734172518943015E-2</v>
      </c>
      <c r="G14" s="20">
        <f t="shared" si="2"/>
        <v>4.5681297355864098E-2</v>
      </c>
      <c r="H14" s="20">
        <f t="shared" si="2"/>
        <v>4.5681297355864098E-2</v>
      </c>
      <c r="I14" s="20">
        <f t="shared" si="2"/>
        <v>4.5681297355864098E-2</v>
      </c>
      <c r="J14" s="20">
        <f t="shared" si="2"/>
        <v>4.5681297355864098E-2</v>
      </c>
      <c r="K14" s="20">
        <f t="shared" si="2"/>
        <v>4.5681297355864098E-2</v>
      </c>
      <c r="L14" s="20">
        <f t="shared" si="2"/>
        <v>4.5681297355864098E-2</v>
      </c>
      <c r="M14" s="21">
        <f t="shared" si="2"/>
        <v>4.5681297355864098E-2</v>
      </c>
      <c r="O14" t="s">
        <v>13</v>
      </c>
    </row>
    <row r="15" spans="1:15" ht="15" thickBot="1" x14ac:dyDescent="0.25">
      <c r="A15" s="15" t="s">
        <v>6</v>
      </c>
      <c r="B15" s="22">
        <f>ABS(1.5-B13/2)</f>
        <v>1</v>
      </c>
      <c r="C15" s="22">
        <f>ABS(1.5-C13/2)</f>
        <v>1</v>
      </c>
      <c r="D15" s="22">
        <f t="shared" ref="D15:M15" si="3">ABS(1.5-D13/2)</f>
        <v>1</v>
      </c>
      <c r="E15" s="22">
        <f t="shared" si="3"/>
        <v>1</v>
      </c>
      <c r="F15" s="22">
        <f t="shared" si="3"/>
        <v>1</v>
      </c>
      <c r="G15" s="22">
        <f t="shared" si="3"/>
        <v>1</v>
      </c>
      <c r="H15" s="22">
        <f t="shared" si="3"/>
        <v>1</v>
      </c>
      <c r="I15" s="22">
        <f t="shared" si="3"/>
        <v>1</v>
      </c>
      <c r="J15" s="22">
        <f t="shared" si="3"/>
        <v>1</v>
      </c>
      <c r="K15" s="22">
        <f t="shared" si="3"/>
        <v>1</v>
      </c>
      <c r="L15" s="22">
        <f t="shared" si="3"/>
        <v>1</v>
      </c>
      <c r="M15" s="22">
        <f t="shared" si="3"/>
        <v>1</v>
      </c>
      <c r="O15" t="s">
        <v>14</v>
      </c>
    </row>
    <row r="17" spans="1:13" ht="15" thickBo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75" thickBot="1" x14ac:dyDescent="0.3">
      <c r="A18" s="49" t="s">
        <v>52</v>
      </c>
      <c r="B18" s="43"/>
      <c r="C18" s="43"/>
      <c r="D18" s="43"/>
      <c r="E18" s="43" t="s">
        <v>27</v>
      </c>
      <c r="F18" s="45">
        <v>1</v>
      </c>
      <c r="G18" s="43" t="s">
        <v>26</v>
      </c>
      <c r="H18" s="45">
        <v>0.4</v>
      </c>
      <c r="I18" s="44"/>
      <c r="J18" s="3"/>
      <c r="K18" s="3"/>
      <c r="L18" s="3"/>
      <c r="M18" s="3"/>
    </row>
    <row r="19" spans="1:13" x14ac:dyDescent="0.2">
      <c r="A19" s="46"/>
      <c r="B19" s="47"/>
      <c r="C19" s="47" t="s">
        <v>28</v>
      </c>
      <c r="D19" s="47" t="s">
        <v>29</v>
      </c>
      <c r="E19" s="47" t="s">
        <v>30</v>
      </c>
      <c r="F19" s="47" t="s">
        <v>31</v>
      </c>
      <c r="G19" s="47" t="s">
        <v>24</v>
      </c>
      <c r="H19" s="47" t="s">
        <v>25</v>
      </c>
      <c r="I19" s="48" t="s">
        <v>32</v>
      </c>
      <c r="J19" s="3"/>
      <c r="K19" s="3"/>
      <c r="L19" s="3"/>
      <c r="M19" s="3"/>
    </row>
    <row r="20" spans="1:13" ht="15" thickBot="1" x14ac:dyDescent="0.25">
      <c r="A20" s="1" t="s">
        <v>23</v>
      </c>
      <c r="B20" s="3" t="s">
        <v>53</v>
      </c>
      <c r="C20" s="3" t="s">
        <v>33</v>
      </c>
      <c r="D20" s="3" t="s">
        <v>34</v>
      </c>
      <c r="E20" s="4" t="s">
        <v>35</v>
      </c>
      <c r="F20" s="4" t="s">
        <v>36</v>
      </c>
      <c r="G20" s="4" t="s">
        <v>37</v>
      </c>
      <c r="H20" s="4" t="s">
        <v>38</v>
      </c>
      <c r="I20" s="38" t="s">
        <v>39</v>
      </c>
      <c r="J20" s="3"/>
      <c r="K20" t="s">
        <v>54</v>
      </c>
      <c r="L20" s="3" t="s">
        <v>51</v>
      </c>
      <c r="M20" s="3"/>
    </row>
    <row r="21" spans="1:13" x14ac:dyDescent="0.2">
      <c r="A21" s="37" t="s">
        <v>59</v>
      </c>
      <c r="B21" s="54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3">
        <v>0</v>
      </c>
      <c r="J21" s="3"/>
      <c r="K21">
        <v>4</v>
      </c>
      <c r="L21" s="3" t="s">
        <v>41</v>
      </c>
      <c r="M21" s="3"/>
    </row>
    <row r="22" spans="1:13" x14ac:dyDescent="0.2">
      <c r="A22" s="39" t="s">
        <v>21</v>
      </c>
      <c r="B22" s="55">
        <v>1</v>
      </c>
      <c r="C22" s="40">
        <f>IF(Tabelle1[[#This Row],[Ferm.Mod]]="","",LOG(C$20*(0.5+$F$18/2)*(0.5+$H$18/2),1+$B22)/100)</f>
        <v>3.0703893278913982E-2</v>
      </c>
      <c r="D22" s="40">
        <f>IF(Tabelle1[[#This Row],[12]]="","",LOG(D$20*(0.5+$F$18/2)*(0.5+$H$18/2),1+$B22)/100)</f>
        <v>4.0703893278913973E-2</v>
      </c>
      <c r="E22" s="40">
        <f>IF(Tabelle1[[#This Row],[24]]="","",LOG(E$20*(0.5+$F$18/2)*(0.5+$H$18/2),1+$B22)/100)</f>
        <v>5.0703893278913982E-2</v>
      </c>
      <c r="F22" s="40">
        <f>IF(Tabelle1[[#This Row],[48]]="","",LOG(F$20*(0.5+$F$18/2)*(0.5+$H$18/2),1+$B22)/100)</f>
        <v>5.6553518286125544E-2</v>
      </c>
      <c r="G22" s="40">
        <f>IF(Tabelle1[[#This Row],[72]]="","",LOG(G$20*(0.5+$F$18/2)*(0.5+$H$18/2),1+$B22)/100)</f>
        <v>6.0703893278913984E-2</v>
      </c>
      <c r="H22" s="40">
        <f>IF(Tabelle1[[#This Row],[96]]="","",LOG(H$20*(0.5+$F$18/2)*(0.5+$H$18/2),1+$B22)/100)</f>
        <v>8.6553518286125536E-2</v>
      </c>
      <c r="I22" s="41">
        <f>IF(Tabelle1[[#This Row],[576]]="","",LOG(I$20*(0.5+$F$18/2)*(0.5+$H$18/2),1+$B22)/100)</f>
        <v>8.9772799234999173E-2</v>
      </c>
      <c r="K22">
        <v>4</v>
      </c>
      <c r="L22" t="s">
        <v>40</v>
      </c>
    </row>
    <row r="23" spans="1:13" x14ac:dyDescent="0.2">
      <c r="A23" s="39" t="s">
        <v>42</v>
      </c>
      <c r="B23" s="55">
        <v>1</v>
      </c>
      <c r="C23" s="40">
        <f>IF(Tabelle1[[#This Row],[Ferm.Mod]]="","",LOG(C$20*(0.5+$F$18/2)*(0.5+$H$18/2),1+$B23)/100)</f>
        <v>3.0703893278913982E-2</v>
      </c>
      <c r="D23" s="40">
        <f>IF(Tabelle1[[#This Row],[12]]="","",LOG(D$20*(0.5+$F$18/2)*(0.5+$H$18/2),1+$B23)/100)</f>
        <v>4.0703893278913973E-2</v>
      </c>
      <c r="E23" s="40">
        <f>IF(Tabelle1[[#This Row],[24]]="","",LOG(E$20*(0.5+$F$18/2)*(0.5+$H$18/2),1+$B23)/100)</f>
        <v>5.0703893278913982E-2</v>
      </c>
      <c r="F23" s="40">
        <f>IF(Tabelle1[[#This Row],[48]]="","",LOG(F$20*(0.5+$F$18/2)*(0.5+$H$18/2),1+$B23)/100)</f>
        <v>5.6553518286125544E-2</v>
      </c>
      <c r="G23" s="40">
        <f>IF(Tabelle1[[#This Row],[72]]="","",LOG(G$20*(0.5+$F$18/2)*(0.5+$H$18/2),1+$B23)/100)</f>
        <v>6.0703893278913984E-2</v>
      </c>
      <c r="H23" s="40">
        <f>IF(Tabelle1[[#This Row],[96]]="","",LOG(H$20*(0.5+$F$18/2)*(0.5+$H$18/2),1+$B23)/100)</f>
        <v>8.6553518286125536E-2</v>
      </c>
      <c r="I23" s="41">
        <f>IF(Tabelle1[[#This Row],[576]]="","",LOG(I$20*(0.5+$F$18/2)*(0.5+$H$18/2),1+$B23)/100)</f>
        <v>8.9772799234999173E-2</v>
      </c>
      <c r="K23">
        <v>12</v>
      </c>
      <c r="L23" t="s">
        <v>44</v>
      </c>
    </row>
    <row r="24" spans="1:13" x14ac:dyDescent="0.2">
      <c r="A24" s="1" t="s">
        <v>45</v>
      </c>
      <c r="B24" s="55">
        <v>0.2</v>
      </c>
      <c r="C24" s="40">
        <f>IF(Tabelle1[[#This Row],[Ferm.Mod]]="","",LOG(C$20*(0.5+$F$18/2)*(0.5+$H$18/2),1+$B24)/100)</f>
        <v>0.11672957072511327</v>
      </c>
      <c r="D24" s="40">
        <f>IF(Tabelle1[[#This Row],[12]]="","",LOG(D$20*(0.5+$F$18/2)*(0.5+$H$18/2),1+$B24)/100)</f>
        <v>0.15474741089435257</v>
      </c>
      <c r="E24" s="40">
        <f>IF(Tabelle1[[#This Row],[24]]="","",LOG(E$20*(0.5+$F$18/2)*(0.5+$H$18/2),1+$B24)/100)</f>
        <v>0.19276525106359188</v>
      </c>
      <c r="F24" s="40">
        <f>IF(Tabelle1[[#This Row],[48]]="","",LOG(F$20*(0.5+$F$18/2)*(0.5+$H$18/2),1+$B24)/100)</f>
        <v>0.21500426192100733</v>
      </c>
      <c r="G24" s="40">
        <f>IF(Tabelle1[[#This Row],[72]]="","",LOG(G$20*(0.5+$F$18/2)*(0.5+$H$18/2),1+$B24)/100)</f>
        <v>0.23078309123283119</v>
      </c>
      <c r="H24" s="40">
        <f>IF(Tabelle1[[#This Row],[96]]="","",LOG(H$20*(0.5+$F$18/2)*(0.5+$H$18/2),1+$B24)/100)</f>
        <v>0.3290577824287253</v>
      </c>
      <c r="I24" s="41">
        <f>IF(Tabelle1[[#This Row],[576]]="","",LOG(I$20*(0.5+$F$18/2)*(0.5+$H$18/2),1+$B24)/100)</f>
        <v>0.34129679328614076</v>
      </c>
      <c r="K24">
        <v>24</v>
      </c>
      <c r="L24" t="s">
        <v>58</v>
      </c>
    </row>
    <row r="25" spans="1:13" x14ac:dyDescent="0.2">
      <c r="A25" s="1" t="s">
        <v>22</v>
      </c>
      <c r="B25" s="55">
        <v>0.1</v>
      </c>
      <c r="C25" s="40">
        <f>IF(Tabelle1[[#This Row],[Ferm.Mod]]="","",LOG(C$20*(0.5+$F$18/2)*(0.5+$H$18/2),1+$B25)/100)</f>
        <v>0.22329531957851728</v>
      </c>
      <c r="D25" s="40">
        <f>IF(Tabelle1[[#This Row],[12]]="","",LOG(D$20*(0.5+$F$18/2)*(0.5+$H$18/2),1+$B25)/100)</f>
        <v>0.2960207285519344</v>
      </c>
      <c r="E25" s="40">
        <f>IF(Tabelle1[[#This Row],[24]]="","",LOG(E$20*(0.5+$F$18/2)*(0.5+$H$18/2),1+$B25)/100)</f>
        <v>0.36874613752535157</v>
      </c>
      <c r="F25" s="40">
        <f>IF(Tabelle1[[#This Row],[48]]="","",LOG(F$20*(0.5+$F$18/2)*(0.5+$H$18/2),1+$B25)/100)</f>
        <v>0.41128777462441041</v>
      </c>
      <c r="G25" s="40">
        <f>IF(Tabelle1[[#This Row],[72]]="","",LOG(G$20*(0.5+$F$18/2)*(0.5+$H$18/2),1+$B25)/100)</f>
        <v>0.44147154649876869</v>
      </c>
      <c r="H25" s="40">
        <f>IF(Tabelle1[[#This Row],[96]]="","",LOG(H$20*(0.5+$F$18/2)*(0.5+$H$18/2),1+$B25)/100)</f>
        <v>0.62946400154466187</v>
      </c>
      <c r="I25" s="41">
        <f>IF(Tabelle1[[#This Row],[576]]="","",LOG(I$20*(0.5+$F$18/2)*(0.5+$H$18/2),1+$B25)/100)</f>
        <v>0.65287635390537835</v>
      </c>
      <c r="K25">
        <v>24</v>
      </c>
      <c r="L25" t="s">
        <v>46</v>
      </c>
    </row>
    <row r="26" spans="1:13" x14ac:dyDescent="0.2">
      <c r="A26" s="1"/>
      <c r="B26" s="55"/>
      <c r="C26" s="40" t="str">
        <f>IF(Tabelle1[[#This Row],[Ferm.Mod]]="","",LOG(C$20*(0.5+$F$18/2)*(0.5+$H$18/2),1+$B26)/100)</f>
        <v/>
      </c>
      <c r="D26" s="40" t="str">
        <f>IF(Tabelle1[[#This Row],[12]]="","",LOG(D$20*(0.5+$F$18/2)*(0.5+$H$18/2),1+$B26)/100)</f>
        <v/>
      </c>
      <c r="E26" s="40" t="str">
        <f>IF(Tabelle1[[#This Row],[24]]="","",LOG(E$20*(0.5+$F$18/2)*(0.5+$H$18/2),1+$B26)/100)</f>
        <v/>
      </c>
      <c r="F26" s="40" t="str">
        <f>IF(Tabelle1[[#This Row],[48]]="","",LOG(F$20*(0.5+$F$18/2)*(0.5+$H$18/2),1+$B26)/100)</f>
        <v/>
      </c>
      <c r="G26" s="40" t="str">
        <f>IF(Tabelle1[[#This Row],[72]]="","",LOG(G$20*(0.5+$F$18/2)*(0.5+$H$18/2),1+$B26)/100)</f>
        <v/>
      </c>
      <c r="H26" s="40" t="str">
        <f>IF(Tabelle1[[#This Row],[96]]="","",LOG(H$20*(0.5+$F$18/2)*(0.5+$H$18/2),1+$B26)/100)</f>
        <v/>
      </c>
      <c r="I26" s="41" t="str">
        <f>IF(Tabelle1[[#This Row],[576]]="","",LOG(I$20*(0.5+$F$18/2)*(0.5+$H$18/2),1+$B26)/100)</f>
        <v/>
      </c>
    </row>
    <row r="27" spans="1:13" x14ac:dyDescent="0.2">
      <c r="A27" s="1"/>
      <c r="B27" s="55"/>
      <c r="C27" s="40" t="str">
        <f>IF(Tabelle1[[#This Row],[Ferm.Mod]]="","",LOG(C$20*(0.5+$F$18/2)*(0.5+$H$18/2),1+$B27)/100)</f>
        <v/>
      </c>
      <c r="D27" s="40" t="str">
        <f>IF(Tabelle1[[#This Row],[12]]="","",LOG(D$20*(0.5+$F$18/2)*(0.5+$H$18/2),1+$B27)/100)</f>
        <v/>
      </c>
      <c r="E27" s="40" t="str">
        <f>IF(Tabelle1[[#This Row],[24]]="","",LOG(E$20*(0.5+$F$18/2)*(0.5+$H$18/2),1+$B27)/100)</f>
        <v/>
      </c>
      <c r="F27" s="40" t="str">
        <f>IF(Tabelle1[[#This Row],[48]]="","",LOG(F$20*(0.5+$F$18/2)*(0.5+$H$18/2),1+$B27)/100)</f>
        <v/>
      </c>
      <c r="G27" s="40" t="str">
        <f>IF(Tabelle1[[#This Row],[72]]="","",LOG(G$20*(0.5+$F$18/2)*(0.5+$H$18/2),1+$B27)/100)</f>
        <v/>
      </c>
      <c r="H27" s="40" t="str">
        <f>IF(Tabelle1[[#This Row],[96]]="","",LOG(H$20*(0.5+$F$18/2)*(0.5+$H$18/2),1+$B27)/100)</f>
        <v/>
      </c>
      <c r="I27" s="41" t="str">
        <f>IF(Tabelle1[[#This Row],[576]]="","",LOG(I$20*(0.5+$F$18/2)*(0.5+$H$18/2),1+$B27)/100)</f>
        <v/>
      </c>
    </row>
    <row r="28" spans="1:13" x14ac:dyDescent="0.2">
      <c r="A28" s="1"/>
      <c r="B28" s="55"/>
      <c r="C28" s="40" t="str">
        <f>IF(Tabelle1[[#This Row],[Ferm.Mod]]="","",LOG(C$20*(0.5+$F$18/2)*(0.5+$H$18/2),1+$B28)/100)</f>
        <v/>
      </c>
      <c r="D28" s="40" t="str">
        <f>IF(Tabelle1[[#This Row],[12]]="","",LOG(D$20*(0.5+$F$18/2)*(0.5+$H$18/2),1+$B28)/100)</f>
        <v/>
      </c>
      <c r="E28" s="40" t="str">
        <f>IF(Tabelle1[[#This Row],[24]]="","",LOG(E$20*(0.5+$F$18/2)*(0.5+$H$18/2),1+$B28)/100)</f>
        <v/>
      </c>
      <c r="F28" s="40" t="str">
        <f>IF(Tabelle1[[#This Row],[48]]="","",LOG(F$20*(0.5+$F$18/2)*(0.5+$H$18/2),1+$B28)/100)</f>
        <v/>
      </c>
      <c r="G28" s="40" t="str">
        <f>IF(Tabelle1[[#This Row],[72]]="","",LOG(G$20*(0.5+$F$18/2)*(0.5+$H$18/2),1+$B28)/100)</f>
        <v/>
      </c>
      <c r="H28" s="40" t="str">
        <f>IF(Tabelle1[[#This Row],[96]]="","",LOG(H$20*(0.5+$F$18/2)*(0.5+$H$18/2),1+$B28)/100)</f>
        <v/>
      </c>
      <c r="I28" s="41" t="str">
        <f>IF(Tabelle1[[#This Row],[576]]="","",LOG(I$20*(0.5+$F$18/2)*(0.5+$H$18/2),1+$B28)/100)</f>
        <v/>
      </c>
    </row>
    <row r="29" spans="1:13" x14ac:dyDescent="0.2">
      <c r="A29" s="1"/>
      <c r="B29" s="55"/>
      <c r="C29" s="40" t="str">
        <f>IF(Tabelle1[[#This Row],[Ferm.Mod]]="","",LOG(C$20*(0.5+$F$18/2)*(0.5+$H$18/2),1+$B29)/100)</f>
        <v/>
      </c>
      <c r="D29" s="40" t="str">
        <f>IF(Tabelle1[[#This Row],[12]]="","",LOG(D$20*(0.5+$F$18/2)*(0.5+$H$18/2),1+$B29)/100)</f>
        <v/>
      </c>
      <c r="E29" s="40" t="str">
        <f>IF(Tabelle1[[#This Row],[24]]="","",LOG(E$20*(0.5+$F$18/2)*(0.5+$H$18/2),1+$B29)/100)</f>
        <v/>
      </c>
      <c r="F29" s="40" t="str">
        <f>IF(Tabelle1[[#This Row],[48]]="","",LOG(F$20*(0.5+$F$18/2)*(0.5+$H$18/2),1+$B29)/100)</f>
        <v/>
      </c>
      <c r="G29" s="40" t="str">
        <f>IF(Tabelle1[[#This Row],[72]]="","",LOG(G$20*(0.5+$F$18/2)*(0.5+$H$18/2),1+$B29)/100)</f>
        <v/>
      </c>
      <c r="H29" s="40" t="str">
        <f>IF(Tabelle1[[#This Row],[96]]="","",LOG(H$20*(0.5+$F$18/2)*(0.5+$H$18/2),1+$B29)/100)</f>
        <v/>
      </c>
      <c r="I29" s="41" t="str">
        <f>IF(Tabelle1[[#This Row],[576]]="","",LOG(I$20*(0.5+$F$18/2)*(0.5+$H$18/2),1+$B29)/100)</f>
        <v/>
      </c>
    </row>
    <row r="30" spans="1:13" x14ac:dyDescent="0.2">
      <c r="A30" s="1"/>
      <c r="B30" s="55"/>
      <c r="C30" s="40" t="str">
        <f>IF(Tabelle1[[#This Row],[Ferm.Mod]]="","",LOG(C$20*(0.5+$F$18/2)*(0.5+$H$18/2),1+$B30)/100)</f>
        <v/>
      </c>
      <c r="D30" s="40" t="str">
        <f>IF(Tabelle1[[#This Row],[12]]="","",LOG(D$20*(0.5+$F$18/2)*(0.5+$H$18/2),1+$B30)/100)</f>
        <v/>
      </c>
      <c r="E30" s="40" t="str">
        <f>IF(Tabelle1[[#This Row],[24]]="","",LOG(E$20*(0.5+$F$18/2)*(0.5+$H$18/2),1+$B30)/100)</f>
        <v/>
      </c>
      <c r="F30" s="40" t="str">
        <f>IF(Tabelle1[[#This Row],[48]]="","",LOG(F$20*(0.5+$F$18/2)*(0.5+$H$18/2),1+$B30)/100)</f>
        <v/>
      </c>
      <c r="G30" s="40" t="str">
        <f>IF(Tabelle1[[#This Row],[72]]="","",LOG(G$20*(0.5+$F$18/2)*(0.5+$H$18/2),1+$B30)/100)</f>
        <v/>
      </c>
      <c r="H30" s="40" t="str">
        <f>IF(Tabelle1[[#This Row],[96]]="","",LOG(H$20*(0.5+$F$18/2)*(0.5+$H$18/2),1+$B30)/100)</f>
        <v/>
      </c>
      <c r="I30" s="41" t="str">
        <f>IF(Tabelle1[[#This Row],[576]]="","",LOG(I$20*(0.5+$F$18/2)*(0.5+$H$18/2),1+$B30)/100)</f>
        <v/>
      </c>
    </row>
    <row r="31" spans="1:13" x14ac:dyDescent="0.2">
      <c r="A31" s="1" t="s">
        <v>47</v>
      </c>
      <c r="B31" s="55">
        <v>7.4999999999999997E-2</v>
      </c>
      <c r="C31" s="40">
        <f>IF(Tabelle1[[#This Row],[Ferm.Mod]]="","",LOG(C$20*(0.5+$F$18/2)*(0.5+$H$18/2),1+$B31)/100)</f>
        <v>0.29427713455110671</v>
      </c>
      <c r="D31" s="40">
        <f>IF(Tabelle1[[#This Row],[12]]="","",LOG(D$20*(0.5+$F$18/2)*(0.5+$H$18/2),1+$B31)/100)</f>
        <v>0.3901207241173858</v>
      </c>
      <c r="E31" s="40">
        <f>IF(Tabelle1[[#This Row],[24]]="","",LOG(E$20*(0.5+$F$18/2)*(0.5+$H$18/2),1+$B31)/100)</f>
        <v>0.48596431368366494</v>
      </c>
      <c r="F31" s="40">
        <f>IF(Tabelle1[[#This Row],[48]]="","",LOG(F$20*(0.5+$F$18/2)*(0.5+$H$18/2),1+$B31)/100)</f>
        <v>0.54202921951444771</v>
      </c>
      <c r="G31" s="40">
        <f>IF(Tabelle1[[#This Row],[72]]="","",LOG(G$20*(0.5+$F$18/2)*(0.5+$H$18/2),1+$B31)/100)</f>
        <v>0.58180790324994403</v>
      </c>
      <c r="H31" s="40">
        <f>IF(Tabelle1[[#This Row],[96]]="","",LOG(H$20*(0.5+$F$18/2)*(0.5+$H$18/2),1+$B31)/100)</f>
        <v>0.82955998821328503</v>
      </c>
      <c r="I31" s="41">
        <f>IF(Tabelle1[[#This Row],[576]]="","",LOG(I$20*(0.5+$F$18/2)*(0.5+$H$18/2),1+$B31)/100)</f>
        <v>0.8604147324095236</v>
      </c>
      <c r="K31">
        <v>48</v>
      </c>
    </row>
    <row r="32" spans="1:13" x14ac:dyDescent="0.2">
      <c r="A32" s="1" t="s">
        <v>48</v>
      </c>
      <c r="B32" s="55">
        <v>0.05</v>
      </c>
      <c r="C32" s="40">
        <f>IF(Tabelle1[[#This Row],[Ferm.Mod]]="","",LOG(C$20*(0.5+$F$18/2)*(0.5+$H$18/2),1+$B32)/100)</f>
        <v>0.4362009724867138</v>
      </c>
      <c r="D32" s="40">
        <f>IF(Tabelle1[[#This Row],[12]]="","",LOG(D$20*(0.5+$F$18/2)*(0.5+$H$18/2),1+$B32)/100)</f>
        <v>0.57826796331561836</v>
      </c>
      <c r="E32" s="40">
        <f>IF(Tabelle1[[#This Row],[24]]="","",LOG(E$20*(0.5+$F$18/2)*(0.5+$H$18/2),1+$B32)/100)</f>
        <v>0.72033495414452309</v>
      </c>
      <c r="F32" s="40">
        <f>IF(Tabelle1[[#This Row],[48]]="","",LOG(F$20*(0.5+$F$18/2)*(0.5+$H$18/2),1+$B32)/100)</f>
        <v>0.80343881636972869</v>
      </c>
      <c r="G32" s="40">
        <f>IF(Tabelle1[[#This Row],[72]]="","",LOG(G$20*(0.5+$F$18/2)*(0.5+$H$18/2),1+$B32)/100)</f>
        <v>0.86240194497342759</v>
      </c>
      <c r="H32" s="40">
        <f>IF(Tabelle1[[#This Row],[96]]="","",LOG(H$20*(0.5+$F$18/2)*(0.5+$H$18/2),1+$B32)/100)</f>
        <v>1.2296397888564425</v>
      </c>
      <c r="I32" s="41">
        <f>IF(Tabelle1[[#This Row],[576]]="","",LOG(I$20*(0.5+$F$18/2)*(0.5+$H$18/2),1+$B32)/100)</f>
        <v>1.275375144560372</v>
      </c>
      <c r="K32">
        <v>72</v>
      </c>
    </row>
    <row r="33" spans="1:12" x14ac:dyDescent="0.2">
      <c r="A33" s="1" t="s">
        <v>49</v>
      </c>
      <c r="B33" s="55">
        <v>0.2</v>
      </c>
      <c r="C33" s="40">
        <f>IF(Tabelle1[[#This Row],[Ferm.Mod]]="","",LOG(C$20*(0.5+$F$18/2)*(0.5+$H$18/2),1+$B33)/100)</f>
        <v>0.11672957072511327</v>
      </c>
      <c r="D33" s="40">
        <f>IF(Tabelle1[[#This Row],[12]]="","",LOG(D$20*(0.5+$F$18/2)*(0.5+$H$18/2),1+$B33)/100)</f>
        <v>0.15474741089435257</v>
      </c>
      <c r="E33" s="40">
        <f>IF(Tabelle1[[#This Row],[24]]="","",LOG(E$20*(0.5+$F$18/2)*(0.5+$H$18/2),1+$B33)/100)</f>
        <v>0.19276525106359188</v>
      </c>
      <c r="F33" s="40">
        <f>IF(Tabelle1[[#This Row],[48]]="","",LOG(F$20*(0.5+$F$18/2)*(0.5+$H$18/2),1+$B33)/100)</f>
        <v>0.21500426192100733</v>
      </c>
      <c r="G33" s="40">
        <f>IF(Tabelle1[[#This Row],[72]]="","",LOG(G$20*(0.5+$F$18/2)*(0.5+$H$18/2),1+$B33)/100)</f>
        <v>0.23078309123283119</v>
      </c>
      <c r="H33" s="40">
        <f>IF(Tabelle1[[#This Row],[96]]="","",LOG(H$20*(0.5+$F$18/2)*(0.5+$H$18/2),1+$B33)/100)</f>
        <v>0.3290577824287253</v>
      </c>
      <c r="I33" s="41">
        <f>IF(Tabelle1[[#This Row],[576]]="","",LOG(I$20*(0.5+$F$18/2)*(0.5+$H$18/2),1+$B33)/100)</f>
        <v>0.34129679328614076</v>
      </c>
      <c r="K33">
        <v>72</v>
      </c>
    </row>
    <row r="34" spans="1:12" x14ac:dyDescent="0.2">
      <c r="A34" s="1" t="s">
        <v>50</v>
      </c>
      <c r="B34" s="55">
        <v>0.5</v>
      </c>
      <c r="C34" s="40">
        <f>IF(Tabelle1[[#This Row],[Ferm.Mod]]="","",LOG(C$20*(0.5+$F$18/2)*(0.5+$H$18/2),1+$B34)/100)</f>
        <v>5.2488652248753487E-2</v>
      </c>
      <c r="D34" s="40">
        <f>IF(Tabelle1[[#This Row],[12]]="","",LOG(D$20*(0.5+$F$18/2)*(0.5+$H$18/2),1+$B34)/100)</f>
        <v>6.9583765162268024E-2</v>
      </c>
      <c r="E34" s="40">
        <f>IF(Tabelle1[[#This Row],[24]]="","",LOG(E$20*(0.5+$F$18/2)*(0.5+$H$18/2),1+$B34)/100)</f>
        <v>8.6678878075782576E-2</v>
      </c>
      <c r="F34" s="40">
        <f>IF(Tabelle1[[#This Row],[48]]="","",LOG(F$20*(0.5+$F$18/2)*(0.5+$H$18/2),1+$B34)/100)</f>
        <v>9.6678878075782584E-2</v>
      </c>
      <c r="G34" s="40">
        <f>IF(Tabelle1[[#This Row],[72]]="","",LOG(G$20*(0.5+$F$18/2)*(0.5+$H$18/2),1+$B34)/100)</f>
        <v>0.10377399098929713</v>
      </c>
      <c r="H34" s="40">
        <f>IF(Tabelle1[[#This Row],[96]]="","",LOG(H$20*(0.5+$F$18/2)*(0.5+$H$18/2),1+$B34)/100)</f>
        <v>0.14796421681632624</v>
      </c>
      <c r="I34" s="41">
        <f>IF(Tabelle1[[#This Row],[576]]="","",LOG(I$20*(0.5+$F$18/2)*(0.5+$H$18/2),1+$B34)/100)</f>
        <v>0.15346761394845831</v>
      </c>
      <c r="K34">
        <v>24</v>
      </c>
    </row>
    <row r="35" spans="1:12" x14ac:dyDescent="0.2">
      <c r="A35" s="1" t="s">
        <v>55</v>
      </c>
      <c r="B35" s="55">
        <v>7.4999999999999997E-2</v>
      </c>
      <c r="C35" s="40">
        <f>IF(Tabelle1[[#This Row],[Ferm.Mod]]="","",LOG(C$20*(0.5+$F$18/2)*(0.5+$H$18/2),1+$B35)/100)</f>
        <v>0.29427713455110671</v>
      </c>
      <c r="D35" s="40">
        <f>IF(Tabelle1[[#This Row],[12]]="","",LOG(D$20*(0.5+$F$18/2)*(0.5+$H$18/2),1+$B35)/100)</f>
        <v>0.3901207241173858</v>
      </c>
      <c r="E35" s="40">
        <f>IF(Tabelle1[[#This Row],[24]]="","",LOG(E$20*(0.5+$F$18/2)*(0.5+$H$18/2),1+$B35)/100)</f>
        <v>0.48596431368366494</v>
      </c>
      <c r="F35" s="40">
        <f>IF(Tabelle1[[#This Row],[48]]="","",LOG(F$20*(0.5+$F$18/2)*(0.5+$H$18/2),1+$B35)/100)</f>
        <v>0.54202921951444771</v>
      </c>
      <c r="G35" s="40">
        <f>IF(Tabelle1[[#This Row],[72]]="","",LOG(G$20*(0.5+$F$18/2)*(0.5+$H$18/2),1+$B35)/100)</f>
        <v>0.58180790324994403</v>
      </c>
      <c r="H35" s="40">
        <f>IF(Tabelle1[[#This Row],[96]]="","",LOG(H$20*(0.5+$F$18/2)*(0.5+$H$18/2),1+$B35)/100)</f>
        <v>0.82955998821328503</v>
      </c>
      <c r="I35" s="41">
        <f>IF(Tabelle1[[#This Row],[576]]="","",LOG(I$20*(0.5+$F$18/2)*(0.5+$H$18/2),1+$B35)/100)</f>
        <v>0.8604147324095236</v>
      </c>
      <c r="K35">
        <v>24</v>
      </c>
      <c r="L35" t="s">
        <v>57</v>
      </c>
    </row>
    <row r="36" spans="1:12" x14ac:dyDescent="0.2">
      <c r="A36" s="1" t="s">
        <v>56</v>
      </c>
      <c r="B36" s="55">
        <v>0.5</v>
      </c>
      <c r="C36" s="40">
        <f>IF(Tabelle1[[#This Row],[Ferm.Mod]]="","",LOG(C$20*(0.5+$F$18/2)*(0.5+$H$18/2),1+$B36)/100)</f>
        <v>5.2488652248753487E-2</v>
      </c>
      <c r="D36" s="40">
        <f>IF(Tabelle1[[#This Row],[12]]="","",LOG(D$20*(0.5+$F$18/2)*(0.5+$H$18/2),1+$B36)/100)</f>
        <v>6.9583765162268024E-2</v>
      </c>
      <c r="E36" s="40">
        <f>IF(Tabelle1[[#This Row],[24]]="","",LOG(E$20*(0.5+$F$18/2)*(0.5+$H$18/2),1+$B36)/100)</f>
        <v>8.6678878075782576E-2</v>
      </c>
      <c r="F36" s="40">
        <f>IF(Tabelle1[[#This Row],[48]]="","",LOG(F$20*(0.5+$F$18/2)*(0.5+$H$18/2),1+$B36)/100)</f>
        <v>9.6678878075782584E-2</v>
      </c>
      <c r="G36" s="40">
        <f>IF(Tabelle1[[#This Row],[72]]="","",LOG(G$20*(0.5+$F$18/2)*(0.5+$H$18/2),1+$B36)/100)</f>
        <v>0.10377399098929713</v>
      </c>
      <c r="H36" s="40">
        <f>IF(Tabelle1[[#This Row],[96]]="","",LOG(H$20*(0.5+$F$18/2)*(0.5+$H$18/2),1+$B36)/100)</f>
        <v>0.14796421681632624</v>
      </c>
      <c r="I36" s="41">
        <f>IF(Tabelle1[[#This Row],[576]]="","",LOG(I$20*(0.5+$F$18/2)*(0.5+$H$18/2),1+$B36)/100)</f>
        <v>0.15346761394845831</v>
      </c>
      <c r="K36">
        <v>4</v>
      </c>
    </row>
    <row r="37" spans="1:12" x14ac:dyDescent="0.2">
      <c r="A37" s="1"/>
      <c r="B37" s="55"/>
      <c r="C37" s="40" t="str">
        <f>IF(Tabelle1[[#This Row],[Ferm.Mod]]="","",LOG(C$20*(0.5+$F$18/2)*(0.5+$H$18/2),1+$B37)/100)</f>
        <v/>
      </c>
      <c r="D37" s="40" t="str">
        <f>IF(Tabelle1[[#This Row],[12]]="","",LOG(D$20*(0.5+$F$18/2)*(0.5+$H$18/2),1+$B37)/100)</f>
        <v/>
      </c>
      <c r="E37" s="40" t="str">
        <f>IF(Tabelle1[[#This Row],[24]]="","",LOG(E$20*(0.5+$F$18/2)*(0.5+$H$18/2),1+$B37)/100)</f>
        <v/>
      </c>
      <c r="F37" s="40" t="str">
        <f>IF(Tabelle1[[#This Row],[48]]="","",LOG(F$20*(0.5+$F$18/2)*(0.5+$H$18/2),1+$B37)/100)</f>
        <v/>
      </c>
      <c r="G37" s="40" t="str">
        <f>IF(Tabelle1[[#This Row],[72]]="","",LOG(G$20*(0.5+$F$18/2)*(0.5+$H$18/2),1+$B37)/100)</f>
        <v/>
      </c>
      <c r="H37" s="40" t="str">
        <f>IF(Tabelle1[[#This Row],[96]]="","",LOG(H$20*(0.5+$F$18/2)*(0.5+$H$18/2),1+$B37)/100)</f>
        <v/>
      </c>
      <c r="I37" s="41" t="str">
        <f>IF(Tabelle1[[#This Row],[576]]="","",LOG(I$20*(0.5+$F$18/2)*(0.5+$H$18/2),1+$B37)/100)</f>
        <v/>
      </c>
    </row>
    <row r="38" spans="1:12" x14ac:dyDescent="0.2">
      <c r="A38" s="1"/>
      <c r="B38" s="55"/>
      <c r="C38" s="40" t="str">
        <f>IF(Tabelle1[[#This Row],[Ferm.Mod]]="","",LOG(C$20*(0.5+$F$18/2)*(0.5+$H$18/2),1+$B38)/100)</f>
        <v/>
      </c>
      <c r="D38" s="40" t="str">
        <f>IF(Tabelle1[[#This Row],[12]]="","",LOG(D$20*(0.5+$F$18/2)*(0.5+$H$18/2),1+$B38)/100)</f>
        <v/>
      </c>
      <c r="E38" s="40" t="str">
        <f>IF(Tabelle1[[#This Row],[24]]="","",LOG(E$20*(0.5+$F$18/2)*(0.5+$H$18/2),1+$B38)/100)</f>
        <v/>
      </c>
      <c r="F38" s="40" t="str">
        <f>IF(Tabelle1[[#This Row],[48]]="","",LOG(F$20*(0.5+$F$18/2)*(0.5+$H$18/2),1+$B38)/100)</f>
        <v/>
      </c>
      <c r="G38" s="40" t="str">
        <f>IF(Tabelle1[[#This Row],[72]]="","",LOG(G$20*(0.5+$F$18/2)*(0.5+$H$18/2),1+$B38)/100)</f>
        <v/>
      </c>
      <c r="H38" s="40" t="str">
        <f>IF(Tabelle1[[#This Row],[96]]="","",LOG(H$20*(0.5+$F$18/2)*(0.5+$H$18/2),1+$B38)/100)</f>
        <v/>
      </c>
      <c r="I38" s="41" t="str">
        <f>IF(Tabelle1[[#This Row],[576]]="","",LOG(I$20*(0.5+$F$18/2)*(0.5+$H$18/2),1+$B38)/100)</f>
        <v/>
      </c>
    </row>
    <row r="39" spans="1:12" ht="15" thickBot="1" x14ac:dyDescent="0.25">
      <c r="A39" s="42"/>
      <c r="B39" s="56"/>
      <c r="C39" s="50" t="str">
        <f>IF(Tabelle1[[#This Row],[Ferm.Mod]]="","",LOG(C$20*(0.5+$F$18/2)*(0.5+$H$18/2),1+$B39)/100)</f>
        <v/>
      </c>
      <c r="D39" s="50" t="str">
        <f>IF(Tabelle1[[#This Row],[12]]="","",LOG(D$20*(0.5+$F$18/2)*(0.5+$H$18/2),1+$B39)/100)</f>
        <v/>
      </c>
      <c r="E39" s="50" t="str">
        <f>IF(Tabelle1[[#This Row],[24]]="","",LOG(E$20*(0.5+$F$18/2)*(0.5+$H$18/2),1+$B39)/100)</f>
        <v/>
      </c>
      <c r="F39" s="50" t="str">
        <f>IF(Tabelle1[[#This Row],[48]]="","",LOG(F$20*(0.5+$F$18/2)*(0.5+$H$18/2),1+$B39)/100)</f>
        <v/>
      </c>
      <c r="G39" s="50" t="str">
        <f>IF(Tabelle1[[#This Row],[72]]="","",LOG(G$20*(0.5+$F$18/2)*(0.5+$H$18/2),1+$B39)/100)</f>
        <v/>
      </c>
      <c r="H39" s="50" t="str">
        <f>IF(Tabelle1[[#This Row],[96]]="","",LOG(H$20*(0.5+$F$18/2)*(0.5+$H$18/2),1+$B39)/100)</f>
        <v/>
      </c>
      <c r="I39" s="51" t="str">
        <f>IF(Tabelle1[[#This Row],[576]]="","",LOG(I$20*(0.5+$F$18/2)*(0.5+$H$18/2),1+$B39)/100)</f>
        <v/>
      </c>
    </row>
    <row r="43" spans="1:12" x14ac:dyDescent="0.2">
      <c r="A43" t="s">
        <v>41</v>
      </c>
      <c r="B43" t="s">
        <v>90</v>
      </c>
      <c r="D43" t="s">
        <v>84</v>
      </c>
      <c r="I43" t="s">
        <v>97</v>
      </c>
    </row>
    <row r="45" spans="1:12" x14ac:dyDescent="0.2">
      <c r="A45" t="s">
        <v>60</v>
      </c>
      <c r="B45" t="s">
        <v>90</v>
      </c>
      <c r="C45" t="s">
        <v>85</v>
      </c>
      <c r="D45" t="s">
        <v>84</v>
      </c>
      <c r="E45" t="s">
        <v>86</v>
      </c>
      <c r="F45" t="s">
        <v>89</v>
      </c>
      <c r="I45" t="s">
        <v>94</v>
      </c>
    </row>
    <row r="46" spans="1:12" x14ac:dyDescent="0.2">
      <c r="A46" t="s">
        <v>61</v>
      </c>
      <c r="B46" t="s">
        <v>88</v>
      </c>
      <c r="C46" t="s">
        <v>85</v>
      </c>
      <c r="D46" t="s">
        <v>84</v>
      </c>
      <c r="E46" t="s">
        <v>86</v>
      </c>
      <c r="F46" t="s">
        <v>89</v>
      </c>
      <c r="I46" t="s">
        <v>93</v>
      </c>
    </row>
    <row r="47" spans="1:12" x14ac:dyDescent="0.2">
      <c r="A47" t="s">
        <v>62</v>
      </c>
      <c r="B47" t="s">
        <v>91</v>
      </c>
      <c r="C47" t="s">
        <v>85</v>
      </c>
      <c r="D47" t="s">
        <v>84</v>
      </c>
      <c r="E47" t="s">
        <v>86</v>
      </c>
      <c r="F47" t="s">
        <v>89</v>
      </c>
      <c r="I47" t="s">
        <v>95</v>
      </c>
    </row>
    <row r="48" spans="1:12" x14ac:dyDescent="0.2">
      <c r="A48" t="s">
        <v>63</v>
      </c>
      <c r="B48" t="s">
        <v>92</v>
      </c>
      <c r="C48" t="s">
        <v>85</v>
      </c>
      <c r="D48" t="s">
        <v>84</v>
      </c>
      <c r="E48" t="s">
        <v>86</v>
      </c>
      <c r="F48" t="s">
        <v>89</v>
      </c>
      <c r="I48" t="s">
        <v>96</v>
      </c>
    </row>
    <row r="50" spans="1:9" x14ac:dyDescent="0.2">
      <c r="I50" t="s">
        <v>125</v>
      </c>
    </row>
    <row r="51" spans="1:9" x14ac:dyDescent="0.2">
      <c r="A51" t="s">
        <v>43</v>
      </c>
      <c r="B51" t="s">
        <v>98</v>
      </c>
      <c r="C51" t="s">
        <v>99</v>
      </c>
      <c r="D51" t="s">
        <v>86</v>
      </c>
      <c r="I51" t="s">
        <v>102</v>
      </c>
    </row>
    <row r="52" spans="1:9" x14ac:dyDescent="0.2">
      <c r="A52" t="s">
        <v>64</v>
      </c>
      <c r="B52" t="s">
        <v>88</v>
      </c>
      <c r="C52" t="s">
        <v>91</v>
      </c>
      <c r="D52" t="s">
        <v>86</v>
      </c>
      <c r="I52" t="s">
        <v>103</v>
      </c>
    </row>
    <row r="53" spans="1:9" x14ac:dyDescent="0.2">
      <c r="A53" t="s">
        <v>65</v>
      </c>
      <c r="B53" t="s">
        <v>100</v>
      </c>
      <c r="C53" t="s">
        <v>99</v>
      </c>
      <c r="D53" t="s">
        <v>86</v>
      </c>
      <c r="E53" t="s">
        <v>101</v>
      </c>
      <c r="I53" t="s">
        <v>104</v>
      </c>
    </row>
    <row r="55" spans="1:9" x14ac:dyDescent="0.2">
      <c r="I55" t="s">
        <v>126</v>
      </c>
    </row>
    <row r="56" spans="1:9" x14ac:dyDescent="0.2">
      <c r="A56" t="s">
        <v>66</v>
      </c>
      <c r="B56" t="s">
        <v>88</v>
      </c>
      <c r="C56" t="s">
        <v>98</v>
      </c>
      <c r="D56" t="s">
        <v>86</v>
      </c>
      <c r="I56" t="s">
        <v>105</v>
      </c>
    </row>
    <row r="57" spans="1:9" x14ac:dyDescent="0.2">
      <c r="A57" t="s">
        <v>67</v>
      </c>
      <c r="B57" t="s">
        <v>100</v>
      </c>
      <c r="C57" t="s">
        <v>98</v>
      </c>
      <c r="D57" t="s">
        <v>86</v>
      </c>
      <c r="E57" t="s">
        <v>101</v>
      </c>
      <c r="I57" t="s">
        <v>106</v>
      </c>
    </row>
    <row r="58" spans="1:9" x14ac:dyDescent="0.2">
      <c r="A58" t="s">
        <v>68</v>
      </c>
      <c r="B58" t="s">
        <v>84</v>
      </c>
      <c r="C58" t="s">
        <v>85</v>
      </c>
      <c r="D58" t="s">
        <v>86</v>
      </c>
      <c r="E58" t="s">
        <v>87</v>
      </c>
    </row>
    <row r="59" spans="1:9" x14ac:dyDescent="0.2">
      <c r="A59" t="s">
        <v>69</v>
      </c>
      <c r="B59" t="s">
        <v>100</v>
      </c>
      <c r="C59" t="s">
        <v>90</v>
      </c>
      <c r="D59" t="s">
        <v>109</v>
      </c>
      <c r="E59" t="s">
        <v>110</v>
      </c>
      <c r="I59" t="s">
        <v>107</v>
      </c>
    </row>
    <row r="60" spans="1:9" x14ac:dyDescent="0.2">
      <c r="A60" t="s">
        <v>70</v>
      </c>
      <c r="B60" t="s">
        <v>111</v>
      </c>
      <c r="C60" t="s">
        <v>98</v>
      </c>
      <c r="I60" t="s">
        <v>108</v>
      </c>
    </row>
    <row r="61" spans="1:9" x14ac:dyDescent="0.2">
      <c r="A61" t="s">
        <v>71</v>
      </c>
      <c r="B61" t="s">
        <v>117</v>
      </c>
      <c r="C61" t="s">
        <v>113</v>
      </c>
      <c r="D61" t="s">
        <v>88</v>
      </c>
      <c r="E61" t="s">
        <v>115</v>
      </c>
      <c r="I61" t="s">
        <v>118</v>
      </c>
    </row>
    <row r="62" spans="1:9" x14ac:dyDescent="0.2">
      <c r="A62" t="s">
        <v>72</v>
      </c>
      <c r="B62" t="s">
        <v>98</v>
      </c>
      <c r="C62" t="s">
        <v>99</v>
      </c>
      <c r="D62" t="s">
        <v>113</v>
      </c>
      <c r="E62" t="s">
        <v>86</v>
      </c>
      <c r="I62" t="s">
        <v>112</v>
      </c>
    </row>
    <row r="63" spans="1:9" x14ac:dyDescent="0.2">
      <c r="A63" t="s">
        <v>73</v>
      </c>
      <c r="B63" t="s">
        <v>98</v>
      </c>
      <c r="C63" t="s">
        <v>91</v>
      </c>
      <c r="D63" t="s">
        <v>110</v>
      </c>
      <c r="E63" t="s">
        <v>87</v>
      </c>
      <c r="F63" t="s">
        <v>115</v>
      </c>
      <c r="G63" t="s">
        <v>116</v>
      </c>
      <c r="I63" t="s">
        <v>114</v>
      </c>
    </row>
    <row r="65" spans="1:9" x14ac:dyDescent="0.2">
      <c r="I65" t="s">
        <v>124</v>
      </c>
    </row>
    <row r="66" spans="1:9" x14ac:dyDescent="0.2">
      <c r="A66" t="s">
        <v>74</v>
      </c>
      <c r="B66" t="s">
        <v>110</v>
      </c>
      <c r="C66" t="s">
        <v>90</v>
      </c>
      <c r="D66" t="s">
        <v>89</v>
      </c>
      <c r="I66" t="s">
        <v>119</v>
      </c>
    </row>
    <row r="67" spans="1:9" x14ac:dyDescent="0.2">
      <c r="A67" t="s">
        <v>75</v>
      </c>
      <c r="B67" t="s">
        <v>121</v>
      </c>
      <c r="C67" t="s">
        <v>92</v>
      </c>
      <c r="D67" t="s">
        <v>86</v>
      </c>
      <c r="E67" t="s">
        <v>87</v>
      </c>
      <c r="I67" t="s">
        <v>120</v>
      </c>
    </row>
    <row r="68" spans="1:9" x14ac:dyDescent="0.2">
      <c r="A68" t="s">
        <v>76</v>
      </c>
      <c r="B68" t="s">
        <v>100</v>
      </c>
      <c r="C68" t="s">
        <v>87</v>
      </c>
      <c r="D68" t="s">
        <v>113</v>
      </c>
      <c r="E68" t="s">
        <v>86</v>
      </c>
      <c r="F68" t="s">
        <v>89</v>
      </c>
      <c r="I68" t="s">
        <v>122</v>
      </c>
    </row>
    <row r="69" spans="1:9" x14ac:dyDescent="0.2">
      <c r="A69" t="s">
        <v>77</v>
      </c>
      <c r="B69" t="s">
        <v>98</v>
      </c>
      <c r="C69" t="s">
        <v>99</v>
      </c>
      <c r="D69" t="s">
        <v>113</v>
      </c>
      <c r="E69" t="s">
        <v>86</v>
      </c>
      <c r="F69" t="s">
        <v>89</v>
      </c>
      <c r="I69" t="s">
        <v>123</v>
      </c>
    </row>
    <row r="70" spans="1:9" x14ac:dyDescent="0.2">
      <c r="A70" t="s">
        <v>78</v>
      </c>
      <c r="B70" t="s">
        <v>98</v>
      </c>
      <c r="C70" t="s">
        <v>100</v>
      </c>
      <c r="I70" t="s">
        <v>127</v>
      </c>
    </row>
    <row r="71" spans="1:9" x14ac:dyDescent="0.2">
      <c r="A71" t="s">
        <v>79</v>
      </c>
      <c r="B71" t="s">
        <v>128</v>
      </c>
    </row>
    <row r="72" spans="1:9" x14ac:dyDescent="0.2">
      <c r="A72" t="s">
        <v>80</v>
      </c>
      <c r="B72" t="s">
        <v>91</v>
      </c>
      <c r="C72" t="s">
        <v>100</v>
      </c>
      <c r="D72" t="s">
        <v>89</v>
      </c>
      <c r="E72" t="s">
        <v>130</v>
      </c>
      <c r="I72" t="s">
        <v>129</v>
      </c>
    </row>
    <row r="74" spans="1:9" x14ac:dyDescent="0.2">
      <c r="I74" t="s">
        <v>131</v>
      </c>
    </row>
    <row r="75" spans="1:9" x14ac:dyDescent="0.2">
      <c r="A75" t="s">
        <v>81</v>
      </c>
      <c r="B75" t="s">
        <v>121</v>
      </c>
      <c r="C75" t="s">
        <v>91</v>
      </c>
      <c r="D75" t="s">
        <v>92</v>
      </c>
      <c r="I75" t="s">
        <v>135</v>
      </c>
    </row>
    <row r="76" spans="1:9" x14ac:dyDescent="0.2">
      <c r="A76" t="s">
        <v>82</v>
      </c>
      <c r="B76" t="s">
        <v>121</v>
      </c>
      <c r="C76" t="s">
        <v>91</v>
      </c>
      <c r="D76" t="s">
        <v>113</v>
      </c>
      <c r="E76" t="s">
        <v>92</v>
      </c>
      <c r="I76" t="s">
        <v>136</v>
      </c>
    </row>
    <row r="77" spans="1:9" x14ac:dyDescent="0.2">
      <c r="A77" t="s">
        <v>83</v>
      </c>
      <c r="B77" t="s">
        <v>133</v>
      </c>
      <c r="C77" t="s">
        <v>134</v>
      </c>
      <c r="D77" t="s">
        <v>111</v>
      </c>
      <c r="E77" t="s">
        <v>87</v>
      </c>
      <c r="F77" t="s">
        <v>86</v>
      </c>
      <c r="I77" t="s">
        <v>132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2022-11-06T16:16:27Z</dcterms:modified>
</cp:coreProperties>
</file>